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&#65279;<?xml version="1.0" encoding="utf-8"?><Relationships xmlns="http://schemas.openxmlformats.org/package/2006/relationships"><Relationship Id="rId3" Type="http://schemas.openxmlformats.org/officeDocument/2006/relationships/extended-properties" Target="docProps/app.xml" TargetMode="Internal"/><Relationship Id="rId2" Type="http://schemas.openxmlformats.org/package/2006/relationships/metadata/core-properties" Target="docProps/core.xml" TargetMode="Internal"/><Relationship Id="rId1" Type="http://schemas.openxmlformats.org/officeDocument/2006/relationships/officeDocument" Target="xl/workbook.xml" TargetMode="Internal"/><Relationship Id="idRel1" Type="http://schemas.openxmlformats.org/package/2006/relationships/digital-signature/origin" Target="_xmlsignatures/origin.sigs" TargetMode="Interna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27495" windowHeight="11955"/>
  </bookViews>
  <sheets>
    <sheet name="Rekapitulace stavby" sheetId="1" r:id="rId1"/>
    <sheet name="D.1 - Úprava kotelny - př..." sheetId="2" r:id="rId2"/>
    <sheet name="D.2 - Předávací stanice v..." sheetId="3" r:id="rId3"/>
    <sheet name="D.2.3.7 - Předávací stani..." sheetId="4" r:id="rId4"/>
    <sheet name="D.2.3.8 - Předávací stani..." sheetId="5" r:id="rId5"/>
    <sheet name="D.3 - Předávací stanice v..." sheetId="6" r:id="rId6"/>
    <sheet name="D.3.3.7 - Předávací stani..." sheetId="7" r:id="rId7"/>
    <sheet name="D.3.3.8 - Předávací stani..." sheetId="8" r:id="rId8"/>
    <sheet name="D.4 - Přeložka horkovodu" sheetId="9" r:id="rId9"/>
    <sheet name="Pokyny pro vyplnění" sheetId="10" r:id="rId10"/>
  </sheets>
  <definedNames>
    <definedName name="_xlnm._FilterDatabase" localSheetId="1" hidden="1">'D.1 - Úprava kotelny - př...'!$C$90:$K$157</definedName>
    <definedName name="_xlnm._FilterDatabase" localSheetId="2" hidden="1">'D.2 - Předávací stanice v...'!$C$89:$K$217</definedName>
    <definedName name="_xlnm._FilterDatabase" localSheetId="3" hidden="1">'D.2.3.7 - Předávací stani...'!$C$83:$K$173</definedName>
    <definedName name="_xlnm._FilterDatabase" localSheetId="4" hidden="1">'D.2.3.8 - Předávací stani...'!$C$79:$K$132</definedName>
    <definedName name="_xlnm._FilterDatabase" localSheetId="5" hidden="1">'D.3 - Předávací stanice v...'!$C$89:$K$219</definedName>
    <definedName name="_xlnm._FilterDatabase" localSheetId="6" hidden="1">'D.3.3.7 - Předávací stani...'!$C$83:$K$172</definedName>
    <definedName name="_xlnm._FilterDatabase" localSheetId="7" hidden="1">'D.3.3.8 - Předávací stani...'!$C$79:$K$132</definedName>
    <definedName name="_xlnm._FilterDatabase" localSheetId="8" hidden="1">'D.4 - Přeložka horkovodu'!$C$84:$K$167</definedName>
    <definedName name="_xlnm.Print_Titles" localSheetId="1">'D.1 - Úprava kotelny - př...'!$90:$90</definedName>
    <definedName name="_xlnm.Print_Titles" localSheetId="2">'D.2 - Předávací stanice v...'!$89:$89</definedName>
    <definedName name="_xlnm.Print_Titles" localSheetId="3">'D.2.3.7 - Předávací stani...'!$83:$83</definedName>
    <definedName name="_xlnm.Print_Titles" localSheetId="4">'D.2.3.8 - Předávací stani...'!$79:$79</definedName>
    <definedName name="_xlnm.Print_Titles" localSheetId="5">'D.3 - Předávací stanice v...'!$89:$89</definedName>
    <definedName name="_xlnm.Print_Titles" localSheetId="6">'D.3.3.7 - Předávací stani...'!$83:$83</definedName>
    <definedName name="_xlnm.Print_Titles" localSheetId="7">'D.3.3.8 - Předávací stani...'!$79:$79</definedName>
    <definedName name="_xlnm.Print_Titles" localSheetId="8">'D.4 - Přeložka horkovodu'!$84:$84</definedName>
    <definedName name="_xlnm.Print_Titles" localSheetId="0">'Rekapitulace stavby'!$49:$49</definedName>
    <definedName name="_xlnm.Print_Area" localSheetId="1">'D.1 - Úprava kotelny - př...'!$C$4:$J$36,'D.1 - Úprava kotelny - př...'!$C$42:$J$72,'D.1 - Úprava kotelny - př...'!$C$78:$K$157</definedName>
    <definedName name="_xlnm.Print_Area" localSheetId="2">'D.2 - Předávací stanice v...'!$C$4:$J$36,'D.2 - Předávací stanice v...'!$C$42:$J$71,'D.2 - Předávací stanice v...'!$C$77:$K$217</definedName>
    <definedName name="_xlnm.Print_Area" localSheetId="3">'D.2.3.7 - Předávací stani...'!$C$4:$J$36,'D.2.3.7 - Předávací stani...'!$C$42:$J$65,'D.2.3.7 - Předávací stani...'!$C$71:$K$173</definedName>
    <definedName name="_xlnm.Print_Area" localSheetId="4">'D.2.3.8 - Předávací stani...'!$C$4:$J$36,'D.2.3.8 - Předávací stani...'!$C$42:$J$61,'D.2.3.8 - Předávací stani...'!$C$67:$K$132</definedName>
    <definedName name="_xlnm.Print_Area" localSheetId="5">'D.3 - Předávací stanice v...'!$C$4:$J$36,'D.3 - Předávací stanice v...'!$C$42:$J$71,'D.3 - Předávací stanice v...'!$C$77:$K$219</definedName>
    <definedName name="_xlnm.Print_Area" localSheetId="6">'D.3.3.7 - Předávací stani...'!$C$4:$J$36,'D.3.3.7 - Předávací stani...'!$C$42:$J$65,'D.3.3.7 - Předávací stani...'!$C$71:$K$172</definedName>
    <definedName name="_xlnm.Print_Area" localSheetId="7">'D.3.3.8 - Předávací stani...'!$C$4:$J$36,'D.3.3.8 - Předávací stani...'!$C$42:$J$61,'D.3.3.8 - Předávací stani...'!$C$67:$K$132</definedName>
    <definedName name="_xlnm.Print_Area" localSheetId="8">'D.4 - Přeložka horkovodu'!$C$4:$J$36,'D.4 - Přeložka horkovodu'!$C$42:$J$66,'D.4 - Přeložka horkovodu'!$C$72:$K$167</definedName>
    <definedName name="_xlnm.Print_Area" localSheetId="9">'Pokyny pro vyplnění'!$B$2:$K$69,'Pokyny pro vyplnění'!$B$72:$K$116,'Pokyny pro vyplnění'!$B$119:$K$188,'Pokyny pro vyplnění'!$B$196:$K$216</definedName>
    <definedName name="_xlnm.Print_Area" localSheetId="0">'Rekapitulace stavby'!$D$4:$AO$33,'Rekapitulace stavby'!$C$39:$AQ$60</definedName>
  </definedNames>
  <calcPr calcId="145621"/>
</workbook>
</file>

<file path=xl/calcChain.xml><?xml version="1.0" encoding="utf-8"?>
<calcChain xmlns="http://schemas.openxmlformats.org/spreadsheetml/2006/main">
  <c r="AY59" i="1" l="1"/>
  <c r="AX59" i="1"/>
  <c r="BI167" i="9"/>
  <c r="BH167" i="9"/>
  <c r="BF167" i="9"/>
  <c r="BE167" i="9"/>
  <c r="T167" i="9"/>
  <c r="R167" i="9"/>
  <c r="P167" i="9"/>
  <c r="BK167" i="9"/>
  <c r="J167" i="9"/>
  <c r="BG167" i="9" s="1"/>
  <c r="BI166" i="9"/>
  <c r="BH166" i="9"/>
  <c r="BF166" i="9"/>
  <c r="BE166" i="9"/>
  <c r="T166" i="9"/>
  <c r="R166" i="9"/>
  <c r="P166" i="9"/>
  <c r="BK166" i="9"/>
  <c r="J166" i="9"/>
  <c r="BG166" i="9"/>
  <c r="BI165" i="9"/>
  <c r="BH165" i="9"/>
  <c r="BF165" i="9"/>
  <c r="BE165" i="9"/>
  <c r="T165" i="9"/>
  <c r="R165" i="9"/>
  <c r="P165" i="9"/>
  <c r="BK165" i="9"/>
  <c r="J165" i="9"/>
  <c r="BG165" i="9" s="1"/>
  <c r="BI164" i="9"/>
  <c r="BH164" i="9"/>
  <c r="BF164" i="9"/>
  <c r="BE164" i="9"/>
  <c r="T164" i="9"/>
  <c r="R164" i="9"/>
  <c r="P164" i="9"/>
  <c r="BK164" i="9"/>
  <c r="J164" i="9"/>
  <c r="BG164" i="9"/>
  <c r="BI163" i="9"/>
  <c r="BH163" i="9"/>
  <c r="BF163" i="9"/>
  <c r="BE163" i="9"/>
  <c r="T163" i="9"/>
  <c r="R163" i="9"/>
  <c r="P163" i="9"/>
  <c r="BK163" i="9"/>
  <c r="J163" i="9"/>
  <c r="BG163" i="9" s="1"/>
  <c r="BI162" i="9"/>
  <c r="BH162" i="9"/>
  <c r="BF162" i="9"/>
  <c r="BE162" i="9"/>
  <c r="T162" i="9"/>
  <c r="R162" i="9"/>
  <c r="P162" i="9"/>
  <c r="BK162" i="9"/>
  <c r="J162" i="9"/>
  <c r="BG162" i="9"/>
  <c r="BI161" i="9"/>
  <c r="BH161" i="9"/>
  <c r="BF161" i="9"/>
  <c r="BE161" i="9"/>
  <c r="T161" i="9"/>
  <c r="R161" i="9"/>
  <c r="P161" i="9"/>
  <c r="BK161" i="9"/>
  <c r="J161" i="9"/>
  <c r="BG161" i="9" s="1"/>
  <c r="BI160" i="9"/>
  <c r="BH160" i="9"/>
  <c r="BF160" i="9"/>
  <c r="BE160" i="9"/>
  <c r="T160" i="9"/>
  <c r="R160" i="9"/>
  <c r="P160" i="9"/>
  <c r="BK160" i="9"/>
  <c r="J160" i="9"/>
  <c r="BG160" i="9"/>
  <c r="BI159" i="9"/>
  <c r="BH159" i="9"/>
  <c r="BF159" i="9"/>
  <c r="BE159" i="9"/>
  <c r="T159" i="9"/>
  <c r="R159" i="9"/>
  <c r="P159" i="9"/>
  <c r="BK159" i="9"/>
  <c r="J159" i="9"/>
  <c r="BG159" i="9" s="1"/>
  <c r="BI158" i="9"/>
  <c r="BH158" i="9"/>
  <c r="BF158" i="9"/>
  <c r="BE158" i="9"/>
  <c r="T158" i="9"/>
  <c r="R158" i="9"/>
  <c r="P158" i="9"/>
  <c r="BK158" i="9"/>
  <c r="J158" i="9"/>
  <c r="BG158" i="9"/>
  <c r="BI157" i="9"/>
  <c r="BH157" i="9"/>
  <c r="BF157" i="9"/>
  <c r="BE157" i="9"/>
  <c r="T157" i="9"/>
  <c r="R157" i="9"/>
  <c r="P157" i="9"/>
  <c r="BK157" i="9"/>
  <c r="J157" i="9"/>
  <c r="BG157" i="9" s="1"/>
  <c r="BI154" i="9"/>
  <c r="BH154" i="9"/>
  <c r="BF154" i="9"/>
  <c r="BE154" i="9"/>
  <c r="T154" i="9"/>
  <c r="T153" i="9" s="1"/>
  <c r="T152" i="9" s="1"/>
  <c r="R154" i="9"/>
  <c r="R153" i="9" s="1"/>
  <c r="R152" i="9" s="1"/>
  <c r="P154" i="9"/>
  <c r="BK154" i="9"/>
  <c r="BK153" i="9"/>
  <c r="J154" i="9"/>
  <c r="BG154" i="9" s="1"/>
  <c r="BI151" i="9"/>
  <c r="BH151" i="9"/>
  <c r="BF151" i="9"/>
  <c r="BE151" i="9"/>
  <c r="T151" i="9"/>
  <c r="T150" i="9" s="1"/>
  <c r="R151" i="9"/>
  <c r="R150" i="9" s="1"/>
  <c r="P151" i="9"/>
  <c r="P150" i="9" s="1"/>
  <c r="BK151" i="9"/>
  <c r="BK150" i="9" s="1"/>
  <c r="J150" i="9"/>
  <c r="J63" i="9" s="1"/>
  <c r="J151" i="9"/>
  <c r="BG151" i="9" s="1"/>
  <c r="BI149" i="9"/>
  <c r="BH149" i="9"/>
  <c r="BF149" i="9"/>
  <c r="BE149" i="9"/>
  <c r="T149" i="9"/>
  <c r="R149" i="9"/>
  <c r="P149" i="9"/>
  <c r="BK149" i="9"/>
  <c r="J149" i="9"/>
  <c r="BG149" i="9" s="1"/>
  <c r="BI148" i="9"/>
  <c r="BH148" i="9"/>
  <c r="BF148" i="9"/>
  <c r="BE148" i="9"/>
  <c r="T148" i="9"/>
  <c r="R148" i="9"/>
  <c r="P148" i="9"/>
  <c r="BK148" i="9"/>
  <c r="J148" i="9"/>
  <c r="BG148" i="9" s="1"/>
  <c r="BI147" i="9"/>
  <c r="BH147" i="9"/>
  <c r="BF147" i="9"/>
  <c r="BE147" i="9"/>
  <c r="T147" i="9"/>
  <c r="R147" i="9"/>
  <c r="P147" i="9"/>
  <c r="BK147" i="9"/>
  <c r="J147" i="9"/>
  <c r="BG147" i="9" s="1"/>
  <c r="BI146" i="9"/>
  <c r="BH146" i="9"/>
  <c r="BF146" i="9"/>
  <c r="BE146" i="9"/>
  <c r="T146" i="9"/>
  <c r="R146" i="9"/>
  <c r="P146" i="9"/>
  <c r="BK146" i="9"/>
  <c r="J146" i="9"/>
  <c r="BG146" i="9" s="1"/>
  <c r="BI145" i="9"/>
  <c r="BH145" i="9"/>
  <c r="BF145" i="9"/>
  <c r="BE145" i="9"/>
  <c r="T145" i="9"/>
  <c r="R145" i="9"/>
  <c r="P145" i="9"/>
  <c r="BK145" i="9"/>
  <c r="J145" i="9"/>
  <c r="BG145" i="9" s="1"/>
  <c r="BI144" i="9"/>
  <c r="BH144" i="9"/>
  <c r="BF144" i="9"/>
  <c r="BE144" i="9"/>
  <c r="T144" i="9"/>
  <c r="R144" i="9"/>
  <c r="P144" i="9"/>
  <c r="BK144" i="9"/>
  <c r="J144" i="9"/>
  <c r="BG144" i="9" s="1"/>
  <c r="BI143" i="9"/>
  <c r="BH143" i="9"/>
  <c r="BF143" i="9"/>
  <c r="BE143" i="9"/>
  <c r="T143" i="9"/>
  <c r="R143" i="9"/>
  <c r="P143" i="9"/>
  <c r="BK143" i="9"/>
  <c r="J143" i="9"/>
  <c r="BG143" i="9" s="1"/>
  <c r="BI142" i="9"/>
  <c r="BH142" i="9"/>
  <c r="BF142" i="9"/>
  <c r="BE142" i="9"/>
  <c r="T142" i="9"/>
  <c r="R142" i="9"/>
  <c r="P142" i="9"/>
  <c r="BK142" i="9"/>
  <c r="J142" i="9"/>
  <c r="BG142" i="9" s="1"/>
  <c r="BI141" i="9"/>
  <c r="BH141" i="9"/>
  <c r="BF141" i="9"/>
  <c r="BE141" i="9"/>
  <c r="T141" i="9"/>
  <c r="R141" i="9"/>
  <c r="R140" i="9" s="1"/>
  <c r="P141" i="9"/>
  <c r="BK141" i="9"/>
  <c r="BK140" i="9" s="1"/>
  <c r="J140" i="9" s="1"/>
  <c r="J62" i="9" s="1"/>
  <c r="J141" i="9"/>
  <c r="BG141" i="9" s="1"/>
  <c r="BI139" i="9"/>
  <c r="BH139" i="9"/>
  <c r="BF139" i="9"/>
  <c r="BE139" i="9"/>
  <c r="T139" i="9"/>
  <c r="R139" i="9"/>
  <c r="P139" i="9"/>
  <c r="BK139" i="9"/>
  <c r="J139" i="9"/>
  <c r="BG139" i="9" s="1"/>
  <c r="BI136" i="9"/>
  <c r="BH136" i="9"/>
  <c r="BF136" i="9"/>
  <c r="BE136" i="9"/>
  <c r="T136" i="9"/>
  <c r="R136" i="9"/>
  <c r="P136" i="9"/>
  <c r="BK136" i="9"/>
  <c r="J136" i="9"/>
  <c r="BG136" i="9" s="1"/>
  <c r="BI135" i="9"/>
  <c r="BH135" i="9"/>
  <c r="BF135" i="9"/>
  <c r="BE135" i="9"/>
  <c r="T135" i="9"/>
  <c r="R135" i="9"/>
  <c r="P135" i="9"/>
  <c r="BK135" i="9"/>
  <c r="J135" i="9"/>
  <c r="BG135" i="9" s="1"/>
  <c r="BI134" i="9"/>
  <c r="BH134" i="9"/>
  <c r="BF134" i="9"/>
  <c r="BE134" i="9"/>
  <c r="T134" i="9"/>
  <c r="R134" i="9"/>
  <c r="R133" i="9" s="1"/>
  <c r="P134" i="9"/>
  <c r="P133" i="9" s="1"/>
  <c r="BK134" i="9"/>
  <c r="BK133" i="9" s="1"/>
  <c r="J133" i="9" s="1"/>
  <c r="J61" i="9" s="1"/>
  <c r="J134" i="9"/>
  <c r="BG134" i="9"/>
  <c r="BI132" i="9"/>
  <c r="BH132" i="9"/>
  <c r="BF132" i="9"/>
  <c r="BE132" i="9"/>
  <c r="T132" i="9"/>
  <c r="R132" i="9"/>
  <c r="P132" i="9"/>
  <c r="BK132" i="9"/>
  <c r="J132" i="9"/>
  <c r="BG132" i="9" s="1"/>
  <c r="BI131" i="9"/>
  <c r="BH131" i="9"/>
  <c r="BF131" i="9"/>
  <c r="BE131" i="9"/>
  <c r="T131" i="9"/>
  <c r="T130" i="9" s="1"/>
  <c r="R131" i="9"/>
  <c r="R130" i="9" s="1"/>
  <c r="P131" i="9"/>
  <c r="P130" i="9" s="1"/>
  <c r="BK131" i="9"/>
  <c r="BK130" i="9" s="1"/>
  <c r="J130" i="9" s="1"/>
  <c r="J60" i="9" s="1"/>
  <c r="J131" i="9"/>
  <c r="BG131" i="9" s="1"/>
  <c r="BI127" i="9"/>
  <c r="BH127" i="9"/>
  <c r="BF127" i="9"/>
  <c r="BE127" i="9"/>
  <c r="T127" i="9"/>
  <c r="T126" i="9" s="1"/>
  <c r="R127" i="9"/>
  <c r="R126" i="9" s="1"/>
  <c r="P127" i="9"/>
  <c r="P126" i="9" s="1"/>
  <c r="BK127" i="9"/>
  <c r="BK126" i="9" s="1"/>
  <c r="J126" i="9"/>
  <c r="J59" i="9" s="1"/>
  <c r="J127" i="9"/>
  <c r="BG127" i="9" s="1"/>
  <c r="BI125" i="9"/>
  <c r="BH125" i="9"/>
  <c r="BF125" i="9"/>
  <c r="BE125" i="9"/>
  <c r="T125" i="9"/>
  <c r="R125" i="9"/>
  <c r="P125" i="9"/>
  <c r="BK125" i="9"/>
  <c r="J125" i="9"/>
  <c r="BG125" i="9" s="1"/>
  <c r="BI122" i="9"/>
  <c r="BH122" i="9"/>
  <c r="BF122" i="9"/>
  <c r="BE122" i="9"/>
  <c r="T122" i="9"/>
  <c r="R122" i="9"/>
  <c r="P122" i="9"/>
  <c r="BK122" i="9"/>
  <c r="J122" i="9"/>
  <c r="BG122" i="9" s="1"/>
  <c r="BI121" i="9"/>
  <c r="BH121" i="9"/>
  <c r="BF121" i="9"/>
  <c r="BE121" i="9"/>
  <c r="T121" i="9"/>
  <c r="R121" i="9"/>
  <c r="P121" i="9"/>
  <c r="BK121" i="9"/>
  <c r="J121" i="9"/>
  <c r="BG121" i="9" s="1"/>
  <c r="BI118" i="9"/>
  <c r="BH118" i="9"/>
  <c r="BF118" i="9"/>
  <c r="BE118" i="9"/>
  <c r="T118" i="9"/>
  <c r="R118" i="9"/>
  <c r="P118" i="9"/>
  <c r="BK118" i="9"/>
  <c r="J118" i="9"/>
  <c r="BG118" i="9" s="1"/>
  <c r="BI117" i="9"/>
  <c r="BH117" i="9"/>
  <c r="BF117" i="9"/>
  <c r="BE117" i="9"/>
  <c r="T117" i="9"/>
  <c r="R117" i="9"/>
  <c r="P117" i="9"/>
  <c r="BK117" i="9"/>
  <c r="J117" i="9"/>
  <c r="BG117" i="9" s="1"/>
  <c r="BI116" i="9"/>
  <c r="BH116" i="9"/>
  <c r="BF116" i="9"/>
  <c r="BE116" i="9"/>
  <c r="T116" i="9"/>
  <c r="R116" i="9"/>
  <c r="P116" i="9"/>
  <c r="BK116" i="9"/>
  <c r="J116" i="9"/>
  <c r="BG116" i="9" s="1"/>
  <c r="BI115" i="9"/>
  <c r="BH115" i="9"/>
  <c r="BF115" i="9"/>
  <c r="BE115" i="9"/>
  <c r="T115" i="9"/>
  <c r="R115" i="9"/>
  <c r="P115" i="9"/>
  <c r="BK115" i="9"/>
  <c r="J115" i="9"/>
  <c r="BG115" i="9" s="1"/>
  <c r="BI114" i="9"/>
  <c r="BH114" i="9"/>
  <c r="BF114" i="9"/>
  <c r="BE114" i="9"/>
  <c r="T114" i="9"/>
  <c r="R114" i="9"/>
  <c r="P114" i="9"/>
  <c r="BK114" i="9"/>
  <c r="J114" i="9"/>
  <c r="BG114" i="9" s="1"/>
  <c r="BI113" i="9"/>
  <c r="BH113" i="9"/>
  <c r="BF113" i="9"/>
  <c r="BE113" i="9"/>
  <c r="T113" i="9"/>
  <c r="R113" i="9"/>
  <c r="P113" i="9"/>
  <c r="BK113" i="9"/>
  <c r="J113" i="9"/>
  <c r="BG113" i="9" s="1"/>
  <c r="BI110" i="9"/>
  <c r="BH110" i="9"/>
  <c r="BF110" i="9"/>
  <c r="BE110" i="9"/>
  <c r="T110" i="9"/>
  <c r="R110" i="9"/>
  <c r="P110" i="9"/>
  <c r="BK110" i="9"/>
  <c r="J110" i="9"/>
  <c r="BG110" i="9" s="1"/>
  <c r="BI109" i="9"/>
  <c r="BH109" i="9"/>
  <c r="BF109" i="9"/>
  <c r="BE109" i="9"/>
  <c r="T109" i="9"/>
  <c r="R109" i="9"/>
  <c r="P109" i="9"/>
  <c r="BK109" i="9"/>
  <c r="J109" i="9"/>
  <c r="BG109" i="9" s="1"/>
  <c r="BI108" i="9"/>
  <c r="BH108" i="9"/>
  <c r="BF108" i="9"/>
  <c r="BE108" i="9"/>
  <c r="T108" i="9"/>
  <c r="R108" i="9"/>
  <c r="P108" i="9"/>
  <c r="BK108" i="9"/>
  <c r="J108" i="9"/>
  <c r="BG108" i="9" s="1"/>
  <c r="BI107" i="9"/>
  <c r="BH107" i="9"/>
  <c r="BF107" i="9"/>
  <c r="BE107" i="9"/>
  <c r="T107" i="9"/>
  <c r="R107" i="9"/>
  <c r="P107" i="9"/>
  <c r="BK107" i="9"/>
  <c r="J107" i="9"/>
  <c r="BG107" i="9" s="1"/>
  <c r="BI106" i="9"/>
  <c r="BH106" i="9"/>
  <c r="BF106" i="9"/>
  <c r="BE106" i="9"/>
  <c r="T106" i="9"/>
  <c r="R106" i="9"/>
  <c r="P106" i="9"/>
  <c r="BK106" i="9"/>
  <c r="J106" i="9"/>
  <c r="BG106" i="9" s="1"/>
  <c r="BI105" i="9"/>
  <c r="BH105" i="9"/>
  <c r="BF105" i="9"/>
  <c r="BE105" i="9"/>
  <c r="T105" i="9"/>
  <c r="R105" i="9"/>
  <c r="P105" i="9"/>
  <c r="BK105" i="9"/>
  <c r="J105" i="9"/>
  <c r="BG105" i="9" s="1"/>
  <c r="BI104" i="9"/>
  <c r="BH104" i="9"/>
  <c r="BF104" i="9"/>
  <c r="BE104" i="9"/>
  <c r="T104" i="9"/>
  <c r="R104" i="9"/>
  <c r="P104" i="9"/>
  <c r="BK104" i="9"/>
  <c r="J104" i="9"/>
  <c r="BG104" i="9" s="1"/>
  <c r="BI103" i="9"/>
  <c r="BH103" i="9"/>
  <c r="BF103" i="9"/>
  <c r="BE103" i="9"/>
  <c r="T103" i="9"/>
  <c r="R103" i="9"/>
  <c r="P103" i="9"/>
  <c r="BK103" i="9"/>
  <c r="J103" i="9"/>
  <c r="BG103" i="9" s="1"/>
  <c r="BI100" i="9"/>
  <c r="BH100" i="9"/>
  <c r="BF100" i="9"/>
  <c r="BE100" i="9"/>
  <c r="T100" i="9"/>
  <c r="R100" i="9"/>
  <c r="P100" i="9"/>
  <c r="BK100" i="9"/>
  <c r="J100" i="9"/>
  <c r="BG100" i="9" s="1"/>
  <c r="BI99" i="9"/>
  <c r="BH99" i="9"/>
  <c r="BF99" i="9"/>
  <c r="BE99" i="9"/>
  <c r="T99" i="9"/>
  <c r="R99" i="9"/>
  <c r="P99" i="9"/>
  <c r="BK99" i="9"/>
  <c r="J99" i="9"/>
  <c r="BG99" i="9" s="1"/>
  <c r="BI96" i="9"/>
  <c r="BH96" i="9"/>
  <c r="BF96" i="9"/>
  <c r="BE96" i="9"/>
  <c r="T96" i="9"/>
  <c r="R96" i="9"/>
  <c r="P96" i="9"/>
  <c r="BK96" i="9"/>
  <c r="J96" i="9"/>
  <c r="BG96" i="9" s="1"/>
  <c r="BI95" i="9"/>
  <c r="BH95" i="9"/>
  <c r="BF95" i="9"/>
  <c r="BE95" i="9"/>
  <c r="T95" i="9"/>
  <c r="R95" i="9"/>
  <c r="P95" i="9"/>
  <c r="BK95" i="9"/>
  <c r="J95" i="9"/>
  <c r="BG95" i="9" s="1"/>
  <c r="BI94" i="9"/>
  <c r="BH94" i="9"/>
  <c r="BF94" i="9"/>
  <c r="BE94" i="9"/>
  <c r="T94" i="9"/>
  <c r="R94" i="9"/>
  <c r="P94" i="9"/>
  <c r="BK94" i="9"/>
  <c r="J94" i="9"/>
  <c r="BG94" i="9" s="1"/>
  <c r="BI93" i="9"/>
  <c r="BH93" i="9"/>
  <c r="BF93" i="9"/>
  <c r="BE93" i="9"/>
  <c r="T93" i="9"/>
  <c r="R93" i="9"/>
  <c r="P93" i="9"/>
  <c r="BK93" i="9"/>
  <c r="J93" i="9"/>
  <c r="BG93" i="9" s="1"/>
  <c r="BI90" i="9"/>
  <c r="BH90" i="9"/>
  <c r="BF90" i="9"/>
  <c r="BE90" i="9"/>
  <c r="T90" i="9"/>
  <c r="R90" i="9"/>
  <c r="P90" i="9"/>
  <c r="BK90" i="9"/>
  <c r="J90" i="9"/>
  <c r="BG90" i="9" s="1"/>
  <c r="BI89" i="9"/>
  <c r="BH89" i="9"/>
  <c r="BF89" i="9"/>
  <c r="BE89" i="9"/>
  <c r="T89" i="9"/>
  <c r="R89" i="9"/>
  <c r="P89" i="9"/>
  <c r="BK89" i="9"/>
  <c r="J89" i="9"/>
  <c r="BG89" i="9" s="1"/>
  <c r="BI88" i="9"/>
  <c r="BH88" i="9"/>
  <c r="F33" i="9" s="1"/>
  <c r="BC59" i="1" s="1"/>
  <c r="BF88" i="9"/>
  <c r="BE88" i="9"/>
  <c r="J30" i="9" s="1"/>
  <c r="AV59" i="1" s="1"/>
  <c r="F30" i="9"/>
  <c r="AZ59" i="1" s="1"/>
  <c r="T88" i="9"/>
  <c r="R88" i="9"/>
  <c r="R87" i="9" s="1"/>
  <c r="R86" i="9"/>
  <c r="R85" i="9" s="1"/>
  <c r="P88" i="9"/>
  <c r="BK88" i="9"/>
  <c r="BK87" i="9"/>
  <c r="J88" i="9"/>
  <c r="BG88" i="9" s="1"/>
  <c r="J81" i="9"/>
  <c r="F81" i="9"/>
  <c r="F79" i="9"/>
  <c r="E77" i="9"/>
  <c r="J51" i="9"/>
  <c r="F51" i="9"/>
  <c r="F49" i="9"/>
  <c r="E47" i="9"/>
  <c r="J18" i="9"/>
  <c r="E18" i="9"/>
  <c r="F82" i="9" s="1"/>
  <c r="J17" i="9"/>
  <c r="J12" i="9"/>
  <c r="J79" i="9" s="1"/>
  <c r="E7" i="9"/>
  <c r="AY58" i="1"/>
  <c r="AX58" i="1"/>
  <c r="BI132" i="8"/>
  <c r="BH132" i="8"/>
  <c r="BF132" i="8"/>
  <c r="BE132" i="8"/>
  <c r="T132" i="8"/>
  <c r="R132" i="8"/>
  <c r="P132" i="8"/>
  <c r="BK132" i="8"/>
  <c r="J132" i="8"/>
  <c r="BG132" i="8" s="1"/>
  <c r="BI131" i="8"/>
  <c r="BH131" i="8"/>
  <c r="BF131" i="8"/>
  <c r="BE131" i="8"/>
  <c r="T131" i="8"/>
  <c r="R131" i="8"/>
  <c r="P131" i="8"/>
  <c r="BK131" i="8"/>
  <c r="J131" i="8"/>
  <c r="BG131" i="8"/>
  <c r="BI130" i="8"/>
  <c r="BH130" i="8"/>
  <c r="BF130" i="8"/>
  <c r="BE130" i="8"/>
  <c r="T130" i="8"/>
  <c r="R130" i="8"/>
  <c r="P130" i="8"/>
  <c r="BK130" i="8"/>
  <c r="J130" i="8"/>
  <c r="BG130" i="8" s="1"/>
  <c r="BI128" i="8"/>
  <c r="BH128" i="8"/>
  <c r="BF128" i="8"/>
  <c r="BE128" i="8"/>
  <c r="T128" i="8"/>
  <c r="R128" i="8"/>
  <c r="P128" i="8"/>
  <c r="BK128" i="8"/>
  <c r="J128" i="8"/>
  <c r="BG128" i="8"/>
  <c r="BI127" i="8"/>
  <c r="BH127" i="8"/>
  <c r="BF127" i="8"/>
  <c r="BE127" i="8"/>
  <c r="T127" i="8"/>
  <c r="R127" i="8"/>
  <c r="P127" i="8"/>
  <c r="BK127" i="8"/>
  <c r="J127" i="8"/>
  <c r="BG127" i="8" s="1"/>
  <c r="BI126" i="8"/>
  <c r="BH126" i="8"/>
  <c r="BF126" i="8"/>
  <c r="BE126" i="8"/>
  <c r="T126" i="8"/>
  <c r="R126" i="8"/>
  <c r="P126" i="8"/>
  <c r="BK126" i="8"/>
  <c r="J126" i="8"/>
  <c r="BG126" i="8"/>
  <c r="BI125" i="8"/>
  <c r="BH125" i="8"/>
  <c r="BF125" i="8"/>
  <c r="BE125" i="8"/>
  <c r="T125" i="8"/>
  <c r="R125" i="8"/>
  <c r="P125" i="8"/>
  <c r="BK125" i="8"/>
  <c r="BK122" i="8" s="1"/>
  <c r="J122" i="8" s="1"/>
  <c r="J60" i="8" s="1"/>
  <c r="J125" i="8"/>
  <c r="BG125" i="8" s="1"/>
  <c r="BI124" i="8"/>
  <c r="BH124" i="8"/>
  <c r="BF124" i="8"/>
  <c r="BE124" i="8"/>
  <c r="T124" i="8"/>
  <c r="R124" i="8"/>
  <c r="P124" i="8"/>
  <c r="BK124" i="8"/>
  <c r="J124" i="8"/>
  <c r="BG124" i="8"/>
  <c r="BI123" i="8"/>
  <c r="BH123" i="8"/>
  <c r="BF123" i="8"/>
  <c r="BE123" i="8"/>
  <c r="T123" i="8"/>
  <c r="T122" i="8" s="1"/>
  <c r="R123" i="8"/>
  <c r="P123" i="8"/>
  <c r="P122" i="8" s="1"/>
  <c r="BK123" i="8"/>
  <c r="J123" i="8"/>
  <c r="BG123" i="8" s="1"/>
  <c r="BI121" i="8"/>
  <c r="BH121" i="8"/>
  <c r="BF121" i="8"/>
  <c r="BE121" i="8"/>
  <c r="T121" i="8"/>
  <c r="R121" i="8"/>
  <c r="P121" i="8"/>
  <c r="BK121" i="8"/>
  <c r="J121" i="8"/>
  <c r="BG121" i="8" s="1"/>
  <c r="BI120" i="8"/>
  <c r="BH120" i="8"/>
  <c r="BF120" i="8"/>
  <c r="BE120" i="8"/>
  <c r="T120" i="8"/>
  <c r="R120" i="8"/>
  <c r="P120" i="8"/>
  <c r="BK120" i="8"/>
  <c r="J120" i="8"/>
  <c r="BG120" i="8"/>
  <c r="BI119" i="8"/>
  <c r="BH119" i="8"/>
  <c r="BF119" i="8"/>
  <c r="BE119" i="8"/>
  <c r="T119" i="8"/>
  <c r="R119" i="8"/>
  <c r="P119" i="8"/>
  <c r="BK119" i="8"/>
  <c r="J119" i="8"/>
  <c r="BG119" i="8" s="1"/>
  <c r="BI118" i="8"/>
  <c r="BH118" i="8"/>
  <c r="BF118" i="8"/>
  <c r="BE118" i="8"/>
  <c r="T118" i="8"/>
  <c r="R118" i="8"/>
  <c r="P118" i="8"/>
  <c r="BK118" i="8"/>
  <c r="J118" i="8"/>
  <c r="BG118" i="8"/>
  <c r="BI117" i="8"/>
  <c r="BH117" i="8"/>
  <c r="BF117" i="8"/>
  <c r="BE117" i="8"/>
  <c r="T117" i="8"/>
  <c r="R117" i="8"/>
  <c r="P117" i="8"/>
  <c r="BK117" i="8"/>
  <c r="J117" i="8"/>
  <c r="BG117" i="8" s="1"/>
  <c r="BI116" i="8"/>
  <c r="BH116" i="8"/>
  <c r="BF116" i="8"/>
  <c r="BE116" i="8"/>
  <c r="T116" i="8"/>
  <c r="R116" i="8"/>
  <c r="P116" i="8"/>
  <c r="BK116" i="8"/>
  <c r="J116" i="8"/>
  <c r="BG116" i="8"/>
  <c r="BI115" i="8"/>
  <c r="BH115" i="8"/>
  <c r="BF115" i="8"/>
  <c r="BE115" i="8"/>
  <c r="T115" i="8"/>
  <c r="R115" i="8"/>
  <c r="P115" i="8"/>
  <c r="BK115" i="8"/>
  <c r="J115" i="8"/>
  <c r="BG115" i="8" s="1"/>
  <c r="BI114" i="8"/>
  <c r="BH114" i="8"/>
  <c r="BF114" i="8"/>
  <c r="BE114" i="8"/>
  <c r="T114" i="8"/>
  <c r="R114" i="8"/>
  <c r="P114" i="8"/>
  <c r="BK114" i="8"/>
  <c r="J114" i="8"/>
  <c r="BG114" i="8"/>
  <c r="BI113" i="8"/>
  <c r="BH113" i="8"/>
  <c r="BF113" i="8"/>
  <c r="BE113" i="8"/>
  <c r="T113" i="8"/>
  <c r="R113" i="8"/>
  <c r="P113" i="8"/>
  <c r="BK113" i="8"/>
  <c r="J113" i="8"/>
  <c r="BG113" i="8" s="1"/>
  <c r="BI112" i="8"/>
  <c r="BH112" i="8"/>
  <c r="BF112" i="8"/>
  <c r="BE112" i="8"/>
  <c r="T112" i="8"/>
  <c r="R112" i="8"/>
  <c r="P112" i="8"/>
  <c r="BK112" i="8"/>
  <c r="J112" i="8"/>
  <c r="BG112" i="8"/>
  <c r="BI111" i="8"/>
  <c r="BH111" i="8"/>
  <c r="BF111" i="8"/>
  <c r="BE111" i="8"/>
  <c r="T111" i="8"/>
  <c r="R111" i="8"/>
  <c r="P111" i="8"/>
  <c r="BK111" i="8"/>
  <c r="J111" i="8"/>
  <c r="BG111" i="8" s="1"/>
  <c r="BI110" i="8"/>
  <c r="BH110" i="8"/>
  <c r="BF110" i="8"/>
  <c r="BE110" i="8"/>
  <c r="T110" i="8"/>
  <c r="R110" i="8"/>
  <c r="P110" i="8"/>
  <c r="BK110" i="8"/>
  <c r="J110" i="8"/>
  <c r="BG110" i="8"/>
  <c r="BI109" i="8"/>
  <c r="BH109" i="8"/>
  <c r="BF109" i="8"/>
  <c r="BE109" i="8"/>
  <c r="T109" i="8"/>
  <c r="R109" i="8"/>
  <c r="P109" i="8"/>
  <c r="BK109" i="8"/>
  <c r="J109" i="8"/>
  <c r="BG109" i="8" s="1"/>
  <c r="BI108" i="8"/>
  <c r="BH108" i="8"/>
  <c r="BF108" i="8"/>
  <c r="BE108" i="8"/>
  <c r="T108" i="8"/>
  <c r="T107" i="8"/>
  <c r="R108" i="8"/>
  <c r="P108" i="8"/>
  <c r="P107" i="8"/>
  <c r="BK108" i="8"/>
  <c r="BK107" i="8" s="1"/>
  <c r="J107" i="8" s="1"/>
  <c r="J59" i="8" s="1"/>
  <c r="J108" i="8"/>
  <c r="BG108" i="8" s="1"/>
  <c r="BI106" i="8"/>
  <c r="BH106" i="8"/>
  <c r="BF106" i="8"/>
  <c r="BE106" i="8"/>
  <c r="T106" i="8"/>
  <c r="R106" i="8"/>
  <c r="P106" i="8"/>
  <c r="BK106" i="8"/>
  <c r="J106" i="8"/>
  <c r="BG106" i="8"/>
  <c r="BI105" i="8"/>
  <c r="BH105" i="8"/>
  <c r="BF105" i="8"/>
  <c r="BE105" i="8"/>
  <c r="T105" i="8"/>
  <c r="R105" i="8"/>
  <c r="P105" i="8"/>
  <c r="BK105" i="8"/>
  <c r="J105" i="8"/>
  <c r="BG105" i="8" s="1"/>
  <c r="BI104" i="8"/>
  <c r="BH104" i="8"/>
  <c r="BF104" i="8"/>
  <c r="BE104" i="8"/>
  <c r="T104" i="8"/>
  <c r="R104" i="8"/>
  <c r="P104" i="8"/>
  <c r="BK104" i="8"/>
  <c r="J104" i="8"/>
  <c r="BG104" i="8"/>
  <c r="BI103" i="8"/>
  <c r="BH103" i="8"/>
  <c r="BF103" i="8"/>
  <c r="BE103" i="8"/>
  <c r="T103" i="8"/>
  <c r="R103" i="8"/>
  <c r="P103" i="8"/>
  <c r="BK103" i="8"/>
  <c r="J103" i="8"/>
  <c r="BG103" i="8" s="1"/>
  <c r="BI102" i="8"/>
  <c r="BH102" i="8"/>
  <c r="BF102" i="8"/>
  <c r="BE102" i="8"/>
  <c r="T102" i="8"/>
  <c r="R102" i="8"/>
  <c r="P102" i="8"/>
  <c r="BK102" i="8"/>
  <c r="J102" i="8"/>
  <c r="BG102" i="8"/>
  <c r="BI101" i="8"/>
  <c r="BH101" i="8"/>
  <c r="BF101" i="8"/>
  <c r="BE101" i="8"/>
  <c r="T101" i="8"/>
  <c r="R101" i="8"/>
  <c r="P101" i="8"/>
  <c r="BK101" i="8"/>
  <c r="J101" i="8"/>
  <c r="BG101" i="8" s="1"/>
  <c r="BI100" i="8"/>
  <c r="BH100" i="8"/>
  <c r="BF100" i="8"/>
  <c r="BE100" i="8"/>
  <c r="T100" i="8"/>
  <c r="R100" i="8"/>
  <c r="P100" i="8"/>
  <c r="BK100" i="8"/>
  <c r="J100" i="8"/>
  <c r="BG100" i="8"/>
  <c r="BI99" i="8"/>
  <c r="BH99" i="8"/>
  <c r="BF99" i="8"/>
  <c r="BE99" i="8"/>
  <c r="T99" i="8"/>
  <c r="R99" i="8"/>
  <c r="P99" i="8"/>
  <c r="BK99" i="8"/>
  <c r="J99" i="8"/>
  <c r="BG99" i="8" s="1"/>
  <c r="BI98" i="8"/>
  <c r="BH98" i="8"/>
  <c r="BF98" i="8"/>
  <c r="J31" i="8" s="1"/>
  <c r="AW58" i="1" s="1"/>
  <c r="BE98" i="8"/>
  <c r="T98" i="8"/>
  <c r="R98" i="8"/>
  <c r="P98" i="8"/>
  <c r="P82" i="8" s="1"/>
  <c r="BK98" i="8"/>
  <c r="J98" i="8"/>
  <c r="BG98" i="8"/>
  <c r="BI97" i="8"/>
  <c r="BH97" i="8"/>
  <c r="BF97" i="8"/>
  <c r="BE97" i="8"/>
  <c r="T97" i="8"/>
  <c r="T82" i="8" s="1"/>
  <c r="T81" i="8" s="1"/>
  <c r="T80" i="8" s="1"/>
  <c r="R97" i="8"/>
  <c r="P97" i="8"/>
  <c r="BK97" i="8"/>
  <c r="J97" i="8"/>
  <c r="BG97" i="8" s="1"/>
  <c r="BI96" i="8"/>
  <c r="BH96" i="8"/>
  <c r="BF96" i="8"/>
  <c r="BE96" i="8"/>
  <c r="T96" i="8"/>
  <c r="R96" i="8"/>
  <c r="P96" i="8"/>
  <c r="BK96" i="8"/>
  <c r="J96" i="8"/>
  <c r="BG96" i="8"/>
  <c r="BI95" i="8"/>
  <c r="BH95" i="8"/>
  <c r="BF95" i="8"/>
  <c r="BE95" i="8"/>
  <c r="T95" i="8"/>
  <c r="R95" i="8"/>
  <c r="P95" i="8"/>
  <c r="BK95" i="8"/>
  <c r="J95" i="8"/>
  <c r="BG95" i="8"/>
  <c r="BI94" i="8"/>
  <c r="BH94" i="8"/>
  <c r="BF94" i="8"/>
  <c r="BE94" i="8"/>
  <c r="T94" i="8"/>
  <c r="R94" i="8"/>
  <c r="P94" i="8"/>
  <c r="BK94" i="8"/>
  <c r="J94" i="8"/>
  <c r="BG94" i="8"/>
  <c r="BI93" i="8"/>
  <c r="BH93" i="8"/>
  <c r="BF93" i="8"/>
  <c r="BE93" i="8"/>
  <c r="T93" i="8"/>
  <c r="R93" i="8"/>
  <c r="P93" i="8"/>
  <c r="BK93" i="8"/>
  <c r="J93" i="8"/>
  <c r="BG93" i="8"/>
  <c r="BI92" i="8"/>
  <c r="BH92" i="8"/>
  <c r="BF92" i="8"/>
  <c r="BE92" i="8"/>
  <c r="T92" i="8"/>
  <c r="R92" i="8"/>
  <c r="P92" i="8"/>
  <c r="BK92" i="8"/>
  <c r="J92" i="8"/>
  <c r="BG92" i="8"/>
  <c r="BI90" i="8"/>
  <c r="BH90" i="8"/>
  <c r="BF90" i="8"/>
  <c r="BE90" i="8"/>
  <c r="T90" i="8"/>
  <c r="R90" i="8"/>
  <c r="P90" i="8"/>
  <c r="BK90" i="8"/>
  <c r="J90" i="8"/>
  <c r="BG90" i="8"/>
  <c r="BI89" i="8"/>
  <c r="BH89" i="8"/>
  <c r="BF89" i="8"/>
  <c r="BE89" i="8"/>
  <c r="T89" i="8"/>
  <c r="R89" i="8"/>
  <c r="P89" i="8"/>
  <c r="BK89" i="8"/>
  <c r="J89" i="8"/>
  <c r="BG89" i="8"/>
  <c r="BI88" i="8"/>
  <c r="BH88" i="8"/>
  <c r="BF88" i="8"/>
  <c r="BE88" i="8"/>
  <c r="T88" i="8"/>
  <c r="R88" i="8"/>
  <c r="P88" i="8"/>
  <c r="BK88" i="8"/>
  <c r="J88" i="8"/>
  <c r="BG88" i="8"/>
  <c r="BI87" i="8"/>
  <c r="BH87" i="8"/>
  <c r="BF87" i="8"/>
  <c r="BE87" i="8"/>
  <c r="F30" i="8" s="1"/>
  <c r="AZ58" i="1" s="1"/>
  <c r="T87" i="8"/>
  <c r="R87" i="8"/>
  <c r="P87" i="8"/>
  <c r="BK87" i="8"/>
  <c r="BK82" i="8" s="1"/>
  <c r="J87" i="8"/>
  <c r="BG87" i="8"/>
  <c r="BI84" i="8"/>
  <c r="BH84" i="8"/>
  <c r="BF84" i="8"/>
  <c r="BE84" i="8"/>
  <c r="T84" i="8"/>
  <c r="R84" i="8"/>
  <c r="R82" i="8" s="1"/>
  <c r="P84" i="8"/>
  <c r="BK84" i="8"/>
  <c r="J84" i="8"/>
  <c r="BG84" i="8"/>
  <c r="F32" i="8" s="1"/>
  <c r="BB58" i="1" s="1"/>
  <c r="BI83" i="8"/>
  <c r="BH83" i="8"/>
  <c r="BF83" i="8"/>
  <c r="F31" i="8"/>
  <c r="BA58" i="1" s="1"/>
  <c r="BE83" i="8"/>
  <c r="T83" i="8"/>
  <c r="R83" i="8"/>
  <c r="P83" i="8"/>
  <c r="P81" i="8"/>
  <c r="P80" i="8" s="1"/>
  <c r="AU58" i="1" s="1"/>
  <c r="BK83" i="8"/>
  <c r="J83" i="8"/>
  <c r="BG83" i="8" s="1"/>
  <c r="J76" i="8"/>
  <c r="F76" i="8"/>
  <c r="F74" i="8"/>
  <c r="E72" i="8"/>
  <c r="J51" i="8"/>
  <c r="F51" i="8"/>
  <c r="F49" i="8"/>
  <c r="E47" i="8"/>
  <c r="J18" i="8"/>
  <c r="E18" i="8"/>
  <c r="J17" i="8"/>
  <c r="J12" i="8"/>
  <c r="J74" i="8" s="1"/>
  <c r="J49" i="8"/>
  <c r="E7" i="8"/>
  <c r="E45" i="8" s="1"/>
  <c r="AY57" i="1"/>
  <c r="AX57" i="1"/>
  <c r="BI172" i="7"/>
  <c r="BH172" i="7"/>
  <c r="BF172" i="7"/>
  <c r="BE172" i="7"/>
  <c r="T172" i="7"/>
  <c r="R172" i="7"/>
  <c r="P172" i="7"/>
  <c r="BK172" i="7"/>
  <c r="J172" i="7"/>
  <c r="BG172" i="7" s="1"/>
  <c r="BI171" i="7"/>
  <c r="BH171" i="7"/>
  <c r="BF171" i="7"/>
  <c r="BE171" i="7"/>
  <c r="T171" i="7"/>
  <c r="R171" i="7"/>
  <c r="P171" i="7"/>
  <c r="BK171" i="7"/>
  <c r="J171" i="7"/>
  <c r="BG171" i="7"/>
  <c r="BI170" i="7"/>
  <c r="BH170" i="7"/>
  <c r="BF170" i="7"/>
  <c r="BE170" i="7"/>
  <c r="T170" i="7"/>
  <c r="R170" i="7"/>
  <c r="P170" i="7"/>
  <c r="BK170" i="7"/>
  <c r="J170" i="7"/>
  <c r="BG170" i="7" s="1"/>
  <c r="BI169" i="7"/>
  <c r="BH169" i="7"/>
  <c r="BF169" i="7"/>
  <c r="BE169" i="7"/>
  <c r="T169" i="7"/>
  <c r="R169" i="7"/>
  <c r="P169" i="7"/>
  <c r="BK169" i="7"/>
  <c r="J169" i="7"/>
  <c r="BG169" i="7" s="1"/>
  <c r="BI167" i="7"/>
  <c r="BH167" i="7"/>
  <c r="BF167" i="7"/>
  <c r="BE167" i="7"/>
  <c r="T167" i="7"/>
  <c r="R167" i="7"/>
  <c r="R166" i="7" s="1"/>
  <c r="P167" i="7"/>
  <c r="BK167" i="7"/>
  <c r="BK166" i="7"/>
  <c r="J166" i="7" s="1"/>
  <c r="J64" i="7" s="1"/>
  <c r="J167" i="7"/>
  <c r="BG167" i="7"/>
  <c r="BI165" i="7"/>
  <c r="BH165" i="7"/>
  <c r="BF165" i="7"/>
  <c r="BE165" i="7"/>
  <c r="T165" i="7"/>
  <c r="R165" i="7"/>
  <c r="P165" i="7"/>
  <c r="BK165" i="7"/>
  <c r="J165" i="7"/>
  <c r="BG165" i="7" s="1"/>
  <c r="BI164" i="7"/>
  <c r="BH164" i="7"/>
  <c r="BF164" i="7"/>
  <c r="BE164" i="7"/>
  <c r="T164" i="7"/>
  <c r="R164" i="7"/>
  <c r="P164" i="7"/>
  <c r="BK164" i="7"/>
  <c r="J164" i="7"/>
  <c r="BG164" i="7"/>
  <c r="BI163" i="7"/>
  <c r="BH163" i="7"/>
  <c r="BF163" i="7"/>
  <c r="BE163" i="7"/>
  <c r="T163" i="7"/>
  <c r="R163" i="7"/>
  <c r="P163" i="7"/>
  <c r="BK163" i="7"/>
  <c r="J163" i="7"/>
  <c r="BG163" i="7" s="1"/>
  <c r="BI162" i="7"/>
  <c r="BH162" i="7"/>
  <c r="BF162" i="7"/>
  <c r="BE162" i="7"/>
  <c r="T162" i="7"/>
  <c r="R162" i="7"/>
  <c r="P162" i="7"/>
  <c r="BK162" i="7"/>
  <c r="J162" i="7"/>
  <c r="BG162" i="7" s="1"/>
  <c r="BI161" i="7"/>
  <c r="BH161" i="7"/>
  <c r="BF161" i="7"/>
  <c r="BE161" i="7"/>
  <c r="T161" i="7"/>
  <c r="R161" i="7"/>
  <c r="R160" i="7" s="1"/>
  <c r="P161" i="7"/>
  <c r="BK161" i="7"/>
  <c r="BK160" i="7"/>
  <c r="J160" i="7" s="1"/>
  <c r="J63" i="7" s="1"/>
  <c r="J161" i="7"/>
  <c r="BG161" i="7"/>
  <c r="BI159" i="7"/>
  <c r="BH159" i="7"/>
  <c r="BF159" i="7"/>
  <c r="BE159" i="7"/>
  <c r="T159" i="7"/>
  <c r="R159" i="7"/>
  <c r="P159" i="7"/>
  <c r="BK159" i="7"/>
  <c r="J159" i="7"/>
  <c r="BG159" i="7" s="1"/>
  <c r="BI158" i="7"/>
  <c r="BH158" i="7"/>
  <c r="BF158" i="7"/>
  <c r="BE158" i="7"/>
  <c r="T158" i="7"/>
  <c r="R158" i="7"/>
  <c r="P158" i="7"/>
  <c r="BK158" i="7"/>
  <c r="J158" i="7"/>
  <c r="BG158" i="7"/>
  <c r="BI157" i="7"/>
  <c r="BH157" i="7"/>
  <c r="BF157" i="7"/>
  <c r="BE157" i="7"/>
  <c r="T157" i="7"/>
  <c r="R157" i="7"/>
  <c r="P157" i="7"/>
  <c r="BK157" i="7"/>
  <c r="J157" i="7"/>
  <c r="BG157" i="7" s="1"/>
  <c r="BI156" i="7"/>
  <c r="BH156" i="7"/>
  <c r="BF156" i="7"/>
  <c r="BE156" i="7"/>
  <c r="T156" i="7"/>
  <c r="R156" i="7"/>
  <c r="P156" i="7"/>
  <c r="BK156" i="7"/>
  <c r="J156" i="7"/>
  <c r="BG156" i="7" s="1"/>
  <c r="BI155" i="7"/>
  <c r="BH155" i="7"/>
  <c r="BF155" i="7"/>
  <c r="BE155" i="7"/>
  <c r="T155" i="7"/>
  <c r="R155" i="7"/>
  <c r="P155" i="7"/>
  <c r="BK155" i="7"/>
  <c r="J155" i="7"/>
  <c r="BG155" i="7" s="1"/>
  <c r="BI154" i="7"/>
  <c r="BH154" i="7"/>
  <c r="BF154" i="7"/>
  <c r="BE154" i="7"/>
  <c r="T154" i="7"/>
  <c r="R154" i="7"/>
  <c r="P154" i="7"/>
  <c r="BK154" i="7"/>
  <c r="J154" i="7"/>
  <c r="BG154" i="7" s="1"/>
  <c r="BI153" i="7"/>
  <c r="BH153" i="7"/>
  <c r="BF153" i="7"/>
  <c r="BE153" i="7"/>
  <c r="T153" i="7"/>
  <c r="R153" i="7"/>
  <c r="P153" i="7"/>
  <c r="BK153" i="7"/>
  <c r="J153" i="7"/>
  <c r="BG153" i="7" s="1"/>
  <c r="BI152" i="7"/>
  <c r="BH152" i="7"/>
  <c r="BF152" i="7"/>
  <c r="BE152" i="7"/>
  <c r="T152" i="7"/>
  <c r="R152" i="7"/>
  <c r="P152" i="7"/>
  <c r="BK152" i="7"/>
  <c r="J152" i="7"/>
  <c r="BG152" i="7"/>
  <c r="BI151" i="7"/>
  <c r="BH151" i="7"/>
  <c r="BF151" i="7"/>
  <c r="BE151" i="7"/>
  <c r="T151" i="7"/>
  <c r="R151" i="7"/>
  <c r="P151" i="7"/>
  <c r="BK151" i="7"/>
  <c r="J151" i="7"/>
  <c r="BG151" i="7" s="1"/>
  <c r="BI150" i="7"/>
  <c r="BH150" i="7"/>
  <c r="BF150" i="7"/>
  <c r="BE150" i="7"/>
  <c r="T150" i="7"/>
  <c r="R150" i="7"/>
  <c r="R149" i="7" s="1"/>
  <c r="P150" i="7"/>
  <c r="P149" i="7" s="1"/>
  <c r="BK150" i="7"/>
  <c r="J150" i="7"/>
  <c r="BG150" i="7" s="1"/>
  <c r="BI148" i="7"/>
  <c r="BH148" i="7"/>
  <c r="BF148" i="7"/>
  <c r="BE148" i="7"/>
  <c r="T148" i="7"/>
  <c r="R148" i="7"/>
  <c r="P148" i="7"/>
  <c r="BK148" i="7"/>
  <c r="J148" i="7"/>
  <c r="BG148" i="7"/>
  <c r="BI147" i="7"/>
  <c r="BH147" i="7"/>
  <c r="BF147" i="7"/>
  <c r="BE147" i="7"/>
  <c r="T147" i="7"/>
  <c r="R147" i="7"/>
  <c r="P147" i="7"/>
  <c r="BK147" i="7"/>
  <c r="J147" i="7"/>
  <c r="BG147" i="7" s="1"/>
  <c r="BI146" i="7"/>
  <c r="BH146" i="7"/>
  <c r="BF146" i="7"/>
  <c r="BE146" i="7"/>
  <c r="T146" i="7"/>
  <c r="R146" i="7"/>
  <c r="P146" i="7"/>
  <c r="BK146" i="7"/>
  <c r="J146" i="7"/>
  <c r="BG146" i="7"/>
  <c r="BI145" i="7"/>
  <c r="BH145" i="7"/>
  <c r="BF145" i="7"/>
  <c r="BE145" i="7"/>
  <c r="T145" i="7"/>
  <c r="R145" i="7"/>
  <c r="P145" i="7"/>
  <c r="BK145" i="7"/>
  <c r="J145" i="7"/>
  <c r="BG145" i="7" s="1"/>
  <c r="BI144" i="7"/>
  <c r="BH144" i="7"/>
  <c r="BF144" i="7"/>
  <c r="BE144" i="7"/>
  <c r="T144" i="7"/>
  <c r="R144" i="7"/>
  <c r="P144" i="7"/>
  <c r="BK144" i="7"/>
  <c r="J144" i="7"/>
  <c r="BG144" i="7" s="1"/>
  <c r="BI143" i="7"/>
  <c r="BH143" i="7"/>
  <c r="BF143" i="7"/>
  <c r="BE143" i="7"/>
  <c r="T143" i="7"/>
  <c r="R143" i="7"/>
  <c r="P143" i="7"/>
  <c r="BK143" i="7"/>
  <c r="J143" i="7"/>
  <c r="BG143" i="7" s="1"/>
  <c r="BI142" i="7"/>
  <c r="BH142" i="7"/>
  <c r="BF142" i="7"/>
  <c r="BE142" i="7"/>
  <c r="T142" i="7"/>
  <c r="T137" i="7" s="1"/>
  <c r="R142" i="7"/>
  <c r="P142" i="7"/>
  <c r="BK142" i="7"/>
  <c r="J142" i="7"/>
  <c r="BG142" i="7" s="1"/>
  <c r="BI141" i="7"/>
  <c r="BH141" i="7"/>
  <c r="BF141" i="7"/>
  <c r="BE141" i="7"/>
  <c r="T141" i="7"/>
  <c r="R141" i="7"/>
  <c r="P141" i="7"/>
  <c r="BK141" i="7"/>
  <c r="J141" i="7"/>
  <c r="BG141" i="7" s="1"/>
  <c r="BI140" i="7"/>
  <c r="BH140" i="7"/>
  <c r="BF140" i="7"/>
  <c r="BE140" i="7"/>
  <c r="T140" i="7"/>
  <c r="R140" i="7"/>
  <c r="P140" i="7"/>
  <c r="BK140" i="7"/>
  <c r="J140" i="7"/>
  <c r="BG140" i="7"/>
  <c r="BI139" i="7"/>
  <c r="BH139" i="7"/>
  <c r="BF139" i="7"/>
  <c r="BE139" i="7"/>
  <c r="T139" i="7"/>
  <c r="R139" i="7"/>
  <c r="P139" i="7"/>
  <c r="BK139" i="7"/>
  <c r="J139" i="7"/>
  <c r="BG139" i="7" s="1"/>
  <c r="BI138" i="7"/>
  <c r="BH138" i="7"/>
  <c r="BF138" i="7"/>
  <c r="BE138" i="7"/>
  <c r="T138" i="7"/>
  <c r="R138" i="7"/>
  <c r="P138" i="7"/>
  <c r="P137" i="7" s="1"/>
  <c r="BK138" i="7"/>
  <c r="J138" i="7"/>
  <c r="BG138" i="7" s="1"/>
  <c r="BI136" i="7"/>
  <c r="BH136" i="7"/>
  <c r="BF136" i="7"/>
  <c r="BE136" i="7"/>
  <c r="T136" i="7"/>
  <c r="R136" i="7"/>
  <c r="P136" i="7"/>
  <c r="BK136" i="7"/>
  <c r="J136" i="7"/>
  <c r="BG136" i="7" s="1"/>
  <c r="BI135" i="7"/>
  <c r="BH135" i="7"/>
  <c r="BF135" i="7"/>
  <c r="BE135" i="7"/>
  <c r="T135" i="7"/>
  <c r="R135" i="7"/>
  <c r="P135" i="7"/>
  <c r="BK135" i="7"/>
  <c r="J135" i="7"/>
  <c r="BG135" i="7"/>
  <c r="BI134" i="7"/>
  <c r="BH134" i="7"/>
  <c r="BF134" i="7"/>
  <c r="BE134" i="7"/>
  <c r="T134" i="7"/>
  <c r="R134" i="7"/>
  <c r="P134" i="7"/>
  <c r="BK134" i="7"/>
  <c r="J134" i="7"/>
  <c r="BG134" i="7" s="1"/>
  <c r="BI133" i="7"/>
  <c r="BH133" i="7"/>
  <c r="BF133" i="7"/>
  <c r="BE133" i="7"/>
  <c r="T133" i="7"/>
  <c r="R133" i="7"/>
  <c r="P133" i="7"/>
  <c r="BK133" i="7"/>
  <c r="J133" i="7"/>
  <c r="BG133" i="7"/>
  <c r="BI132" i="7"/>
  <c r="BH132" i="7"/>
  <c r="BF132" i="7"/>
  <c r="BE132" i="7"/>
  <c r="T132" i="7"/>
  <c r="R132" i="7"/>
  <c r="P132" i="7"/>
  <c r="BK132" i="7"/>
  <c r="J132" i="7"/>
  <c r="BG132" i="7" s="1"/>
  <c r="BI130" i="7"/>
  <c r="BH130" i="7"/>
  <c r="BF130" i="7"/>
  <c r="BE130" i="7"/>
  <c r="T130" i="7"/>
  <c r="R130" i="7"/>
  <c r="P130" i="7"/>
  <c r="P125" i="7" s="1"/>
  <c r="BK130" i="7"/>
  <c r="J130" i="7"/>
  <c r="BG130" i="7"/>
  <c r="BI128" i="7"/>
  <c r="BH128" i="7"/>
  <c r="BF128" i="7"/>
  <c r="BE128" i="7"/>
  <c r="T128" i="7"/>
  <c r="R128" i="7"/>
  <c r="P128" i="7"/>
  <c r="BK128" i="7"/>
  <c r="J128" i="7"/>
  <c r="BG128" i="7" s="1"/>
  <c r="BI126" i="7"/>
  <c r="BH126" i="7"/>
  <c r="BF126" i="7"/>
  <c r="BE126" i="7"/>
  <c r="T126" i="7"/>
  <c r="R126" i="7"/>
  <c r="R125" i="7" s="1"/>
  <c r="P126" i="7"/>
  <c r="BK126" i="7"/>
  <c r="BK125" i="7" s="1"/>
  <c r="J125" i="7" s="1"/>
  <c r="J60" i="7" s="1"/>
  <c r="J126" i="7"/>
  <c r="BG126" i="7"/>
  <c r="BI124" i="7"/>
  <c r="BH124" i="7"/>
  <c r="BF124" i="7"/>
  <c r="BE124" i="7"/>
  <c r="T124" i="7"/>
  <c r="R124" i="7"/>
  <c r="P124" i="7"/>
  <c r="BK124" i="7"/>
  <c r="J124" i="7"/>
  <c r="BG124" i="7"/>
  <c r="BI123" i="7"/>
  <c r="BH123" i="7"/>
  <c r="BF123" i="7"/>
  <c r="BE123" i="7"/>
  <c r="T123" i="7"/>
  <c r="R123" i="7"/>
  <c r="P123" i="7"/>
  <c r="BK123" i="7"/>
  <c r="J123" i="7"/>
  <c r="BG123" i="7" s="1"/>
  <c r="BI122" i="7"/>
  <c r="BH122" i="7"/>
  <c r="BF122" i="7"/>
  <c r="BE122" i="7"/>
  <c r="T122" i="7"/>
  <c r="R122" i="7"/>
  <c r="P122" i="7"/>
  <c r="BK122" i="7"/>
  <c r="J122" i="7"/>
  <c r="BG122" i="7"/>
  <c r="BI121" i="7"/>
  <c r="BH121" i="7"/>
  <c r="BF121" i="7"/>
  <c r="BE121" i="7"/>
  <c r="T121" i="7"/>
  <c r="R121" i="7"/>
  <c r="P121" i="7"/>
  <c r="BK121" i="7"/>
  <c r="J121" i="7"/>
  <c r="BG121" i="7" s="1"/>
  <c r="BI120" i="7"/>
  <c r="BH120" i="7"/>
  <c r="BF120" i="7"/>
  <c r="BE120" i="7"/>
  <c r="T120" i="7"/>
  <c r="R120" i="7"/>
  <c r="P120" i="7"/>
  <c r="BK120" i="7"/>
  <c r="J120" i="7"/>
  <c r="BG120" i="7"/>
  <c r="BI119" i="7"/>
  <c r="BH119" i="7"/>
  <c r="BF119" i="7"/>
  <c r="BE119" i="7"/>
  <c r="T119" i="7"/>
  <c r="R119" i="7"/>
  <c r="P119" i="7"/>
  <c r="BK119" i="7"/>
  <c r="J119" i="7"/>
  <c r="BG119" i="7" s="1"/>
  <c r="BI118" i="7"/>
  <c r="BH118" i="7"/>
  <c r="BF118" i="7"/>
  <c r="BE118" i="7"/>
  <c r="T118" i="7"/>
  <c r="R118" i="7"/>
  <c r="P118" i="7"/>
  <c r="BK118" i="7"/>
  <c r="J118" i="7"/>
  <c r="BG118" i="7"/>
  <c r="BI117" i="7"/>
  <c r="BH117" i="7"/>
  <c r="BF117" i="7"/>
  <c r="BE117" i="7"/>
  <c r="T117" i="7"/>
  <c r="R117" i="7"/>
  <c r="P117" i="7"/>
  <c r="BK117" i="7"/>
  <c r="J117" i="7"/>
  <c r="BG117" i="7" s="1"/>
  <c r="BI116" i="7"/>
  <c r="BH116" i="7"/>
  <c r="BF116" i="7"/>
  <c r="BE116" i="7"/>
  <c r="T116" i="7"/>
  <c r="R116" i="7"/>
  <c r="P116" i="7"/>
  <c r="BK116" i="7"/>
  <c r="J116" i="7"/>
  <c r="BG116" i="7"/>
  <c r="BI115" i="7"/>
  <c r="BH115" i="7"/>
  <c r="BF115" i="7"/>
  <c r="BE115" i="7"/>
  <c r="T115" i="7"/>
  <c r="R115" i="7"/>
  <c r="P115" i="7"/>
  <c r="BK115" i="7"/>
  <c r="J115" i="7"/>
  <c r="BG115" i="7" s="1"/>
  <c r="BI114" i="7"/>
  <c r="BH114" i="7"/>
  <c r="BF114" i="7"/>
  <c r="BE114" i="7"/>
  <c r="T114" i="7"/>
  <c r="R114" i="7"/>
  <c r="P114" i="7"/>
  <c r="BK114" i="7"/>
  <c r="J114" i="7"/>
  <c r="BG114" i="7"/>
  <c r="BI113" i="7"/>
  <c r="BH113" i="7"/>
  <c r="BF113" i="7"/>
  <c r="BE113" i="7"/>
  <c r="T113" i="7"/>
  <c r="R113" i="7"/>
  <c r="P113" i="7"/>
  <c r="BK113" i="7"/>
  <c r="J113" i="7"/>
  <c r="BG113" i="7" s="1"/>
  <c r="BI112" i="7"/>
  <c r="BH112" i="7"/>
  <c r="BF112" i="7"/>
  <c r="BE112" i="7"/>
  <c r="T112" i="7"/>
  <c r="R112" i="7"/>
  <c r="P112" i="7"/>
  <c r="BK112" i="7"/>
  <c r="J112" i="7"/>
  <c r="BG112" i="7"/>
  <c r="BI111" i="7"/>
  <c r="BH111" i="7"/>
  <c r="BF111" i="7"/>
  <c r="BE111" i="7"/>
  <c r="T111" i="7"/>
  <c r="R111" i="7"/>
  <c r="P111" i="7"/>
  <c r="BK111" i="7"/>
  <c r="J111" i="7"/>
  <c r="BG111" i="7" s="1"/>
  <c r="BI110" i="7"/>
  <c r="BH110" i="7"/>
  <c r="BF110" i="7"/>
  <c r="BE110" i="7"/>
  <c r="T110" i="7"/>
  <c r="R110" i="7"/>
  <c r="P110" i="7"/>
  <c r="BK110" i="7"/>
  <c r="J110" i="7"/>
  <c r="BG110" i="7"/>
  <c r="BI109" i="7"/>
  <c r="BH109" i="7"/>
  <c r="BF109" i="7"/>
  <c r="BE109" i="7"/>
  <c r="T109" i="7"/>
  <c r="R109" i="7"/>
  <c r="P109" i="7"/>
  <c r="BK109" i="7"/>
  <c r="J109" i="7"/>
  <c r="BG109" i="7" s="1"/>
  <c r="BI108" i="7"/>
  <c r="BH108" i="7"/>
  <c r="BF108" i="7"/>
  <c r="BE108" i="7"/>
  <c r="T108" i="7"/>
  <c r="R108" i="7"/>
  <c r="P108" i="7"/>
  <c r="BK108" i="7"/>
  <c r="J108" i="7"/>
  <c r="BG108" i="7"/>
  <c r="BI107" i="7"/>
  <c r="BH107" i="7"/>
  <c r="BF107" i="7"/>
  <c r="BE107" i="7"/>
  <c r="T107" i="7"/>
  <c r="R107" i="7"/>
  <c r="P107" i="7"/>
  <c r="BK107" i="7"/>
  <c r="J107" i="7"/>
  <c r="BG107" i="7" s="1"/>
  <c r="BI106" i="7"/>
  <c r="BH106" i="7"/>
  <c r="BF106" i="7"/>
  <c r="BE106" i="7"/>
  <c r="T106" i="7"/>
  <c r="R106" i="7"/>
  <c r="P106" i="7"/>
  <c r="BK106" i="7"/>
  <c r="J106" i="7"/>
  <c r="BG106" i="7"/>
  <c r="BI105" i="7"/>
  <c r="BH105" i="7"/>
  <c r="BF105" i="7"/>
  <c r="BE105" i="7"/>
  <c r="T105" i="7"/>
  <c r="R105" i="7"/>
  <c r="P105" i="7"/>
  <c r="BK105" i="7"/>
  <c r="J105" i="7"/>
  <c r="BG105" i="7" s="1"/>
  <c r="BI104" i="7"/>
  <c r="BH104" i="7"/>
  <c r="BF104" i="7"/>
  <c r="BE104" i="7"/>
  <c r="T104" i="7"/>
  <c r="R104" i="7"/>
  <c r="P104" i="7"/>
  <c r="BK104" i="7"/>
  <c r="J104" i="7"/>
  <c r="BG104" i="7"/>
  <c r="BI103" i="7"/>
  <c r="BH103" i="7"/>
  <c r="BF103" i="7"/>
  <c r="BE103" i="7"/>
  <c r="T103" i="7"/>
  <c r="T99" i="7" s="1"/>
  <c r="R103" i="7"/>
  <c r="P103" i="7"/>
  <c r="BK103" i="7"/>
  <c r="J103" i="7"/>
  <c r="BG103" i="7" s="1"/>
  <c r="BI102" i="7"/>
  <c r="BH102" i="7"/>
  <c r="BF102" i="7"/>
  <c r="BE102" i="7"/>
  <c r="T102" i="7"/>
  <c r="R102" i="7"/>
  <c r="P102" i="7"/>
  <c r="BK102" i="7"/>
  <c r="J102" i="7"/>
  <c r="BG102" i="7"/>
  <c r="BI101" i="7"/>
  <c r="BH101" i="7"/>
  <c r="BF101" i="7"/>
  <c r="BE101" i="7"/>
  <c r="T101" i="7"/>
  <c r="R101" i="7"/>
  <c r="P101" i="7"/>
  <c r="BK101" i="7"/>
  <c r="J101" i="7"/>
  <c r="BG101" i="7" s="1"/>
  <c r="BI100" i="7"/>
  <c r="BH100" i="7"/>
  <c r="BF100" i="7"/>
  <c r="BE100" i="7"/>
  <c r="T100" i="7"/>
  <c r="R100" i="7"/>
  <c r="R99" i="7" s="1"/>
  <c r="P100" i="7"/>
  <c r="P99" i="7"/>
  <c r="BK100" i="7"/>
  <c r="BK99" i="7" s="1"/>
  <c r="J99" i="7" s="1"/>
  <c r="J59" i="7" s="1"/>
  <c r="J100" i="7"/>
  <c r="BG100" i="7"/>
  <c r="BI98" i="7"/>
  <c r="BH98" i="7"/>
  <c r="BF98" i="7"/>
  <c r="BE98" i="7"/>
  <c r="T98" i="7"/>
  <c r="R98" i="7"/>
  <c r="P98" i="7"/>
  <c r="BK98" i="7"/>
  <c r="J98" i="7"/>
  <c r="BG98" i="7"/>
  <c r="BI97" i="7"/>
  <c r="BH97" i="7"/>
  <c r="BF97" i="7"/>
  <c r="BE97" i="7"/>
  <c r="T97" i="7"/>
  <c r="R97" i="7"/>
  <c r="P97" i="7"/>
  <c r="BK97" i="7"/>
  <c r="J97" i="7"/>
  <c r="BG97" i="7" s="1"/>
  <c r="BI96" i="7"/>
  <c r="BH96" i="7"/>
  <c r="BF96" i="7"/>
  <c r="BE96" i="7"/>
  <c r="T96" i="7"/>
  <c r="R96" i="7"/>
  <c r="R86" i="7" s="1"/>
  <c r="P96" i="7"/>
  <c r="BK96" i="7"/>
  <c r="J96" i="7"/>
  <c r="BG96" i="7"/>
  <c r="BI95" i="7"/>
  <c r="BH95" i="7"/>
  <c r="BF95" i="7"/>
  <c r="BE95" i="7"/>
  <c r="J30" i="7" s="1"/>
  <c r="AV57" i="1" s="1"/>
  <c r="T95" i="7"/>
  <c r="R95" i="7"/>
  <c r="P95" i="7"/>
  <c r="BK95" i="7"/>
  <c r="J95" i="7"/>
  <c r="BG95" i="7" s="1"/>
  <c r="BI94" i="7"/>
  <c r="BH94" i="7"/>
  <c r="BF94" i="7"/>
  <c r="J31" i="7" s="1"/>
  <c r="AW57" i="1" s="1"/>
  <c r="BE94" i="7"/>
  <c r="T94" i="7"/>
  <c r="R94" i="7"/>
  <c r="P94" i="7"/>
  <c r="BK94" i="7"/>
  <c r="J94" i="7"/>
  <c r="BG94" i="7"/>
  <c r="BI93" i="7"/>
  <c r="F34" i="7" s="1"/>
  <c r="BD57" i="1" s="1"/>
  <c r="BH93" i="7"/>
  <c r="BF93" i="7"/>
  <c r="BE93" i="7"/>
  <c r="T93" i="7"/>
  <c r="T86" i="7" s="1"/>
  <c r="R93" i="7"/>
  <c r="P93" i="7"/>
  <c r="BK93" i="7"/>
  <c r="J93" i="7"/>
  <c r="BG93" i="7" s="1"/>
  <c r="BI92" i="7"/>
  <c r="BH92" i="7"/>
  <c r="BF92" i="7"/>
  <c r="BE92" i="7"/>
  <c r="T92" i="7"/>
  <c r="R92" i="7"/>
  <c r="P92" i="7"/>
  <c r="BK92" i="7"/>
  <c r="J92" i="7"/>
  <c r="BG92" i="7"/>
  <c r="BI91" i="7"/>
  <c r="BH91" i="7"/>
  <c r="BF91" i="7"/>
  <c r="BE91" i="7"/>
  <c r="T91" i="7"/>
  <c r="R91" i="7"/>
  <c r="P91" i="7"/>
  <c r="BK91" i="7"/>
  <c r="J91" i="7"/>
  <c r="BG91" i="7" s="1"/>
  <c r="BI90" i="7"/>
  <c r="BH90" i="7"/>
  <c r="BF90" i="7"/>
  <c r="BE90" i="7"/>
  <c r="T90" i="7"/>
  <c r="R90" i="7"/>
  <c r="P90" i="7"/>
  <c r="BK90" i="7"/>
  <c r="J90" i="7"/>
  <c r="BG90" i="7"/>
  <c r="BI89" i="7"/>
  <c r="BH89" i="7"/>
  <c r="BF89" i="7"/>
  <c r="BE89" i="7"/>
  <c r="T89" i="7"/>
  <c r="R89" i="7"/>
  <c r="P89" i="7"/>
  <c r="BK89" i="7"/>
  <c r="J89" i="7"/>
  <c r="BG89" i="7"/>
  <c r="BI88" i="7"/>
  <c r="BH88" i="7"/>
  <c r="BF88" i="7"/>
  <c r="BE88" i="7"/>
  <c r="T88" i="7"/>
  <c r="R88" i="7"/>
  <c r="P88" i="7"/>
  <c r="BK88" i="7"/>
  <c r="J88" i="7"/>
  <c r="BG88" i="7"/>
  <c r="BI87" i="7"/>
  <c r="BH87" i="7"/>
  <c r="BF87" i="7"/>
  <c r="BE87" i="7"/>
  <c r="T87" i="7"/>
  <c r="R87" i="7"/>
  <c r="P87" i="7"/>
  <c r="P86" i="7" s="1"/>
  <c r="BK87" i="7"/>
  <c r="J87" i="7"/>
  <c r="BG87" i="7" s="1"/>
  <c r="J80" i="7"/>
  <c r="F80" i="7"/>
  <c r="F78" i="7"/>
  <c r="E76" i="7"/>
  <c r="J51" i="7"/>
  <c r="F51" i="7"/>
  <c r="F49" i="7"/>
  <c r="E47" i="7"/>
  <c r="J18" i="7"/>
  <c r="E18" i="7"/>
  <c r="F81" i="7"/>
  <c r="F52" i="7"/>
  <c r="J17" i="7"/>
  <c r="J12" i="7"/>
  <c r="J78" i="7"/>
  <c r="J49" i="7"/>
  <c r="E7" i="7"/>
  <c r="E74" i="7"/>
  <c r="E45" i="7"/>
  <c r="AY56" i="1"/>
  <c r="AX56" i="1"/>
  <c r="BI219" i="6"/>
  <c r="BH219" i="6"/>
  <c r="F33" i="6" s="1"/>
  <c r="BC56" i="1" s="1"/>
  <c r="BF219" i="6"/>
  <c r="BE219" i="6"/>
  <c r="T219" i="6"/>
  <c r="R219" i="6"/>
  <c r="P219" i="6"/>
  <c r="BK219" i="6"/>
  <c r="J219" i="6"/>
  <c r="BG219" i="6"/>
  <c r="BI218" i="6"/>
  <c r="BH218" i="6"/>
  <c r="BF218" i="6"/>
  <c r="BE218" i="6"/>
  <c r="J30" i="6" s="1"/>
  <c r="AV56" i="1" s="1"/>
  <c r="T218" i="6"/>
  <c r="R218" i="6"/>
  <c r="P218" i="6"/>
  <c r="BK218" i="6"/>
  <c r="J218" i="6"/>
  <c r="BG218" i="6" s="1"/>
  <c r="BI217" i="6"/>
  <c r="BH217" i="6"/>
  <c r="BF217" i="6"/>
  <c r="BE217" i="6"/>
  <c r="T217" i="6"/>
  <c r="R217" i="6"/>
  <c r="P217" i="6"/>
  <c r="BK217" i="6"/>
  <c r="J217" i="6"/>
  <c r="BG217" i="6"/>
  <c r="BI216" i="6"/>
  <c r="BH216" i="6"/>
  <c r="BF216" i="6"/>
  <c r="BE216" i="6"/>
  <c r="T216" i="6"/>
  <c r="R216" i="6"/>
  <c r="P216" i="6"/>
  <c r="BK216" i="6"/>
  <c r="J216" i="6"/>
  <c r="BG216" i="6" s="1"/>
  <c r="BI215" i="6"/>
  <c r="BH215" i="6"/>
  <c r="BF215" i="6"/>
  <c r="BE215" i="6"/>
  <c r="T215" i="6"/>
  <c r="R215" i="6"/>
  <c r="P215" i="6"/>
  <c r="BK215" i="6"/>
  <c r="J215" i="6"/>
  <c r="BG215" i="6" s="1"/>
  <c r="BI213" i="6"/>
  <c r="BH213" i="6"/>
  <c r="BF213" i="6"/>
  <c r="BE213" i="6"/>
  <c r="T213" i="6"/>
  <c r="R213" i="6"/>
  <c r="P213" i="6"/>
  <c r="BK213" i="6"/>
  <c r="J213" i="6"/>
  <c r="BG213" i="6"/>
  <c r="BI212" i="6"/>
  <c r="BH212" i="6"/>
  <c r="BF212" i="6"/>
  <c r="BE212" i="6"/>
  <c r="T212" i="6"/>
  <c r="T211" i="6" s="1"/>
  <c r="T210" i="6" s="1"/>
  <c r="R212" i="6"/>
  <c r="R211" i="6"/>
  <c r="R210" i="6" s="1"/>
  <c r="P212" i="6"/>
  <c r="BK212" i="6"/>
  <c r="BK211" i="6"/>
  <c r="J212" i="6"/>
  <c r="BG212" i="6"/>
  <c r="BI207" i="6"/>
  <c r="BH207" i="6"/>
  <c r="BF207" i="6"/>
  <c r="BE207" i="6"/>
  <c r="T207" i="6"/>
  <c r="R207" i="6"/>
  <c r="P207" i="6"/>
  <c r="BK207" i="6"/>
  <c r="J207" i="6"/>
  <c r="BG207" i="6"/>
  <c r="BI206" i="6"/>
  <c r="BH206" i="6"/>
  <c r="BF206" i="6"/>
  <c r="BE206" i="6"/>
  <c r="T206" i="6"/>
  <c r="T205" i="6" s="1"/>
  <c r="R206" i="6"/>
  <c r="R205" i="6" s="1"/>
  <c r="P206" i="6"/>
  <c r="BK206" i="6"/>
  <c r="BK205" i="6" s="1"/>
  <c r="J205" i="6" s="1"/>
  <c r="J67" i="6" s="1"/>
  <c r="J206" i="6"/>
  <c r="BG206" i="6"/>
  <c r="BI204" i="6"/>
  <c r="BH204" i="6"/>
  <c r="BF204" i="6"/>
  <c r="BE204" i="6"/>
  <c r="T204" i="6"/>
  <c r="R204" i="6"/>
  <c r="P204" i="6"/>
  <c r="BK204" i="6"/>
  <c r="J204" i="6"/>
  <c r="BG204" i="6" s="1"/>
  <c r="BI203" i="6"/>
  <c r="BH203" i="6"/>
  <c r="BF203" i="6"/>
  <c r="BE203" i="6"/>
  <c r="T203" i="6"/>
  <c r="R203" i="6"/>
  <c r="R199" i="6" s="1"/>
  <c r="P203" i="6"/>
  <c r="BK203" i="6"/>
  <c r="J203" i="6"/>
  <c r="BG203" i="6"/>
  <c r="BI200" i="6"/>
  <c r="BH200" i="6"/>
  <c r="BF200" i="6"/>
  <c r="BE200" i="6"/>
  <c r="T200" i="6"/>
  <c r="R200" i="6"/>
  <c r="P200" i="6"/>
  <c r="BK200" i="6"/>
  <c r="BK199" i="6" s="1"/>
  <c r="J199" i="6" s="1"/>
  <c r="J66" i="6" s="1"/>
  <c r="J200" i="6"/>
  <c r="BG200" i="6"/>
  <c r="BI198" i="6"/>
  <c r="BH198" i="6"/>
  <c r="BF198" i="6"/>
  <c r="BE198" i="6"/>
  <c r="T198" i="6"/>
  <c r="R198" i="6"/>
  <c r="P198" i="6"/>
  <c r="BK198" i="6"/>
  <c r="J198" i="6"/>
  <c r="BG198" i="6" s="1"/>
  <c r="BI197" i="6"/>
  <c r="BH197" i="6"/>
  <c r="BF197" i="6"/>
  <c r="BE197" i="6"/>
  <c r="T197" i="6"/>
  <c r="R197" i="6"/>
  <c r="P197" i="6"/>
  <c r="BK197" i="6"/>
  <c r="J197" i="6"/>
  <c r="BG197" i="6" s="1"/>
  <c r="BI196" i="6"/>
  <c r="BH196" i="6"/>
  <c r="BF196" i="6"/>
  <c r="BE196" i="6"/>
  <c r="T196" i="6"/>
  <c r="R196" i="6"/>
  <c r="P196" i="6"/>
  <c r="BK196" i="6"/>
  <c r="J196" i="6"/>
  <c r="BG196" i="6" s="1"/>
  <c r="BI195" i="6"/>
  <c r="BH195" i="6"/>
  <c r="BF195" i="6"/>
  <c r="BE195" i="6"/>
  <c r="T195" i="6"/>
  <c r="R195" i="6"/>
  <c r="P195" i="6"/>
  <c r="BK195" i="6"/>
  <c r="J195" i="6"/>
  <c r="BG195" i="6"/>
  <c r="BI194" i="6"/>
  <c r="BH194" i="6"/>
  <c r="BF194" i="6"/>
  <c r="BE194" i="6"/>
  <c r="T194" i="6"/>
  <c r="R194" i="6"/>
  <c r="P194" i="6"/>
  <c r="BK194" i="6"/>
  <c r="J194" i="6"/>
  <c r="BG194" i="6" s="1"/>
  <c r="BI193" i="6"/>
  <c r="BH193" i="6"/>
  <c r="BF193" i="6"/>
  <c r="BE193" i="6"/>
  <c r="T193" i="6"/>
  <c r="R193" i="6"/>
  <c r="P193" i="6"/>
  <c r="BK193" i="6"/>
  <c r="J193" i="6"/>
  <c r="BG193" i="6"/>
  <c r="BI192" i="6"/>
  <c r="BH192" i="6"/>
  <c r="BF192" i="6"/>
  <c r="BE192" i="6"/>
  <c r="T192" i="6"/>
  <c r="R192" i="6"/>
  <c r="P192" i="6"/>
  <c r="BK192" i="6"/>
  <c r="J192" i="6"/>
  <c r="BG192" i="6" s="1"/>
  <c r="BI191" i="6"/>
  <c r="BH191" i="6"/>
  <c r="BF191" i="6"/>
  <c r="BE191" i="6"/>
  <c r="T191" i="6"/>
  <c r="R191" i="6"/>
  <c r="P191" i="6"/>
  <c r="BK191" i="6"/>
  <c r="J191" i="6"/>
  <c r="BG191" i="6" s="1"/>
  <c r="BI190" i="6"/>
  <c r="BH190" i="6"/>
  <c r="BF190" i="6"/>
  <c r="BE190" i="6"/>
  <c r="T190" i="6"/>
  <c r="R190" i="6"/>
  <c r="P190" i="6"/>
  <c r="BK190" i="6"/>
  <c r="J190" i="6"/>
  <c r="BG190" i="6" s="1"/>
  <c r="BI189" i="6"/>
  <c r="BH189" i="6"/>
  <c r="BF189" i="6"/>
  <c r="BE189" i="6"/>
  <c r="T189" i="6"/>
  <c r="R189" i="6"/>
  <c r="P189" i="6"/>
  <c r="BK189" i="6"/>
  <c r="J189" i="6"/>
  <c r="BG189" i="6" s="1"/>
  <c r="BI188" i="6"/>
  <c r="BH188" i="6"/>
  <c r="BF188" i="6"/>
  <c r="BE188" i="6"/>
  <c r="T188" i="6"/>
  <c r="R188" i="6"/>
  <c r="P188" i="6"/>
  <c r="BK188" i="6"/>
  <c r="J188" i="6"/>
  <c r="BG188" i="6" s="1"/>
  <c r="BI187" i="6"/>
  <c r="BH187" i="6"/>
  <c r="BF187" i="6"/>
  <c r="BE187" i="6"/>
  <c r="T187" i="6"/>
  <c r="R187" i="6"/>
  <c r="P187" i="6"/>
  <c r="BK187" i="6"/>
  <c r="J187" i="6"/>
  <c r="BG187" i="6"/>
  <c r="BI186" i="6"/>
  <c r="BH186" i="6"/>
  <c r="BF186" i="6"/>
  <c r="BE186" i="6"/>
  <c r="T186" i="6"/>
  <c r="R186" i="6"/>
  <c r="P186" i="6"/>
  <c r="BK186" i="6"/>
  <c r="J186" i="6"/>
  <c r="BG186" i="6" s="1"/>
  <c r="BI185" i="6"/>
  <c r="BH185" i="6"/>
  <c r="BF185" i="6"/>
  <c r="BE185" i="6"/>
  <c r="T185" i="6"/>
  <c r="R185" i="6"/>
  <c r="P185" i="6"/>
  <c r="BK185" i="6"/>
  <c r="J185" i="6"/>
  <c r="BG185" i="6"/>
  <c r="BI184" i="6"/>
  <c r="BH184" i="6"/>
  <c r="BF184" i="6"/>
  <c r="BE184" i="6"/>
  <c r="T184" i="6"/>
  <c r="R184" i="6"/>
  <c r="P184" i="6"/>
  <c r="BK184" i="6"/>
  <c r="J184" i="6"/>
  <c r="BG184" i="6" s="1"/>
  <c r="BI183" i="6"/>
  <c r="BH183" i="6"/>
  <c r="BF183" i="6"/>
  <c r="BE183" i="6"/>
  <c r="T183" i="6"/>
  <c r="R183" i="6"/>
  <c r="P183" i="6"/>
  <c r="BK183" i="6"/>
  <c r="J183" i="6"/>
  <c r="BG183" i="6" s="1"/>
  <c r="BI182" i="6"/>
  <c r="BH182" i="6"/>
  <c r="BF182" i="6"/>
  <c r="BE182" i="6"/>
  <c r="T182" i="6"/>
  <c r="R182" i="6"/>
  <c r="P182" i="6"/>
  <c r="BK182" i="6"/>
  <c r="J182" i="6"/>
  <c r="BG182" i="6" s="1"/>
  <c r="BI181" i="6"/>
  <c r="BH181" i="6"/>
  <c r="BF181" i="6"/>
  <c r="BE181" i="6"/>
  <c r="T181" i="6"/>
  <c r="R181" i="6"/>
  <c r="P181" i="6"/>
  <c r="BK181" i="6"/>
  <c r="J181" i="6"/>
  <c r="BG181" i="6" s="1"/>
  <c r="BI180" i="6"/>
  <c r="BH180" i="6"/>
  <c r="BF180" i="6"/>
  <c r="BE180" i="6"/>
  <c r="T180" i="6"/>
  <c r="R180" i="6"/>
  <c r="P180" i="6"/>
  <c r="BK180" i="6"/>
  <c r="J180" i="6"/>
  <c r="BG180" i="6" s="1"/>
  <c r="BI179" i="6"/>
  <c r="BH179" i="6"/>
  <c r="BF179" i="6"/>
  <c r="BE179" i="6"/>
  <c r="T179" i="6"/>
  <c r="R179" i="6"/>
  <c r="P179" i="6"/>
  <c r="BK179" i="6"/>
  <c r="J179" i="6"/>
  <c r="BG179" i="6"/>
  <c r="BI178" i="6"/>
  <c r="BH178" i="6"/>
  <c r="BF178" i="6"/>
  <c r="BE178" i="6"/>
  <c r="T178" i="6"/>
  <c r="R178" i="6"/>
  <c r="P178" i="6"/>
  <c r="BK178" i="6"/>
  <c r="J178" i="6"/>
  <c r="BG178" i="6" s="1"/>
  <c r="BI177" i="6"/>
  <c r="BH177" i="6"/>
  <c r="BF177" i="6"/>
  <c r="BE177" i="6"/>
  <c r="T177" i="6"/>
  <c r="R177" i="6"/>
  <c r="P177" i="6"/>
  <c r="BK177" i="6"/>
  <c r="J177" i="6"/>
  <c r="BG177" i="6"/>
  <c r="BI176" i="6"/>
  <c r="BH176" i="6"/>
  <c r="BF176" i="6"/>
  <c r="BE176" i="6"/>
  <c r="T176" i="6"/>
  <c r="R176" i="6"/>
  <c r="R175" i="6" s="1"/>
  <c r="P176" i="6"/>
  <c r="BK176" i="6"/>
  <c r="BK175" i="6" s="1"/>
  <c r="J175" i="6" s="1"/>
  <c r="J65" i="6" s="1"/>
  <c r="J176" i="6"/>
  <c r="BG176" i="6"/>
  <c r="BI174" i="6"/>
  <c r="BH174" i="6"/>
  <c r="BF174" i="6"/>
  <c r="BE174" i="6"/>
  <c r="T174" i="6"/>
  <c r="R174" i="6"/>
  <c r="P174" i="6"/>
  <c r="BK174" i="6"/>
  <c r="J174" i="6"/>
  <c r="BG174" i="6" s="1"/>
  <c r="BI173" i="6"/>
  <c r="BH173" i="6"/>
  <c r="BF173" i="6"/>
  <c r="BE173" i="6"/>
  <c r="T173" i="6"/>
  <c r="R173" i="6"/>
  <c r="P173" i="6"/>
  <c r="BK173" i="6"/>
  <c r="J173" i="6"/>
  <c r="BG173" i="6"/>
  <c r="BI170" i="6"/>
  <c r="BH170" i="6"/>
  <c r="BF170" i="6"/>
  <c r="BE170" i="6"/>
  <c r="T170" i="6"/>
  <c r="R170" i="6"/>
  <c r="P170" i="6"/>
  <c r="BK170" i="6"/>
  <c r="J170" i="6"/>
  <c r="BG170" i="6" s="1"/>
  <c r="BI169" i="6"/>
  <c r="BH169" i="6"/>
  <c r="BF169" i="6"/>
  <c r="BE169" i="6"/>
  <c r="T169" i="6"/>
  <c r="R169" i="6"/>
  <c r="P169" i="6"/>
  <c r="BK169" i="6"/>
  <c r="J169" i="6"/>
  <c r="BG169" i="6"/>
  <c r="BI168" i="6"/>
  <c r="BH168" i="6"/>
  <c r="BF168" i="6"/>
  <c r="BE168" i="6"/>
  <c r="T168" i="6"/>
  <c r="R168" i="6"/>
  <c r="P168" i="6"/>
  <c r="BK168" i="6"/>
  <c r="J168" i="6"/>
  <c r="BG168" i="6" s="1"/>
  <c r="BI167" i="6"/>
  <c r="BH167" i="6"/>
  <c r="BF167" i="6"/>
  <c r="BE167" i="6"/>
  <c r="T167" i="6"/>
  <c r="R167" i="6"/>
  <c r="P167" i="6"/>
  <c r="BK167" i="6"/>
  <c r="J167" i="6"/>
  <c r="BG167" i="6" s="1"/>
  <c r="BI166" i="6"/>
  <c r="BH166" i="6"/>
  <c r="BF166" i="6"/>
  <c r="BE166" i="6"/>
  <c r="T166" i="6"/>
  <c r="R166" i="6"/>
  <c r="P166" i="6"/>
  <c r="BK166" i="6"/>
  <c r="J166" i="6"/>
  <c r="BG166" i="6" s="1"/>
  <c r="BI165" i="6"/>
  <c r="BH165" i="6"/>
  <c r="BF165" i="6"/>
  <c r="BE165" i="6"/>
  <c r="T165" i="6"/>
  <c r="R165" i="6"/>
  <c r="P165" i="6"/>
  <c r="BK165" i="6"/>
  <c r="J165" i="6"/>
  <c r="BG165" i="6" s="1"/>
  <c r="BI164" i="6"/>
  <c r="BH164" i="6"/>
  <c r="BF164" i="6"/>
  <c r="BE164" i="6"/>
  <c r="T164" i="6"/>
  <c r="R164" i="6"/>
  <c r="P164" i="6"/>
  <c r="BK164" i="6"/>
  <c r="J164" i="6"/>
  <c r="BG164" i="6" s="1"/>
  <c r="BI163" i="6"/>
  <c r="BH163" i="6"/>
  <c r="BF163" i="6"/>
  <c r="BE163" i="6"/>
  <c r="T163" i="6"/>
  <c r="R163" i="6"/>
  <c r="P163" i="6"/>
  <c r="BK163" i="6"/>
  <c r="J163" i="6"/>
  <c r="BG163" i="6"/>
  <c r="BI162" i="6"/>
  <c r="BH162" i="6"/>
  <c r="BF162" i="6"/>
  <c r="BE162" i="6"/>
  <c r="T162" i="6"/>
  <c r="R162" i="6"/>
  <c r="P162" i="6"/>
  <c r="BK162" i="6"/>
  <c r="J162" i="6"/>
  <c r="BG162" i="6" s="1"/>
  <c r="BI161" i="6"/>
  <c r="BH161" i="6"/>
  <c r="BF161" i="6"/>
  <c r="BE161" i="6"/>
  <c r="T161" i="6"/>
  <c r="R161" i="6"/>
  <c r="P161" i="6"/>
  <c r="BK161" i="6"/>
  <c r="J161" i="6"/>
  <c r="BG161" i="6"/>
  <c r="BI160" i="6"/>
  <c r="BH160" i="6"/>
  <c r="BF160" i="6"/>
  <c r="BE160" i="6"/>
  <c r="T160" i="6"/>
  <c r="R160" i="6"/>
  <c r="R159" i="6" s="1"/>
  <c r="P160" i="6"/>
  <c r="BK160" i="6"/>
  <c r="BK159" i="6" s="1"/>
  <c r="J159" i="6" s="1"/>
  <c r="J64" i="6" s="1"/>
  <c r="J160" i="6"/>
  <c r="BG160" i="6"/>
  <c r="BI158" i="6"/>
  <c r="BH158" i="6"/>
  <c r="BF158" i="6"/>
  <c r="BE158" i="6"/>
  <c r="T158" i="6"/>
  <c r="R158" i="6"/>
  <c r="P158" i="6"/>
  <c r="BK158" i="6"/>
  <c r="J158" i="6"/>
  <c r="BG158" i="6" s="1"/>
  <c r="BI157" i="6"/>
  <c r="BH157" i="6"/>
  <c r="BF157" i="6"/>
  <c r="BE157" i="6"/>
  <c r="T157" i="6"/>
  <c r="R157" i="6"/>
  <c r="P157" i="6"/>
  <c r="BK157" i="6"/>
  <c r="J157" i="6"/>
  <c r="BG157" i="6"/>
  <c r="BI156" i="6"/>
  <c r="BH156" i="6"/>
  <c r="BF156" i="6"/>
  <c r="BE156" i="6"/>
  <c r="T156" i="6"/>
  <c r="R156" i="6"/>
  <c r="P156" i="6"/>
  <c r="BK156" i="6"/>
  <c r="J156" i="6"/>
  <c r="BG156" i="6" s="1"/>
  <c r="BI155" i="6"/>
  <c r="BH155" i="6"/>
  <c r="BF155" i="6"/>
  <c r="BE155" i="6"/>
  <c r="T155" i="6"/>
  <c r="R155" i="6"/>
  <c r="P155" i="6"/>
  <c r="BK155" i="6"/>
  <c r="J155" i="6"/>
  <c r="BG155" i="6"/>
  <c r="BI154" i="6"/>
  <c r="BH154" i="6"/>
  <c r="BF154" i="6"/>
  <c r="BE154" i="6"/>
  <c r="T154" i="6"/>
  <c r="R154" i="6"/>
  <c r="P154" i="6"/>
  <c r="BK154" i="6"/>
  <c r="J154" i="6"/>
  <c r="BG154" i="6" s="1"/>
  <c r="BI153" i="6"/>
  <c r="BH153" i="6"/>
  <c r="BF153" i="6"/>
  <c r="BE153" i="6"/>
  <c r="T153" i="6"/>
  <c r="R153" i="6"/>
  <c r="P153" i="6"/>
  <c r="BK153" i="6"/>
  <c r="J153" i="6"/>
  <c r="BG153" i="6" s="1"/>
  <c r="BI152" i="6"/>
  <c r="BH152" i="6"/>
  <c r="BF152" i="6"/>
  <c r="BE152" i="6"/>
  <c r="T152" i="6"/>
  <c r="R152" i="6"/>
  <c r="P152" i="6"/>
  <c r="BK152" i="6"/>
  <c r="J152" i="6"/>
  <c r="BG152" i="6" s="1"/>
  <c r="BI151" i="6"/>
  <c r="BH151" i="6"/>
  <c r="BF151" i="6"/>
  <c r="BE151" i="6"/>
  <c r="T151" i="6"/>
  <c r="T148" i="6" s="1"/>
  <c r="R151" i="6"/>
  <c r="P151" i="6"/>
  <c r="BK151" i="6"/>
  <c r="J151" i="6"/>
  <c r="BG151" i="6" s="1"/>
  <c r="BI150" i="6"/>
  <c r="BH150" i="6"/>
  <c r="BF150" i="6"/>
  <c r="BE150" i="6"/>
  <c r="T150" i="6"/>
  <c r="R150" i="6"/>
  <c r="P150" i="6"/>
  <c r="P148" i="6" s="1"/>
  <c r="BK150" i="6"/>
  <c r="J150" i="6"/>
  <c r="BG150" i="6" s="1"/>
  <c r="BI149" i="6"/>
  <c r="BH149" i="6"/>
  <c r="BF149" i="6"/>
  <c r="BE149" i="6"/>
  <c r="T149" i="6"/>
  <c r="R149" i="6"/>
  <c r="P149" i="6"/>
  <c r="BK149" i="6"/>
  <c r="BK148" i="6" s="1"/>
  <c r="J148" i="6" s="1"/>
  <c r="J63" i="6" s="1"/>
  <c r="J149" i="6"/>
  <c r="BG149" i="6"/>
  <c r="BI147" i="6"/>
  <c r="BH147" i="6"/>
  <c r="BF147" i="6"/>
  <c r="BE147" i="6"/>
  <c r="T147" i="6"/>
  <c r="R147" i="6"/>
  <c r="P147" i="6"/>
  <c r="BK147" i="6"/>
  <c r="J147" i="6"/>
  <c r="BG147" i="6" s="1"/>
  <c r="BI146" i="6"/>
  <c r="BH146" i="6"/>
  <c r="BF146" i="6"/>
  <c r="BE146" i="6"/>
  <c r="T146" i="6"/>
  <c r="R146" i="6"/>
  <c r="P146" i="6"/>
  <c r="BK146" i="6"/>
  <c r="J146" i="6"/>
  <c r="BG146" i="6" s="1"/>
  <c r="BI145" i="6"/>
  <c r="BH145" i="6"/>
  <c r="BF145" i="6"/>
  <c r="BE145" i="6"/>
  <c r="T145" i="6"/>
  <c r="R145" i="6"/>
  <c r="P145" i="6"/>
  <c r="BK145" i="6"/>
  <c r="J145" i="6"/>
  <c r="BG145" i="6"/>
  <c r="BI144" i="6"/>
  <c r="BH144" i="6"/>
  <c r="BF144" i="6"/>
  <c r="BE144" i="6"/>
  <c r="T144" i="6"/>
  <c r="R144" i="6"/>
  <c r="P144" i="6"/>
  <c r="BK144" i="6"/>
  <c r="BK137" i="6" s="1"/>
  <c r="J137" i="6" s="1"/>
  <c r="J62" i="6" s="1"/>
  <c r="J144" i="6"/>
  <c r="BG144" i="6" s="1"/>
  <c r="BI143" i="6"/>
  <c r="BH143" i="6"/>
  <c r="BF143" i="6"/>
  <c r="BE143" i="6"/>
  <c r="T143" i="6"/>
  <c r="R143" i="6"/>
  <c r="P143" i="6"/>
  <c r="BK143" i="6"/>
  <c r="J143" i="6"/>
  <c r="BG143" i="6"/>
  <c r="BI142" i="6"/>
  <c r="BH142" i="6"/>
  <c r="BF142" i="6"/>
  <c r="BE142" i="6"/>
  <c r="T142" i="6"/>
  <c r="R142" i="6"/>
  <c r="P142" i="6"/>
  <c r="BK142" i="6"/>
  <c r="J142" i="6"/>
  <c r="BG142" i="6" s="1"/>
  <c r="BI141" i="6"/>
  <c r="BH141" i="6"/>
  <c r="BF141" i="6"/>
  <c r="BE141" i="6"/>
  <c r="T141" i="6"/>
  <c r="R141" i="6"/>
  <c r="P141" i="6"/>
  <c r="BK141" i="6"/>
  <c r="J141" i="6"/>
  <c r="BG141" i="6" s="1"/>
  <c r="BI140" i="6"/>
  <c r="BH140" i="6"/>
  <c r="BF140" i="6"/>
  <c r="BE140" i="6"/>
  <c r="T140" i="6"/>
  <c r="R140" i="6"/>
  <c r="P140" i="6"/>
  <c r="BK140" i="6"/>
  <c r="J140" i="6"/>
  <c r="BG140" i="6" s="1"/>
  <c r="BI139" i="6"/>
  <c r="BH139" i="6"/>
  <c r="BF139" i="6"/>
  <c r="BE139" i="6"/>
  <c r="T139" i="6"/>
  <c r="R139" i="6"/>
  <c r="P139" i="6"/>
  <c r="BK139" i="6"/>
  <c r="J139" i="6"/>
  <c r="BG139" i="6" s="1"/>
  <c r="BI138" i="6"/>
  <c r="BH138" i="6"/>
  <c r="BF138" i="6"/>
  <c r="BE138" i="6"/>
  <c r="T138" i="6"/>
  <c r="R138" i="6"/>
  <c r="R137" i="6"/>
  <c r="P138" i="6"/>
  <c r="BK138" i="6"/>
  <c r="J138" i="6"/>
  <c r="BG138" i="6"/>
  <c r="BI136" i="6"/>
  <c r="BH136" i="6"/>
  <c r="BF136" i="6"/>
  <c r="BE136" i="6"/>
  <c r="T136" i="6"/>
  <c r="R136" i="6"/>
  <c r="P136" i="6"/>
  <c r="BK136" i="6"/>
  <c r="J136" i="6"/>
  <c r="BG136" i="6" s="1"/>
  <c r="BI135" i="6"/>
  <c r="BH135" i="6"/>
  <c r="BF135" i="6"/>
  <c r="BE135" i="6"/>
  <c r="T135" i="6"/>
  <c r="R135" i="6"/>
  <c r="P135" i="6"/>
  <c r="BK135" i="6"/>
  <c r="J135" i="6"/>
  <c r="BG135" i="6" s="1"/>
  <c r="BI134" i="6"/>
  <c r="BH134" i="6"/>
  <c r="BF134" i="6"/>
  <c r="BE134" i="6"/>
  <c r="T134" i="6"/>
  <c r="R134" i="6"/>
  <c r="P134" i="6"/>
  <c r="BK134" i="6"/>
  <c r="J134" i="6"/>
  <c r="BG134" i="6" s="1"/>
  <c r="BI131" i="6"/>
  <c r="BH131" i="6"/>
  <c r="BF131" i="6"/>
  <c r="BE131" i="6"/>
  <c r="T131" i="6"/>
  <c r="R131" i="6"/>
  <c r="P131" i="6"/>
  <c r="BK131" i="6"/>
  <c r="J131" i="6"/>
  <c r="BG131" i="6" s="1"/>
  <c r="BI130" i="6"/>
  <c r="BH130" i="6"/>
  <c r="BF130" i="6"/>
  <c r="BE130" i="6"/>
  <c r="T130" i="6"/>
  <c r="R130" i="6"/>
  <c r="P130" i="6"/>
  <c r="BK130" i="6"/>
  <c r="J130" i="6"/>
  <c r="BG130" i="6"/>
  <c r="BI129" i="6"/>
  <c r="BH129" i="6"/>
  <c r="BF129" i="6"/>
  <c r="BE129" i="6"/>
  <c r="T129" i="6"/>
  <c r="R129" i="6"/>
  <c r="P129" i="6"/>
  <c r="BK129" i="6"/>
  <c r="J129" i="6"/>
  <c r="BG129" i="6" s="1"/>
  <c r="BI128" i="6"/>
  <c r="BH128" i="6"/>
  <c r="BF128" i="6"/>
  <c r="BE128" i="6"/>
  <c r="T128" i="6"/>
  <c r="R128" i="6"/>
  <c r="P128" i="6"/>
  <c r="BK128" i="6"/>
  <c r="J128" i="6"/>
  <c r="BG128" i="6"/>
  <c r="BI127" i="6"/>
  <c r="BH127" i="6"/>
  <c r="BF127" i="6"/>
  <c r="BE127" i="6"/>
  <c r="T127" i="6"/>
  <c r="R127" i="6"/>
  <c r="P127" i="6"/>
  <c r="BK127" i="6"/>
  <c r="J127" i="6"/>
  <c r="BG127" i="6" s="1"/>
  <c r="BI126" i="6"/>
  <c r="BH126" i="6"/>
  <c r="BF126" i="6"/>
  <c r="BE126" i="6"/>
  <c r="T126" i="6"/>
  <c r="R126" i="6"/>
  <c r="P126" i="6"/>
  <c r="BK126" i="6"/>
  <c r="J126" i="6"/>
  <c r="BG126" i="6"/>
  <c r="BI125" i="6"/>
  <c r="BH125" i="6"/>
  <c r="BF125" i="6"/>
  <c r="BE125" i="6"/>
  <c r="T125" i="6"/>
  <c r="R125" i="6"/>
  <c r="P125" i="6"/>
  <c r="BK125" i="6"/>
  <c r="J125" i="6"/>
  <c r="BG125" i="6" s="1"/>
  <c r="BI124" i="6"/>
  <c r="BH124" i="6"/>
  <c r="BF124" i="6"/>
  <c r="BE124" i="6"/>
  <c r="T124" i="6"/>
  <c r="R124" i="6"/>
  <c r="P124" i="6"/>
  <c r="BK124" i="6"/>
  <c r="J124" i="6"/>
  <c r="BG124" i="6"/>
  <c r="BI123" i="6"/>
  <c r="BH123" i="6"/>
  <c r="BF123" i="6"/>
  <c r="BE123" i="6"/>
  <c r="T123" i="6"/>
  <c r="R123" i="6"/>
  <c r="P123" i="6"/>
  <c r="BK123" i="6"/>
  <c r="J123" i="6"/>
  <c r="BG123" i="6" s="1"/>
  <c r="BI122" i="6"/>
  <c r="BH122" i="6"/>
  <c r="BF122" i="6"/>
  <c r="BE122" i="6"/>
  <c r="T122" i="6"/>
  <c r="R122" i="6"/>
  <c r="P122" i="6"/>
  <c r="BK122" i="6"/>
  <c r="J122" i="6"/>
  <c r="BG122" i="6"/>
  <c r="BI121" i="6"/>
  <c r="BH121" i="6"/>
  <c r="BF121" i="6"/>
  <c r="BE121" i="6"/>
  <c r="T121" i="6"/>
  <c r="R121" i="6"/>
  <c r="P121" i="6"/>
  <c r="BK121" i="6"/>
  <c r="J121" i="6"/>
  <c r="BG121" i="6" s="1"/>
  <c r="BI120" i="6"/>
  <c r="BH120" i="6"/>
  <c r="BF120" i="6"/>
  <c r="BE120" i="6"/>
  <c r="T120" i="6"/>
  <c r="R120" i="6"/>
  <c r="P120" i="6"/>
  <c r="BK120" i="6"/>
  <c r="J120" i="6"/>
  <c r="BG120" i="6"/>
  <c r="BI119" i="6"/>
  <c r="BH119" i="6"/>
  <c r="BF119" i="6"/>
  <c r="BE119" i="6"/>
  <c r="T119" i="6"/>
  <c r="R119" i="6"/>
  <c r="P119" i="6"/>
  <c r="BK119" i="6"/>
  <c r="J119" i="6"/>
  <c r="BG119" i="6" s="1"/>
  <c r="BI118" i="6"/>
  <c r="BH118" i="6"/>
  <c r="BF118" i="6"/>
  <c r="BE118" i="6"/>
  <c r="T118" i="6"/>
  <c r="R118" i="6"/>
  <c r="P118" i="6"/>
  <c r="BK118" i="6"/>
  <c r="J118" i="6"/>
  <c r="BG118" i="6"/>
  <c r="BI117" i="6"/>
  <c r="BH117" i="6"/>
  <c r="BF117" i="6"/>
  <c r="BE117" i="6"/>
  <c r="T117" i="6"/>
  <c r="R117" i="6"/>
  <c r="P117" i="6"/>
  <c r="BK117" i="6"/>
  <c r="J117" i="6"/>
  <c r="BG117" i="6" s="1"/>
  <c r="BI116" i="6"/>
  <c r="BH116" i="6"/>
  <c r="BF116" i="6"/>
  <c r="BE116" i="6"/>
  <c r="T116" i="6"/>
  <c r="R116" i="6"/>
  <c r="P116" i="6"/>
  <c r="BK116" i="6"/>
  <c r="J116" i="6"/>
  <c r="BG116" i="6"/>
  <c r="BI115" i="6"/>
  <c r="BH115" i="6"/>
  <c r="BF115" i="6"/>
  <c r="BE115" i="6"/>
  <c r="T115" i="6"/>
  <c r="R115" i="6"/>
  <c r="P115" i="6"/>
  <c r="BK115" i="6"/>
  <c r="J115" i="6"/>
  <c r="BG115" i="6" s="1"/>
  <c r="BI114" i="6"/>
  <c r="BH114" i="6"/>
  <c r="BF114" i="6"/>
  <c r="BE114" i="6"/>
  <c r="T114" i="6"/>
  <c r="R114" i="6"/>
  <c r="P114" i="6"/>
  <c r="P111" i="6" s="1"/>
  <c r="BK114" i="6"/>
  <c r="J114" i="6"/>
  <c r="BG114" i="6"/>
  <c r="BI113" i="6"/>
  <c r="BH113" i="6"/>
  <c r="BF113" i="6"/>
  <c r="BE113" i="6"/>
  <c r="T113" i="6"/>
  <c r="T111" i="6" s="1"/>
  <c r="R113" i="6"/>
  <c r="P113" i="6"/>
  <c r="BK113" i="6"/>
  <c r="J113" i="6"/>
  <c r="BG113" i="6" s="1"/>
  <c r="BI112" i="6"/>
  <c r="BH112" i="6"/>
  <c r="BF112" i="6"/>
  <c r="BE112" i="6"/>
  <c r="T112" i="6"/>
  <c r="R112" i="6"/>
  <c r="R111" i="6" s="1"/>
  <c r="P112" i="6"/>
  <c r="BK112" i="6"/>
  <c r="BK111" i="6" s="1"/>
  <c r="J111" i="6" s="1"/>
  <c r="J61" i="6" s="1"/>
  <c r="J112" i="6"/>
  <c r="BG112" i="6"/>
  <c r="BI110" i="6"/>
  <c r="BH110" i="6"/>
  <c r="BF110" i="6"/>
  <c r="BE110" i="6"/>
  <c r="T110" i="6"/>
  <c r="R110" i="6"/>
  <c r="P110" i="6"/>
  <c r="BK110" i="6"/>
  <c r="J110" i="6"/>
  <c r="BG110" i="6"/>
  <c r="BI109" i="6"/>
  <c r="BH109" i="6"/>
  <c r="BF109" i="6"/>
  <c r="BE109" i="6"/>
  <c r="T109" i="6"/>
  <c r="R109" i="6"/>
  <c r="P109" i="6"/>
  <c r="BK109" i="6"/>
  <c r="J109" i="6"/>
  <c r="BG109" i="6" s="1"/>
  <c r="BI108" i="6"/>
  <c r="BH108" i="6"/>
  <c r="BF108" i="6"/>
  <c r="BE108" i="6"/>
  <c r="T108" i="6"/>
  <c r="R108" i="6"/>
  <c r="P108" i="6"/>
  <c r="BK108" i="6"/>
  <c r="J108" i="6"/>
  <c r="BG108" i="6"/>
  <c r="BI107" i="6"/>
  <c r="BH107" i="6"/>
  <c r="BF107" i="6"/>
  <c r="BE107" i="6"/>
  <c r="T107" i="6"/>
  <c r="R107" i="6"/>
  <c r="P107" i="6"/>
  <c r="BK107" i="6"/>
  <c r="J107" i="6"/>
  <c r="BG107" i="6" s="1"/>
  <c r="BI106" i="6"/>
  <c r="BH106" i="6"/>
  <c r="BF106" i="6"/>
  <c r="BE106" i="6"/>
  <c r="T106" i="6"/>
  <c r="R106" i="6"/>
  <c r="P106" i="6"/>
  <c r="BK106" i="6"/>
  <c r="J106" i="6"/>
  <c r="BG106" i="6"/>
  <c r="BI105" i="6"/>
  <c r="BH105" i="6"/>
  <c r="BF105" i="6"/>
  <c r="BE105" i="6"/>
  <c r="T105" i="6"/>
  <c r="R105" i="6"/>
  <c r="P105" i="6"/>
  <c r="BK105" i="6"/>
  <c r="J105" i="6"/>
  <c r="BG105" i="6" s="1"/>
  <c r="BI104" i="6"/>
  <c r="BH104" i="6"/>
  <c r="BF104" i="6"/>
  <c r="BE104" i="6"/>
  <c r="T104" i="6"/>
  <c r="R104" i="6"/>
  <c r="P104" i="6"/>
  <c r="BK104" i="6"/>
  <c r="J104" i="6"/>
  <c r="BG104" i="6"/>
  <c r="BI103" i="6"/>
  <c r="BH103" i="6"/>
  <c r="BF103" i="6"/>
  <c r="BE103" i="6"/>
  <c r="T103" i="6"/>
  <c r="R103" i="6"/>
  <c r="P103" i="6"/>
  <c r="BK103" i="6"/>
  <c r="J103" i="6"/>
  <c r="BG103" i="6" s="1"/>
  <c r="BI102" i="6"/>
  <c r="BH102" i="6"/>
  <c r="BF102" i="6"/>
  <c r="BE102" i="6"/>
  <c r="T102" i="6"/>
  <c r="R102" i="6"/>
  <c r="P102" i="6"/>
  <c r="BK102" i="6"/>
  <c r="J102" i="6"/>
  <c r="BG102" i="6"/>
  <c r="BI101" i="6"/>
  <c r="BH101" i="6"/>
  <c r="BF101" i="6"/>
  <c r="BE101" i="6"/>
  <c r="T101" i="6"/>
  <c r="R101" i="6"/>
  <c r="R100" i="6"/>
  <c r="P101" i="6"/>
  <c r="BK101" i="6"/>
  <c r="BK100" i="6" s="1"/>
  <c r="J100" i="6" s="1"/>
  <c r="J101" i="6"/>
  <c r="BG101" i="6"/>
  <c r="J60" i="6"/>
  <c r="BI98" i="6"/>
  <c r="BH98" i="6"/>
  <c r="BF98" i="6"/>
  <c r="BE98" i="6"/>
  <c r="T98" i="6"/>
  <c r="R98" i="6"/>
  <c r="P98" i="6"/>
  <c r="BK98" i="6"/>
  <c r="J98" i="6"/>
  <c r="BG98" i="6"/>
  <c r="BI95" i="6"/>
  <c r="BH95" i="6"/>
  <c r="BF95" i="6"/>
  <c r="BE95" i="6"/>
  <c r="T95" i="6"/>
  <c r="R95" i="6"/>
  <c r="P95" i="6"/>
  <c r="BK95" i="6"/>
  <c r="J95" i="6"/>
  <c r="BG95" i="6" s="1"/>
  <c r="BI94" i="6"/>
  <c r="BH94" i="6"/>
  <c r="BF94" i="6"/>
  <c r="BE94" i="6"/>
  <c r="T94" i="6"/>
  <c r="R94" i="6"/>
  <c r="P94" i="6"/>
  <c r="BK94" i="6"/>
  <c r="J94" i="6"/>
  <c r="BG94" i="6"/>
  <c r="BI93" i="6"/>
  <c r="F34" i="6" s="1"/>
  <c r="BD56" i="1" s="1"/>
  <c r="BH93" i="6"/>
  <c r="BF93" i="6"/>
  <c r="BE93" i="6"/>
  <c r="T93" i="6"/>
  <c r="R93" i="6"/>
  <c r="R92" i="6" s="1"/>
  <c r="R91" i="6" s="1"/>
  <c r="P93" i="6"/>
  <c r="BK93" i="6"/>
  <c r="BK92" i="6" s="1"/>
  <c r="J92" i="6" s="1"/>
  <c r="J58" i="6" s="1"/>
  <c r="BK91" i="6"/>
  <c r="J93" i="6"/>
  <c r="BG93" i="6"/>
  <c r="J86" i="6"/>
  <c r="F86" i="6"/>
  <c r="F84" i="6"/>
  <c r="E82" i="6"/>
  <c r="J51" i="6"/>
  <c r="F51" i="6"/>
  <c r="F49" i="6"/>
  <c r="E47" i="6"/>
  <c r="J18" i="6"/>
  <c r="E18" i="6"/>
  <c r="F52" i="6" s="1"/>
  <c r="F87" i="6"/>
  <c r="J17" i="6"/>
  <c r="J12" i="6"/>
  <c r="J49" i="6" s="1"/>
  <c r="J84" i="6"/>
  <c r="E7" i="6"/>
  <c r="E80" i="6"/>
  <c r="E45" i="6"/>
  <c r="AY55" i="1"/>
  <c r="AX55" i="1"/>
  <c r="BI132" i="5"/>
  <c r="BH132" i="5"/>
  <c r="BF132" i="5"/>
  <c r="BE132" i="5"/>
  <c r="T132" i="5"/>
  <c r="R132" i="5"/>
  <c r="P132" i="5"/>
  <c r="BK132" i="5"/>
  <c r="J132" i="5"/>
  <c r="BG132" i="5"/>
  <c r="BI131" i="5"/>
  <c r="BH131" i="5"/>
  <c r="BF131" i="5"/>
  <c r="BE131" i="5"/>
  <c r="T131" i="5"/>
  <c r="R131" i="5"/>
  <c r="P131" i="5"/>
  <c r="BK131" i="5"/>
  <c r="J131" i="5"/>
  <c r="BG131" i="5" s="1"/>
  <c r="BI130" i="5"/>
  <c r="BH130" i="5"/>
  <c r="BF130" i="5"/>
  <c r="BE130" i="5"/>
  <c r="T130" i="5"/>
  <c r="R130" i="5"/>
  <c r="P130" i="5"/>
  <c r="BK130" i="5"/>
  <c r="J130" i="5"/>
  <c r="BG130" i="5"/>
  <c r="BI128" i="5"/>
  <c r="BH128" i="5"/>
  <c r="BF128" i="5"/>
  <c r="BE128" i="5"/>
  <c r="T128" i="5"/>
  <c r="R128" i="5"/>
  <c r="P128" i="5"/>
  <c r="BK128" i="5"/>
  <c r="J128" i="5"/>
  <c r="BG128" i="5" s="1"/>
  <c r="BI127" i="5"/>
  <c r="BH127" i="5"/>
  <c r="BF127" i="5"/>
  <c r="BE127" i="5"/>
  <c r="T127" i="5"/>
  <c r="R127" i="5"/>
  <c r="P127" i="5"/>
  <c r="BK127" i="5"/>
  <c r="J127" i="5"/>
  <c r="BG127" i="5"/>
  <c r="BI126" i="5"/>
  <c r="BH126" i="5"/>
  <c r="BF126" i="5"/>
  <c r="BE126" i="5"/>
  <c r="T126" i="5"/>
  <c r="R126" i="5"/>
  <c r="P126" i="5"/>
  <c r="BK126" i="5"/>
  <c r="J126" i="5"/>
  <c r="BG126" i="5" s="1"/>
  <c r="BI125" i="5"/>
  <c r="BH125" i="5"/>
  <c r="BF125" i="5"/>
  <c r="BE125" i="5"/>
  <c r="T125" i="5"/>
  <c r="R125" i="5"/>
  <c r="P125" i="5"/>
  <c r="BK125" i="5"/>
  <c r="J125" i="5"/>
  <c r="BG125" i="5"/>
  <c r="BI124" i="5"/>
  <c r="BH124" i="5"/>
  <c r="BF124" i="5"/>
  <c r="BE124" i="5"/>
  <c r="T124" i="5"/>
  <c r="R124" i="5"/>
  <c r="P124" i="5"/>
  <c r="BK124" i="5"/>
  <c r="J124" i="5"/>
  <c r="BG124" i="5" s="1"/>
  <c r="BI123" i="5"/>
  <c r="BH123" i="5"/>
  <c r="BF123" i="5"/>
  <c r="BE123" i="5"/>
  <c r="T123" i="5"/>
  <c r="T122" i="5"/>
  <c r="R123" i="5"/>
  <c r="P123" i="5"/>
  <c r="P122" i="5"/>
  <c r="BK123" i="5"/>
  <c r="J123" i="5"/>
  <c r="BG123" i="5" s="1"/>
  <c r="BI121" i="5"/>
  <c r="BH121" i="5"/>
  <c r="BF121" i="5"/>
  <c r="BE121" i="5"/>
  <c r="T121" i="5"/>
  <c r="R121" i="5"/>
  <c r="P121" i="5"/>
  <c r="BK121" i="5"/>
  <c r="J121" i="5"/>
  <c r="BG121" i="5"/>
  <c r="BI120" i="5"/>
  <c r="BH120" i="5"/>
  <c r="BF120" i="5"/>
  <c r="BE120" i="5"/>
  <c r="T120" i="5"/>
  <c r="R120" i="5"/>
  <c r="P120" i="5"/>
  <c r="BK120" i="5"/>
  <c r="J120" i="5"/>
  <c r="BG120" i="5" s="1"/>
  <c r="BI119" i="5"/>
  <c r="BH119" i="5"/>
  <c r="BF119" i="5"/>
  <c r="BE119" i="5"/>
  <c r="T119" i="5"/>
  <c r="R119" i="5"/>
  <c r="P119" i="5"/>
  <c r="BK119" i="5"/>
  <c r="J119" i="5"/>
  <c r="BG119" i="5"/>
  <c r="BI118" i="5"/>
  <c r="BH118" i="5"/>
  <c r="BF118" i="5"/>
  <c r="BE118" i="5"/>
  <c r="T118" i="5"/>
  <c r="R118" i="5"/>
  <c r="P118" i="5"/>
  <c r="BK118" i="5"/>
  <c r="J118" i="5"/>
  <c r="BG118" i="5" s="1"/>
  <c r="BI117" i="5"/>
  <c r="BH117" i="5"/>
  <c r="BF117" i="5"/>
  <c r="BE117" i="5"/>
  <c r="T117" i="5"/>
  <c r="R117" i="5"/>
  <c r="P117" i="5"/>
  <c r="BK117" i="5"/>
  <c r="J117" i="5"/>
  <c r="BG117" i="5"/>
  <c r="BI116" i="5"/>
  <c r="BH116" i="5"/>
  <c r="BF116" i="5"/>
  <c r="BE116" i="5"/>
  <c r="T116" i="5"/>
  <c r="R116" i="5"/>
  <c r="P116" i="5"/>
  <c r="BK116" i="5"/>
  <c r="J116" i="5"/>
  <c r="BG116" i="5" s="1"/>
  <c r="BI115" i="5"/>
  <c r="BH115" i="5"/>
  <c r="BF115" i="5"/>
  <c r="BE115" i="5"/>
  <c r="T115" i="5"/>
  <c r="R115" i="5"/>
  <c r="P115" i="5"/>
  <c r="BK115" i="5"/>
  <c r="J115" i="5"/>
  <c r="BG115" i="5"/>
  <c r="BI114" i="5"/>
  <c r="BH114" i="5"/>
  <c r="BF114" i="5"/>
  <c r="BE114" i="5"/>
  <c r="T114" i="5"/>
  <c r="R114" i="5"/>
  <c r="P114" i="5"/>
  <c r="BK114" i="5"/>
  <c r="J114" i="5"/>
  <c r="BG114" i="5" s="1"/>
  <c r="BI113" i="5"/>
  <c r="BH113" i="5"/>
  <c r="BF113" i="5"/>
  <c r="BE113" i="5"/>
  <c r="T113" i="5"/>
  <c r="R113" i="5"/>
  <c r="P113" i="5"/>
  <c r="BK113" i="5"/>
  <c r="J113" i="5"/>
  <c r="BG113" i="5"/>
  <c r="BI112" i="5"/>
  <c r="BH112" i="5"/>
  <c r="BF112" i="5"/>
  <c r="BE112" i="5"/>
  <c r="T112" i="5"/>
  <c r="R112" i="5"/>
  <c r="P112" i="5"/>
  <c r="BK112" i="5"/>
  <c r="J112" i="5"/>
  <c r="BG112" i="5" s="1"/>
  <c r="BI111" i="5"/>
  <c r="BH111" i="5"/>
  <c r="BF111" i="5"/>
  <c r="BE111" i="5"/>
  <c r="T111" i="5"/>
  <c r="R111" i="5"/>
  <c r="P111" i="5"/>
  <c r="BK111" i="5"/>
  <c r="J111" i="5"/>
  <c r="BG111" i="5"/>
  <c r="BI110" i="5"/>
  <c r="BH110" i="5"/>
  <c r="BF110" i="5"/>
  <c r="BE110" i="5"/>
  <c r="T110" i="5"/>
  <c r="R110" i="5"/>
  <c r="P110" i="5"/>
  <c r="BK110" i="5"/>
  <c r="J110" i="5"/>
  <c r="BG110" i="5" s="1"/>
  <c r="BI109" i="5"/>
  <c r="BH109" i="5"/>
  <c r="BF109" i="5"/>
  <c r="BE109" i="5"/>
  <c r="T109" i="5"/>
  <c r="R109" i="5"/>
  <c r="P109" i="5"/>
  <c r="BK109" i="5"/>
  <c r="J109" i="5"/>
  <c r="BG109" i="5"/>
  <c r="BI108" i="5"/>
  <c r="BH108" i="5"/>
  <c r="BF108" i="5"/>
  <c r="BE108" i="5"/>
  <c r="T108" i="5"/>
  <c r="T107" i="5" s="1"/>
  <c r="R108" i="5"/>
  <c r="P108" i="5"/>
  <c r="P107" i="5" s="1"/>
  <c r="BK108" i="5"/>
  <c r="BK107" i="5"/>
  <c r="J107" i="5" s="1"/>
  <c r="J59" i="5" s="1"/>
  <c r="J108" i="5"/>
  <c r="BG108" i="5"/>
  <c r="BI106" i="5"/>
  <c r="BH106" i="5"/>
  <c r="BF106" i="5"/>
  <c r="BE106" i="5"/>
  <c r="T106" i="5"/>
  <c r="R106" i="5"/>
  <c r="P106" i="5"/>
  <c r="BK106" i="5"/>
  <c r="J106" i="5"/>
  <c r="BG106" i="5" s="1"/>
  <c r="BI105" i="5"/>
  <c r="BH105" i="5"/>
  <c r="BF105" i="5"/>
  <c r="BE105" i="5"/>
  <c r="T105" i="5"/>
  <c r="R105" i="5"/>
  <c r="P105" i="5"/>
  <c r="BK105" i="5"/>
  <c r="J105" i="5"/>
  <c r="BG105" i="5"/>
  <c r="BI104" i="5"/>
  <c r="BH104" i="5"/>
  <c r="BF104" i="5"/>
  <c r="BE104" i="5"/>
  <c r="T104" i="5"/>
  <c r="R104" i="5"/>
  <c r="P104" i="5"/>
  <c r="BK104" i="5"/>
  <c r="J104" i="5"/>
  <c r="BG104" i="5" s="1"/>
  <c r="BI103" i="5"/>
  <c r="BH103" i="5"/>
  <c r="BF103" i="5"/>
  <c r="BE103" i="5"/>
  <c r="T103" i="5"/>
  <c r="R103" i="5"/>
  <c r="P103" i="5"/>
  <c r="BK103" i="5"/>
  <c r="J103" i="5"/>
  <c r="BG103" i="5"/>
  <c r="BI102" i="5"/>
  <c r="BH102" i="5"/>
  <c r="BF102" i="5"/>
  <c r="BE102" i="5"/>
  <c r="T102" i="5"/>
  <c r="R102" i="5"/>
  <c r="P102" i="5"/>
  <c r="BK102" i="5"/>
  <c r="J102" i="5"/>
  <c r="BG102" i="5" s="1"/>
  <c r="BI101" i="5"/>
  <c r="BH101" i="5"/>
  <c r="BF101" i="5"/>
  <c r="BE101" i="5"/>
  <c r="T101" i="5"/>
  <c r="R101" i="5"/>
  <c r="P101" i="5"/>
  <c r="BK101" i="5"/>
  <c r="J101" i="5"/>
  <c r="BG101" i="5"/>
  <c r="BI100" i="5"/>
  <c r="BH100" i="5"/>
  <c r="BF100" i="5"/>
  <c r="BE100" i="5"/>
  <c r="T100" i="5"/>
  <c r="R100" i="5"/>
  <c r="P100" i="5"/>
  <c r="BK100" i="5"/>
  <c r="J100" i="5"/>
  <c r="BG100" i="5" s="1"/>
  <c r="BI99" i="5"/>
  <c r="BH99" i="5"/>
  <c r="BF99" i="5"/>
  <c r="BE99" i="5"/>
  <c r="T99" i="5"/>
  <c r="R99" i="5"/>
  <c r="P99" i="5"/>
  <c r="BK99" i="5"/>
  <c r="J99" i="5"/>
  <c r="BG99" i="5"/>
  <c r="BI98" i="5"/>
  <c r="BH98" i="5"/>
  <c r="BF98" i="5"/>
  <c r="BE98" i="5"/>
  <c r="T98" i="5"/>
  <c r="R98" i="5"/>
  <c r="P98" i="5"/>
  <c r="BK98" i="5"/>
  <c r="J98" i="5"/>
  <c r="BG98" i="5" s="1"/>
  <c r="BI97" i="5"/>
  <c r="BH97" i="5"/>
  <c r="BF97" i="5"/>
  <c r="BE97" i="5"/>
  <c r="T97" i="5"/>
  <c r="R97" i="5"/>
  <c r="P97" i="5"/>
  <c r="BK97" i="5"/>
  <c r="J97" i="5"/>
  <c r="BG97" i="5"/>
  <c r="BI96" i="5"/>
  <c r="BH96" i="5"/>
  <c r="BF96" i="5"/>
  <c r="BE96" i="5"/>
  <c r="T96" i="5"/>
  <c r="R96" i="5"/>
  <c r="P96" i="5"/>
  <c r="BK96" i="5"/>
  <c r="J96" i="5"/>
  <c r="BG96" i="5" s="1"/>
  <c r="BI95" i="5"/>
  <c r="BH95" i="5"/>
  <c r="BF95" i="5"/>
  <c r="BE95" i="5"/>
  <c r="T95" i="5"/>
  <c r="R95" i="5"/>
  <c r="P95" i="5"/>
  <c r="BK95" i="5"/>
  <c r="J95" i="5"/>
  <c r="BG95" i="5"/>
  <c r="BI94" i="5"/>
  <c r="BH94" i="5"/>
  <c r="BF94" i="5"/>
  <c r="BE94" i="5"/>
  <c r="T94" i="5"/>
  <c r="R94" i="5"/>
  <c r="P94" i="5"/>
  <c r="BK94" i="5"/>
  <c r="J94" i="5"/>
  <c r="BG94" i="5" s="1"/>
  <c r="BI93" i="5"/>
  <c r="BH93" i="5"/>
  <c r="BF93" i="5"/>
  <c r="BE93" i="5"/>
  <c r="T93" i="5"/>
  <c r="R93" i="5"/>
  <c r="P93" i="5"/>
  <c r="BK93" i="5"/>
  <c r="J93" i="5"/>
  <c r="BG93" i="5"/>
  <c r="BI92" i="5"/>
  <c r="BH92" i="5"/>
  <c r="BF92" i="5"/>
  <c r="BE92" i="5"/>
  <c r="T92" i="5"/>
  <c r="R92" i="5"/>
  <c r="P92" i="5"/>
  <c r="BK92" i="5"/>
  <c r="J92" i="5"/>
  <c r="BG92" i="5" s="1"/>
  <c r="BI90" i="5"/>
  <c r="BH90" i="5"/>
  <c r="BF90" i="5"/>
  <c r="BE90" i="5"/>
  <c r="T90" i="5"/>
  <c r="R90" i="5"/>
  <c r="P90" i="5"/>
  <c r="BK90" i="5"/>
  <c r="J90" i="5"/>
  <c r="BG90" i="5"/>
  <c r="BI89" i="5"/>
  <c r="BH89" i="5"/>
  <c r="BF89" i="5"/>
  <c r="BE89" i="5"/>
  <c r="T89" i="5"/>
  <c r="R89" i="5"/>
  <c r="P89" i="5"/>
  <c r="BK89" i="5"/>
  <c r="J89" i="5"/>
  <c r="BG89" i="5" s="1"/>
  <c r="BI88" i="5"/>
  <c r="BH88" i="5"/>
  <c r="BF88" i="5"/>
  <c r="BE88" i="5"/>
  <c r="T88" i="5"/>
  <c r="R88" i="5"/>
  <c r="P88" i="5"/>
  <c r="BK88" i="5"/>
  <c r="J88" i="5"/>
  <c r="BG88" i="5"/>
  <c r="BI87" i="5"/>
  <c r="BH87" i="5"/>
  <c r="BF87" i="5"/>
  <c r="BE87" i="5"/>
  <c r="T87" i="5"/>
  <c r="R87" i="5"/>
  <c r="P87" i="5"/>
  <c r="BK87" i="5"/>
  <c r="J87" i="5"/>
  <c r="BG87" i="5" s="1"/>
  <c r="BI84" i="5"/>
  <c r="BH84" i="5"/>
  <c r="BF84" i="5"/>
  <c r="BE84" i="5"/>
  <c r="T84" i="5"/>
  <c r="R84" i="5"/>
  <c r="P84" i="5"/>
  <c r="BK84" i="5"/>
  <c r="J84" i="5"/>
  <c r="BG84" i="5"/>
  <c r="BI83" i="5"/>
  <c r="F34" i="5" s="1"/>
  <c r="BD55" i="1" s="1"/>
  <c r="BH83" i="5"/>
  <c r="BF83" i="5"/>
  <c r="F31" i="5" s="1"/>
  <c r="BA55" i="1" s="1"/>
  <c r="J31" i="5"/>
  <c r="AW55" i="1" s="1"/>
  <c r="BE83" i="5"/>
  <c r="T83" i="5"/>
  <c r="T82" i="5" s="1"/>
  <c r="T81" i="5" s="1"/>
  <c r="T80" i="5" s="1"/>
  <c r="R83" i="5"/>
  <c r="P83" i="5"/>
  <c r="P82" i="5" s="1"/>
  <c r="P81" i="5" s="1"/>
  <c r="P80" i="5" s="1"/>
  <c r="AU55" i="1" s="1"/>
  <c r="BK83" i="5"/>
  <c r="J83" i="5"/>
  <c r="BG83" i="5" s="1"/>
  <c r="J76" i="5"/>
  <c r="F76" i="5"/>
  <c r="F74" i="5"/>
  <c r="E72" i="5"/>
  <c r="J51" i="5"/>
  <c r="F51" i="5"/>
  <c r="F49" i="5"/>
  <c r="E47" i="5"/>
  <c r="J18" i="5"/>
  <c r="E18" i="5"/>
  <c r="J17" i="5"/>
  <c r="J12" i="5"/>
  <c r="E7" i="5"/>
  <c r="E45" i="5" s="1"/>
  <c r="E70" i="5"/>
  <c r="AY54" i="1"/>
  <c r="AX54" i="1"/>
  <c r="BI173" i="4"/>
  <c r="BH173" i="4"/>
  <c r="BF173" i="4"/>
  <c r="BE173" i="4"/>
  <c r="T173" i="4"/>
  <c r="R173" i="4"/>
  <c r="P173" i="4"/>
  <c r="BK173" i="4"/>
  <c r="J173" i="4"/>
  <c r="BG173" i="4" s="1"/>
  <c r="BI172" i="4"/>
  <c r="BH172" i="4"/>
  <c r="BF172" i="4"/>
  <c r="BE172" i="4"/>
  <c r="T172" i="4"/>
  <c r="R172" i="4"/>
  <c r="P172" i="4"/>
  <c r="BK172" i="4"/>
  <c r="J172" i="4"/>
  <c r="BG172" i="4"/>
  <c r="BI171" i="4"/>
  <c r="BH171" i="4"/>
  <c r="BF171" i="4"/>
  <c r="BE171" i="4"/>
  <c r="T171" i="4"/>
  <c r="R171" i="4"/>
  <c r="P171" i="4"/>
  <c r="BK171" i="4"/>
  <c r="J171" i="4"/>
  <c r="BG171" i="4" s="1"/>
  <c r="BI170" i="4"/>
  <c r="BH170" i="4"/>
  <c r="BF170" i="4"/>
  <c r="BE170" i="4"/>
  <c r="T170" i="4"/>
  <c r="R170" i="4"/>
  <c r="P170" i="4"/>
  <c r="BK170" i="4"/>
  <c r="J170" i="4"/>
  <c r="BG170" i="4"/>
  <c r="BI168" i="4"/>
  <c r="BH168" i="4"/>
  <c r="BF168" i="4"/>
  <c r="BE168" i="4"/>
  <c r="T168" i="4"/>
  <c r="R168" i="4"/>
  <c r="R167" i="4"/>
  <c r="P168" i="4"/>
  <c r="P167" i="4" s="1"/>
  <c r="BK168" i="4"/>
  <c r="BK167" i="4"/>
  <c r="J167" i="4"/>
  <c r="J64" i="4" s="1"/>
  <c r="J168" i="4"/>
  <c r="BG168" i="4" s="1"/>
  <c r="BI166" i="4"/>
  <c r="BH166" i="4"/>
  <c r="BF166" i="4"/>
  <c r="BE166" i="4"/>
  <c r="T166" i="4"/>
  <c r="R166" i="4"/>
  <c r="P166" i="4"/>
  <c r="BK166" i="4"/>
  <c r="J166" i="4"/>
  <c r="BG166" i="4"/>
  <c r="BI165" i="4"/>
  <c r="BH165" i="4"/>
  <c r="BF165" i="4"/>
  <c r="BE165" i="4"/>
  <c r="T165" i="4"/>
  <c r="R165" i="4"/>
  <c r="P165" i="4"/>
  <c r="BK165" i="4"/>
  <c r="J165" i="4"/>
  <c r="BG165" i="4"/>
  <c r="BI164" i="4"/>
  <c r="BH164" i="4"/>
  <c r="BF164" i="4"/>
  <c r="BE164" i="4"/>
  <c r="T164" i="4"/>
  <c r="R164" i="4"/>
  <c r="R161" i="4" s="1"/>
  <c r="P164" i="4"/>
  <c r="BK164" i="4"/>
  <c r="J164" i="4"/>
  <c r="BG164" i="4"/>
  <c r="BI163" i="4"/>
  <c r="BH163" i="4"/>
  <c r="BF163" i="4"/>
  <c r="BE163" i="4"/>
  <c r="T163" i="4"/>
  <c r="R163" i="4"/>
  <c r="P163" i="4"/>
  <c r="BK163" i="4"/>
  <c r="BK161" i="4" s="1"/>
  <c r="J161" i="4" s="1"/>
  <c r="J63" i="4" s="1"/>
  <c r="J163" i="4"/>
  <c r="BG163" i="4"/>
  <c r="BI162" i="4"/>
  <c r="BH162" i="4"/>
  <c r="BF162" i="4"/>
  <c r="BE162" i="4"/>
  <c r="T162" i="4"/>
  <c r="T161" i="4"/>
  <c r="R162" i="4"/>
  <c r="P162" i="4"/>
  <c r="P161" i="4"/>
  <c r="BK162" i="4"/>
  <c r="J162" i="4"/>
  <c r="BG162" i="4" s="1"/>
  <c r="BI160" i="4"/>
  <c r="BH160" i="4"/>
  <c r="BF160" i="4"/>
  <c r="BE160" i="4"/>
  <c r="T160" i="4"/>
  <c r="R160" i="4"/>
  <c r="P160" i="4"/>
  <c r="BK160" i="4"/>
  <c r="J160" i="4"/>
  <c r="BG160" i="4" s="1"/>
  <c r="BI159" i="4"/>
  <c r="BH159" i="4"/>
  <c r="BF159" i="4"/>
  <c r="BE159" i="4"/>
  <c r="T159" i="4"/>
  <c r="R159" i="4"/>
  <c r="P159" i="4"/>
  <c r="BK159" i="4"/>
  <c r="J159" i="4"/>
  <c r="BG159" i="4"/>
  <c r="BI158" i="4"/>
  <c r="BH158" i="4"/>
  <c r="BF158" i="4"/>
  <c r="BE158" i="4"/>
  <c r="T158" i="4"/>
  <c r="R158" i="4"/>
  <c r="P158" i="4"/>
  <c r="BK158" i="4"/>
  <c r="J158" i="4"/>
  <c r="BG158" i="4" s="1"/>
  <c r="BI157" i="4"/>
  <c r="BH157" i="4"/>
  <c r="BF157" i="4"/>
  <c r="BE157" i="4"/>
  <c r="T157" i="4"/>
  <c r="R157" i="4"/>
  <c r="P157" i="4"/>
  <c r="BK157" i="4"/>
  <c r="J157" i="4"/>
  <c r="BG157" i="4"/>
  <c r="BI156" i="4"/>
  <c r="BH156" i="4"/>
  <c r="BF156" i="4"/>
  <c r="BE156" i="4"/>
  <c r="T156" i="4"/>
  <c r="R156" i="4"/>
  <c r="P156" i="4"/>
  <c r="BK156" i="4"/>
  <c r="J156" i="4"/>
  <c r="BG156" i="4" s="1"/>
  <c r="BI155" i="4"/>
  <c r="BH155" i="4"/>
  <c r="BF155" i="4"/>
  <c r="BE155" i="4"/>
  <c r="T155" i="4"/>
  <c r="R155" i="4"/>
  <c r="P155" i="4"/>
  <c r="BK155" i="4"/>
  <c r="J155" i="4"/>
  <c r="BG155" i="4"/>
  <c r="BI154" i="4"/>
  <c r="BH154" i="4"/>
  <c r="BF154" i="4"/>
  <c r="BE154" i="4"/>
  <c r="T154" i="4"/>
  <c r="R154" i="4"/>
  <c r="P154" i="4"/>
  <c r="BK154" i="4"/>
  <c r="J154" i="4"/>
  <c r="BG154" i="4" s="1"/>
  <c r="BI153" i="4"/>
  <c r="BH153" i="4"/>
  <c r="BF153" i="4"/>
  <c r="BE153" i="4"/>
  <c r="T153" i="4"/>
  <c r="R153" i="4"/>
  <c r="P153" i="4"/>
  <c r="BK153" i="4"/>
  <c r="J153" i="4"/>
  <c r="BG153" i="4"/>
  <c r="BI152" i="4"/>
  <c r="BH152" i="4"/>
  <c r="BF152" i="4"/>
  <c r="BE152" i="4"/>
  <c r="T152" i="4"/>
  <c r="R152" i="4"/>
  <c r="P152" i="4"/>
  <c r="BK152" i="4"/>
  <c r="J152" i="4"/>
  <c r="BG152" i="4" s="1"/>
  <c r="BI151" i="4"/>
  <c r="BH151" i="4"/>
  <c r="BF151" i="4"/>
  <c r="BE151" i="4"/>
  <c r="T151" i="4"/>
  <c r="R151" i="4"/>
  <c r="P151" i="4"/>
  <c r="BK151" i="4"/>
  <c r="J151" i="4"/>
  <c r="BG151" i="4"/>
  <c r="BI150" i="4"/>
  <c r="BH150" i="4"/>
  <c r="BF150" i="4"/>
  <c r="BE150" i="4"/>
  <c r="T150" i="4"/>
  <c r="T149" i="4" s="1"/>
  <c r="R150" i="4"/>
  <c r="R149" i="4"/>
  <c r="P150" i="4"/>
  <c r="P149" i="4" s="1"/>
  <c r="BK150" i="4"/>
  <c r="BK149" i="4"/>
  <c r="J149" i="4"/>
  <c r="J150" i="4"/>
  <c r="BG150" i="4" s="1"/>
  <c r="J62" i="4"/>
  <c r="BI148" i="4"/>
  <c r="BH148" i="4"/>
  <c r="BF148" i="4"/>
  <c r="BE148" i="4"/>
  <c r="T148" i="4"/>
  <c r="R148" i="4"/>
  <c r="P148" i="4"/>
  <c r="BK148" i="4"/>
  <c r="J148" i="4"/>
  <c r="BG148" i="4"/>
  <c r="BI147" i="4"/>
  <c r="BH147" i="4"/>
  <c r="BF147" i="4"/>
  <c r="BE147" i="4"/>
  <c r="T147" i="4"/>
  <c r="R147" i="4"/>
  <c r="P147" i="4"/>
  <c r="BK147" i="4"/>
  <c r="J147" i="4"/>
  <c r="BG147" i="4"/>
  <c r="BI146" i="4"/>
  <c r="BH146" i="4"/>
  <c r="BF146" i="4"/>
  <c r="BE146" i="4"/>
  <c r="T146" i="4"/>
  <c r="R146" i="4"/>
  <c r="P146" i="4"/>
  <c r="BK146" i="4"/>
  <c r="J146" i="4"/>
  <c r="BG146" i="4"/>
  <c r="BI145" i="4"/>
  <c r="BH145" i="4"/>
  <c r="BF145" i="4"/>
  <c r="BE145" i="4"/>
  <c r="T145" i="4"/>
  <c r="R145" i="4"/>
  <c r="P145" i="4"/>
  <c r="BK145" i="4"/>
  <c r="J145" i="4"/>
  <c r="BG145" i="4"/>
  <c r="BI144" i="4"/>
  <c r="BH144" i="4"/>
  <c r="BF144" i="4"/>
  <c r="BE144" i="4"/>
  <c r="T144" i="4"/>
  <c r="R144" i="4"/>
  <c r="P144" i="4"/>
  <c r="BK144" i="4"/>
  <c r="J144" i="4"/>
  <c r="BG144" i="4"/>
  <c r="BI143" i="4"/>
  <c r="BH143" i="4"/>
  <c r="BF143" i="4"/>
  <c r="BE143" i="4"/>
  <c r="T143" i="4"/>
  <c r="R143" i="4"/>
  <c r="P143" i="4"/>
  <c r="BK143" i="4"/>
  <c r="J143" i="4"/>
  <c r="BG143" i="4"/>
  <c r="BI142" i="4"/>
  <c r="BH142" i="4"/>
  <c r="BF142" i="4"/>
  <c r="BE142" i="4"/>
  <c r="T142" i="4"/>
  <c r="R142" i="4"/>
  <c r="P142" i="4"/>
  <c r="BK142" i="4"/>
  <c r="J142" i="4"/>
  <c r="BG142" i="4"/>
  <c r="BI141" i="4"/>
  <c r="BH141" i="4"/>
  <c r="BF141" i="4"/>
  <c r="BE141" i="4"/>
  <c r="T141" i="4"/>
  <c r="R141" i="4"/>
  <c r="P141" i="4"/>
  <c r="BK141" i="4"/>
  <c r="J141" i="4"/>
  <c r="BG141" i="4"/>
  <c r="BI140" i="4"/>
  <c r="BH140" i="4"/>
  <c r="BF140" i="4"/>
  <c r="BE140" i="4"/>
  <c r="T140" i="4"/>
  <c r="R140" i="4"/>
  <c r="P140" i="4"/>
  <c r="BK140" i="4"/>
  <c r="J140" i="4"/>
  <c r="BG140" i="4"/>
  <c r="BI139" i="4"/>
  <c r="BH139" i="4"/>
  <c r="BF139" i="4"/>
  <c r="BE139" i="4"/>
  <c r="T139" i="4"/>
  <c r="R139" i="4"/>
  <c r="P139" i="4"/>
  <c r="BK139" i="4"/>
  <c r="J139" i="4"/>
  <c r="BG139" i="4"/>
  <c r="BI138" i="4"/>
  <c r="BH138" i="4"/>
  <c r="BF138" i="4"/>
  <c r="BE138" i="4"/>
  <c r="T138" i="4"/>
  <c r="T137" i="4"/>
  <c r="R138" i="4"/>
  <c r="R137" i="4"/>
  <c r="P138" i="4"/>
  <c r="P137" i="4"/>
  <c r="BK138" i="4"/>
  <c r="BK137" i="4"/>
  <c r="J137" i="4" s="1"/>
  <c r="J61" i="4" s="1"/>
  <c r="J138" i="4"/>
  <c r="BG138" i="4" s="1"/>
  <c r="BI136" i="4"/>
  <c r="BH136" i="4"/>
  <c r="BF136" i="4"/>
  <c r="BE136" i="4"/>
  <c r="T136" i="4"/>
  <c r="R136" i="4"/>
  <c r="P136" i="4"/>
  <c r="BK136" i="4"/>
  <c r="J136" i="4"/>
  <c r="BG136" i="4" s="1"/>
  <c r="BI135" i="4"/>
  <c r="BH135" i="4"/>
  <c r="BF135" i="4"/>
  <c r="BE135" i="4"/>
  <c r="T135" i="4"/>
  <c r="R135" i="4"/>
  <c r="P135" i="4"/>
  <c r="BK135" i="4"/>
  <c r="J135" i="4"/>
  <c r="BG135" i="4"/>
  <c r="BI134" i="4"/>
  <c r="BH134" i="4"/>
  <c r="BF134" i="4"/>
  <c r="BE134" i="4"/>
  <c r="T134" i="4"/>
  <c r="R134" i="4"/>
  <c r="P134" i="4"/>
  <c r="BK134" i="4"/>
  <c r="J134" i="4"/>
  <c r="BG134" i="4" s="1"/>
  <c r="BI133" i="4"/>
  <c r="BH133" i="4"/>
  <c r="BF133" i="4"/>
  <c r="BE133" i="4"/>
  <c r="T133" i="4"/>
  <c r="R133" i="4"/>
  <c r="P133" i="4"/>
  <c r="BK133" i="4"/>
  <c r="J133" i="4"/>
  <c r="BG133" i="4"/>
  <c r="BI132" i="4"/>
  <c r="BH132" i="4"/>
  <c r="BF132" i="4"/>
  <c r="BE132" i="4"/>
  <c r="T132" i="4"/>
  <c r="R132" i="4"/>
  <c r="P132" i="4"/>
  <c r="BK132" i="4"/>
  <c r="J132" i="4"/>
  <c r="BG132" i="4" s="1"/>
  <c r="BI130" i="4"/>
  <c r="BH130" i="4"/>
  <c r="BF130" i="4"/>
  <c r="BE130" i="4"/>
  <c r="T130" i="4"/>
  <c r="R130" i="4"/>
  <c r="P130" i="4"/>
  <c r="BK130" i="4"/>
  <c r="J130" i="4"/>
  <c r="BG130" i="4"/>
  <c r="BI128" i="4"/>
  <c r="BH128" i="4"/>
  <c r="BF128" i="4"/>
  <c r="BE128" i="4"/>
  <c r="T128" i="4"/>
  <c r="R128" i="4"/>
  <c r="P128" i="4"/>
  <c r="BK128" i="4"/>
  <c r="J128" i="4"/>
  <c r="BG128" i="4" s="1"/>
  <c r="BI126" i="4"/>
  <c r="BH126" i="4"/>
  <c r="BF126" i="4"/>
  <c r="BE126" i="4"/>
  <c r="T126" i="4"/>
  <c r="R126" i="4"/>
  <c r="R125" i="4" s="1"/>
  <c r="P126" i="4"/>
  <c r="BK126" i="4"/>
  <c r="BK125" i="4" s="1"/>
  <c r="J125" i="4" s="1"/>
  <c r="J126" i="4"/>
  <c r="BG126" i="4" s="1"/>
  <c r="J60" i="4"/>
  <c r="BI124" i="4"/>
  <c r="BH124" i="4"/>
  <c r="BF124" i="4"/>
  <c r="BE124" i="4"/>
  <c r="T124" i="4"/>
  <c r="R124" i="4"/>
  <c r="P124" i="4"/>
  <c r="BK124" i="4"/>
  <c r="J124" i="4"/>
  <c r="BG124" i="4"/>
  <c r="BI123" i="4"/>
  <c r="BH123" i="4"/>
  <c r="BF123" i="4"/>
  <c r="BE123" i="4"/>
  <c r="T123" i="4"/>
  <c r="R123" i="4"/>
  <c r="P123" i="4"/>
  <c r="BK123" i="4"/>
  <c r="J123" i="4"/>
  <c r="BG123" i="4"/>
  <c r="BI122" i="4"/>
  <c r="BH122" i="4"/>
  <c r="BF122" i="4"/>
  <c r="BE122" i="4"/>
  <c r="T122" i="4"/>
  <c r="R122" i="4"/>
  <c r="P122" i="4"/>
  <c r="BK122" i="4"/>
  <c r="J122" i="4"/>
  <c r="BG122" i="4"/>
  <c r="BI121" i="4"/>
  <c r="BH121" i="4"/>
  <c r="BF121" i="4"/>
  <c r="BE121" i="4"/>
  <c r="T121" i="4"/>
  <c r="R121" i="4"/>
  <c r="P121" i="4"/>
  <c r="BK121" i="4"/>
  <c r="J121" i="4"/>
  <c r="BG121" i="4"/>
  <c r="BI120" i="4"/>
  <c r="BH120" i="4"/>
  <c r="BF120" i="4"/>
  <c r="BE120" i="4"/>
  <c r="T120" i="4"/>
  <c r="R120" i="4"/>
  <c r="P120" i="4"/>
  <c r="BK120" i="4"/>
  <c r="J120" i="4"/>
  <c r="BG120" i="4"/>
  <c r="BI119" i="4"/>
  <c r="BH119" i="4"/>
  <c r="BF119" i="4"/>
  <c r="BE119" i="4"/>
  <c r="T119" i="4"/>
  <c r="R119" i="4"/>
  <c r="P119" i="4"/>
  <c r="BK119" i="4"/>
  <c r="J119" i="4"/>
  <c r="BG119" i="4"/>
  <c r="BI118" i="4"/>
  <c r="BH118" i="4"/>
  <c r="BF118" i="4"/>
  <c r="BE118" i="4"/>
  <c r="T118" i="4"/>
  <c r="R118" i="4"/>
  <c r="P118" i="4"/>
  <c r="BK118" i="4"/>
  <c r="J118" i="4"/>
  <c r="BG118" i="4"/>
  <c r="BI117" i="4"/>
  <c r="BH117" i="4"/>
  <c r="BF117" i="4"/>
  <c r="BE117" i="4"/>
  <c r="T117" i="4"/>
  <c r="R117" i="4"/>
  <c r="P117" i="4"/>
  <c r="BK117" i="4"/>
  <c r="J117" i="4"/>
  <c r="BG117" i="4"/>
  <c r="BI116" i="4"/>
  <c r="BH116" i="4"/>
  <c r="BF116" i="4"/>
  <c r="BE116" i="4"/>
  <c r="T116" i="4"/>
  <c r="R116" i="4"/>
  <c r="P116" i="4"/>
  <c r="BK116" i="4"/>
  <c r="J116" i="4"/>
  <c r="BG116" i="4"/>
  <c r="BI115" i="4"/>
  <c r="BH115" i="4"/>
  <c r="BF115" i="4"/>
  <c r="BE115" i="4"/>
  <c r="T115" i="4"/>
  <c r="R115" i="4"/>
  <c r="P115" i="4"/>
  <c r="BK115" i="4"/>
  <c r="J115" i="4"/>
  <c r="BG115" i="4"/>
  <c r="BI114" i="4"/>
  <c r="BH114" i="4"/>
  <c r="BF114" i="4"/>
  <c r="BE114" i="4"/>
  <c r="T114" i="4"/>
  <c r="R114" i="4"/>
  <c r="P114" i="4"/>
  <c r="BK114" i="4"/>
  <c r="J114" i="4"/>
  <c r="BG114" i="4"/>
  <c r="BI113" i="4"/>
  <c r="BH113" i="4"/>
  <c r="BF113" i="4"/>
  <c r="BE113" i="4"/>
  <c r="T113" i="4"/>
  <c r="R113" i="4"/>
  <c r="P113" i="4"/>
  <c r="BK113" i="4"/>
  <c r="J113" i="4"/>
  <c r="BG113" i="4"/>
  <c r="BI112" i="4"/>
  <c r="BH112" i="4"/>
  <c r="BF112" i="4"/>
  <c r="BE112" i="4"/>
  <c r="T112" i="4"/>
  <c r="R112" i="4"/>
  <c r="P112" i="4"/>
  <c r="BK112" i="4"/>
  <c r="J112" i="4"/>
  <c r="BG112" i="4"/>
  <c r="BI111" i="4"/>
  <c r="BH111" i="4"/>
  <c r="BF111" i="4"/>
  <c r="BE111" i="4"/>
  <c r="T111" i="4"/>
  <c r="R111" i="4"/>
  <c r="P111" i="4"/>
  <c r="BK111" i="4"/>
  <c r="J111" i="4"/>
  <c r="BG111" i="4"/>
  <c r="BI110" i="4"/>
  <c r="BH110" i="4"/>
  <c r="BF110" i="4"/>
  <c r="BE110" i="4"/>
  <c r="T110" i="4"/>
  <c r="R110" i="4"/>
  <c r="P110" i="4"/>
  <c r="BK110" i="4"/>
  <c r="J110" i="4"/>
  <c r="BG110" i="4"/>
  <c r="BI109" i="4"/>
  <c r="BH109" i="4"/>
  <c r="BF109" i="4"/>
  <c r="BE109" i="4"/>
  <c r="T109" i="4"/>
  <c r="R109" i="4"/>
  <c r="P109" i="4"/>
  <c r="BK109" i="4"/>
  <c r="J109" i="4"/>
  <c r="BG109" i="4"/>
  <c r="BI108" i="4"/>
  <c r="BH108" i="4"/>
  <c r="BF108" i="4"/>
  <c r="BE108" i="4"/>
  <c r="T108" i="4"/>
  <c r="R108" i="4"/>
  <c r="P108" i="4"/>
  <c r="BK108" i="4"/>
  <c r="J108" i="4"/>
  <c r="BG108" i="4"/>
  <c r="BI107" i="4"/>
  <c r="BH107" i="4"/>
  <c r="BF107" i="4"/>
  <c r="BE107" i="4"/>
  <c r="T107" i="4"/>
  <c r="R107" i="4"/>
  <c r="P107" i="4"/>
  <c r="BK107" i="4"/>
  <c r="J107" i="4"/>
  <c r="BG107" i="4"/>
  <c r="BI106" i="4"/>
  <c r="BH106" i="4"/>
  <c r="BF106" i="4"/>
  <c r="BE106" i="4"/>
  <c r="T106" i="4"/>
  <c r="R106" i="4"/>
  <c r="P106" i="4"/>
  <c r="BK106" i="4"/>
  <c r="J106" i="4"/>
  <c r="BG106" i="4"/>
  <c r="BI105" i="4"/>
  <c r="BH105" i="4"/>
  <c r="BF105" i="4"/>
  <c r="BE105" i="4"/>
  <c r="T105" i="4"/>
  <c r="R105" i="4"/>
  <c r="P105" i="4"/>
  <c r="BK105" i="4"/>
  <c r="J105" i="4"/>
  <c r="BG105" i="4"/>
  <c r="BI104" i="4"/>
  <c r="BH104" i="4"/>
  <c r="BF104" i="4"/>
  <c r="BE104" i="4"/>
  <c r="T104" i="4"/>
  <c r="R104" i="4"/>
  <c r="P104" i="4"/>
  <c r="BK104" i="4"/>
  <c r="J104" i="4"/>
  <c r="BG104" i="4"/>
  <c r="BI103" i="4"/>
  <c r="BH103" i="4"/>
  <c r="BF103" i="4"/>
  <c r="BE103" i="4"/>
  <c r="T103" i="4"/>
  <c r="R103" i="4"/>
  <c r="P103" i="4"/>
  <c r="BK103" i="4"/>
  <c r="J103" i="4"/>
  <c r="BG103" i="4"/>
  <c r="BI102" i="4"/>
  <c r="BH102" i="4"/>
  <c r="BF102" i="4"/>
  <c r="BE102" i="4"/>
  <c r="T102" i="4"/>
  <c r="R102" i="4"/>
  <c r="P102" i="4"/>
  <c r="BK102" i="4"/>
  <c r="J102" i="4"/>
  <c r="BG102" i="4"/>
  <c r="BI101" i="4"/>
  <c r="BH101" i="4"/>
  <c r="BF101" i="4"/>
  <c r="BE101" i="4"/>
  <c r="T101" i="4"/>
  <c r="R101" i="4"/>
  <c r="P101" i="4"/>
  <c r="BK101" i="4"/>
  <c r="J101" i="4"/>
  <c r="BG101" i="4"/>
  <c r="BI100" i="4"/>
  <c r="BH100" i="4"/>
  <c r="BF100" i="4"/>
  <c r="BE100" i="4"/>
  <c r="J30" i="4" s="1"/>
  <c r="AV54" i="1" s="1"/>
  <c r="T100" i="4"/>
  <c r="T99" i="4"/>
  <c r="R100" i="4"/>
  <c r="R99" i="4"/>
  <c r="P100" i="4"/>
  <c r="P99" i="4"/>
  <c r="BK100" i="4"/>
  <c r="BK99" i="4"/>
  <c r="J99" i="4" s="1"/>
  <c r="J59" i="4" s="1"/>
  <c r="J100" i="4"/>
  <c r="BG100" i="4"/>
  <c r="BI98" i="4"/>
  <c r="BH98" i="4"/>
  <c r="BF98" i="4"/>
  <c r="BE98" i="4"/>
  <c r="T98" i="4"/>
  <c r="R98" i="4"/>
  <c r="P98" i="4"/>
  <c r="BK98" i="4"/>
  <c r="J98" i="4"/>
  <c r="BG98" i="4"/>
  <c r="BI97" i="4"/>
  <c r="BH97" i="4"/>
  <c r="BF97" i="4"/>
  <c r="BE97" i="4"/>
  <c r="T97" i="4"/>
  <c r="R97" i="4"/>
  <c r="P97" i="4"/>
  <c r="BK97" i="4"/>
  <c r="J97" i="4"/>
  <c r="BG97" i="4" s="1"/>
  <c r="BI96" i="4"/>
  <c r="BH96" i="4"/>
  <c r="BF96" i="4"/>
  <c r="BE96" i="4"/>
  <c r="T96" i="4"/>
  <c r="R96" i="4"/>
  <c r="P96" i="4"/>
  <c r="BK96" i="4"/>
  <c r="J96" i="4"/>
  <c r="BG96" i="4"/>
  <c r="BI95" i="4"/>
  <c r="BH95" i="4"/>
  <c r="BF95" i="4"/>
  <c r="BE95" i="4"/>
  <c r="T95" i="4"/>
  <c r="R95" i="4"/>
  <c r="P95" i="4"/>
  <c r="BK95" i="4"/>
  <c r="J95" i="4"/>
  <c r="BG95" i="4" s="1"/>
  <c r="BI94" i="4"/>
  <c r="BH94" i="4"/>
  <c r="BF94" i="4"/>
  <c r="BE94" i="4"/>
  <c r="T94" i="4"/>
  <c r="R94" i="4"/>
  <c r="P94" i="4"/>
  <c r="BK94" i="4"/>
  <c r="J94" i="4"/>
  <c r="BG94" i="4"/>
  <c r="BI93" i="4"/>
  <c r="BH93" i="4"/>
  <c r="BF93" i="4"/>
  <c r="BE93" i="4"/>
  <c r="T93" i="4"/>
  <c r="R93" i="4"/>
  <c r="P93" i="4"/>
  <c r="BK93" i="4"/>
  <c r="J93" i="4"/>
  <c r="BG93" i="4" s="1"/>
  <c r="BI92" i="4"/>
  <c r="BH92" i="4"/>
  <c r="BF92" i="4"/>
  <c r="BE92" i="4"/>
  <c r="T92" i="4"/>
  <c r="R92" i="4"/>
  <c r="P92" i="4"/>
  <c r="BK92" i="4"/>
  <c r="J92" i="4"/>
  <c r="BG92" i="4"/>
  <c r="BI91" i="4"/>
  <c r="BH91" i="4"/>
  <c r="BF91" i="4"/>
  <c r="BE91" i="4"/>
  <c r="T91" i="4"/>
  <c r="T86" i="4" s="1"/>
  <c r="R91" i="4"/>
  <c r="P91" i="4"/>
  <c r="BK91" i="4"/>
  <c r="J91" i="4"/>
  <c r="BG91" i="4" s="1"/>
  <c r="BI90" i="4"/>
  <c r="BH90" i="4"/>
  <c r="BF90" i="4"/>
  <c r="BE90" i="4"/>
  <c r="T90" i="4"/>
  <c r="R90" i="4"/>
  <c r="P90" i="4"/>
  <c r="BK90" i="4"/>
  <c r="J90" i="4"/>
  <c r="BG90" i="4"/>
  <c r="BI89" i="4"/>
  <c r="BH89" i="4"/>
  <c r="BF89" i="4"/>
  <c r="BE89" i="4"/>
  <c r="T89" i="4"/>
  <c r="R89" i="4"/>
  <c r="P89" i="4"/>
  <c r="BK89" i="4"/>
  <c r="J89" i="4"/>
  <c r="BG89" i="4" s="1"/>
  <c r="BI88" i="4"/>
  <c r="BH88" i="4"/>
  <c r="F33" i="4" s="1"/>
  <c r="BC54" i="1" s="1"/>
  <c r="BF88" i="4"/>
  <c r="J31" i="4" s="1"/>
  <c r="AW54" i="1" s="1"/>
  <c r="BE88" i="4"/>
  <c r="T88" i="4"/>
  <c r="R88" i="4"/>
  <c r="P88" i="4"/>
  <c r="P86" i="4" s="1"/>
  <c r="BK88" i="4"/>
  <c r="J88" i="4"/>
  <c r="BG88" i="4"/>
  <c r="BI87" i="4"/>
  <c r="BH87" i="4"/>
  <c r="BF87" i="4"/>
  <c r="F31" i="4"/>
  <c r="BA54" i="1" s="1"/>
  <c r="BE87" i="4"/>
  <c r="T87" i="4"/>
  <c r="R87" i="4"/>
  <c r="R86" i="4" s="1"/>
  <c r="R85" i="4" s="1"/>
  <c r="R84" i="4" s="1"/>
  <c r="P87" i="4"/>
  <c r="BK87" i="4"/>
  <c r="BK86" i="4" s="1"/>
  <c r="J87" i="4"/>
  <c r="BG87" i="4"/>
  <c r="F32" i="4"/>
  <c r="BB54" i="1" s="1"/>
  <c r="J80" i="4"/>
  <c r="F80" i="4"/>
  <c r="F78" i="4"/>
  <c r="E76" i="4"/>
  <c r="J51" i="4"/>
  <c r="F51" i="4"/>
  <c r="F49" i="4"/>
  <c r="E47" i="4"/>
  <c r="J18" i="4"/>
  <c r="E18" i="4"/>
  <c r="F81" i="4"/>
  <c r="F52" i="4"/>
  <c r="J17" i="4"/>
  <c r="J12" i="4"/>
  <c r="J78" i="4"/>
  <c r="J49" i="4"/>
  <c r="E7" i="4"/>
  <c r="E74" i="4"/>
  <c r="E45" i="4"/>
  <c r="AY53" i="1"/>
  <c r="AX53" i="1"/>
  <c r="BI217" i="3"/>
  <c r="BH217" i="3"/>
  <c r="BF217" i="3"/>
  <c r="BE217" i="3"/>
  <c r="T217" i="3"/>
  <c r="R217" i="3"/>
  <c r="P217" i="3"/>
  <c r="BK217" i="3"/>
  <c r="J217" i="3"/>
  <c r="BG217" i="3"/>
  <c r="BI216" i="3"/>
  <c r="BH216" i="3"/>
  <c r="BF216" i="3"/>
  <c r="BE216" i="3"/>
  <c r="T216" i="3"/>
  <c r="R216" i="3"/>
  <c r="P216" i="3"/>
  <c r="BK216" i="3"/>
  <c r="J216" i="3"/>
  <c r="BG216" i="3" s="1"/>
  <c r="BI215" i="3"/>
  <c r="BH215" i="3"/>
  <c r="BF215" i="3"/>
  <c r="BE215" i="3"/>
  <c r="T215" i="3"/>
  <c r="R215" i="3"/>
  <c r="P215" i="3"/>
  <c r="BK215" i="3"/>
  <c r="J215" i="3"/>
  <c r="BG215" i="3" s="1"/>
  <c r="BI214" i="3"/>
  <c r="BH214" i="3"/>
  <c r="BF214" i="3"/>
  <c r="BE214" i="3"/>
  <c r="T214" i="3"/>
  <c r="R214" i="3"/>
  <c r="P214" i="3"/>
  <c r="BK214" i="3"/>
  <c r="J214" i="3"/>
  <c r="BG214" i="3" s="1"/>
  <c r="BI213" i="3"/>
  <c r="BH213" i="3"/>
  <c r="BF213" i="3"/>
  <c r="BE213" i="3"/>
  <c r="T213" i="3"/>
  <c r="R213" i="3"/>
  <c r="P213" i="3"/>
  <c r="BK213" i="3"/>
  <c r="J213" i="3"/>
  <c r="BG213" i="3" s="1"/>
  <c r="BI212" i="3"/>
  <c r="BH212" i="3"/>
  <c r="BF212" i="3"/>
  <c r="BE212" i="3"/>
  <c r="T212" i="3"/>
  <c r="R212" i="3"/>
  <c r="R211" i="3" s="1"/>
  <c r="P212" i="3"/>
  <c r="BK212" i="3"/>
  <c r="BK211" i="3"/>
  <c r="J211" i="3" s="1"/>
  <c r="J70" i="3" s="1"/>
  <c r="J212" i="3"/>
  <c r="BG212" i="3"/>
  <c r="BI210" i="3"/>
  <c r="BH210" i="3"/>
  <c r="BF210" i="3"/>
  <c r="BE210" i="3"/>
  <c r="T210" i="3"/>
  <c r="R210" i="3"/>
  <c r="P210" i="3"/>
  <c r="BK210" i="3"/>
  <c r="J210" i="3"/>
  <c r="BG210" i="3" s="1"/>
  <c r="BI206" i="3"/>
  <c r="BH206" i="3"/>
  <c r="BF206" i="3"/>
  <c r="BE206" i="3"/>
  <c r="T206" i="3"/>
  <c r="R206" i="3"/>
  <c r="R205" i="3"/>
  <c r="R204" i="3" s="1"/>
  <c r="P206" i="3"/>
  <c r="P205" i="3" s="1"/>
  <c r="P204" i="3"/>
  <c r="BK206" i="3"/>
  <c r="BK205" i="3" s="1"/>
  <c r="J205" i="3" s="1"/>
  <c r="J69" i="3" s="1"/>
  <c r="J206" i="3"/>
  <c r="BG206" i="3" s="1"/>
  <c r="BI203" i="3"/>
  <c r="BH203" i="3"/>
  <c r="BF203" i="3"/>
  <c r="BE203" i="3"/>
  <c r="T203" i="3"/>
  <c r="R203" i="3"/>
  <c r="P203" i="3"/>
  <c r="BK203" i="3"/>
  <c r="J203" i="3"/>
  <c r="BG203" i="3" s="1"/>
  <c r="BI200" i="3"/>
  <c r="BH200" i="3"/>
  <c r="BF200" i="3"/>
  <c r="BE200" i="3"/>
  <c r="T200" i="3"/>
  <c r="R200" i="3"/>
  <c r="R199" i="3" s="1"/>
  <c r="P200" i="3"/>
  <c r="P199" i="3" s="1"/>
  <c r="BK200" i="3"/>
  <c r="J200" i="3"/>
  <c r="BG200" i="3" s="1"/>
  <c r="BI198" i="3"/>
  <c r="BH198" i="3"/>
  <c r="BF198" i="3"/>
  <c r="BE198" i="3"/>
  <c r="T198" i="3"/>
  <c r="R198" i="3"/>
  <c r="P198" i="3"/>
  <c r="BK198" i="3"/>
  <c r="J198" i="3"/>
  <c r="BG198" i="3"/>
  <c r="BI197" i="3"/>
  <c r="BH197" i="3"/>
  <c r="BF197" i="3"/>
  <c r="BE197" i="3"/>
  <c r="T197" i="3"/>
  <c r="R197" i="3"/>
  <c r="P197" i="3"/>
  <c r="BK197" i="3"/>
  <c r="J197" i="3"/>
  <c r="BG197" i="3" s="1"/>
  <c r="BI196" i="3"/>
  <c r="BH196" i="3"/>
  <c r="BF196" i="3"/>
  <c r="BE196" i="3"/>
  <c r="T196" i="3"/>
  <c r="R196" i="3"/>
  <c r="P196" i="3"/>
  <c r="P195" i="3"/>
  <c r="BK196" i="3"/>
  <c r="J196" i="3"/>
  <c r="BG196" i="3"/>
  <c r="BI194" i="3"/>
  <c r="BH194" i="3"/>
  <c r="BF194" i="3"/>
  <c r="BE194" i="3"/>
  <c r="T194" i="3"/>
  <c r="R194" i="3"/>
  <c r="P194" i="3"/>
  <c r="BK194" i="3"/>
  <c r="J194" i="3"/>
  <c r="BG194" i="3"/>
  <c r="BI191" i="3"/>
  <c r="BH191" i="3"/>
  <c r="BF191" i="3"/>
  <c r="BE191" i="3"/>
  <c r="T191" i="3"/>
  <c r="R191" i="3"/>
  <c r="P191" i="3"/>
  <c r="BK191" i="3"/>
  <c r="J191" i="3"/>
  <c r="BG191" i="3" s="1"/>
  <c r="BI190" i="3"/>
  <c r="BH190" i="3"/>
  <c r="BF190" i="3"/>
  <c r="BE190" i="3"/>
  <c r="T190" i="3"/>
  <c r="R190" i="3"/>
  <c r="P190" i="3"/>
  <c r="BK190" i="3"/>
  <c r="J190" i="3"/>
  <c r="BG190" i="3" s="1"/>
  <c r="BI189" i="3"/>
  <c r="BH189" i="3"/>
  <c r="BF189" i="3"/>
  <c r="BE189" i="3"/>
  <c r="T189" i="3"/>
  <c r="R189" i="3"/>
  <c r="P189" i="3"/>
  <c r="BK189" i="3"/>
  <c r="J189" i="3"/>
  <c r="BG189" i="3" s="1"/>
  <c r="BI188" i="3"/>
  <c r="BH188" i="3"/>
  <c r="BF188" i="3"/>
  <c r="BE188" i="3"/>
  <c r="T188" i="3"/>
  <c r="R188" i="3"/>
  <c r="P188" i="3"/>
  <c r="BK188" i="3"/>
  <c r="J188" i="3"/>
  <c r="BG188" i="3"/>
  <c r="BI187" i="3"/>
  <c r="BH187" i="3"/>
  <c r="BF187" i="3"/>
  <c r="BE187" i="3"/>
  <c r="T187" i="3"/>
  <c r="R187" i="3"/>
  <c r="P187" i="3"/>
  <c r="BK187" i="3"/>
  <c r="J187" i="3"/>
  <c r="BG187" i="3" s="1"/>
  <c r="BI186" i="3"/>
  <c r="BH186" i="3"/>
  <c r="BF186" i="3"/>
  <c r="BE186" i="3"/>
  <c r="T186" i="3"/>
  <c r="R186" i="3"/>
  <c r="P186" i="3"/>
  <c r="BK186" i="3"/>
  <c r="J186" i="3"/>
  <c r="BG186" i="3" s="1"/>
  <c r="BI185" i="3"/>
  <c r="BH185" i="3"/>
  <c r="BF185" i="3"/>
  <c r="BE185" i="3"/>
  <c r="T185" i="3"/>
  <c r="R185" i="3"/>
  <c r="P185" i="3"/>
  <c r="BK185" i="3"/>
  <c r="J185" i="3"/>
  <c r="BG185" i="3" s="1"/>
  <c r="BI184" i="3"/>
  <c r="BH184" i="3"/>
  <c r="BF184" i="3"/>
  <c r="BE184" i="3"/>
  <c r="T184" i="3"/>
  <c r="R184" i="3"/>
  <c r="P184" i="3"/>
  <c r="BK184" i="3"/>
  <c r="J184" i="3"/>
  <c r="BG184" i="3"/>
  <c r="BI183" i="3"/>
  <c r="BH183" i="3"/>
  <c r="BF183" i="3"/>
  <c r="BE183" i="3"/>
  <c r="T183" i="3"/>
  <c r="R183" i="3"/>
  <c r="P183" i="3"/>
  <c r="BK183" i="3"/>
  <c r="J183" i="3"/>
  <c r="BG183" i="3" s="1"/>
  <c r="BI182" i="3"/>
  <c r="BH182" i="3"/>
  <c r="BF182" i="3"/>
  <c r="BE182" i="3"/>
  <c r="T182" i="3"/>
  <c r="R182" i="3"/>
  <c r="P182" i="3"/>
  <c r="BK182" i="3"/>
  <c r="J182" i="3"/>
  <c r="BG182" i="3" s="1"/>
  <c r="BI181" i="3"/>
  <c r="BH181" i="3"/>
  <c r="BF181" i="3"/>
  <c r="BE181" i="3"/>
  <c r="T181" i="3"/>
  <c r="R181" i="3"/>
  <c r="P181" i="3"/>
  <c r="BK181" i="3"/>
  <c r="J181" i="3"/>
  <c r="BG181" i="3" s="1"/>
  <c r="BI180" i="3"/>
  <c r="BH180" i="3"/>
  <c r="BF180" i="3"/>
  <c r="BE180" i="3"/>
  <c r="T180" i="3"/>
  <c r="R180" i="3"/>
  <c r="P180" i="3"/>
  <c r="BK180" i="3"/>
  <c r="J180" i="3"/>
  <c r="BG180" i="3" s="1"/>
  <c r="BI179" i="3"/>
  <c r="BH179" i="3"/>
  <c r="BF179" i="3"/>
  <c r="BE179" i="3"/>
  <c r="T179" i="3"/>
  <c r="R179" i="3"/>
  <c r="P179" i="3"/>
  <c r="BK179" i="3"/>
  <c r="J179" i="3"/>
  <c r="BG179" i="3" s="1"/>
  <c r="BI178" i="3"/>
  <c r="BH178" i="3"/>
  <c r="BF178" i="3"/>
  <c r="BE178" i="3"/>
  <c r="T178" i="3"/>
  <c r="R178" i="3"/>
  <c r="P178" i="3"/>
  <c r="BK178" i="3"/>
  <c r="J178" i="3"/>
  <c r="BG178" i="3" s="1"/>
  <c r="BI177" i="3"/>
  <c r="BH177" i="3"/>
  <c r="BF177" i="3"/>
  <c r="BE177" i="3"/>
  <c r="T177" i="3"/>
  <c r="R177" i="3"/>
  <c r="P177" i="3"/>
  <c r="BK177" i="3"/>
  <c r="J177" i="3"/>
  <c r="BG177" i="3" s="1"/>
  <c r="BI176" i="3"/>
  <c r="BH176" i="3"/>
  <c r="BF176" i="3"/>
  <c r="BE176" i="3"/>
  <c r="T176" i="3"/>
  <c r="R176" i="3"/>
  <c r="P176" i="3"/>
  <c r="BK176" i="3"/>
  <c r="J176" i="3"/>
  <c r="BG176" i="3"/>
  <c r="BI175" i="3"/>
  <c r="BH175" i="3"/>
  <c r="BF175" i="3"/>
  <c r="BE175" i="3"/>
  <c r="T175" i="3"/>
  <c r="R175" i="3"/>
  <c r="P175" i="3"/>
  <c r="BK175" i="3"/>
  <c r="J175" i="3"/>
  <c r="BG175" i="3" s="1"/>
  <c r="BI174" i="3"/>
  <c r="BH174" i="3"/>
  <c r="BF174" i="3"/>
  <c r="BE174" i="3"/>
  <c r="T174" i="3"/>
  <c r="R174" i="3"/>
  <c r="P174" i="3"/>
  <c r="BK174" i="3"/>
  <c r="J174" i="3"/>
  <c r="BG174" i="3" s="1"/>
  <c r="BI173" i="3"/>
  <c r="BH173" i="3"/>
  <c r="BF173" i="3"/>
  <c r="BE173" i="3"/>
  <c r="T173" i="3"/>
  <c r="R173" i="3"/>
  <c r="P173" i="3"/>
  <c r="BK173" i="3"/>
  <c r="J173" i="3"/>
  <c r="BG173" i="3" s="1"/>
  <c r="BI172" i="3"/>
  <c r="BH172" i="3"/>
  <c r="BF172" i="3"/>
  <c r="BE172" i="3"/>
  <c r="T172" i="3"/>
  <c r="R172" i="3"/>
  <c r="P172" i="3"/>
  <c r="BK172" i="3"/>
  <c r="J172" i="3"/>
  <c r="BG172" i="3" s="1"/>
  <c r="BI171" i="3"/>
  <c r="BH171" i="3"/>
  <c r="BF171" i="3"/>
  <c r="BE171" i="3"/>
  <c r="T171" i="3"/>
  <c r="R171" i="3"/>
  <c r="P171" i="3"/>
  <c r="P169" i="3" s="1"/>
  <c r="BK171" i="3"/>
  <c r="J171" i="3"/>
  <c r="BG171" i="3" s="1"/>
  <c r="BI170" i="3"/>
  <c r="BH170" i="3"/>
  <c r="BF170" i="3"/>
  <c r="BE170" i="3"/>
  <c r="T170" i="3"/>
  <c r="T169" i="3"/>
  <c r="R170" i="3"/>
  <c r="P170" i="3"/>
  <c r="BK170" i="3"/>
  <c r="BK169" i="3" s="1"/>
  <c r="J169" i="3" s="1"/>
  <c r="J65" i="3" s="1"/>
  <c r="J170" i="3"/>
  <c r="BG170" i="3"/>
  <c r="BI168" i="3"/>
  <c r="BH168" i="3"/>
  <c r="BF168" i="3"/>
  <c r="BE168" i="3"/>
  <c r="T168" i="3"/>
  <c r="R168" i="3"/>
  <c r="P168" i="3"/>
  <c r="BK168" i="3"/>
  <c r="J168" i="3"/>
  <c r="BG168" i="3" s="1"/>
  <c r="BI167" i="3"/>
  <c r="BH167" i="3"/>
  <c r="BF167" i="3"/>
  <c r="BE167" i="3"/>
  <c r="T167" i="3"/>
  <c r="R167" i="3"/>
  <c r="P167" i="3"/>
  <c r="BK167" i="3"/>
  <c r="J167" i="3"/>
  <c r="BG167" i="3" s="1"/>
  <c r="BI166" i="3"/>
  <c r="BH166" i="3"/>
  <c r="BF166" i="3"/>
  <c r="BE166" i="3"/>
  <c r="T166" i="3"/>
  <c r="R166" i="3"/>
  <c r="P166" i="3"/>
  <c r="BK166" i="3"/>
  <c r="J166" i="3"/>
  <c r="BG166" i="3"/>
  <c r="BI163" i="3"/>
  <c r="BH163" i="3"/>
  <c r="BF163" i="3"/>
  <c r="BE163" i="3"/>
  <c r="T163" i="3"/>
  <c r="R163" i="3"/>
  <c r="P163" i="3"/>
  <c r="BK163" i="3"/>
  <c r="J163" i="3"/>
  <c r="BG163" i="3" s="1"/>
  <c r="BI162" i="3"/>
  <c r="BH162" i="3"/>
  <c r="BF162" i="3"/>
  <c r="BE162" i="3"/>
  <c r="T162" i="3"/>
  <c r="R162" i="3"/>
  <c r="P162" i="3"/>
  <c r="BK162" i="3"/>
  <c r="J162" i="3"/>
  <c r="BG162" i="3"/>
  <c r="BI161" i="3"/>
  <c r="BH161" i="3"/>
  <c r="BF161" i="3"/>
  <c r="BE161" i="3"/>
  <c r="T161" i="3"/>
  <c r="R161" i="3"/>
  <c r="P161" i="3"/>
  <c r="BK161" i="3"/>
  <c r="J161" i="3"/>
  <c r="BG161" i="3" s="1"/>
  <c r="BI160" i="3"/>
  <c r="BH160" i="3"/>
  <c r="BF160" i="3"/>
  <c r="BE160" i="3"/>
  <c r="T160" i="3"/>
  <c r="T155" i="3" s="1"/>
  <c r="R160" i="3"/>
  <c r="P160" i="3"/>
  <c r="BK160" i="3"/>
  <c r="J160" i="3"/>
  <c r="BG160" i="3" s="1"/>
  <c r="BI159" i="3"/>
  <c r="BH159" i="3"/>
  <c r="BF159" i="3"/>
  <c r="BE159" i="3"/>
  <c r="T159" i="3"/>
  <c r="R159" i="3"/>
  <c r="P159" i="3"/>
  <c r="BK159" i="3"/>
  <c r="J159" i="3"/>
  <c r="BG159" i="3" s="1"/>
  <c r="BI158" i="3"/>
  <c r="BH158" i="3"/>
  <c r="BF158" i="3"/>
  <c r="BE158" i="3"/>
  <c r="T158" i="3"/>
  <c r="R158" i="3"/>
  <c r="P158" i="3"/>
  <c r="BK158" i="3"/>
  <c r="J158" i="3"/>
  <c r="BG158" i="3"/>
  <c r="BI157" i="3"/>
  <c r="BH157" i="3"/>
  <c r="BF157" i="3"/>
  <c r="BE157" i="3"/>
  <c r="T157" i="3"/>
  <c r="R157" i="3"/>
  <c r="P157" i="3"/>
  <c r="BK157" i="3"/>
  <c r="J157" i="3"/>
  <c r="BG157" i="3" s="1"/>
  <c r="BI156" i="3"/>
  <c r="BH156" i="3"/>
  <c r="BF156" i="3"/>
  <c r="BE156" i="3"/>
  <c r="T156" i="3"/>
  <c r="R156" i="3"/>
  <c r="R155" i="3" s="1"/>
  <c r="P156" i="3"/>
  <c r="P155" i="3" s="1"/>
  <c r="BK156" i="3"/>
  <c r="J156" i="3"/>
  <c r="BG156" i="3" s="1"/>
  <c r="BI154" i="3"/>
  <c r="BH154" i="3"/>
  <c r="BF154" i="3"/>
  <c r="BE154" i="3"/>
  <c r="T154" i="3"/>
  <c r="R154" i="3"/>
  <c r="P154" i="3"/>
  <c r="BK154" i="3"/>
  <c r="J154" i="3"/>
  <c r="BG154" i="3"/>
  <c r="BI153" i="3"/>
  <c r="BH153" i="3"/>
  <c r="BF153" i="3"/>
  <c r="BE153" i="3"/>
  <c r="T153" i="3"/>
  <c r="R153" i="3"/>
  <c r="P153" i="3"/>
  <c r="BK153" i="3"/>
  <c r="J153" i="3"/>
  <c r="BG153" i="3" s="1"/>
  <c r="BI152" i="3"/>
  <c r="BH152" i="3"/>
  <c r="BF152" i="3"/>
  <c r="BE152" i="3"/>
  <c r="T152" i="3"/>
  <c r="R152" i="3"/>
  <c r="P152" i="3"/>
  <c r="BK152" i="3"/>
  <c r="J152" i="3"/>
  <c r="BG152" i="3"/>
  <c r="BI151" i="3"/>
  <c r="BH151" i="3"/>
  <c r="BF151" i="3"/>
  <c r="BE151" i="3"/>
  <c r="T151" i="3"/>
  <c r="R151" i="3"/>
  <c r="P151" i="3"/>
  <c r="BK151" i="3"/>
  <c r="J151" i="3"/>
  <c r="BG151" i="3" s="1"/>
  <c r="BI150" i="3"/>
  <c r="BH150" i="3"/>
  <c r="BF150" i="3"/>
  <c r="BE150" i="3"/>
  <c r="T150" i="3"/>
  <c r="R150" i="3"/>
  <c r="P150" i="3"/>
  <c r="BK150" i="3"/>
  <c r="J150" i="3"/>
  <c r="BG150" i="3" s="1"/>
  <c r="BI149" i="3"/>
  <c r="BH149" i="3"/>
  <c r="BF149" i="3"/>
  <c r="BE149" i="3"/>
  <c r="T149" i="3"/>
  <c r="R149" i="3"/>
  <c r="P149" i="3"/>
  <c r="BK149" i="3"/>
  <c r="J149" i="3"/>
  <c r="BG149" i="3" s="1"/>
  <c r="BI148" i="3"/>
  <c r="BH148" i="3"/>
  <c r="BF148" i="3"/>
  <c r="BE148" i="3"/>
  <c r="T148" i="3"/>
  <c r="R148" i="3"/>
  <c r="P148" i="3"/>
  <c r="BK148" i="3"/>
  <c r="J148" i="3"/>
  <c r="BG148" i="3" s="1"/>
  <c r="BI147" i="3"/>
  <c r="BH147" i="3"/>
  <c r="BF147" i="3"/>
  <c r="BE147" i="3"/>
  <c r="T147" i="3"/>
  <c r="R147" i="3"/>
  <c r="P147" i="3"/>
  <c r="BK147" i="3"/>
  <c r="J147" i="3"/>
  <c r="BG147" i="3" s="1"/>
  <c r="BI146" i="3"/>
  <c r="BH146" i="3"/>
  <c r="BF146" i="3"/>
  <c r="BE146" i="3"/>
  <c r="T146" i="3"/>
  <c r="R146" i="3"/>
  <c r="P146" i="3"/>
  <c r="BK146" i="3"/>
  <c r="J146" i="3"/>
  <c r="BG146" i="3"/>
  <c r="BI145" i="3"/>
  <c r="BH145" i="3"/>
  <c r="BF145" i="3"/>
  <c r="BE145" i="3"/>
  <c r="T145" i="3"/>
  <c r="R145" i="3"/>
  <c r="P145" i="3"/>
  <c r="BK145" i="3"/>
  <c r="J145" i="3"/>
  <c r="BG145" i="3" s="1"/>
  <c r="BI144" i="3"/>
  <c r="BH144" i="3"/>
  <c r="BF144" i="3"/>
  <c r="BE144" i="3"/>
  <c r="T144" i="3"/>
  <c r="R144" i="3"/>
  <c r="P144" i="3"/>
  <c r="BK144" i="3"/>
  <c r="J144" i="3"/>
  <c r="BG144" i="3"/>
  <c r="BI143" i="3"/>
  <c r="BH143" i="3"/>
  <c r="BF143" i="3"/>
  <c r="BE143" i="3"/>
  <c r="T143" i="3"/>
  <c r="R143" i="3"/>
  <c r="P143" i="3"/>
  <c r="BK143" i="3"/>
  <c r="J143" i="3"/>
  <c r="BG143" i="3" s="1"/>
  <c r="BI142" i="3"/>
  <c r="BH142" i="3"/>
  <c r="BF142" i="3"/>
  <c r="BE142" i="3"/>
  <c r="T142" i="3"/>
  <c r="T141" i="3" s="1"/>
  <c r="R142" i="3"/>
  <c r="P142" i="3"/>
  <c r="P141" i="3" s="1"/>
  <c r="BK142" i="3"/>
  <c r="J142" i="3"/>
  <c r="BG142" i="3" s="1"/>
  <c r="BI140" i="3"/>
  <c r="BH140" i="3"/>
  <c r="BF140" i="3"/>
  <c r="BE140" i="3"/>
  <c r="T140" i="3"/>
  <c r="R140" i="3"/>
  <c r="P140" i="3"/>
  <c r="BK140" i="3"/>
  <c r="J140" i="3"/>
  <c r="BG140" i="3"/>
  <c r="BI139" i="3"/>
  <c r="BH139" i="3"/>
  <c r="BF139" i="3"/>
  <c r="BE139" i="3"/>
  <c r="T139" i="3"/>
  <c r="R139" i="3"/>
  <c r="P139" i="3"/>
  <c r="BK139" i="3"/>
  <c r="J139" i="3"/>
  <c r="BG139" i="3" s="1"/>
  <c r="BI138" i="3"/>
  <c r="BH138" i="3"/>
  <c r="BF138" i="3"/>
  <c r="BE138" i="3"/>
  <c r="T138" i="3"/>
  <c r="R138" i="3"/>
  <c r="P138" i="3"/>
  <c r="BK138" i="3"/>
  <c r="J138" i="3"/>
  <c r="BG138" i="3" s="1"/>
  <c r="BI137" i="3"/>
  <c r="BH137" i="3"/>
  <c r="BF137" i="3"/>
  <c r="BE137" i="3"/>
  <c r="T137" i="3"/>
  <c r="R137" i="3"/>
  <c r="P137" i="3"/>
  <c r="BK137" i="3"/>
  <c r="J137" i="3"/>
  <c r="BG137" i="3" s="1"/>
  <c r="BI136" i="3"/>
  <c r="BH136" i="3"/>
  <c r="BF136" i="3"/>
  <c r="BE136" i="3"/>
  <c r="T136" i="3"/>
  <c r="R136" i="3"/>
  <c r="P136" i="3"/>
  <c r="BK136" i="3"/>
  <c r="J136" i="3"/>
  <c r="BG136" i="3" s="1"/>
  <c r="BI135" i="3"/>
  <c r="BH135" i="3"/>
  <c r="BF135" i="3"/>
  <c r="BE135" i="3"/>
  <c r="T135" i="3"/>
  <c r="R135" i="3"/>
  <c r="P135" i="3"/>
  <c r="BK135" i="3"/>
  <c r="J135" i="3"/>
  <c r="BG135" i="3" s="1"/>
  <c r="BI134" i="3"/>
  <c r="BH134" i="3"/>
  <c r="BF134" i="3"/>
  <c r="BE134" i="3"/>
  <c r="T134" i="3"/>
  <c r="R134" i="3"/>
  <c r="P134" i="3"/>
  <c r="BK134" i="3"/>
  <c r="J134" i="3"/>
  <c r="BG134" i="3"/>
  <c r="BI133" i="3"/>
  <c r="BH133" i="3"/>
  <c r="BF133" i="3"/>
  <c r="BE133" i="3"/>
  <c r="T133" i="3"/>
  <c r="T131" i="3" s="1"/>
  <c r="R133" i="3"/>
  <c r="P133" i="3"/>
  <c r="BK133" i="3"/>
  <c r="J133" i="3"/>
  <c r="BG133" i="3" s="1"/>
  <c r="BI132" i="3"/>
  <c r="BH132" i="3"/>
  <c r="BF132" i="3"/>
  <c r="BE132" i="3"/>
  <c r="T132" i="3"/>
  <c r="R132" i="3"/>
  <c r="R131" i="3" s="1"/>
  <c r="P132" i="3"/>
  <c r="P131" i="3" s="1"/>
  <c r="BK132" i="3"/>
  <c r="J132" i="3"/>
  <c r="BG132" i="3" s="1"/>
  <c r="BI130" i="3"/>
  <c r="BH130" i="3"/>
  <c r="BF130" i="3"/>
  <c r="BE130" i="3"/>
  <c r="T130" i="3"/>
  <c r="R130" i="3"/>
  <c r="P130" i="3"/>
  <c r="BK130" i="3"/>
  <c r="J130" i="3"/>
  <c r="BG130" i="3"/>
  <c r="BI129" i="3"/>
  <c r="BH129" i="3"/>
  <c r="BF129" i="3"/>
  <c r="BE129" i="3"/>
  <c r="T129" i="3"/>
  <c r="R129" i="3"/>
  <c r="P129" i="3"/>
  <c r="BK129" i="3"/>
  <c r="J129" i="3"/>
  <c r="BG129" i="3" s="1"/>
  <c r="BI128" i="3"/>
  <c r="BH128" i="3"/>
  <c r="BF128" i="3"/>
  <c r="BE128" i="3"/>
  <c r="T128" i="3"/>
  <c r="R128" i="3"/>
  <c r="P128" i="3"/>
  <c r="BK128" i="3"/>
  <c r="J128" i="3"/>
  <c r="BG128" i="3"/>
  <c r="BI127" i="3"/>
  <c r="BH127" i="3"/>
  <c r="BF127" i="3"/>
  <c r="BE127" i="3"/>
  <c r="T127" i="3"/>
  <c r="R127" i="3"/>
  <c r="P127" i="3"/>
  <c r="BK127" i="3"/>
  <c r="J127" i="3"/>
  <c r="BG127" i="3" s="1"/>
  <c r="BI126" i="3"/>
  <c r="BH126" i="3"/>
  <c r="BF126" i="3"/>
  <c r="BE126" i="3"/>
  <c r="T126" i="3"/>
  <c r="R126" i="3"/>
  <c r="P126" i="3"/>
  <c r="BK126" i="3"/>
  <c r="J126" i="3"/>
  <c r="BG126" i="3" s="1"/>
  <c r="BI125" i="3"/>
  <c r="BH125" i="3"/>
  <c r="BF125" i="3"/>
  <c r="BE125" i="3"/>
  <c r="T125" i="3"/>
  <c r="R125" i="3"/>
  <c r="P125" i="3"/>
  <c r="BK125" i="3"/>
  <c r="J125" i="3"/>
  <c r="BG125" i="3" s="1"/>
  <c r="BI124" i="3"/>
  <c r="BH124" i="3"/>
  <c r="BF124" i="3"/>
  <c r="BE124" i="3"/>
  <c r="T124" i="3"/>
  <c r="R124" i="3"/>
  <c r="P124" i="3"/>
  <c r="BK124" i="3"/>
  <c r="J124" i="3"/>
  <c r="BG124" i="3" s="1"/>
  <c r="BI123" i="3"/>
  <c r="BH123" i="3"/>
  <c r="BF123" i="3"/>
  <c r="BE123" i="3"/>
  <c r="T123" i="3"/>
  <c r="R123" i="3"/>
  <c r="P123" i="3"/>
  <c r="BK123" i="3"/>
  <c r="J123" i="3"/>
  <c r="BG123" i="3" s="1"/>
  <c r="BI122" i="3"/>
  <c r="BH122" i="3"/>
  <c r="BF122" i="3"/>
  <c r="BE122" i="3"/>
  <c r="T122" i="3"/>
  <c r="R122" i="3"/>
  <c r="P122" i="3"/>
  <c r="BK122" i="3"/>
  <c r="J122" i="3"/>
  <c r="BG122" i="3"/>
  <c r="BI121" i="3"/>
  <c r="BH121" i="3"/>
  <c r="BF121" i="3"/>
  <c r="BE121" i="3"/>
  <c r="T121" i="3"/>
  <c r="R121" i="3"/>
  <c r="P121" i="3"/>
  <c r="BK121" i="3"/>
  <c r="J121" i="3"/>
  <c r="BG121" i="3" s="1"/>
  <c r="BI120" i="3"/>
  <c r="BH120" i="3"/>
  <c r="BF120" i="3"/>
  <c r="BE120" i="3"/>
  <c r="T120" i="3"/>
  <c r="R120" i="3"/>
  <c r="P120" i="3"/>
  <c r="BK120" i="3"/>
  <c r="J120" i="3"/>
  <c r="BG120" i="3"/>
  <c r="BI119" i="3"/>
  <c r="BH119" i="3"/>
  <c r="BF119" i="3"/>
  <c r="BE119" i="3"/>
  <c r="T119" i="3"/>
  <c r="R119" i="3"/>
  <c r="P119" i="3"/>
  <c r="BK119" i="3"/>
  <c r="J119" i="3"/>
  <c r="BG119" i="3" s="1"/>
  <c r="BI118" i="3"/>
  <c r="BH118" i="3"/>
  <c r="BF118" i="3"/>
  <c r="BE118" i="3"/>
  <c r="T118" i="3"/>
  <c r="R118" i="3"/>
  <c r="P118" i="3"/>
  <c r="BK118" i="3"/>
  <c r="J118" i="3"/>
  <c r="BG118" i="3" s="1"/>
  <c r="BI117" i="3"/>
  <c r="BH117" i="3"/>
  <c r="BF117" i="3"/>
  <c r="BE117" i="3"/>
  <c r="T117" i="3"/>
  <c r="R117" i="3"/>
  <c r="P117" i="3"/>
  <c r="BK117" i="3"/>
  <c r="J117" i="3"/>
  <c r="BG117" i="3" s="1"/>
  <c r="BI116" i="3"/>
  <c r="BH116" i="3"/>
  <c r="BF116" i="3"/>
  <c r="BE116" i="3"/>
  <c r="T116" i="3"/>
  <c r="R116" i="3"/>
  <c r="P116" i="3"/>
  <c r="BK116" i="3"/>
  <c r="J116" i="3"/>
  <c r="BG116" i="3" s="1"/>
  <c r="BI115" i="3"/>
  <c r="BH115" i="3"/>
  <c r="BF115" i="3"/>
  <c r="BE115" i="3"/>
  <c r="T115" i="3"/>
  <c r="R115" i="3"/>
  <c r="P115" i="3"/>
  <c r="BK115" i="3"/>
  <c r="J115" i="3"/>
  <c r="BG115" i="3" s="1"/>
  <c r="BI114" i="3"/>
  <c r="BH114" i="3"/>
  <c r="BF114" i="3"/>
  <c r="BE114" i="3"/>
  <c r="T114" i="3"/>
  <c r="R114" i="3"/>
  <c r="R110" i="3" s="1"/>
  <c r="P114" i="3"/>
  <c r="BK114" i="3"/>
  <c r="J114" i="3"/>
  <c r="BG114" i="3"/>
  <c r="BI113" i="3"/>
  <c r="BH113" i="3"/>
  <c r="BF113" i="3"/>
  <c r="BE113" i="3"/>
  <c r="T113" i="3"/>
  <c r="R113" i="3"/>
  <c r="P113" i="3"/>
  <c r="BK113" i="3"/>
  <c r="J113" i="3"/>
  <c r="BG113" i="3" s="1"/>
  <c r="BI112" i="3"/>
  <c r="BH112" i="3"/>
  <c r="BF112" i="3"/>
  <c r="BE112" i="3"/>
  <c r="T112" i="3"/>
  <c r="R112" i="3"/>
  <c r="P112" i="3"/>
  <c r="BK112" i="3"/>
  <c r="BK110" i="3" s="1"/>
  <c r="J110" i="3" s="1"/>
  <c r="J61" i="3" s="1"/>
  <c r="J112" i="3"/>
  <c r="BG112" i="3"/>
  <c r="BI111" i="3"/>
  <c r="BH111" i="3"/>
  <c r="BF111" i="3"/>
  <c r="BE111" i="3"/>
  <c r="T111" i="3"/>
  <c r="T110" i="3" s="1"/>
  <c r="R111" i="3"/>
  <c r="P111" i="3"/>
  <c r="P110" i="3" s="1"/>
  <c r="BK111" i="3"/>
  <c r="J111" i="3"/>
  <c r="BG111" i="3" s="1"/>
  <c r="BI109" i="3"/>
  <c r="BH109" i="3"/>
  <c r="BF109" i="3"/>
  <c r="BE109" i="3"/>
  <c r="T109" i="3"/>
  <c r="R109" i="3"/>
  <c r="P109" i="3"/>
  <c r="BK109" i="3"/>
  <c r="J109" i="3"/>
  <c r="BG109" i="3" s="1"/>
  <c r="BI108" i="3"/>
  <c r="BH108" i="3"/>
  <c r="BF108" i="3"/>
  <c r="BE108" i="3"/>
  <c r="T108" i="3"/>
  <c r="R108" i="3"/>
  <c r="P108" i="3"/>
  <c r="BK108" i="3"/>
  <c r="J108" i="3"/>
  <c r="BG108" i="3"/>
  <c r="BI107" i="3"/>
  <c r="BH107" i="3"/>
  <c r="BF107" i="3"/>
  <c r="BE107" i="3"/>
  <c r="T107" i="3"/>
  <c r="R107" i="3"/>
  <c r="P107" i="3"/>
  <c r="BK107" i="3"/>
  <c r="J107" i="3"/>
  <c r="BG107" i="3" s="1"/>
  <c r="BI106" i="3"/>
  <c r="BH106" i="3"/>
  <c r="BF106" i="3"/>
  <c r="BE106" i="3"/>
  <c r="T106" i="3"/>
  <c r="R106" i="3"/>
  <c r="P106" i="3"/>
  <c r="BK106" i="3"/>
  <c r="J106" i="3"/>
  <c r="BG106" i="3"/>
  <c r="BI105" i="3"/>
  <c r="BH105" i="3"/>
  <c r="BF105" i="3"/>
  <c r="BE105" i="3"/>
  <c r="T105" i="3"/>
  <c r="R105" i="3"/>
  <c r="P105" i="3"/>
  <c r="BK105" i="3"/>
  <c r="J105" i="3"/>
  <c r="BG105" i="3" s="1"/>
  <c r="BI104" i="3"/>
  <c r="BH104" i="3"/>
  <c r="BF104" i="3"/>
  <c r="BE104" i="3"/>
  <c r="T104" i="3"/>
  <c r="R104" i="3"/>
  <c r="P104" i="3"/>
  <c r="BK104" i="3"/>
  <c r="J104" i="3"/>
  <c r="BG104" i="3"/>
  <c r="BI103" i="3"/>
  <c r="BH103" i="3"/>
  <c r="BF103" i="3"/>
  <c r="BE103" i="3"/>
  <c r="T103" i="3"/>
  <c r="R103" i="3"/>
  <c r="P103" i="3"/>
  <c r="BK103" i="3"/>
  <c r="J103" i="3"/>
  <c r="BG103" i="3" s="1"/>
  <c r="BI102" i="3"/>
  <c r="BH102" i="3"/>
  <c r="BF102" i="3"/>
  <c r="BE102" i="3"/>
  <c r="T102" i="3"/>
  <c r="R102" i="3"/>
  <c r="P102" i="3"/>
  <c r="P100" i="3" s="1"/>
  <c r="BK102" i="3"/>
  <c r="J102" i="3"/>
  <c r="BG102" i="3"/>
  <c r="BI101" i="3"/>
  <c r="BH101" i="3"/>
  <c r="BF101" i="3"/>
  <c r="BE101" i="3"/>
  <c r="T101" i="3"/>
  <c r="T100" i="3" s="1"/>
  <c r="R101" i="3"/>
  <c r="R100" i="3"/>
  <c r="P101" i="3"/>
  <c r="BK101" i="3"/>
  <c r="BK100" i="3" s="1"/>
  <c r="J101" i="3"/>
  <c r="BG101" i="3"/>
  <c r="BI98" i="3"/>
  <c r="BH98" i="3"/>
  <c r="BF98" i="3"/>
  <c r="BE98" i="3"/>
  <c r="T98" i="3"/>
  <c r="R98" i="3"/>
  <c r="P98" i="3"/>
  <c r="BK98" i="3"/>
  <c r="J98" i="3"/>
  <c r="BG98" i="3"/>
  <c r="BI95" i="3"/>
  <c r="BH95" i="3"/>
  <c r="BF95" i="3"/>
  <c r="BE95" i="3"/>
  <c r="T95" i="3"/>
  <c r="R95" i="3"/>
  <c r="P95" i="3"/>
  <c r="BK95" i="3"/>
  <c r="J95" i="3"/>
  <c r="BG95" i="3" s="1"/>
  <c r="BI94" i="3"/>
  <c r="BH94" i="3"/>
  <c r="BF94" i="3"/>
  <c r="J31" i="3" s="1"/>
  <c r="AW53" i="1" s="1"/>
  <c r="BE94" i="3"/>
  <c r="T94" i="3"/>
  <c r="R94" i="3"/>
  <c r="P94" i="3"/>
  <c r="BK94" i="3"/>
  <c r="J94" i="3"/>
  <c r="BG94" i="3"/>
  <c r="BI93" i="3"/>
  <c r="F34" i="3" s="1"/>
  <c r="BD53" i="1" s="1"/>
  <c r="BH93" i="3"/>
  <c r="F33" i="3"/>
  <c r="BC53" i="1" s="1"/>
  <c r="BF93" i="3"/>
  <c r="BE93" i="3"/>
  <c r="F30" i="3" s="1"/>
  <c r="AZ53" i="1" s="1"/>
  <c r="J30" i="3"/>
  <c r="AV53" i="1" s="1"/>
  <c r="T93" i="3"/>
  <c r="T92" i="3" s="1"/>
  <c r="T91" i="3" s="1"/>
  <c r="R93" i="3"/>
  <c r="R92" i="3" s="1"/>
  <c r="R91" i="3" s="1"/>
  <c r="P93" i="3"/>
  <c r="P92" i="3" s="1"/>
  <c r="P91" i="3" s="1"/>
  <c r="BK93" i="3"/>
  <c r="BK92" i="3" s="1"/>
  <c r="J93" i="3"/>
  <c r="BG93" i="3"/>
  <c r="F32" i="3" s="1"/>
  <c r="BB53" i="1" s="1"/>
  <c r="J86" i="3"/>
  <c r="F86" i="3"/>
  <c r="F84" i="3"/>
  <c r="E82" i="3"/>
  <c r="J51" i="3"/>
  <c r="F51" i="3"/>
  <c r="F49" i="3"/>
  <c r="E47" i="3"/>
  <c r="J18" i="3"/>
  <c r="E18" i="3"/>
  <c r="F87" i="3"/>
  <c r="F52" i="3"/>
  <c r="J17" i="3"/>
  <c r="J12" i="3"/>
  <c r="J84" i="3"/>
  <c r="J49" i="3"/>
  <c r="E7" i="3"/>
  <c r="E80" i="3"/>
  <c r="E45" i="3"/>
  <c r="AY52" i="1"/>
  <c r="AX52" i="1"/>
  <c r="BI157" i="2"/>
  <c r="BH157" i="2"/>
  <c r="BF157" i="2"/>
  <c r="BE157" i="2"/>
  <c r="T157" i="2"/>
  <c r="R157" i="2"/>
  <c r="P157" i="2"/>
  <c r="BK157" i="2"/>
  <c r="J157" i="2"/>
  <c r="BG157" i="2"/>
  <c r="BI156" i="2"/>
  <c r="BH156" i="2"/>
  <c r="BF156" i="2"/>
  <c r="BE156" i="2"/>
  <c r="T156" i="2"/>
  <c r="R156" i="2"/>
  <c r="P156" i="2"/>
  <c r="BK156" i="2"/>
  <c r="J156" i="2"/>
  <c r="BG156" i="2" s="1"/>
  <c r="BI155" i="2"/>
  <c r="BH155" i="2"/>
  <c r="BF155" i="2"/>
  <c r="BE155" i="2"/>
  <c r="T155" i="2"/>
  <c r="R155" i="2"/>
  <c r="P155" i="2"/>
  <c r="BK155" i="2"/>
  <c r="J155" i="2"/>
  <c r="BG155" i="2"/>
  <c r="BI154" i="2"/>
  <c r="BH154" i="2"/>
  <c r="BF154" i="2"/>
  <c r="BE154" i="2"/>
  <c r="T154" i="2"/>
  <c r="R154" i="2"/>
  <c r="P154" i="2"/>
  <c r="BK154" i="2"/>
  <c r="J154" i="2"/>
  <c r="BG154" i="2" s="1"/>
  <c r="BI153" i="2"/>
  <c r="BH153" i="2"/>
  <c r="BF153" i="2"/>
  <c r="BE153" i="2"/>
  <c r="T153" i="2"/>
  <c r="T152" i="2"/>
  <c r="R153" i="2"/>
  <c r="R152" i="2" s="1"/>
  <c r="P153" i="2"/>
  <c r="P152" i="2"/>
  <c r="BK153" i="2"/>
  <c r="BK152" i="2" s="1"/>
  <c r="J152" i="2" s="1"/>
  <c r="J71" i="2" s="1"/>
  <c r="J153" i="2"/>
  <c r="BG153" i="2" s="1"/>
  <c r="BI151" i="2"/>
  <c r="BH151" i="2"/>
  <c r="BF151" i="2"/>
  <c r="BE151" i="2"/>
  <c r="T151" i="2"/>
  <c r="R151" i="2"/>
  <c r="P151" i="2"/>
  <c r="BK151" i="2"/>
  <c r="J151" i="2"/>
  <c r="BG151" i="2"/>
  <c r="BI147" i="2"/>
  <c r="BH147" i="2"/>
  <c r="BF147" i="2"/>
  <c r="BE147" i="2"/>
  <c r="T147" i="2"/>
  <c r="T146" i="2" s="1"/>
  <c r="R147" i="2"/>
  <c r="R146" i="2"/>
  <c r="P147" i="2"/>
  <c r="P146" i="2" s="1"/>
  <c r="BK147" i="2"/>
  <c r="BK146" i="2"/>
  <c r="J146" i="2" s="1"/>
  <c r="J70" i="2" s="1"/>
  <c r="J147" i="2"/>
  <c r="BG147" i="2"/>
  <c r="BI145" i="2"/>
  <c r="BH145" i="2"/>
  <c r="BF145" i="2"/>
  <c r="BE145" i="2"/>
  <c r="T145" i="2"/>
  <c r="R145" i="2"/>
  <c r="P145" i="2"/>
  <c r="BK145" i="2"/>
  <c r="J145" i="2"/>
  <c r="BG145" i="2" s="1"/>
  <c r="BI144" i="2"/>
  <c r="BH144" i="2"/>
  <c r="BF144" i="2"/>
  <c r="BE144" i="2"/>
  <c r="T144" i="2"/>
  <c r="R144" i="2"/>
  <c r="P144" i="2"/>
  <c r="BK144" i="2"/>
  <c r="J144" i="2"/>
  <c r="BG144" i="2"/>
  <c r="BI143" i="2"/>
  <c r="BH143" i="2"/>
  <c r="BF143" i="2"/>
  <c r="BE143" i="2"/>
  <c r="T143" i="2"/>
  <c r="R143" i="2"/>
  <c r="P143" i="2"/>
  <c r="BK143" i="2"/>
  <c r="J143" i="2"/>
  <c r="BG143" i="2" s="1"/>
  <c r="BI142" i="2"/>
  <c r="BH142" i="2"/>
  <c r="BF142" i="2"/>
  <c r="BE142" i="2"/>
  <c r="T142" i="2"/>
  <c r="R142" i="2"/>
  <c r="R139" i="2" s="1"/>
  <c r="R138" i="2" s="1"/>
  <c r="P142" i="2"/>
  <c r="BK142" i="2"/>
  <c r="J142" i="2"/>
  <c r="BG142" i="2"/>
  <c r="BI141" i="2"/>
  <c r="BH141" i="2"/>
  <c r="BF141" i="2"/>
  <c r="BE141" i="2"/>
  <c r="T141" i="2"/>
  <c r="R141" i="2"/>
  <c r="P141" i="2"/>
  <c r="BK141" i="2"/>
  <c r="J141" i="2"/>
  <c r="BG141" i="2" s="1"/>
  <c r="BI140" i="2"/>
  <c r="BH140" i="2"/>
  <c r="BF140" i="2"/>
  <c r="BE140" i="2"/>
  <c r="T140" i="2"/>
  <c r="T139" i="2"/>
  <c r="T138" i="2" s="1"/>
  <c r="R140" i="2"/>
  <c r="P140" i="2"/>
  <c r="P139" i="2" s="1"/>
  <c r="BK140" i="2"/>
  <c r="BK139" i="2" s="1"/>
  <c r="J140" i="2"/>
  <c r="BG140" i="2" s="1"/>
  <c r="BI137" i="2"/>
  <c r="BH137" i="2"/>
  <c r="BF137" i="2"/>
  <c r="BE137" i="2"/>
  <c r="T137" i="2"/>
  <c r="T136" i="2" s="1"/>
  <c r="R137" i="2"/>
  <c r="R136" i="2"/>
  <c r="P137" i="2"/>
  <c r="P136" i="2" s="1"/>
  <c r="BK137" i="2"/>
  <c r="BK136" i="2"/>
  <c r="J136" i="2" s="1"/>
  <c r="J67" i="2" s="1"/>
  <c r="J137" i="2"/>
  <c r="BG137" i="2"/>
  <c r="BI135" i="2"/>
  <c r="BH135" i="2"/>
  <c r="BF135" i="2"/>
  <c r="BE135" i="2"/>
  <c r="T135" i="2"/>
  <c r="R135" i="2"/>
  <c r="P135" i="2"/>
  <c r="BK135" i="2"/>
  <c r="J135" i="2"/>
  <c r="BG135" i="2" s="1"/>
  <c r="BI134" i="2"/>
  <c r="BH134" i="2"/>
  <c r="BF134" i="2"/>
  <c r="BE134" i="2"/>
  <c r="T134" i="2"/>
  <c r="R134" i="2"/>
  <c r="P134" i="2"/>
  <c r="BK134" i="2"/>
  <c r="J134" i="2"/>
  <c r="BG134" i="2"/>
  <c r="BI133" i="2"/>
  <c r="BH133" i="2"/>
  <c r="BF133" i="2"/>
  <c r="BE133" i="2"/>
  <c r="T133" i="2"/>
  <c r="R133" i="2"/>
  <c r="P133" i="2"/>
  <c r="BK133" i="2"/>
  <c r="J133" i="2"/>
  <c r="BG133" i="2" s="1"/>
  <c r="BI132" i="2"/>
  <c r="BH132" i="2"/>
  <c r="BF132" i="2"/>
  <c r="BE132" i="2"/>
  <c r="T132" i="2"/>
  <c r="T131" i="2"/>
  <c r="R132" i="2"/>
  <c r="R131" i="2" s="1"/>
  <c r="P132" i="2"/>
  <c r="P131" i="2"/>
  <c r="BK132" i="2"/>
  <c r="BK131" i="2" s="1"/>
  <c r="J131" i="2" s="1"/>
  <c r="J66" i="2" s="1"/>
  <c r="J132" i="2"/>
  <c r="BG132" i="2" s="1"/>
  <c r="BI130" i="2"/>
  <c r="BH130" i="2"/>
  <c r="BF130" i="2"/>
  <c r="BE130" i="2"/>
  <c r="T130" i="2"/>
  <c r="R130" i="2"/>
  <c r="P130" i="2"/>
  <c r="BK130" i="2"/>
  <c r="J130" i="2"/>
  <c r="BG130" i="2"/>
  <c r="BI129" i="2"/>
  <c r="BH129" i="2"/>
  <c r="BF129" i="2"/>
  <c r="BE129" i="2"/>
  <c r="T129" i="2"/>
  <c r="R129" i="2"/>
  <c r="P129" i="2"/>
  <c r="BK129" i="2"/>
  <c r="J129" i="2"/>
  <c r="BG129" i="2" s="1"/>
  <c r="BI128" i="2"/>
  <c r="BH128" i="2"/>
  <c r="BF128" i="2"/>
  <c r="BE128" i="2"/>
  <c r="T128" i="2"/>
  <c r="T127" i="2"/>
  <c r="R128" i="2"/>
  <c r="R127" i="2" s="1"/>
  <c r="P128" i="2"/>
  <c r="P127" i="2"/>
  <c r="BK128" i="2"/>
  <c r="BK127" i="2" s="1"/>
  <c r="J127" i="2" s="1"/>
  <c r="J65" i="2" s="1"/>
  <c r="J128" i="2"/>
  <c r="BG128" i="2" s="1"/>
  <c r="BI126" i="2"/>
  <c r="BH126" i="2"/>
  <c r="BF126" i="2"/>
  <c r="BE126" i="2"/>
  <c r="T126" i="2"/>
  <c r="R126" i="2"/>
  <c r="P126" i="2"/>
  <c r="BK126" i="2"/>
  <c r="J126" i="2"/>
  <c r="BG126" i="2"/>
  <c r="BI125" i="2"/>
  <c r="BH125" i="2"/>
  <c r="BF125" i="2"/>
  <c r="BE125" i="2"/>
  <c r="T125" i="2"/>
  <c r="T124" i="2" s="1"/>
  <c r="R125" i="2"/>
  <c r="R124" i="2"/>
  <c r="P125" i="2"/>
  <c r="P124" i="2" s="1"/>
  <c r="BK125" i="2"/>
  <c r="BK124" i="2"/>
  <c r="J124" i="2" s="1"/>
  <c r="J64" i="2" s="1"/>
  <c r="J125" i="2"/>
  <c r="BG125" i="2"/>
  <c r="BI123" i="2"/>
  <c r="BH123" i="2"/>
  <c r="BF123" i="2"/>
  <c r="BE123" i="2"/>
  <c r="T123" i="2"/>
  <c r="R123" i="2"/>
  <c r="P123" i="2"/>
  <c r="BK123" i="2"/>
  <c r="J123" i="2"/>
  <c r="BG123" i="2" s="1"/>
  <c r="BI122" i="2"/>
  <c r="BH122" i="2"/>
  <c r="BF122" i="2"/>
  <c r="BE122" i="2"/>
  <c r="T122" i="2"/>
  <c r="R122" i="2"/>
  <c r="P122" i="2"/>
  <c r="BK122" i="2"/>
  <c r="J122" i="2"/>
  <c r="BG122" i="2"/>
  <c r="BI121" i="2"/>
  <c r="BH121" i="2"/>
  <c r="BF121" i="2"/>
  <c r="BE121" i="2"/>
  <c r="T121" i="2"/>
  <c r="R121" i="2"/>
  <c r="P121" i="2"/>
  <c r="BK121" i="2"/>
  <c r="J121" i="2"/>
  <c r="BG121" i="2" s="1"/>
  <c r="BI120" i="2"/>
  <c r="BH120" i="2"/>
  <c r="BF120" i="2"/>
  <c r="BE120" i="2"/>
  <c r="T120" i="2"/>
  <c r="R120" i="2"/>
  <c r="P120" i="2"/>
  <c r="BK120" i="2"/>
  <c r="J120" i="2"/>
  <c r="BG120" i="2"/>
  <c r="BI119" i="2"/>
  <c r="BH119" i="2"/>
  <c r="BF119" i="2"/>
  <c r="BE119" i="2"/>
  <c r="T119" i="2"/>
  <c r="R119" i="2"/>
  <c r="P119" i="2"/>
  <c r="BK119" i="2"/>
  <c r="J119" i="2"/>
  <c r="BG119" i="2" s="1"/>
  <c r="BI118" i="2"/>
  <c r="BH118" i="2"/>
  <c r="BF118" i="2"/>
  <c r="BE118" i="2"/>
  <c r="T118" i="2"/>
  <c r="T117" i="2"/>
  <c r="R118" i="2"/>
  <c r="R117" i="2" s="1"/>
  <c r="P118" i="2"/>
  <c r="P117" i="2"/>
  <c r="BK118" i="2"/>
  <c r="BK117" i="2" s="1"/>
  <c r="J117" i="2" s="1"/>
  <c r="J63" i="2" s="1"/>
  <c r="J118" i="2"/>
  <c r="BG118" i="2" s="1"/>
  <c r="BI116" i="2"/>
  <c r="BH116" i="2"/>
  <c r="BF116" i="2"/>
  <c r="BE116" i="2"/>
  <c r="T116" i="2"/>
  <c r="R116" i="2"/>
  <c r="P116" i="2"/>
  <c r="BK116" i="2"/>
  <c r="J116" i="2"/>
  <c r="BG116" i="2"/>
  <c r="BI115" i="2"/>
  <c r="BH115" i="2"/>
  <c r="BF115" i="2"/>
  <c r="BE115" i="2"/>
  <c r="T115" i="2"/>
  <c r="R115" i="2"/>
  <c r="P115" i="2"/>
  <c r="BK115" i="2"/>
  <c r="J115" i="2"/>
  <c r="BG115" i="2" s="1"/>
  <c r="BI114" i="2"/>
  <c r="BH114" i="2"/>
  <c r="BF114" i="2"/>
  <c r="BE114" i="2"/>
  <c r="T114" i="2"/>
  <c r="R114" i="2"/>
  <c r="P114" i="2"/>
  <c r="BK114" i="2"/>
  <c r="J114" i="2"/>
  <c r="BG114" i="2"/>
  <c r="BI113" i="2"/>
  <c r="BH113" i="2"/>
  <c r="BF113" i="2"/>
  <c r="BE113" i="2"/>
  <c r="T113" i="2"/>
  <c r="R113" i="2"/>
  <c r="P113" i="2"/>
  <c r="BK113" i="2"/>
  <c r="J113" i="2"/>
  <c r="BG113" i="2" s="1"/>
  <c r="BI112" i="2"/>
  <c r="BH112" i="2"/>
  <c r="BF112" i="2"/>
  <c r="BE112" i="2"/>
  <c r="T112" i="2"/>
  <c r="R112" i="2"/>
  <c r="P112" i="2"/>
  <c r="BK112" i="2"/>
  <c r="J112" i="2"/>
  <c r="BG112" i="2"/>
  <c r="BI111" i="2"/>
  <c r="BH111" i="2"/>
  <c r="BF111" i="2"/>
  <c r="BE111" i="2"/>
  <c r="T111" i="2"/>
  <c r="R111" i="2"/>
  <c r="P111" i="2"/>
  <c r="BK111" i="2"/>
  <c r="J111" i="2"/>
  <c r="BG111" i="2" s="1"/>
  <c r="BI110" i="2"/>
  <c r="BH110" i="2"/>
  <c r="BF110" i="2"/>
  <c r="BE110" i="2"/>
  <c r="T110" i="2"/>
  <c r="R110" i="2"/>
  <c r="P110" i="2"/>
  <c r="BK110" i="2"/>
  <c r="J110" i="2"/>
  <c r="BG110" i="2"/>
  <c r="BI109" i="2"/>
  <c r="BH109" i="2"/>
  <c r="BF109" i="2"/>
  <c r="BE109" i="2"/>
  <c r="T109" i="2"/>
  <c r="R109" i="2"/>
  <c r="P109" i="2"/>
  <c r="BK109" i="2"/>
  <c r="J109" i="2"/>
  <c r="BG109" i="2" s="1"/>
  <c r="BI108" i="2"/>
  <c r="BH108" i="2"/>
  <c r="BF108" i="2"/>
  <c r="BE108" i="2"/>
  <c r="T108" i="2"/>
  <c r="R108" i="2"/>
  <c r="P108" i="2"/>
  <c r="BK108" i="2"/>
  <c r="J108" i="2"/>
  <c r="BG108" i="2"/>
  <c r="BI107" i="2"/>
  <c r="BH107" i="2"/>
  <c r="BF107" i="2"/>
  <c r="BE107" i="2"/>
  <c r="T107" i="2"/>
  <c r="R107" i="2"/>
  <c r="P107" i="2"/>
  <c r="BK107" i="2"/>
  <c r="J107" i="2"/>
  <c r="BG107" i="2" s="1"/>
  <c r="BI106" i="2"/>
  <c r="BH106" i="2"/>
  <c r="BF106" i="2"/>
  <c r="BE106" i="2"/>
  <c r="T106" i="2"/>
  <c r="T105" i="2"/>
  <c r="R106" i="2"/>
  <c r="R105" i="2" s="1"/>
  <c r="P106" i="2"/>
  <c r="P105" i="2"/>
  <c r="BK106" i="2"/>
  <c r="BK105" i="2" s="1"/>
  <c r="J105" i="2" s="1"/>
  <c r="J62" i="2" s="1"/>
  <c r="J106" i="2"/>
  <c r="BG106" i="2" s="1"/>
  <c r="BI104" i="2"/>
  <c r="BH104" i="2"/>
  <c r="BF104" i="2"/>
  <c r="BE104" i="2"/>
  <c r="T104" i="2"/>
  <c r="R104" i="2"/>
  <c r="P104" i="2"/>
  <c r="BK104" i="2"/>
  <c r="J104" i="2"/>
  <c r="BG104" i="2"/>
  <c r="BI103" i="2"/>
  <c r="BH103" i="2"/>
  <c r="BF103" i="2"/>
  <c r="BE103" i="2"/>
  <c r="T103" i="2"/>
  <c r="R103" i="2"/>
  <c r="P103" i="2"/>
  <c r="BK103" i="2"/>
  <c r="J103" i="2"/>
  <c r="BG103" i="2" s="1"/>
  <c r="BI102" i="2"/>
  <c r="BH102" i="2"/>
  <c r="BF102" i="2"/>
  <c r="BE102" i="2"/>
  <c r="T102" i="2"/>
  <c r="T101" i="2"/>
  <c r="R102" i="2"/>
  <c r="R101" i="2" s="1"/>
  <c r="P102" i="2"/>
  <c r="P101" i="2"/>
  <c r="BK102" i="2"/>
  <c r="BK101" i="2" s="1"/>
  <c r="J101" i="2" s="1"/>
  <c r="J61" i="2" s="1"/>
  <c r="J102" i="2"/>
  <c r="BG102" i="2" s="1"/>
  <c r="BI100" i="2"/>
  <c r="BH100" i="2"/>
  <c r="BF100" i="2"/>
  <c r="BE100" i="2"/>
  <c r="T100" i="2"/>
  <c r="T99" i="2"/>
  <c r="T98" i="2" s="1"/>
  <c r="R100" i="2"/>
  <c r="R99" i="2"/>
  <c r="P100" i="2"/>
  <c r="P99" i="2" s="1"/>
  <c r="BK100" i="2"/>
  <c r="BK99" i="2" s="1"/>
  <c r="J100" i="2"/>
  <c r="BG100" i="2" s="1"/>
  <c r="BI97" i="2"/>
  <c r="BH97" i="2"/>
  <c r="BF97" i="2"/>
  <c r="BE97" i="2"/>
  <c r="T97" i="2"/>
  <c r="R97" i="2"/>
  <c r="P97" i="2"/>
  <c r="BK97" i="2"/>
  <c r="J97" i="2"/>
  <c r="BG97" i="2" s="1"/>
  <c r="BI96" i="2"/>
  <c r="BH96" i="2"/>
  <c r="F33" i="2" s="1"/>
  <c r="BC52" i="1" s="1"/>
  <c r="BF96" i="2"/>
  <c r="BE96" i="2"/>
  <c r="T96" i="2"/>
  <c r="R96" i="2"/>
  <c r="P96" i="2"/>
  <c r="BK96" i="2"/>
  <c r="J96" i="2"/>
  <c r="BG96" i="2"/>
  <c r="BI95" i="2"/>
  <c r="BH95" i="2"/>
  <c r="BF95" i="2"/>
  <c r="BE95" i="2"/>
  <c r="J30" i="2" s="1"/>
  <c r="AV52" i="1" s="1"/>
  <c r="AT52" i="1" s="1"/>
  <c r="T95" i="2"/>
  <c r="R95" i="2"/>
  <c r="P95" i="2"/>
  <c r="BK95" i="2"/>
  <c r="J95" i="2"/>
  <c r="BG95" i="2" s="1"/>
  <c r="BI94" i="2"/>
  <c r="F34" i="2"/>
  <c r="BD52" i="1" s="1"/>
  <c r="BH94" i="2"/>
  <c r="BF94" i="2"/>
  <c r="J31" i="2" s="1"/>
  <c r="AW52" i="1" s="1"/>
  <c r="F31" i="2"/>
  <c r="BA52" i="1" s="1"/>
  <c r="BE94" i="2"/>
  <c r="T94" i="2"/>
  <c r="T93" i="2"/>
  <c r="T92" i="2" s="1"/>
  <c r="R94" i="2"/>
  <c r="R93" i="2"/>
  <c r="R92" i="2" s="1"/>
  <c r="P94" i="2"/>
  <c r="P93" i="2"/>
  <c r="P92" i="2" s="1"/>
  <c r="BK94" i="2"/>
  <c r="BK93" i="2" s="1"/>
  <c r="J94" i="2"/>
  <c r="BG94" i="2"/>
  <c r="J87" i="2"/>
  <c r="F87" i="2"/>
  <c r="F85" i="2"/>
  <c r="E83" i="2"/>
  <c r="J51" i="2"/>
  <c r="F51" i="2"/>
  <c r="F49" i="2"/>
  <c r="E47" i="2"/>
  <c r="J18" i="2"/>
  <c r="E18" i="2"/>
  <c r="F88" i="2"/>
  <c r="F52" i="2"/>
  <c r="J17" i="2"/>
  <c r="J12" i="2"/>
  <c r="J85" i="2"/>
  <c r="J49" i="2"/>
  <c r="E7" i="2"/>
  <c r="E81" i="2" s="1"/>
  <c r="AS51" i="1"/>
  <c r="AT57" i="1"/>
  <c r="L47" i="1"/>
  <c r="AM46" i="1"/>
  <c r="L46" i="1"/>
  <c r="AM44" i="1"/>
  <c r="L44" i="1"/>
  <c r="L42" i="1"/>
  <c r="L41" i="1"/>
  <c r="T91" i="2" l="1"/>
  <c r="F32" i="2"/>
  <c r="BB52" i="1" s="1"/>
  <c r="J100" i="3"/>
  <c r="J60" i="3" s="1"/>
  <c r="P99" i="3"/>
  <c r="P90" i="3" s="1"/>
  <c r="AU53" i="1" s="1"/>
  <c r="J99" i="2"/>
  <c r="J60" i="2" s="1"/>
  <c r="BK98" i="2"/>
  <c r="J98" i="2" s="1"/>
  <c r="J59" i="2" s="1"/>
  <c r="P138" i="2"/>
  <c r="J139" i="2"/>
  <c r="J69" i="2" s="1"/>
  <c r="BK138" i="2"/>
  <c r="J138" i="2" s="1"/>
  <c r="J68" i="2" s="1"/>
  <c r="P98" i="2"/>
  <c r="P91" i="2" s="1"/>
  <c r="AU52" i="1" s="1"/>
  <c r="J93" i="2"/>
  <c r="J58" i="2" s="1"/>
  <c r="BK92" i="2"/>
  <c r="R98" i="2"/>
  <c r="R91" i="2" s="1"/>
  <c r="J92" i="3"/>
  <c r="J58" i="3" s="1"/>
  <c r="BK91" i="3"/>
  <c r="AT53" i="1"/>
  <c r="AT54" i="1"/>
  <c r="F30" i="2"/>
  <c r="AZ52" i="1" s="1"/>
  <c r="F31" i="3"/>
  <c r="BA53" i="1" s="1"/>
  <c r="BA51" i="1" s="1"/>
  <c r="R169" i="3"/>
  <c r="T195" i="3"/>
  <c r="BK204" i="3"/>
  <c r="J204" i="3" s="1"/>
  <c r="J68" i="3" s="1"/>
  <c r="BK85" i="4"/>
  <c r="F34" i="4"/>
  <c r="BD54" i="1" s="1"/>
  <c r="F52" i="5"/>
  <c r="F77" i="5"/>
  <c r="J31" i="6"/>
  <c r="AW56" i="1" s="1"/>
  <c r="AT56" i="1" s="1"/>
  <c r="F31" i="6"/>
  <c r="BA56" i="1" s="1"/>
  <c r="E45" i="2"/>
  <c r="BK155" i="3"/>
  <c r="J155" i="3" s="1"/>
  <c r="J64" i="3" s="1"/>
  <c r="T125" i="4"/>
  <c r="T85" i="4" s="1"/>
  <c r="T84" i="4" s="1"/>
  <c r="P125" i="4"/>
  <c r="P85" i="4" s="1"/>
  <c r="P84" i="4" s="1"/>
  <c r="AU54" i="1" s="1"/>
  <c r="R107" i="5"/>
  <c r="BK131" i="3"/>
  <c r="J131" i="3" s="1"/>
  <c r="J62" i="3" s="1"/>
  <c r="R141" i="3"/>
  <c r="R99" i="3" s="1"/>
  <c r="R90" i="3" s="1"/>
  <c r="BK141" i="3"/>
  <c r="J141" i="3" s="1"/>
  <c r="J63" i="3" s="1"/>
  <c r="R195" i="3"/>
  <c r="T199" i="3"/>
  <c r="T99" i="3" s="1"/>
  <c r="T90" i="3" s="1"/>
  <c r="T205" i="3"/>
  <c r="T204" i="3" s="1"/>
  <c r="P211" i="3"/>
  <c r="J86" i="4"/>
  <c r="J58" i="4" s="1"/>
  <c r="J91" i="6"/>
  <c r="J57" i="6" s="1"/>
  <c r="F32" i="7"/>
  <c r="BB57" i="1" s="1"/>
  <c r="BK195" i="3"/>
  <c r="J195" i="3" s="1"/>
  <c r="J66" i="3" s="1"/>
  <c r="BK199" i="3"/>
  <c r="J199" i="3" s="1"/>
  <c r="J67" i="3" s="1"/>
  <c r="T211" i="3"/>
  <c r="F30" i="4"/>
  <c r="AZ54" i="1" s="1"/>
  <c r="F33" i="5"/>
  <c r="BC55" i="1" s="1"/>
  <c r="BC51" i="1" s="1"/>
  <c r="F32" i="6"/>
  <c r="BB56" i="1" s="1"/>
  <c r="T92" i="6"/>
  <c r="T91" i="6" s="1"/>
  <c r="BK99" i="6"/>
  <c r="J99" i="6" s="1"/>
  <c r="J59" i="6" s="1"/>
  <c r="T159" i="6"/>
  <c r="P211" i="6"/>
  <c r="P210" i="6" s="1"/>
  <c r="P214" i="6"/>
  <c r="F33" i="7"/>
  <c r="BC57" i="1" s="1"/>
  <c r="F31" i="7"/>
  <c r="BA57" i="1" s="1"/>
  <c r="J49" i="5"/>
  <c r="J74" i="5"/>
  <c r="R82" i="5"/>
  <c r="F30" i="5"/>
  <c r="AZ55" i="1" s="1"/>
  <c r="J30" i="5"/>
  <c r="AV55" i="1" s="1"/>
  <c r="AT55" i="1" s="1"/>
  <c r="BK82" i="5"/>
  <c r="R122" i="5"/>
  <c r="BK81" i="8"/>
  <c r="J82" i="8"/>
  <c r="J58" i="8" s="1"/>
  <c r="T167" i="4"/>
  <c r="F32" i="5"/>
  <c r="BB55" i="1" s="1"/>
  <c r="BK122" i="5"/>
  <c r="J122" i="5" s="1"/>
  <c r="J60" i="5" s="1"/>
  <c r="P92" i="6"/>
  <c r="P91" i="6" s="1"/>
  <c r="F30" i="6"/>
  <c r="AZ56" i="1" s="1"/>
  <c r="T100" i="6"/>
  <c r="P100" i="6"/>
  <c r="P99" i="6" s="1"/>
  <c r="T175" i="6"/>
  <c r="P199" i="6"/>
  <c r="BK210" i="6"/>
  <c r="J210" i="6" s="1"/>
  <c r="J68" i="6" s="1"/>
  <c r="J211" i="6"/>
  <c r="J69" i="6" s="1"/>
  <c r="T214" i="6"/>
  <c r="P137" i="6"/>
  <c r="R148" i="6"/>
  <c r="R99" i="6" s="1"/>
  <c r="R90" i="6" s="1"/>
  <c r="T199" i="6"/>
  <c r="BK86" i="7"/>
  <c r="T125" i="7"/>
  <c r="T85" i="7" s="1"/>
  <c r="T84" i="7" s="1"/>
  <c r="BK86" i="9"/>
  <c r="J87" i="9"/>
  <c r="J58" i="9" s="1"/>
  <c r="P159" i="6"/>
  <c r="P175" i="6"/>
  <c r="P205" i="6"/>
  <c r="R214" i="6"/>
  <c r="F30" i="7"/>
  <c r="AZ57" i="1" s="1"/>
  <c r="R137" i="7"/>
  <c r="R85" i="7" s="1"/>
  <c r="R84" i="7" s="1"/>
  <c r="F77" i="8"/>
  <c r="F52" i="8"/>
  <c r="F34" i="8"/>
  <c r="BD58" i="1" s="1"/>
  <c r="BD51" i="1" s="1"/>
  <c r="W30" i="1" s="1"/>
  <c r="T137" i="6"/>
  <c r="BK214" i="6"/>
  <c r="J214" i="6" s="1"/>
  <c r="J70" i="6" s="1"/>
  <c r="T149" i="7"/>
  <c r="F33" i="8"/>
  <c r="BC58" i="1" s="1"/>
  <c r="R122" i="8"/>
  <c r="R107" i="8"/>
  <c r="R81" i="8" s="1"/>
  <c r="R80" i="8" s="1"/>
  <c r="E45" i="9"/>
  <c r="E75" i="9"/>
  <c r="P87" i="9"/>
  <c r="T87" i="9"/>
  <c r="F31" i="9"/>
  <c r="BA59" i="1" s="1"/>
  <c r="J31" i="9"/>
  <c r="AW59" i="1" s="1"/>
  <c r="AT59" i="1" s="1"/>
  <c r="T140" i="9"/>
  <c r="BK152" i="9"/>
  <c r="J152" i="9" s="1"/>
  <c r="J64" i="9" s="1"/>
  <c r="J153" i="9"/>
  <c r="J65" i="9" s="1"/>
  <c r="BK137" i="7"/>
  <c r="J137" i="7" s="1"/>
  <c r="J61" i="7" s="1"/>
  <c r="BK149" i="7"/>
  <c r="J149" i="7" s="1"/>
  <c r="J62" i="7" s="1"/>
  <c r="T160" i="7"/>
  <c r="T166" i="7"/>
  <c r="F32" i="9"/>
  <c r="BB59" i="1" s="1"/>
  <c r="P140" i="9"/>
  <c r="P153" i="9"/>
  <c r="P152" i="9" s="1"/>
  <c r="P160" i="7"/>
  <c r="P85" i="7" s="1"/>
  <c r="P84" i="7" s="1"/>
  <c r="AU57" i="1" s="1"/>
  <c r="P166" i="7"/>
  <c r="E70" i="8"/>
  <c r="J30" i="8"/>
  <c r="AV58" i="1" s="1"/>
  <c r="AT58" i="1" s="1"/>
  <c r="F34" i="9"/>
  <c r="BD59" i="1" s="1"/>
  <c r="T133" i="9"/>
  <c r="J49" i="9"/>
  <c r="F52" i="9"/>
  <c r="AY51" i="1" l="1"/>
  <c r="W29" i="1"/>
  <c r="AW51" i="1"/>
  <c r="AK27" i="1" s="1"/>
  <c r="W27" i="1"/>
  <c r="T86" i="9"/>
  <c r="T85" i="9" s="1"/>
  <c r="J86" i="9"/>
  <c r="J57" i="9" s="1"/>
  <c r="BK85" i="9"/>
  <c r="J85" i="9" s="1"/>
  <c r="T99" i="6"/>
  <c r="BK90" i="6"/>
  <c r="J90" i="6" s="1"/>
  <c r="AZ51" i="1"/>
  <c r="BK90" i="3"/>
  <c r="J90" i="3" s="1"/>
  <c r="J91" i="3"/>
  <c r="J57" i="3" s="1"/>
  <c r="J92" i="2"/>
  <c r="J57" i="2" s="1"/>
  <c r="BK91" i="2"/>
  <c r="J91" i="2" s="1"/>
  <c r="BB51" i="1"/>
  <c r="P86" i="9"/>
  <c r="P85" i="9" s="1"/>
  <c r="AU59" i="1" s="1"/>
  <c r="R81" i="5"/>
  <c r="R80" i="5" s="1"/>
  <c r="BK80" i="8"/>
  <c r="J80" i="8" s="1"/>
  <c r="J81" i="8"/>
  <c r="J57" i="8" s="1"/>
  <c r="T90" i="6"/>
  <c r="BK84" i="4"/>
  <c r="J84" i="4" s="1"/>
  <c r="J85" i="4"/>
  <c r="J57" i="4" s="1"/>
  <c r="J86" i="7"/>
  <c r="J58" i="7" s="1"/>
  <c r="BK85" i="7"/>
  <c r="P90" i="6"/>
  <c r="AU56" i="1" s="1"/>
  <c r="AU51" i="1" s="1"/>
  <c r="BK81" i="5"/>
  <c r="J82" i="5"/>
  <c r="J58" i="5" s="1"/>
  <c r="BK99" i="3"/>
  <c r="J99" i="3" s="1"/>
  <c r="J59" i="3" s="1"/>
  <c r="AX51" i="1" l="1"/>
  <c r="W28" i="1"/>
  <c r="J56" i="3"/>
  <c r="J27" i="3"/>
  <c r="J56" i="9"/>
  <c r="J27" i="9"/>
  <c r="J81" i="5"/>
  <c r="J57" i="5" s="1"/>
  <c r="BK80" i="5"/>
  <c r="J80" i="5" s="1"/>
  <c r="J56" i="8"/>
  <c r="J27" i="8"/>
  <c r="J27" i="2"/>
  <c r="J56" i="2"/>
  <c r="AV51" i="1"/>
  <c r="W26" i="1"/>
  <c r="J27" i="4"/>
  <c r="J56" i="4"/>
  <c r="J27" i="6"/>
  <c r="J56" i="6"/>
  <c r="BK84" i="7"/>
  <c r="J84" i="7" s="1"/>
  <c r="J85" i="7"/>
  <c r="J57" i="7" s="1"/>
  <c r="J36" i="8" l="1"/>
  <c r="AG58" i="1"/>
  <c r="AN58" i="1" s="1"/>
  <c r="J27" i="5"/>
  <c r="J56" i="5"/>
  <c r="AG53" i="1"/>
  <c r="AN53" i="1" s="1"/>
  <c r="J36" i="3"/>
  <c r="J56" i="7"/>
  <c r="J27" i="7"/>
  <c r="AG54" i="1"/>
  <c r="AN54" i="1" s="1"/>
  <c r="J36" i="4"/>
  <c r="AG52" i="1"/>
  <c r="J36" i="2"/>
  <c r="J36" i="9"/>
  <c r="AG59" i="1"/>
  <c r="AN59" i="1" s="1"/>
  <c r="AG56" i="1"/>
  <c r="AN56" i="1" s="1"/>
  <c r="J36" i="6"/>
  <c r="AK26" i="1"/>
  <c r="AT51" i="1"/>
  <c r="AG57" i="1" l="1"/>
  <c r="AN57" i="1" s="1"/>
  <c r="J36" i="7"/>
  <c r="AN52" i="1"/>
  <c r="J36" i="5"/>
  <c r="AG55" i="1"/>
  <c r="AN55" i="1" s="1"/>
  <c r="AG51" i="1" l="1"/>
  <c r="AK23" i="1" l="1"/>
  <c r="AK32" i="1" s="1"/>
  <c r="AN51" i="1"/>
</calcChain>
</file>

<file path=xl/sharedStrings.xml><?xml version="1.0" encoding="utf-8"?>
<sst xmlns="http://schemas.openxmlformats.org/spreadsheetml/2006/main" count="10753" uniqueCount="1749">
  <si>
    <t>Export VZ</t>
  </si>
  <si>
    <t>List obsahuje:</t>
  </si>
  <si>
    <t>1) Rekapitulace stavby</t>
  </si>
  <si>
    <t>2) Rekapitulace objektů stavby a soupisů prací</t>
  </si>
  <si>
    <t>3.0</t>
  </si>
  <si>
    <t>ZAMOK</t>
  </si>
  <si>
    <t>False</t>
  </si>
  <si>
    <t>{1bed2a19-edf2-4b8d-b091-cc85c92c0c43}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</si>
  <si>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</si>
  <si>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</si>
  <si>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</si>
  <si>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</si>
  <si>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</si>
  <si>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</si>
  <si>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</si>
  <si>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</si>
  <si>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9803020000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</si>
  <si>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</si>
  <si>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</si>
  <si>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Město Libavá - Rekonstrukce předávacích stanic PDA, kuchyně a teplovodu z CK</t>
  </si>
  <si>
    <t>KSO:</t>
  </si>
  <si>
    <t/>
  </si>
  <si>
    <t>CC-CZ:</t>
  </si>
  <si>
    <t>Místo:</t>
  </si>
  <si>
    <t xml:space="preserve"> Město Libavá</t>
  </si>
  <si>
    <t>Datum:</t>
  </si>
  <si>
    <t>5. 1. 2018</t>
  </si>
  <si>
    <t>Zadavatel:</t>
  </si>
  <si>
    <t>IČ:</t>
  </si>
  <si>
    <t xml:space="preserve"> Armádní Servisní, p. o.</t>
  </si>
  <si>
    <t>DIČ:</t>
  </si>
  <si>
    <t>Uchazeč:</t>
  </si>
  <si>
    <t>Vyplň údaj</t>
  </si>
  <si>
    <t>Projektant:</t>
  </si>
  <si>
    <t xml:space="preserve"> Ing. Zdeněk Kovář</t>
  </si>
  <si>
    <t>True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</si>
  <si>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</si>
  <si>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</si>
  <si>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</si>
  <si>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</si>
  <si>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</si>
  <si>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</si>
  <si>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</si>
  <si>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</si>
  <si>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</si>
  <si>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</si>
  <si>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</si>
  <si>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</si>
  <si>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</si>
  <si>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</si>
  <si>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</si>
  <si>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</si>
  <si>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</si>
  <si>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</si>
  <si>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</si>
  <si>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</si>
  <si>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</si>
  <si>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</si>
  <si>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</si>
  <si>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</si>
  <si>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</si>
  <si>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</si>
  <si>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</si>
  <si>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</si>
  <si>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</si>
  <si>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</si>
  <si>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</si>
  <si>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</si>
  <si>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</si>
  <si>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</si>
  <si>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</si>
  <si>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</si>
  <si>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</si>
  <si>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</si>
  <si>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</si>
  <si>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</si>
  <si>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</si>
  <si>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D.1</t>
  </si>
  <si>
    <t>Úprava kotelny - příprava TUV</t>
  </si>
  <si>
    <t>STA</t>
  </si>
  <si>
    <t>1</t>
  </si>
  <si>
    <t>{9d3c07af-6cdb-4b11-ba52-3035658e52eb}</t>
  </si>
  <si>
    <t>2</t>
  </si>
  <si>
    <t>D.2</t>
  </si>
  <si>
    <t>Předávací stanice v PDA</t>
  </si>
  <si>
    <t>{4ec267cf-5fdf-46ea-a853-bb8ef206b311}</t>
  </si>
  <si>
    <t>D.2.3.7</t>
  </si>
  <si>
    <t>Předávací stanice PDA, Měření a regulace (MAR)</t>
  </si>
  <si>
    <t>{3f20e14d-d8a5-4848-a7c2-097102cc7326}</t>
  </si>
  <si>
    <t>D.2.3.8</t>
  </si>
  <si>
    <t>Předávací stanice PDA, Silnoproud</t>
  </si>
  <si>
    <t>{da7eb342-481f-4ce2-b565-0e060b50edae}</t>
  </si>
  <si>
    <t>D.3</t>
  </si>
  <si>
    <t>Předávací stanice v objektu kuchyně - vytápění</t>
  </si>
  <si>
    <t>{41bed42e-c7c6-4d9a-913c-0d20cce7dd47}</t>
  </si>
  <si>
    <t>D.3.3.7</t>
  </si>
  <si>
    <t>Předávací stanice v objektu kuchyně - MAR</t>
  </si>
  <si>
    <t>{f15fc783-4fc6-4f86-b4b9-57ab124b7f5b}</t>
  </si>
  <si>
    <t>D.3.3.8</t>
  </si>
  <si>
    <t>Předávací stanice v objektu kuchyně - silnoproud</t>
  </si>
  <si>
    <t>{b2ed4e1a-b9ec-459e-9475-4b20086cd4e0}</t>
  </si>
  <si>
    <t>D.4</t>
  </si>
  <si>
    <t>Přeložka horkovodu</t>
  </si>
  <si>
    <t>{76cf2967-cf46-4191-82c7-f1918f50860d}</t>
  </si>
  <si>
    <t>1) Krycí list soupisu</t>
  </si>
  <si>
    <t>2) Rekapitulace</t>
  </si>
  <si>
    <t>3) Soupis prací</t>
  </si>
  <si>
    <t>Zpět na list:</t>
  </si>
  <si>
    <t>Rekapitulace stavby</t>
  </si>
  <si>
    <t>KRYCÍ LIST SOUPISU</t>
  </si>
  <si>
    <t>Objekt:</t>
  </si>
  <si>
    <t>D.1 - Úprava kotelny - příprava TUV</t>
  </si>
  <si>
    <t>REKAPITULACE ČLENĚNÍ SOUPISU PRACÍ</t>
  </si>
  <si>
    <t>Kód dílu - Popis</t>
  </si>
  <si>
    <t>Cena celkem [CZK]</t>
  </si>
  <si>
    <t>Náklady soupisu celkem</t>
  </si>
  <si>
    <t>-1</t>
  </si>
  <si>
    <t>HSV -  Práce a dodávky HSV</t>
  </si>
  <si>
    <t xml:space="preserve">    997 -  Přesun sutě</t>
  </si>
  <si>
    <t>PSV -  Práce a dodávky PSV</t>
  </si>
  <si>
    <t xml:space="preserve">    713 -  Izolace tepelné</t>
  </si>
  <si>
    <t xml:space="preserve">    721 -  Zdravotechnika</t>
  </si>
  <si>
    <t xml:space="preserve">    722 -  Zdravotechnika</t>
  </si>
  <si>
    <t xml:space="preserve">    724 -  Zdravotechnika</t>
  </si>
  <si>
    <t xml:space="preserve">    725 -  Zdravotechnika</t>
  </si>
  <si>
    <t xml:space="preserve">    732 -  Ústřední vytápění</t>
  </si>
  <si>
    <t xml:space="preserve">    733 -  Ústřední vytápění</t>
  </si>
  <si>
    <t xml:space="preserve">    767 -  Konstrukce zámečnické</t>
  </si>
  <si>
    <t>M -  Práce a dodávky M</t>
  </si>
  <si>
    <t xml:space="preserve">    21-M -  Elektromontáže</t>
  </si>
  <si>
    <t xml:space="preserve">    23-M -  Montáže potrubí</t>
  </si>
  <si>
    <t>HZS -  Hodinové zúčtovací sazby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</si>
  <si>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</si>
  <si>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</si>
  <si>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</si>
  <si>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</si>
  <si>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</si>
  <si>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</si>
  <si>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</si>
  <si>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</si>
  <si>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</si>
  <si>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</si>
  <si>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</si>
  <si>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</si>
  <si>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</si>
  <si>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</si>
  <si>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HSV</t>
  </si>
  <si>
    <t xml:space="preserve"> Práce a dodávky HSV</t>
  </si>
  <si>
    <t>ROZPOCET</t>
  </si>
  <si>
    <t>997</t>
  </si>
  <si>
    <t xml:space="preserve"> Přesun sutě</t>
  </si>
  <si>
    <t>K</t>
  </si>
  <si>
    <t>997013111</t>
  </si>
  <si>
    <t>Vnitrostaveništní doprava suti a vybouraných hmot pro budovy v do 6 m s použitím mechanizace</t>
  </si>
  <si>
    <t>t</t>
  </si>
  <si>
    <t>4</t>
  </si>
  <si>
    <t>-1144617639</t>
  </si>
  <si>
    <t>997013501</t>
  </si>
  <si>
    <t>Odvoz suti a vybouraných hmot na skládku nebo meziskládku do 1 km se složením</t>
  </si>
  <si>
    <t>-583106002</t>
  </si>
  <si>
    <t>3</t>
  </si>
  <si>
    <t>997013509</t>
  </si>
  <si>
    <t>Příplatek k odvozu suti a vybouraných hmot na skládku ZKD 1 km přes 1 km</t>
  </si>
  <si>
    <t>1243406201</t>
  </si>
  <si>
    <t>997013814</t>
  </si>
  <si>
    <t>Poplatek za uložení stavebního odpadu z izolačních hmot na skládce (skládkovné)</t>
  </si>
  <si>
    <t>-2035555852</t>
  </si>
  <si>
    <t>PSV</t>
  </si>
  <si>
    <t xml:space="preserve"> Práce a dodávky PSV</t>
  </si>
  <si>
    <t>713</t>
  </si>
  <si>
    <t xml:space="preserve"> Izolace tepelné</t>
  </si>
  <si>
    <t>5</t>
  </si>
  <si>
    <t>713410851</t>
  </si>
  <si>
    <t>Odstanění izolace tepelné potrubí pásy nebo rohožemi s povrchovou úpravou, tl do 50 mm</t>
  </si>
  <si>
    <t>m</t>
  </si>
  <si>
    <t>16</t>
  </si>
  <si>
    <t>81978257</t>
  </si>
  <si>
    <t>721</t>
  </si>
  <si>
    <t xml:space="preserve"> Zdravotechnika</t>
  </si>
  <si>
    <t>6</t>
  </si>
  <si>
    <t>721174042R</t>
  </si>
  <si>
    <t>Plastové kanalizační potrubí hrdlové PP-HT32 včetně kolen a redukcí (svedení úkapu od pojistného ventilu k zemi)</t>
  </si>
  <si>
    <t>-740864963</t>
  </si>
  <si>
    <t>7</t>
  </si>
  <si>
    <t>721290111</t>
  </si>
  <si>
    <t>Zkouška těsnosti potrubí kanalizace vodou do DN 125</t>
  </si>
  <si>
    <t>1285043220</t>
  </si>
  <si>
    <t>8</t>
  </si>
  <si>
    <t>998721201</t>
  </si>
  <si>
    <t>Přesun hmot procentní pro vnitřní kanalizace v objektech v do 6 m</t>
  </si>
  <si>
    <t>%</t>
  </si>
  <si>
    <t>-291184971</t>
  </si>
  <si>
    <t>722</t>
  </si>
  <si>
    <t>9</t>
  </si>
  <si>
    <t>722131938R</t>
  </si>
  <si>
    <t>Přechod ze stávajícího potrubí plastového DN 80 na DN 25</t>
  </si>
  <si>
    <t>kus</t>
  </si>
  <si>
    <t>1521649584</t>
  </si>
  <si>
    <t>10</t>
  </si>
  <si>
    <t>722174003R</t>
  </si>
  <si>
    <t>Vícevrstvé plastové potrubí s čedičovým vláknem PP-RCTS3,2 (včetně tvarovek, přechodek PN 16 D 25 x 3,5 mm)</t>
  </si>
  <si>
    <t>860544984</t>
  </si>
  <si>
    <t>11</t>
  </si>
  <si>
    <t>722181232</t>
  </si>
  <si>
    <t>Ochrana vodovodního potrubí přilepenými termoizolačními trubicemi z PE tl do 13 mm DN do 45 mm</t>
  </si>
  <si>
    <t>520587985</t>
  </si>
  <si>
    <t>12</t>
  </si>
  <si>
    <t>722211814R</t>
  </si>
  <si>
    <t>Demontáž potrubních komponentů (ventilů, filtrů, klapek, tlakověrů, teploměrů) z demontovaných potrubí teplé užitkové vody</t>
  </si>
  <si>
    <t>-376739705</t>
  </si>
  <si>
    <t>13</t>
  </si>
  <si>
    <t>722224115R</t>
  </si>
  <si>
    <t>Kulový vypouštěcí kohout s napojením na hadici, DN 1/2", plastový</t>
  </si>
  <si>
    <t>1316769948</t>
  </si>
  <si>
    <t>14</t>
  </si>
  <si>
    <t>722231074R</t>
  </si>
  <si>
    <t>Zpětný ventil plastový d25</t>
  </si>
  <si>
    <t>-611421207</t>
  </si>
  <si>
    <t>722231142R</t>
  </si>
  <si>
    <t>Pojistný ventil TV DN 3/4"x3/4", otev.přetlak 8bar</t>
  </si>
  <si>
    <t>1294334188</t>
  </si>
  <si>
    <t>722234263R</t>
  </si>
  <si>
    <t>Filtr plastový d25</t>
  </si>
  <si>
    <t>114597552</t>
  </si>
  <si>
    <t>17</t>
  </si>
  <si>
    <t>722240123</t>
  </si>
  <si>
    <t>Kohout kulový plastový PPR DN 25</t>
  </si>
  <si>
    <t>-439941560</t>
  </si>
  <si>
    <t>18</t>
  </si>
  <si>
    <t>722290821</t>
  </si>
  <si>
    <t>Přemístění vnitrostaveništní demontovaných hmot pro vnitřní vodovod v objektech výšky do 6 m</t>
  </si>
  <si>
    <t>945842245</t>
  </si>
  <si>
    <t>19</t>
  </si>
  <si>
    <t>998722201</t>
  </si>
  <si>
    <t>Přesun hmot procentní pro vnitřní vodovod v objektech v do 6 m</t>
  </si>
  <si>
    <t>1965754895</t>
  </si>
  <si>
    <t>724</t>
  </si>
  <si>
    <t>20</t>
  </si>
  <si>
    <t>724121815</t>
  </si>
  <si>
    <t>Demontáž čerpadlové sestavy rozvodu teplé vody</t>
  </si>
  <si>
    <t>soubor</t>
  </si>
  <si>
    <t>-436524872</t>
  </si>
  <si>
    <t>724231129R</t>
  </si>
  <si>
    <t>Tlakoměr  prům. 63mm rozsah: 0 - 600kPa včetně kondenzační smyčky s 3-cestným zkušebním kohoutem</t>
  </si>
  <si>
    <t>478455882</t>
  </si>
  <si>
    <t>24</t>
  </si>
  <si>
    <t>724234106R</t>
  </si>
  <si>
    <t>Expanzní nádoba na pitnou vodu, objem 12 litrů, PN10</t>
  </si>
  <si>
    <t>1451964840</t>
  </si>
  <si>
    <t>22</t>
  </si>
  <si>
    <t>724590811</t>
  </si>
  <si>
    <t>Přemístění vnitrostaveništní demontovaných hmot pro strojní vybavení v objektech výšky do 6 m</t>
  </si>
  <si>
    <t>1955197286</t>
  </si>
  <si>
    <t>23</t>
  </si>
  <si>
    <t>734411127</t>
  </si>
  <si>
    <t>Teploměr o průměru 63mm, 0-120°C, příložný</t>
  </si>
  <si>
    <t>124952290</t>
  </si>
  <si>
    <t>25</t>
  </si>
  <si>
    <t>998724201</t>
  </si>
  <si>
    <t>Přesun hmot procentní pro strojní vybavení v objektech v do 6 m</t>
  </si>
  <si>
    <t>1003837777</t>
  </si>
  <si>
    <t>725</t>
  </si>
  <si>
    <t>26</t>
  </si>
  <si>
    <t>725532120R</t>
  </si>
  <si>
    <t>Elektrický ohřívač zásobníkový akumulační závěsný svislý 120 l / 2,2 kW</t>
  </si>
  <si>
    <t>-885011979</t>
  </si>
  <si>
    <t>27</t>
  </si>
  <si>
    <t>998725201</t>
  </si>
  <si>
    <t>Přesun hmot procentní pro zařizovací předměty v objektech v do 6 m</t>
  </si>
  <si>
    <t>949967097</t>
  </si>
  <si>
    <t>732</t>
  </si>
  <si>
    <t xml:space="preserve"> Ústřední vytápění</t>
  </si>
  <si>
    <t>28</t>
  </si>
  <si>
    <t>732212824</t>
  </si>
  <si>
    <t>Demontáž ohříváku zásobníkového stojatého obsah do 10000 litrů</t>
  </si>
  <si>
    <t>-915179785</t>
  </si>
  <si>
    <t>29</t>
  </si>
  <si>
    <t>732213824</t>
  </si>
  <si>
    <t>Rozřezání demontovaného ohříváku obsah do 10000 litrů</t>
  </si>
  <si>
    <t>-413564626</t>
  </si>
  <si>
    <t>30</t>
  </si>
  <si>
    <t>732890801</t>
  </si>
  <si>
    <t>Přesun demontovaných strojoven vodorovně 100 m v objektech výšky do 6 m</t>
  </si>
  <si>
    <t>-2010431531</t>
  </si>
  <si>
    <t>733</t>
  </si>
  <si>
    <t>31</t>
  </si>
  <si>
    <t>733120832</t>
  </si>
  <si>
    <t>Dmontáž rozvodů topné a teplé vody do DN 100</t>
  </si>
  <si>
    <t>-376362828</t>
  </si>
  <si>
    <t>32</t>
  </si>
  <si>
    <t>733193920R</t>
  </si>
  <si>
    <t>Zaslepení potrubí na rozdělonači a sběrači za uzavírací klapkou, DN 65</t>
  </si>
  <si>
    <t>984909753</t>
  </si>
  <si>
    <t>33</t>
  </si>
  <si>
    <t>733890801</t>
  </si>
  <si>
    <t>Přemístění potrubí demontovaného vodorovně do 100 m v objektech výšky do 6 m</t>
  </si>
  <si>
    <t>-1274586672</t>
  </si>
  <si>
    <t>34</t>
  </si>
  <si>
    <t>998733201</t>
  </si>
  <si>
    <t>Přesun hmot procentní pro rozvody potrubí v objektech v do 6 m</t>
  </si>
  <si>
    <t>1464798724</t>
  </si>
  <si>
    <t>767</t>
  </si>
  <si>
    <t xml:space="preserve"> Konstrukce zámečnické</t>
  </si>
  <si>
    <t>35</t>
  </si>
  <si>
    <t>767996703R</t>
  </si>
  <si>
    <t>Demontáž podpůrných konstrukcí čerpadlových sestav a demontovaných rozvodů</t>
  </si>
  <si>
    <t>kpl</t>
  </si>
  <si>
    <t>-711871422</t>
  </si>
  <si>
    <t>M</t>
  </si>
  <si>
    <t xml:space="preserve"> Práce a dodávky M</t>
  </si>
  <si>
    <t>21-M</t>
  </si>
  <si>
    <t xml:space="preserve"> Elektromontáže</t>
  </si>
  <si>
    <t>36</t>
  </si>
  <si>
    <t>210010105</t>
  </si>
  <si>
    <t>Lišta elektroinstalační PVC š.do 40 mm,šroubováním</t>
  </si>
  <si>
    <t>64</t>
  </si>
  <si>
    <t>-1484704658</t>
  </si>
  <si>
    <t>37</t>
  </si>
  <si>
    <t>345715030000</t>
  </si>
  <si>
    <t>Lišta 16x16mm,PVC,bílá,odolnost (750N), MIK16/16</t>
  </si>
  <si>
    <t>256</t>
  </si>
  <si>
    <t>7441566</t>
  </si>
  <si>
    <t>38</t>
  </si>
  <si>
    <t>210010311</t>
  </si>
  <si>
    <t>Krabice rozbočná na povrch, max 2,5mm, IP54, svorky, vč.dodávky a zapojení</t>
  </si>
  <si>
    <t>1881226908</t>
  </si>
  <si>
    <t>39</t>
  </si>
  <si>
    <t>210810006</t>
  </si>
  <si>
    <t>Napájecí kabel CYKY-J 3x2,5, vč.dodávky kabelu</t>
  </si>
  <si>
    <t>-468160552</t>
  </si>
  <si>
    <t>40</t>
  </si>
  <si>
    <t>PPV</t>
  </si>
  <si>
    <t>Podíl přidružených výkonů</t>
  </si>
  <si>
    <t>1751271656</t>
  </si>
  <si>
    <t>41</t>
  </si>
  <si>
    <t>ZV</t>
  </si>
  <si>
    <t>Zednické výpomoci</t>
  </si>
  <si>
    <t>-1734924556</t>
  </si>
  <si>
    <t>23-M</t>
  </si>
  <si>
    <t xml:space="preserve"> Montáže potrubí</t>
  </si>
  <si>
    <t>42</t>
  </si>
  <si>
    <t>230120072R</t>
  </si>
  <si>
    <t>Značení potrubí smaltovým štítkem upínací páskou, vč.dodávky štítků</t>
  </si>
  <si>
    <t>-1804976795</t>
  </si>
  <si>
    <t>VV</t>
  </si>
  <si>
    <t>"Štítky pro popis zařízení a armatur" 2</t>
  </si>
  <si>
    <t>"Štítky pro označení směru proudění" 4</t>
  </si>
  <si>
    <t>Součet</t>
  </si>
  <si>
    <t>43</t>
  </si>
  <si>
    <t>1714499060</t>
  </si>
  <si>
    <t>HZS</t>
  </si>
  <si>
    <t xml:space="preserve"> Hodinové zúčtovací sazby</t>
  </si>
  <si>
    <t>44</t>
  </si>
  <si>
    <t>HZS2211H1</t>
  </si>
  <si>
    <t>Odstavení s vypuštění stávajícího rozvodu SV, TV</t>
  </si>
  <si>
    <t>hod</t>
  </si>
  <si>
    <t>262144</t>
  </si>
  <si>
    <t>-1244189413</t>
  </si>
  <si>
    <t>45</t>
  </si>
  <si>
    <t>HZS2211H2</t>
  </si>
  <si>
    <t>Proplachy vodovodního potrubí, tlakové zkoušky</t>
  </si>
  <si>
    <t>-1248406650</t>
  </si>
  <si>
    <t>46</t>
  </si>
  <si>
    <t>HZS2211H3</t>
  </si>
  <si>
    <t>Odstavení s vypuštění stávajícího rozvodu ústředního vytápění</t>
  </si>
  <si>
    <t>-498746015</t>
  </si>
  <si>
    <t>47</t>
  </si>
  <si>
    <t>HZS2211H4</t>
  </si>
  <si>
    <t>Odstavení s vypuštění stávajícího rozvodu SV, TV a C</t>
  </si>
  <si>
    <t>1942519471</t>
  </si>
  <si>
    <t>48</t>
  </si>
  <si>
    <t>HZS4211</t>
  </si>
  <si>
    <t>Revize elektrických zařízení</t>
  </si>
  <si>
    <t>-2059718589</t>
  </si>
  <si>
    <t>D.2 - Předávací stanice v PDA</t>
  </si>
  <si>
    <t xml:space="preserve">    734 -  Ústřední vytápění</t>
  </si>
  <si>
    <t xml:space="preserve">    783 -  Dokončovací práce</t>
  </si>
  <si>
    <t>458305292</t>
  </si>
  <si>
    <t>-1124194169</t>
  </si>
  <si>
    <t>-1276092065</t>
  </si>
  <si>
    <t>3,178*4</t>
  </si>
  <si>
    <t>-458816123</t>
  </si>
  <si>
    <t>Odstanění izolace tepelné potrubí pásy nebo rohožemi s AL fólií do konstrukce drátem tl do 50 mm</t>
  </si>
  <si>
    <t>1141303924</t>
  </si>
  <si>
    <t>713463211</t>
  </si>
  <si>
    <t>Montáž izolace tepelné potrubí potrubními pouzdry s Al fólií staženými Al páskou 1x D do 50 mm</t>
  </si>
  <si>
    <t>1751923060</t>
  </si>
  <si>
    <t>713463212</t>
  </si>
  <si>
    <t>Montáž izolace tepelné potrubí potrubními pouzdry s Al fólií staženými Al páskou 1x D do 100 mm</t>
  </si>
  <si>
    <t>1602318964</t>
  </si>
  <si>
    <t>631545310</t>
  </si>
  <si>
    <t>pouzdro potrubní izolační ALS 28/30 mm</t>
  </si>
  <si>
    <t>-1121643065</t>
  </si>
  <si>
    <t>631546050</t>
  </si>
  <si>
    <t>pouzdro potrubní izolační ALS 60/50 mm</t>
  </si>
  <si>
    <t>210373401</t>
  </si>
  <si>
    <t>631546070</t>
  </si>
  <si>
    <t>pouzdro potrubní izolační ALS 76/50 mm</t>
  </si>
  <si>
    <t>1226250009</t>
  </si>
  <si>
    <t>713471124</t>
  </si>
  <si>
    <t>Montáž tepelné izolace armatur pásy</t>
  </si>
  <si>
    <t>m2</t>
  </si>
  <si>
    <t>-1894016508</t>
  </si>
  <si>
    <t>631509800</t>
  </si>
  <si>
    <t>rohož lamelová ISOVER ML3 600x12000 tl.20 mm, s hliníkovou úpravou</t>
  </si>
  <si>
    <t>1691530870</t>
  </si>
  <si>
    <t>998713201</t>
  </si>
  <si>
    <t>Přesun hmot procentní pro izolace tepelné v objektech v do 6 m</t>
  </si>
  <si>
    <t>1411929726</t>
  </si>
  <si>
    <t>722131932R</t>
  </si>
  <si>
    <t>Šroubení 3/4", topenářské, pozink</t>
  </si>
  <si>
    <t>-943186977</t>
  </si>
  <si>
    <t>722131933R</t>
  </si>
  <si>
    <t>Šroubení 1", topenářské, pozink</t>
  </si>
  <si>
    <t>-1736645678</t>
  </si>
  <si>
    <t>722131935R</t>
  </si>
  <si>
    <t>Šroubení 6/4", topenářské, pozink</t>
  </si>
  <si>
    <t>-932457428</t>
  </si>
  <si>
    <t>722174002</t>
  </si>
  <si>
    <t>Vícevrstvé plastové potrubí s čedičovým vláknem PP-RCT S3,2 (včetně tvarovek, přechodek, 20x2,8 mm</t>
  </si>
  <si>
    <t>1580763030</t>
  </si>
  <si>
    <t>-813318761</t>
  </si>
  <si>
    <t>722174005R</t>
  </si>
  <si>
    <t>Vícevrstvé plastové potrubí s čedičovým vláknem PP-RCT S3,2 (včetně tvarovek, přechodek, 40x5,5 mm</t>
  </si>
  <si>
    <t>1336470230</t>
  </si>
  <si>
    <t>722182011</t>
  </si>
  <si>
    <t>Podpůrný žlab pro potrubí D 20</t>
  </si>
  <si>
    <t>-409956977</t>
  </si>
  <si>
    <t>722182012</t>
  </si>
  <si>
    <t>Podpůrný žlab pro potrubí D 25</t>
  </si>
  <si>
    <t>1592227716</t>
  </si>
  <si>
    <t>722182014</t>
  </si>
  <si>
    <t>Podpůrný žlab pro potrubí D 40</t>
  </si>
  <si>
    <t>-1833422920</t>
  </si>
  <si>
    <t>-433110843</t>
  </si>
  <si>
    <t>722231073R</t>
  </si>
  <si>
    <t>Zpětný ventil plastový d20</t>
  </si>
  <si>
    <t>1291620765</t>
  </si>
  <si>
    <t>1592346250</t>
  </si>
  <si>
    <t>Pojistný ventil TV DN 3/4"x3/4", otev.přetlak 8bar, D+M</t>
  </si>
  <si>
    <t>-1646050744</t>
  </si>
  <si>
    <t>722231144R</t>
  </si>
  <si>
    <t>Pojistný ventil DN 1"x5/4"KD, otev.přetlak 3bar, D+M</t>
  </si>
  <si>
    <t>-388182164</t>
  </si>
  <si>
    <t>97035085</t>
  </si>
  <si>
    <t>722240124</t>
  </si>
  <si>
    <t>Kohout kulový plastový PPR DN 32</t>
  </si>
  <si>
    <t>-2115419486</t>
  </si>
  <si>
    <t>722262211R</t>
  </si>
  <si>
    <t>Suchoběžný jednovtokový vodoměr ER-AM na SV, DN15, qn=2,5, rozběhový průtok 8 l/h, připojení G 3/4", včetně M-BUS modulu, délka kabelu 1,5m, D+M</t>
  </si>
  <si>
    <t>1116741014</t>
  </si>
  <si>
    <t>722262213R</t>
  </si>
  <si>
    <t>Suchoběžný jednovtokový vodoměr na SV, DN20, qn=4, rozběhový průtok 15 l/h, připojení G 1", včetně M-BUS modulu, délka kabelu 1,5m, D+M</t>
  </si>
  <si>
    <t>859163238</t>
  </si>
  <si>
    <t>-1141474417</t>
  </si>
  <si>
    <t>1747839965</t>
  </si>
  <si>
    <t>724211252R</t>
  </si>
  <si>
    <t>Automatický změkčovací filtr, orientační průtok 1,5m3, připojovací dimenze G3/4", objem náplně katexu 11 litrů, rozměry: 860x1100x935mm, 1N-230V zásuvka, P=5W, včetně bypasového montážního bloku,</t>
  </si>
  <si>
    <t>-714563391</t>
  </si>
  <si>
    <t>724211253R</t>
  </si>
  <si>
    <t>Dávkovací blok DB 3/4", Skládá se z: impulzní vodoměr, zpětná klapka, vstřikovací kus, dávkovací čerpadlo - proporcionální dávkování, zásobní nádrž na chemii, sací koš se sondou hlídání minimální hladiny, propojovací kabely a hadičky, zpětná klapka za vod</t>
  </si>
  <si>
    <t>-67547159</t>
  </si>
  <si>
    <t>724231127R</t>
  </si>
  <si>
    <t>Diferenční tlakoměr prům. 63mm, připojení G1/2" rozsah: 0-600kPa, včetně 2ks kondenzační smyčky a 2 ks 3-cestných zkušebních kohoutů</t>
  </si>
  <si>
    <t>1371320312</t>
  </si>
  <si>
    <t>-6747434</t>
  </si>
  <si>
    <t>724231131R</t>
  </si>
  <si>
    <t>Tlakoměr pro měření zanesení filtru prům. 63mm, připojení G1/2" rozsah: 0-600kPa. Včetně kondenzační smyčky s 3-cestným zkušebním kohoutem a 2 ks uzavíracích kulových kohoutů</t>
  </si>
  <si>
    <t>-1751283842</t>
  </si>
  <si>
    <t>724231132R</t>
  </si>
  <si>
    <t>Tlakoměr prům. 63mm, připojení G1/2" rozsah: 0-600kPa. Včetně kondenzační smyčky s 3-cestným zkušebním kohoutem a 3 ks uzavíracích kulových kohoutů.</t>
  </si>
  <si>
    <t>1484228</t>
  </si>
  <si>
    <t>724234108R</t>
  </si>
  <si>
    <t>Expanzní nádoba na pitnou vodu AQUAPRESSO AD, objem 25 litrů, PN10, D+M</t>
  </si>
  <si>
    <t>1239707138</t>
  </si>
  <si>
    <t>724242211R</t>
  </si>
  <si>
    <t>Vložkový filtr doplňovací vody DN 3/4", PN10, porozita 50 µm, včetně připojovacích šroubení</t>
  </si>
  <si>
    <t>-1132919681</t>
  </si>
  <si>
    <t>-594749154</t>
  </si>
  <si>
    <t>732110812</t>
  </si>
  <si>
    <t>Demontáž stávajícího rozdělovače a sběrače včetně izolace</t>
  </si>
  <si>
    <t>-1515586188</t>
  </si>
  <si>
    <t>732112239R</t>
  </si>
  <si>
    <t>Kombinovaný rozdělovač se sběračem modul 120, délky 1,5m, 2x podpěra, včetně izolace. Hrdla: 4x2 1/2", 2x5/4", 4x návarek 1/2", 2x návarek 3/4", D+M</t>
  </si>
  <si>
    <t>1475414130</t>
  </si>
  <si>
    <t>732229713R</t>
  </si>
  <si>
    <t>Deskový výměník rozebíratelný SL70-BR28-80-TM-LIQUID, Q=300kW, teplá strana 90/70°C, max tlakový ztráta 18kPa, připojení 6/4", studená strana 80/60°C, max tlaková ztráta 17kPa, připojení 6/4", vč.tepelné izolace a příslušenství, D+M</t>
  </si>
  <si>
    <t>1908774193</t>
  </si>
  <si>
    <t>732229714R</t>
  </si>
  <si>
    <t>Deskový výměník pájený SL23-BR50-14-TL-LIQUID, Q=20kW, teplá strana 90/70°C, max tlakový ztráta 20kPa, připojení 3/4", studená strana 10/60°C, max tlaková ztráta 3kPa, připojení 3/4", na pitnou vodu, vč.tepelné izolace a příslušenství, D+M</t>
  </si>
  <si>
    <t>98640222</t>
  </si>
  <si>
    <t>732231101R</t>
  </si>
  <si>
    <t>Akumulační zásobník TV o objemu 200 litrů</t>
  </si>
  <si>
    <t>1927413478</t>
  </si>
  <si>
    <t>732332619R</t>
  </si>
  <si>
    <t>Expanzní automat s odplyněním, jednočerpadlové, 1N-230V, 50Hz, P=0,75kW zásuvka, tlaková expanzní nádoba s butylovým vakem Statico SD50/10, objem 50litrů, PN10, primární nádoba Transfero TU200, zajišťuje odplynění a dopouštění,</t>
  </si>
  <si>
    <t>1165475857</t>
  </si>
  <si>
    <t>49</t>
  </si>
  <si>
    <t>732420819R</t>
  </si>
  <si>
    <t>Demontáž čerpadlové sestavy rozvodu vytápění včetně stávajcícího směšovacího uzlu včetně izolace</t>
  </si>
  <si>
    <t>732994077</t>
  </si>
  <si>
    <t>50</t>
  </si>
  <si>
    <t>732421212</t>
  </si>
  <si>
    <t>Oběhové čerpadlo nerezové s frekvenčním měničem, Q=1,33m3/h, H=1,76m, 1N-230V, 50Hz, P=18W, připojení G 6/4", D+M</t>
  </si>
  <si>
    <t>1482981868</t>
  </si>
  <si>
    <t>51</t>
  </si>
  <si>
    <t>732421213R</t>
  </si>
  <si>
    <t>Cirkulační čerpadlo TV, tříotáčkové nerezové, ot.2, Q=1m3/h, H=2,3m, 1N-230V, 50Hz, P=45W, D+M</t>
  </si>
  <si>
    <t>1605372498</t>
  </si>
  <si>
    <t>52</t>
  </si>
  <si>
    <t>732421406R</t>
  </si>
  <si>
    <t>Oběhové čerpadlo s frekvenčním měničem, Q=1,71m3/h, H=7,99m, 1N-230V, 50Hz, P=124W, připojení G 6/4", D+M</t>
  </si>
  <si>
    <t>1410463703</t>
  </si>
  <si>
    <t>53</t>
  </si>
  <si>
    <t>732422214</t>
  </si>
  <si>
    <t>Oběhové čerpadlo s frekvenčním měničem, Q=11,2m3/h, H=5,6m, 1N-230V, 50Hz, P=348W, připojení DN40/6, D+M</t>
  </si>
  <si>
    <t>-1020103359</t>
  </si>
  <si>
    <t>54</t>
  </si>
  <si>
    <t>-856945694</t>
  </si>
  <si>
    <t>55</t>
  </si>
  <si>
    <t>998732201</t>
  </si>
  <si>
    <t>Přesun hmot procentní pro strojovny v objektech v do 6 m</t>
  </si>
  <si>
    <t>-1415467541</t>
  </si>
  <si>
    <t>56</t>
  </si>
  <si>
    <t>733111115</t>
  </si>
  <si>
    <t>Potrubí ocelové závitové bezešvé běžné v kotelnách nebo strojovnách DN 25</t>
  </si>
  <si>
    <t>-1841049456</t>
  </si>
  <si>
    <t>57</t>
  </si>
  <si>
    <t>733111118</t>
  </si>
  <si>
    <t>Potrubí ocelové závitové bezešvé běžné v kotelnách nebo strojovnách DN 50</t>
  </si>
  <si>
    <t>-407739053</t>
  </si>
  <si>
    <t>58</t>
  </si>
  <si>
    <t>733120826</t>
  </si>
  <si>
    <t>Demontáž potrubí ocelového hladkého do D 89</t>
  </si>
  <si>
    <t>-1875728821</t>
  </si>
  <si>
    <t>59</t>
  </si>
  <si>
    <t>733121221</t>
  </si>
  <si>
    <t>Potrubí ocelové hladké bezešvé v kotelnách nebo strojovnách D 70x3,2</t>
  </si>
  <si>
    <t>1283718720</t>
  </si>
  <si>
    <t>60</t>
  </si>
  <si>
    <t>733190107</t>
  </si>
  <si>
    <t>Zkouška těsnosti potrubí ocelové závitové do DN 40</t>
  </si>
  <si>
    <t>-1948214032</t>
  </si>
  <si>
    <t>61</t>
  </si>
  <si>
    <t>733190108</t>
  </si>
  <si>
    <t>Zkouška těsnosti potrubí ocelové závitové do DN 50</t>
  </si>
  <si>
    <t>-432398352</t>
  </si>
  <si>
    <t>62</t>
  </si>
  <si>
    <t>733190225</t>
  </si>
  <si>
    <t>Zkouška těsnosti potrubí ocelové hladké přes D 60,3x2,9 do D 89x5,0</t>
  </si>
  <si>
    <t>-220817357</t>
  </si>
  <si>
    <t>63</t>
  </si>
  <si>
    <t>733811232</t>
  </si>
  <si>
    <t>-1333207095</t>
  </si>
  <si>
    <t>3+1</t>
  </si>
  <si>
    <t>733811252</t>
  </si>
  <si>
    <t>Ochrana vodovodního potrubí přilepenými termoizolačními trubicemi z PE tl do 25 mm DN do 45 mm</t>
  </si>
  <si>
    <t>1053802515</t>
  </si>
  <si>
    <t>65</t>
  </si>
  <si>
    <t>-305033267</t>
  </si>
  <si>
    <t>66</t>
  </si>
  <si>
    <t>-2137152227</t>
  </si>
  <si>
    <t>734</t>
  </si>
  <si>
    <t>67</t>
  </si>
  <si>
    <t>734109215</t>
  </si>
  <si>
    <t>Montáž armatury přírubové se dvěma přírubami PN 16 DN 65</t>
  </si>
  <si>
    <t>1255077031</t>
  </si>
  <si>
    <t>68</t>
  </si>
  <si>
    <t>422159691R</t>
  </si>
  <si>
    <t>Vyvažovací ventil STAF DN65/16 bez vypouštění</t>
  </si>
  <si>
    <t>1730308328</t>
  </si>
  <si>
    <t>69</t>
  </si>
  <si>
    <t>734211119</t>
  </si>
  <si>
    <t>Ventil závitový odvzdušňovací G 3/8 PN 14 do 120°C automatický</t>
  </si>
  <si>
    <t>-1810927133</t>
  </si>
  <si>
    <t>70</t>
  </si>
  <si>
    <t>734221413R</t>
  </si>
  <si>
    <t>Vyvažovací ventil na pitnou vodu, DN 1/2"</t>
  </si>
  <si>
    <t>1128808138</t>
  </si>
  <si>
    <t>71</t>
  </si>
  <si>
    <t>734221414R</t>
  </si>
  <si>
    <t>Vyvažovací ventil na pitnou vodu, DN 3/4"</t>
  </si>
  <si>
    <t>-90426525</t>
  </si>
  <si>
    <t>72</t>
  </si>
  <si>
    <t>734221427R</t>
  </si>
  <si>
    <t>Tlakově nezávislý vyvažovací a regulační ventil s nezávislou EQM charakteristikou, DN5/4", osazený pohonem s havarijní funkcí 24VAC, ovládání 0-10V, rychlost 1s/mm, síla 1000N, D+M</t>
  </si>
  <si>
    <t>563021885</t>
  </si>
  <si>
    <t>73</t>
  </si>
  <si>
    <t>734221429R</t>
  </si>
  <si>
    <t>Tlakově nezávislý vyvažovací a regulační ventil s nezávislou EQM charakteristikou, DN65/16, osazený pohonem s havarijní funkcí 24VAC, ovládání 0-10V, rychlost 1s/mm, síla 1000N, D+M</t>
  </si>
  <si>
    <t>-554864706</t>
  </si>
  <si>
    <t>74</t>
  </si>
  <si>
    <t>734242414</t>
  </si>
  <si>
    <t>Ventil závitový zpětný přímý G 1 PN 16 do 110°C</t>
  </si>
  <si>
    <t>1306891570</t>
  </si>
  <si>
    <t>75</t>
  </si>
  <si>
    <t>734242418</t>
  </si>
  <si>
    <t>Ventil závitový zpětný přímý G 2 1/2 PN 16 do 110°C</t>
  </si>
  <si>
    <t>1456410029</t>
  </si>
  <si>
    <t>76</t>
  </si>
  <si>
    <t>734291123</t>
  </si>
  <si>
    <t>Kohout plnící a vypouštěcí G 1/2 PN 10 do 110°C závitový</t>
  </si>
  <si>
    <t>2053556314</t>
  </si>
  <si>
    <t>77</t>
  </si>
  <si>
    <t>734291124</t>
  </si>
  <si>
    <t>Kohout plnící a vypouštěcí G 3/4 PN 10 do 110°C závitový</t>
  </si>
  <si>
    <t>-1143337405</t>
  </si>
  <si>
    <t>78</t>
  </si>
  <si>
    <t>734291244</t>
  </si>
  <si>
    <t>Filtr závitový přímý G 1 PN 16 do 130°C s vnitřními závity, hrubý</t>
  </si>
  <si>
    <t>1535744223</t>
  </si>
  <si>
    <t>79</t>
  </si>
  <si>
    <t>734291248</t>
  </si>
  <si>
    <t>Filtr závitový přímý G 2 1/2 PN 16 do 130°C s vnitřními závity, hrubý</t>
  </si>
  <si>
    <t>-1302263683</t>
  </si>
  <si>
    <t>80</t>
  </si>
  <si>
    <t>734292715</t>
  </si>
  <si>
    <t>Kohout kulový přímý G 1 PN 42 do 185°C vnitřní závit</t>
  </si>
  <si>
    <t>390357565</t>
  </si>
  <si>
    <t>81</t>
  </si>
  <si>
    <t>734292716</t>
  </si>
  <si>
    <t>Kohout kulový přímý G 1 1/4 PN 42 do 185°C vnitřní závit</t>
  </si>
  <si>
    <t>934351071</t>
  </si>
  <si>
    <t>82</t>
  </si>
  <si>
    <t>734292719</t>
  </si>
  <si>
    <t>Kohout kulový přímý G 2 1/2 PN 42 do 185°C vnitřní závit</t>
  </si>
  <si>
    <t>-1316213825</t>
  </si>
  <si>
    <t>83</t>
  </si>
  <si>
    <t>734295011R</t>
  </si>
  <si>
    <t>Potrubní oddělovač BA295-DN20, mosazný, D+M</t>
  </si>
  <si>
    <t>2014776506</t>
  </si>
  <si>
    <t>84</t>
  </si>
  <si>
    <t>734295012R</t>
  </si>
  <si>
    <t>Termostatický směšovací ventil pro řízení teploty teplé vody, nebo jako bezpečnostní omezovače chránící rozvod a osoby před opařením, DN25, 55°C, M+D</t>
  </si>
  <si>
    <t>979452138</t>
  </si>
  <si>
    <t>85</t>
  </si>
  <si>
    <t>734295025R</t>
  </si>
  <si>
    <t>Trojcestný směšovací ventil DN50 - přírubový, PN16, kv31, včetně pohonu</t>
  </si>
  <si>
    <t>1554667186</t>
  </si>
  <si>
    <t>86</t>
  </si>
  <si>
    <t>Teploměr o průměru 63mm, 0-120°C, vč. návarku a jímky</t>
  </si>
  <si>
    <t>-75584524</t>
  </si>
  <si>
    <t>87</t>
  </si>
  <si>
    <t>734412116R</t>
  </si>
  <si>
    <t>Ultrazvukový kompaktní měřič tepla DN40, qn=10m3/h, qmax=20m3/h, komunikace M-BUS, napájený ze sítě 1N-230V, 50Hz, připojení G2", D+M</t>
  </si>
  <si>
    <t>-807862104</t>
  </si>
  <si>
    <t>88</t>
  </si>
  <si>
    <t>734494233R</t>
  </si>
  <si>
    <t>Návarek 1/2" pro MaR včetně jímky</t>
  </si>
  <si>
    <t>1329885390</t>
  </si>
  <si>
    <t>9+3</t>
  </si>
  <si>
    <t>89</t>
  </si>
  <si>
    <t>998734201</t>
  </si>
  <si>
    <t>Přesun hmot procentní pro armatury v objektech v do 6 m</t>
  </si>
  <si>
    <t>-156113016</t>
  </si>
  <si>
    <t>90</t>
  </si>
  <si>
    <t>767995111R</t>
  </si>
  <si>
    <t>Fabrikované , žárově pozinkované závěsy pro potrubí (úpravy 2x pozinkov. lakem), D + M</t>
  </si>
  <si>
    <t>kg</t>
  </si>
  <si>
    <t>757490323</t>
  </si>
  <si>
    <t>91</t>
  </si>
  <si>
    <t>Demontáž podpůrných konstrukcí rozdělovače a sběrače</t>
  </si>
  <si>
    <t>627329813</t>
  </si>
  <si>
    <t>92</t>
  </si>
  <si>
    <t>998767201</t>
  </si>
  <si>
    <t>Přesun hmot procentní pro zámečnické konstrukce v objektech v do 6 m</t>
  </si>
  <si>
    <t>-1702470127</t>
  </si>
  <si>
    <t>783</t>
  </si>
  <si>
    <t xml:space="preserve"> Dokončovací práce</t>
  </si>
  <si>
    <t>93</t>
  </si>
  <si>
    <t>783614551</t>
  </si>
  <si>
    <t>Základní jednonásobný syntetický nátěr potrubí DN do 50 mm</t>
  </si>
  <si>
    <t>758243006</t>
  </si>
  <si>
    <t>"dvojnásobný" (23+1)*2</t>
  </si>
  <si>
    <t>94</t>
  </si>
  <si>
    <t>783614561</t>
  </si>
  <si>
    <t>Základní jednonásobný syntetický nátěr potrubí DN do 100 mm</t>
  </si>
  <si>
    <t>-1277971824</t>
  </si>
  <si>
    <t>95</t>
  </si>
  <si>
    <t>-2086019315</t>
  </si>
  <si>
    <t>"Štítky pro popis zařízení a armatur" 25</t>
  </si>
  <si>
    <t>"Štítky pro označení směru proudění" 20</t>
  </si>
  <si>
    <t>96</t>
  </si>
  <si>
    <t>1569838769</t>
  </si>
  <si>
    <t>97</t>
  </si>
  <si>
    <t>HZS00</t>
  </si>
  <si>
    <t>Odstavení stávajícího horkovodu, vypuštění, vysazení odboček, zkoušky, napuštění</t>
  </si>
  <si>
    <t>-350520146</t>
  </si>
  <si>
    <t>98</t>
  </si>
  <si>
    <t>HZS01</t>
  </si>
  <si>
    <t>Proplachy systému topení, napoštění a odvzdušnění, tlaková zkouška, zaregulování a zprovoznění</t>
  </si>
  <si>
    <t>1157581342</t>
  </si>
  <si>
    <t>99</t>
  </si>
  <si>
    <t>HZS03</t>
  </si>
  <si>
    <t>948959186</t>
  </si>
  <si>
    <t>100</t>
  </si>
  <si>
    <t>HZS05</t>
  </si>
  <si>
    <t>Napojení na stávající rozvody SV, TV a cirkulace</t>
  </si>
  <si>
    <t>-2046980123</t>
  </si>
  <si>
    <t>101</t>
  </si>
  <si>
    <t>HZS09</t>
  </si>
  <si>
    <t>Demontáže nepotřebného potrubí</t>
  </si>
  <si>
    <t>-1062065023</t>
  </si>
  <si>
    <t>102</t>
  </si>
  <si>
    <t>-12617244</t>
  </si>
  <si>
    <t>D.2.3.7 - Předávací stanice PDA, Měření a regulace (MAR)</t>
  </si>
  <si>
    <t>PSV -  PSV</t>
  </si>
  <si>
    <t xml:space="preserve">    01 -  Čidla a akční členy</t>
  </si>
  <si>
    <t xml:space="preserve">    02 -  Rozvaděč RVS01</t>
  </si>
  <si>
    <t xml:space="preserve">    03 -  Sběr dat z měřičů spotřeby M-BUS</t>
  </si>
  <si>
    <t xml:space="preserve">    04 -  Stávající vizualizační pracoviště</t>
  </si>
  <si>
    <t xml:space="preserve">    05 -  Elektroinstalační materiál</t>
  </si>
  <si>
    <t xml:space="preserve">    06 -  Programové vybavení a zregulování</t>
  </si>
  <si>
    <t xml:space="preserve">    07 -  Ostatní nutné dodávky</t>
  </si>
  <si>
    <t xml:space="preserve"> PSV</t>
  </si>
  <si>
    <t>01</t>
  </si>
  <si>
    <t xml:space="preserve"> Čidla a akční členy</t>
  </si>
  <si>
    <t>R001_MAR</t>
  </si>
  <si>
    <t>M+D Ponorné čidlo teploty, měřící prvek Pt1000, včetně jímky 100mm, měřící rozsah: -30…+130°C, 5H2.1.1, 5H2.1.2, 5H2.4.1, 5H2.5.1</t>
  </si>
  <si>
    <t>-613339801</t>
  </si>
  <si>
    <t>Ŕ001_MAR</t>
  </si>
  <si>
    <t xml:space="preserve">M+D Ponorné čidlo teploty, měřící prvek Pt1000, včetně jímky 150 mm, měřící rozsah: -30…+130°C, 5H2.5.3 </t>
  </si>
  <si>
    <t>-566872549</t>
  </si>
  <si>
    <t>R003_MAR</t>
  </si>
  <si>
    <t>M+D Příložné teplotní čidlo měřící prvek Pt1000, Měřící rozsah: -30...+80°C, 5H2.6.1, 5H2.4.2</t>
  </si>
  <si>
    <t>1230904800</t>
  </si>
  <si>
    <t>R004_MAR</t>
  </si>
  <si>
    <t>M+D Pasivní čidlo pro měření venkovní teploty měřící prvek Pt1000, Měřící rozsah: -50…..+70 °C, 5H2.1.3, 5H2.2.6</t>
  </si>
  <si>
    <t>307740845</t>
  </si>
  <si>
    <t>R005_MAR</t>
  </si>
  <si>
    <t>M+D Snímač tlaku, závit G ½", výstup 0-10V DC, nap. 24V AC, Měřící rozsah: 0…1000 kPa, 5H2.3.1, 5H2.3.2, 5H2.3.3</t>
  </si>
  <si>
    <t>829285241</t>
  </si>
  <si>
    <t>R006_MAR</t>
  </si>
  <si>
    <t>M+D Omezovač maximální teploty, s mechanickým resetem překročení maximální teploty, 5H2.2.1, 5H2.2.3</t>
  </si>
  <si>
    <t>1608024935</t>
  </si>
  <si>
    <t>R007_MAR</t>
  </si>
  <si>
    <t>M+D Omezovač maximálního tlaku s mechanickým resetem překroření maxinálního tlaku, 5H2.2.2, 5H2.2.4</t>
  </si>
  <si>
    <t>477890488</t>
  </si>
  <si>
    <t>R008_MAR</t>
  </si>
  <si>
    <t>M+D Snímač zaplavení, výstup přep. kontakt relé, nap. 24V AC, 5H2.2.5</t>
  </si>
  <si>
    <t>1587616667</t>
  </si>
  <si>
    <t>R009_MAR</t>
  </si>
  <si>
    <t>Napojení ovládání regulačního ventilu s havarijní funkce ovládání servopohonu 0-10V, H2a, H2b</t>
  </si>
  <si>
    <t>1840796901</t>
  </si>
  <si>
    <t>R010_MAR</t>
  </si>
  <si>
    <t>Napojení ovládání regulačního ventilu, ovládání servopohonu 0-10 V, SV1</t>
  </si>
  <si>
    <t>1585030666</t>
  </si>
  <si>
    <t>R011_MAR</t>
  </si>
  <si>
    <t>M+D Dopouštěcí kulový kohout DN 15, bez napětí otevřen, včetně pohonu, napětí 230V</t>
  </si>
  <si>
    <t>70293103</t>
  </si>
  <si>
    <t>R012_MAR</t>
  </si>
  <si>
    <t>M+D Zapojení ovládání frekvenčního čerpadla</t>
  </si>
  <si>
    <t>714478491</t>
  </si>
  <si>
    <t>02</t>
  </si>
  <si>
    <t xml:space="preserve"> Rozvaděč RVS01</t>
  </si>
  <si>
    <t>R013_MAR</t>
  </si>
  <si>
    <t>M+D Řídící podstanice, s komunikací BACnet/IP, pro 100 dat. Bodů</t>
  </si>
  <si>
    <t>-1785088077</t>
  </si>
  <si>
    <t>R014_MAR</t>
  </si>
  <si>
    <t>M+D Grafický ovládací panel, pro ovládání DDC kontroleru</t>
  </si>
  <si>
    <t>1824543186</t>
  </si>
  <si>
    <t>R015_MAR</t>
  </si>
  <si>
    <t>M+D Switch  8x 100Mbps, 4x PoE porty</t>
  </si>
  <si>
    <t>238888272</t>
  </si>
  <si>
    <t>R016_MAR</t>
  </si>
  <si>
    <t>M+D Adresovací kolíčky pro adresování modulů, adr. čísla 1..24</t>
  </si>
  <si>
    <t>-21179666</t>
  </si>
  <si>
    <t>R017_MAR</t>
  </si>
  <si>
    <t>M+D DIN lišta pro uchycení TX modulů (do rozv. šířky 800 mm)</t>
  </si>
  <si>
    <t>-606482626</t>
  </si>
  <si>
    <t>R018_MAR</t>
  </si>
  <si>
    <t>M+D Napájecí modul pro napájení sběrnice řídícího sytému 1.2A</t>
  </si>
  <si>
    <t>454229149</t>
  </si>
  <si>
    <t>R019_MAR</t>
  </si>
  <si>
    <t>M+D Univerzální modul 8-mi vstupů/výstupů</t>
  </si>
  <si>
    <t>547906330</t>
  </si>
  <si>
    <t>R020_MAR</t>
  </si>
  <si>
    <t>M+D Modul digitálních vstupů s 16-ti vstupy</t>
  </si>
  <si>
    <t>1540876763</t>
  </si>
  <si>
    <t>R021_MAR</t>
  </si>
  <si>
    <t>M+D Modul digitálních výstupů s 6-ti beznapěťovými výstupy</t>
  </si>
  <si>
    <t>-7696473</t>
  </si>
  <si>
    <t>R022_MAR</t>
  </si>
  <si>
    <t>M+D Popisné štítky, pro označení modulů řídícihí systému</t>
  </si>
  <si>
    <t>-704391563</t>
  </si>
  <si>
    <t>R023_MAR</t>
  </si>
  <si>
    <t>M+D Otočný spínací ovladač, dvoupolohový, uzamykatelný hlavice/spínač + popisný štítek+klíč</t>
  </si>
  <si>
    <t>514732897</t>
  </si>
  <si>
    <t>R024_MAR</t>
  </si>
  <si>
    <t>M+D Napájecí transformátor, 230/24V AC 50Hz, 125 VA</t>
  </si>
  <si>
    <t>-2110953537</t>
  </si>
  <si>
    <t>R025_MAR</t>
  </si>
  <si>
    <t>M+D Signálka s LED, rudá, hlavice Ø22, napájení 24V AC</t>
  </si>
  <si>
    <t>-1540761265</t>
  </si>
  <si>
    <t>R026_MAR</t>
  </si>
  <si>
    <t>M+D Akustická signálka, napájení 24V AC, IP30</t>
  </si>
  <si>
    <t>-66307527</t>
  </si>
  <si>
    <t>R027_MAR</t>
  </si>
  <si>
    <t>M+D Deblokační tlačítko, černá hlavice Ø22</t>
  </si>
  <si>
    <t>1176248942</t>
  </si>
  <si>
    <t>R028_MAR</t>
  </si>
  <si>
    <t>M+D Hlavní vypínač rozvaděče 1 pól. (0-1) 10A</t>
  </si>
  <si>
    <t>1409829872</t>
  </si>
  <si>
    <t>R029_MAR</t>
  </si>
  <si>
    <t>M+D Jistič jednopólový 10A</t>
  </si>
  <si>
    <t>-1563167838</t>
  </si>
  <si>
    <t>R030_MAR</t>
  </si>
  <si>
    <t>M+D Jistič jednopólový 4A</t>
  </si>
  <si>
    <t>2051853841</t>
  </si>
  <si>
    <t>R031_MAR</t>
  </si>
  <si>
    <t>M+D Jistič dvoupólový 6A</t>
  </si>
  <si>
    <t>-608492745</t>
  </si>
  <si>
    <t>R032_MAR</t>
  </si>
  <si>
    <t xml:space="preserve">M+D Přepěťová ochrana průchozí třídy č.III </t>
  </si>
  <si>
    <t>-377600999</t>
  </si>
  <si>
    <t>R033_MAR</t>
  </si>
  <si>
    <t>M+D Zásuvka na DIN lištu</t>
  </si>
  <si>
    <t>526595485</t>
  </si>
  <si>
    <t>R034_MAR</t>
  </si>
  <si>
    <t>M+D Kabelová vývodka Pg11</t>
  </si>
  <si>
    <t>1517359728</t>
  </si>
  <si>
    <t>R035_MAR</t>
  </si>
  <si>
    <t>M+D Kabelová vývodka Pg19</t>
  </si>
  <si>
    <t>-666469681</t>
  </si>
  <si>
    <t>R036_MAR</t>
  </si>
  <si>
    <t>M+D Svorka řadová RSA 4</t>
  </si>
  <si>
    <t>1586765391</t>
  </si>
  <si>
    <t>R037_MAR</t>
  </si>
  <si>
    <t>M+D Gravírované štítky</t>
  </si>
  <si>
    <t>-1008103138</t>
  </si>
  <si>
    <t>03</t>
  </si>
  <si>
    <t xml:space="preserve"> Sběr dat z měřičů spotřeby M-BUS</t>
  </si>
  <si>
    <t>R038_MAR</t>
  </si>
  <si>
    <t>M+D Modulární datový koncentrátor, pro zásuvné moduly pro připojení zařízení s rozhraními RS232, RS485 a M-Bus.</t>
  </si>
  <si>
    <t>1888679636</t>
  </si>
  <si>
    <t>P</t>
  </si>
  <si>
    <t>Poznámka k položce:
výkonové omezení na:
• maximálně 3000 proměnných (SW bodů)
• maximálně 1 000 000 vzorků trendů
• maximálně 100 připojených zařízení</t>
  </si>
  <si>
    <t>R039_MAR</t>
  </si>
  <si>
    <t>M+D "Modul  pro rozšíření datového koncentrátoru AlfaBox+ o jedno sériové rozhraní M-Bus s galvanickým oddělením. 
Napájen ze zdroje převodníku a převádí obousměrně signály interní sběrnice AlfaBoxu/AlfaPortu a rozhraní M-Bus.</t>
  </si>
  <si>
    <t>-744320819</t>
  </si>
  <si>
    <t>Poznámka k položce:
Současně funguje jako master sběrnice M-Bus a sběrnici napájí.</t>
  </si>
  <si>
    <t>R040_MAR</t>
  </si>
  <si>
    <t xml:space="preserve">M+D Modul je určen pro rozšíření datového koncentrátoru AlfaBox+ a komunikačního převodníku AlfaPort o modemové rozhraní GSM / GPRS / SMS (2G). </t>
  </si>
  <si>
    <t>923488094</t>
  </si>
  <si>
    <t>Poznámka k položce:
Modul umožňuje připojit datový koncentrátor  k APN přes mobilní síť operátora a komunikovat s stavajícím dispečinkem.</t>
  </si>
  <si>
    <t>R041_MAR</t>
  </si>
  <si>
    <t>M+D Impulsní adaptér pro zpracování impulsů z 1 nebo 2 měřičů spotřeby,  impul/výstup 2xM-Bus</t>
  </si>
  <si>
    <t>-241227324</t>
  </si>
  <si>
    <t>R042_MAR</t>
  </si>
  <si>
    <t>Zapojení M-Bus linky do měříče spotřeby tepla</t>
  </si>
  <si>
    <t>-174628396</t>
  </si>
  <si>
    <t>R043_MAR</t>
  </si>
  <si>
    <t>Zapojení M-Bus linky do vodoměru</t>
  </si>
  <si>
    <t>-1676006859</t>
  </si>
  <si>
    <t>R044_MAR</t>
  </si>
  <si>
    <t>Zapojení M-Bus linky do elektroměru</t>
  </si>
  <si>
    <t>-801114723</t>
  </si>
  <si>
    <t>R045_MAR</t>
  </si>
  <si>
    <t>Adresování M-Bus zařízení</t>
  </si>
  <si>
    <t>-2141222967</t>
  </si>
  <si>
    <t>04</t>
  </si>
  <si>
    <t xml:space="preserve"> Stávající vizualizační pracoviště</t>
  </si>
  <si>
    <t>R046_MAR</t>
  </si>
  <si>
    <t>M+D Stávající vizualizační centrála - HW rozšíření o NAS 2TB</t>
  </si>
  <si>
    <t>1091533876</t>
  </si>
  <si>
    <t>R047_MAR</t>
  </si>
  <si>
    <t>Stávající visualisační grafický program - SW rozšíření</t>
  </si>
  <si>
    <t>-1250355894</t>
  </si>
  <si>
    <t>R048_MAR</t>
  </si>
  <si>
    <t>Stávající visualisační program  -  matematický modul</t>
  </si>
  <si>
    <t>767371548</t>
  </si>
  <si>
    <t>R049_MAR</t>
  </si>
  <si>
    <t>Stávající visualisační program  - rozšiřující modul GSM - SMS</t>
  </si>
  <si>
    <t>75785974</t>
  </si>
  <si>
    <t>R050_MAR</t>
  </si>
  <si>
    <t>M+D Licence stávajícího vizualizačního SW pro 1 podstanici</t>
  </si>
  <si>
    <t>-387265118</t>
  </si>
  <si>
    <t>R051_MAR</t>
  </si>
  <si>
    <t>M+D GSM modem včetně antény</t>
  </si>
  <si>
    <t>806608793</t>
  </si>
  <si>
    <t>R052_MAR</t>
  </si>
  <si>
    <t>Paušál a SIM karta pro GSM modul do koncentrátoru Alfaport+</t>
  </si>
  <si>
    <t>282996527</t>
  </si>
  <si>
    <t>R053_MAR</t>
  </si>
  <si>
    <t xml:space="preserve">Integrace datových bodů z měřiče spotřeby </t>
  </si>
  <si>
    <t>-311618973</t>
  </si>
  <si>
    <t>R054_MAR</t>
  </si>
  <si>
    <t>Uživatelský software COP -implementace požadavků investora</t>
  </si>
  <si>
    <t>-293334001</t>
  </si>
  <si>
    <t>R055_MAR</t>
  </si>
  <si>
    <t>Tvorba vizualizačních obrazovek</t>
  </si>
  <si>
    <t>1797987724</t>
  </si>
  <si>
    <t>R056_MAR</t>
  </si>
  <si>
    <t>Zprovoznění rozšíření systému COP</t>
  </si>
  <si>
    <t>122066766</t>
  </si>
  <si>
    <t>05</t>
  </si>
  <si>
    <t xml:space="preserve"> Elektroinstalační materiál</t>
  </si>
  <si>
    <t>R057_MAR</t>
  </si>
  <si>
    <t>M+D Stíněný ovládací kabel  JYTY 2x1</t>
  </si>
  <si>
    <t>215693470</t>
  </si>
  <si>
    <t>R058_MAR</t>
  </si>
  <si>
    <t>M+D Stíněný ovládací kabel JYTY 4x1</t>
  </si>
  <si>
    <t>-1575926020</t>
  </si>
  <si>
    <t>R077_MAR</t>
  </si>
  <si>
    <t>M+D Stíněný ovládací kabel JYTY 14x1</t>
  </si>
  <si>
    <t>1532338334</t>
  </si>
  <si>
    <t>R059_MAR</t>
  </si>
  <si>
    <t>M+D Datový kabel BELDEN Cat 5e</t>
  </si>
  <si>
    <t>150251951</t>
  </si>
  <si>
    <t>R060_MAR</t>
  </si>
  <si>
    <t>M+D Kabelové popisky</t>
  </si>
  <si>
    <t>-49492421</t>
  </si>
  <si>
    <t>R061_MAR</t>
  </si>
  <si>
    <t>M+D Oceloplechový žlab včetně víka a příslušenství 50x35</t>
  </si>
  <si>
    <t>246427678</t>
  </si>
  <si>
    <t>R062_MAR</t>
  </si>
  <si>
    <t>M+D Oceloplechový žlab včetně víka a příslušenství 100x60</t>
  </si>
  <si>
    <t>-695322461</t>
  </si>
  <si>
    <t>R063_MAR</t>
  </si>
  <si>
    <t xml:space="preserve">M+D Systém elektroinstalačních trubek  </t>
  </si>
  <si>
    <t>-160745680</t>
  </si>
  <si>
    <t>R064_MAR</t>
  </si>
  <si>
    <t>Konstrukční materiál</t>
  </si>
  <si>
    <t>975613521</t>
  </si>
  <si>
    <t>R065_MAR</t>
  </si>
  <si>
    <t>M+D Systém požárních ucpávek</t>
  </si>
  <si>
    <t>-355870638</t>
  </si>
  <si>
    <t>R066_MAR</t>
  </si>
  <si>
    <t>M+D Ostatní nutný elektroinstalační materiál</t>
  </si>
  <si>
    <t>-251804886</t>
  </si>
  <si>
    <t>06</t>
  </si>
  <si>
    <t xml:space="preserve"> Programové vybavení a zregulování</t>
  </si>
  <si>
    <t>R067_MAR</t>
  </si>
  <si>
    <t>Programové vybavení DDC podcent. Rozvaděče RVS02</t>
  </si>
  <si>
    <t>-1738611611</t>
  </si>
  <si>
    <t>R068_MAR</t>
  </si>
  <si>
    <t>Programové vybavení M-Bus podcentrály.</t>
  </si>
  <si>
    <t>1265403047</t>
  </si>
  <si>
    <t>R069_MAR</t>
  </si>
  <si>
    <t>Komplexni zkoušky</t>
  </si>
  <si>
    <t>-14925366</t>
  </si>
  <si>
    <t>R070_MAR</t>
  </si>
  <si>
    <t>Revize</t>
  </si>
  <si>
    <t>-1100073971</t>
  </si>
  <si>
    <t>R071_MAR</t>
  </si>
  <si>
    <t>Zaškolení obsluhy</t>
  </si>
  <si>
    <t>-310111594</t>
  </si>
  <si>
    <t>07</t>
  </si>
  <si>
    <t xml:space="preserve"> Ostatní nutné dodávky</t>
  </si>
  <si>
    <t>R072_MAR</t>
  </si>
  <si>
    <t>Příprava pracoviště před započetím prací</t>
  </si>
  <si>
    <t>-560366623</t>
  </si>
  <si>
    <t xml:space="preserve">Poznámka k položce:
Součástí ceny díla jsou vedlejší náklady zhotovitele související s provedením díla nebo jeho části (vybudování, provozování a likvidace svého zařízení staveniště, podílení se na nákladech zřízení, provozování a likvidace ZS pro celou stavbu, mimostaveništní a vnitrostaveništní doprava, ostraha vlastního ZS a předaných částí stavby, clo, energie, mzdové příplatky za práce o svátcích, za práce přesčas, ekologická likvidace odpadu atd.). </t>
  </si>
  <si>
    <t>R073_MAR</t>
  </si>
  <si>
    <t>Pomocné lešení pro montáž zařízení</t>
  </si>
  <si>
    <t>127736350</t>
  </si>
  <si>
    <t>R074_MAR</t>
  </si>
  <si>
    <t>Vypracování dodavatelské projektové dokumentace</t>
  </si>
  <si>
    <t>1508596629</t>
  </si>
  <si>
    <t>R075_MAR</t>
  </si>
  <si>
    <t>Vypracování  dokumentace skutečného stavu</t>
  </si>
  <si>
    <t>1054757239</t>
  </si>
  <si>
    <t>R076_MAR</t>
  </si>
  <si>
    <t>Ostatní nutné nespecifikované dodávky, montáže a demontáže</t>
  </si>
  <si>
    <t>-373793928</t>
  </si>
  <si>
    <t>D.2.3.8 - Předávací stanice PDA, Silnoproud</t>
  </si>
  <si>
    <t xml:space="preserve">    01 -  Rozvaděč RVS01</t>
  </si>
  <si>
    <t xml:space="preserve">    02 -  Elektroinstalační materiál a montáže</t>
  </si>
  <si>
    <t xml:space="preserve">    03 -  Ostatní nutné dodávky</t>
  </si>
  <si>
    <t>R001_El</t>
  </si>
  <si>
    <t>M+D Rozvodnice oceloplechová nástěnná, 1400x600x320 mm, IP 54, RAL 7032-šedá, s montážním panelem, včetně osvětlení</t>
  </si>
  <si>
    <t>144448395</t>
  </si>
  <si>
    <t>R002_El</t>
  </si>
  <si>
    <t>M+D DIN lišta</t>
  </si>
  <si>
    <t>-1255221389</t>
  </si>
  <si>
    <t>R003_El</t>
  </si>
  <si>
    <t>M+D propojovací lišta</t>
  </si>
  <si>
    <t>1953779003</t>
  </si>
  <si>
    <t>R004_El</t>
  </si>
  <si>
    <t>M+D perforované ranžírovací žlaby</t>
  </si>
  <si>
    <t>-828558355</t>
  </si>
  <si>
    <t>R005_El</t>
  </si>
  <si>
    <t>M+D propojovací slaněné vodiče a ostatní drobný a spojovací materiál</t>
  </si>
  <si>
    <t>2022767222</t>
  </si>
  <si>
    <t>R006_El</t>
  </si>
  <si>
    <t>M+D elektronický jednofázový elektroměr</t>
  </si>
  <si>
    <t>1666831081</t>
  </si>
  <si>
    <t>Poznámka k položce:
proud: přímé měření max. 65 A
provozní teplota - 40 až + 70°C
nastavitelný převodový poměr transformátorů napětí a proudu
sériová komunikace M-Bus, měření instrumentačních veličin
schválení MID pro fakturační měření v zemích EU</t>
  </si>
  <si>
    <t>R007_El</t>
  </si>
  <si>
    <t xml:space="preserve">M+D Hlavní vypinač třípólový - 16A, černý + kryty </t>
  </si>
  <si>
    <t>121890345</t>
  </si>
  <si>
    <t>R008_El</t>
  </si>
  <si>
    <t xml:space="preserve">M+ D Jistič jednopolový 10A </t>
  </si>
  <si>
    <t>1969637654</t>
  </si>
  <si>
    <t>R009_El</t>
  </si>
  <si>
    <t>M+D Jistič jednopolový 6A</t>
  </si>
  <si>
    <t>911585812</t>
  </si>
  <si>
    <t>R010_El</t>
  </si>
  <si>
    <t>M+D Jistič jednopolovy 4A</t>
  </si>
  <si>
    <t>1231984444</t>
  </si>
  <si>
    <t>R011_El</t>
  </si>
  <si>
    <t>M+D Pomocný spínač 1x zapínací kontakt, 1x rozpínací kontakt</t>
  </si>
  <si>
    <t>-2011679551</t>
  </si>
  <si>
    <t>R012_El</t>
  </si>
  <si>
    <t>M+D Stykač instalační 20A 230V -  2x zapínací</t>
  </si>
  <si>
    <t>1423322706</t>
  </si>
  <si>
    <t>R013_El</t>
  </si>
  <si>
    <t>M+D 3+N-pól. svodič blesk. proudů, tř. B+C, vým.modul,varistor, jiskřiště</t>
  </si>
  <si>
    <t>-999893798</t>
  </si>
  <si>
    <t>R014_El</t>
  </si>
  <si>
    <t>M+D Signálka s LED, zelená, hlavice Ø22, napájení 24V AC</t>
  </si>
  <si>
    <t>1551277616</t>
  </si>
  <si>
    <t>R015_El</t>
  </si>
  <si>
    <t>M+D Otočný spínač pro montáž do panelu R-0-A</t>
  </si>
  <si>
    <t>-1079397454</t>
  </si>
  <si>
    <t>R016_El</t>
  </si>
  <si>
    <t>M+D Otočný spínač pro montáž do panelu 1-0</t>
  </si>
  <si>
    <t>767804880</t>
  </si>
  <si>
    <t>R017_El</t>
  </si>
  <si>
    <t xml:space="preserve">M+D Havarijní vyrážecí tlačítko pro montáž na povrch </t>
  </si>
  <si>
    <t>329587181</t>
  </si>
  <si>
    <t>R018_El</t>
  </si>
  <si>
    <t>M+D Kabelová vývodka Pg13,5</t>
  </si>
  <si>
    <t>-1960952780</t>
  </si>
  <si>
    <t>R019_El</t>
  </si>
  <si>
    <t>M+D Kabelová vývodka Pg16</t>
  </si>
  <si>
    <t>-381532877</t>
  </si>
  <si>
    <t>R020_El</t>
  </si>
  <si>
    <t>MSvorka řadová RSA 4</t>
  </si>
  <si>
    <t>2025953428</t>
  </si>
  <si>
    <t>R021_El</t>
  </si>
  <si>
    <t xml:space="preserve">M+D Gravírované štítky </t>
  </si>
  <si>
    <t>1293971845</t>
  </si>
  <si>
    <t xml:space="preserve"> Elektroinstalační materiál a montáže</t>
  </si>
  <si>
    <t>R022_El</t>
  </si>
  <si>
    <t>M+D zásuvka, 1p+N+PE, 230V/16A s víčkem, IP44, barva bílá</t>
  </si>
  <si>
    <t>-188902567</t>
  </si>
  <si>
    <t>R023_El</t>
  </si>
  <si>
    <t>M+D krabice rozbočná na povrch, max 2,5mm, IP54, svorky</t>
  </si>
  <si>
    <t>-868625250</t>
  </si>
  <si>
    <t>R024_El</t>
  </si>
  <si>
    <t>M+D Napájecí kabel CYKY-J 3x1,5</t>
  </si>
  <si>
    <t>-370495857</t>
  </si>
  <si>
    <t>R025_El</t>
  </si>
  <si>
    <t>M+D Napájecí kabel CYKY-J 3x2,5</t>
  </si>
  <si>
    <t>26573564</t>
  </si>
  <si>
    <t>R026_El</t>
  </si>
  <si>
    <t>M+D Napájecí kabel CYKY-J 5x4  - délka průřez přívodního kabelu</t>
  </si>
  <si>
    <t>880581461</t>
  </si>
  <si>
    <t>R027_El</t>
  </si>
  <si>
    <t>M+D Sdělovací kabel JYTY 2x1</t>
  </si>
  <si>
    <t>1286611821</t>
  </si>
  <si>
    <t>R028_El</t>
  </si>
  <si>
    <t>M+D vodič pro pospojování,lanovaný pro volné uložení H07V-K 6mm2,zž</t>
  </si>
  <si>
    <t>341256753</t>
  </si>
  <si>
    <t>R029_El</t>
  </si>
  <si>
    <t xml:space="preserve">M+D Kabelové popisky </t>
  </si>
  <si>
    <t>1595843130</t>
  </si>
  <si>
    <t>R030_El</t>
  </si>
  <si>
    <t>-1923431344</t>
  </si>
  <si>
    <t>R031_El</t>
  </si>
  <si>
    <t>607321030</t>
  </si>
  <si>
    <t>R032_El</t>
  </si>
  <si>
    <t>M+D lišta 16x16mm,PVC,bílá,odolnost (750N), MIK16/16</t>
  </si>
  <si>
    <t>326404528</t>
  </si>
  <si>
    <t>R033_El</t>
  </si>
  <si>
    <t>M+D trubka ohebná, PVC,odolnost (750N), FXP 25 IEC +příchytky CL</t>
  </si>
  <si>
    <t>293488737</t>
  </si>
  <si>
    <t>R034_El</t>
  </si>
  <si>
    <t>M+D trubka pevná PVC,(750N),-25/+60 st.C, UPRM 25 IEC +příchytky CL</t>
  </si>
  <si>
    <t>-117275182</t>
  </si>
  <si>
    <t>R035_El</t>
  </si>
  <si>
    <t>M+D svorkovnice dopl. pospojování, vč. krytu</t>
  </si>
  <si>
    <t>ks</t>
  </si>
  <si>
    <t>962871867</t>
  </si>
  <si>
    <t>R036_El</t>
  </si>
  <si>
    <t>M+D montáž nástěnného rozvaděče</t>
  </si>
  <si>
    <t>1033592902</t>
  </si>
  <si>
    <t>R037_El</t>
  </si>
  <si>
    <t>M+D ostatní el. materiál</t>
  </si>
  <si>
    <t>1601071942</t>
  </si>
  <si>
    <t>R038_El</t>
  </si>
  <si>
    <t>-1989931605</t>
  </si>
  <si>
    <t>R039_El</t>
  </si>
  <si>
    <t>Zaučení obsluhy</t>
  </si>
  <si>
    <t>667351312</t>
  </si>
  <si>
    <t>R040_El</t>
  </si>
  <si>
    <t>Hodinová zúčtovací sada profesní koordinace</t>
  </si>
  <si>
    <t>-117079840</t>
  </si>
  <si>
    <t>R041_El</t>
  </si>
  <si>
    <t>Příprava pracoviště</t>
  </si>
  <si>
    <t>2081244936</t>
  </si>
  <si>
    <t>Poznámka k položce:
Součástí ceny díla jsou vedlejší náklady zhotovitele související s provedením díla nebo jeho části (vybudování, provozování a likvidace svého zařízení staveniště, podílení se na nákladech zřízení, provozování a likvidace ZS pro celou stavbu, mimostaveništní a vnitrostaveništní doprava, ostraha vlastního ZS a předaných částí stavby, clo, energie, mzdové příplatky za práce o svátcích, za práce přesčas, ekologická likvidace odpadu atd.).</t>
  </si>
  <si>
    <t>R042_El</t>
  </si>
  <si>
    <t>1664690976</t>
  </si>
  <si>
    <t>R043_El</t>
  </si>
  <si>
    <t>1767736004</t>
  </si>
  <si>
    <t>R044_El</t>
  </si>
  <si>
    <t>Provozní zkoušky</t>
  </si>
  <si>
    <t>-1734662248</t>
  </si>
  <si>
    <t>D.3 - Předávací stanice v objektu kuchyně - vytápění</t>
  </si>
  <si>
    <t>1499431835</t>
  </si>
  <si>
    <t>91344526</t>
  </si>
  <si>
    <t>-1470880814</t>
  </si>
  <si>
    <t>1,102*4</t>
  </si>
  <si>
    <t>-952435111</t>
  </si>
  <si>
    <t>-28494624</t>
  </si>
  <si>
    <t>-2067011955</t>
  </si>
  <si>
    <t>1001172908</t>
  </si>
  <si>
    <t>-662534608</t>
  </si>
  <si>
    <t>631545320</t>
  </si>
  <si>
    <t>pouzdro potrubní izolační ALS 35/30 mm</t>
  </si>
  <si>
    <t>-626812346</t>
  </si>
  <si>
    <t>1673925094</t>
  </si>
  <si>
    <t>-1674271360</t>
  </si>
  <si>
    <t>364673830</t>
  </si>
  <si>
    <t>-1658301337</t>
  </si>
  <si>
    <t>-1355382488</t>
  </si>
  <si>
    <t>-2053252299</t>
  </si>
  <si>
    <t>722131934R</t>
  </si>
  <si>
    <t>Šroubení 5/4", topenářské, pozink</t>
  </si>
  <si>
    <t>-364235314</t>
  </si>
  <si>
    <t>722131936R</t>
  </si>
  <si>
    <t>Šroubení 2", topenářské, pozink</t>
  </si>
  <si>
    <t>1306253377</t>
  </si>
  <si>
    <t>-27639696</t>
  </si>
  <si>
    <t>1859744523</t>
  </si>
  <si>
    <t>-722047125</t>
  </si>
  <si>
    <t>1929627033</t>
  </si>
  <si>
    <t>240767011</t>
  </si>
  <si>
    <t>-244326099</t>
  </si>
  <si>
    <t>-1606213402</t>
  </si>
  <si>
    <t>2054051963</t>
  </si>
  <si>
    <t>1491439372</t>
  </si>
  <si>
    <t>-596852481</t>
  </si>
  <si>
    <t>622519658</t>
  </si>
  <si>
    <t>722240122</t>
  </si>
  <si>
    <t>Kohout kulový plastový PPR DN 20</t>
  </si>
  <si>
    <t>1509847347</t>
  </si>
  <si>
    <t>1246848056</t>
  </si>
  <si>
    <t>722240125</t>
  </si>
  <si>
    <t>Kohout kulový plastový PPR DN 40</t>
  </si>
  <si>
    <t>1625524313</t>
  </si>
  <si>
    <t>426305544</t>
  </si>
  <si>
    <t>-1853773650</t>
  </si>
  <si>
    <t>722290226</t>
  </si>
  <si>
    <t>Zkouška těsnosti vodovodního potrubí závitového do DN 50</t>
  </si>
  <si>
    <t>-627812803</t>
  </si>
  <si>
    <t>3+10+25</t>
  </si>
  <si>
    <t>722290234</t>
  </si>
  <si>
    <t>Proplach a dezinfekce vodovodního potrubí do DN 80</t>
  </si>
  <si>
    <t>-812644777</t>
  </si>
  <si>
    <t>-1063067938</t>
  </si>
  <si>
    <t>828928008</t>
  </si>
  <si>
    <t>15616479</t>
  </si>
  <si>
    <t>Dávkovací blok DB 3/4", Skládá se z: impilzní vodoměr, zpětná klapka, vstřikovací kus, dávkovací čerpadlo - proporcionální dávkování, zásobní nádrž na chemii, sací koš se sondou hlídání minimální hladiny, propojovací kabely a hadičky, zpětná klapka za vod</t>
  </si>
  <si>
    <t>-576438043</t>
  </si>
  <si>
    <t>846027856</t>
  </si>
  <si>
    <t>724231128R</t>
  </si>
  <si>
    <t>Tlakoměr  prům. 63mm rozsah: 0 - 5kPa včetně kondenzační smyčky s 3-cestným zkušebním kohoutem na plyn</t>
  </si>
  <si>
    <t>471227030</t>
  </si>
  <si>
    <t>-1264073332</t>
  </si>
  <si>
    <t>-2049046166</t>
  </si>
  <si>
    <t>328117563</t>
  </si>
  <si>
    <t>724234109R</t>
  </si>
  <si>
    <t>Expanzní nádoba na pitnou vodu objem 35 litrů, PN10</t>
  </si>
  <si>
    <t>1529534164</t>
  </si>
  <si>
    <t>-1977919243</t>
  </si>
  <si>
    <t>1098222379</t>
  </si>
  <si>
    <t>732229711R</t>
  </si>
  <si>
    <t>Deskový výměník - pájený, Q=210kW, teplá strana 90/70°C, tlaková ztráta 20kPa, připojení R1", studená strana 80/60°C, tlaková ztráta 19kPa, připojení R1", D+M, vč.tepelné izolace a příslušenství, D+M</t>
  </si>
  <si>
    <t>-719104071</t>
  </si>
  <si>
    <t>732229712</t>
  </si>
  <si>
    <t>Deskový výměník - pájený, Q=60kW, teplá strana 90/70°C, tlaková ztráta 31kPa, připojení R1", studená strana 10/70°C, tlaková ztráta 4kPa, připojení R1", na pitnou vodu, D+M, vč.tepelné izolace a příslušenství, D+M</t>
  </si>
  <si>
    <t>1582846576</t>
  </si>
  <si>
    <t>Akumulační zásobník TV o objemu 500 litrů, přípojka topné vody 1", přípojky studená a teplá voda 2",  cirkulace 5/4", D+M</t>
  </si>
  <si>
    <t>2060959869</t>
  </si>
  <si>
    <t>382473510</t>
  </si>
  <si>
    <t>2109217594</t>
  </si>
  <si>
    <t>1391837846</t>
  </si>
  <si>
    <t>732421412R</t>
  </si>
  <si>
    <t>Cirkulační čerpadlo tříotáčkové nerezové, ot.2, Q=1m3/h, H=2,3m, 1N-230V, 50Hz, P=45W, D+M</t>
  </si>
  <si>
    <t>-1332276989</t>
  </si>
  <si>
    <t>Čerpadlo teplovodní mokroběžné přírubové DN 40 výtlak do 8 m průtok 13 m3/h jednodílné pro vytápění</t>
  </si>
  <si>
    <t>2094169351</t>
  </si>
  <si>
    <t>-966833354</t>
  </si>
  <si>
    <t>410489803</t>
  </si>
  <si>
    <t>1482763415</t>
  </si>
  <si>
    <t>733111116</t>
  </si>
  <si>
    <t>Potrubí ocelové závitové bezešvé běžné v kotelnách nebo strojovnách DN 32</t>
  </si>
  <si>
    <t>-1187264111</t>
  </si>
  <si>
    <t>376227340</t>
  </si>
  <si>
    <t>733120819</t>
  </si>
  <si>
    <t>Demontáž potrubí ocelového hladkého do D 60,3</t>
  </si>
  <si>
    <t>794402209</t>
  </si>
  <si>
    <t>715562014</t>
  </si>
  <si>
    <t>1984817865</t>
  </si>
  <si>
    <t>-44118504</t>
  </si>
  <si>
    <t>-116680833</t>
  </si>
  <si>
    <t>1781497416</t>
  </si>
  <si>
    <t>733811251</t>
  </si>
  <si>
    <t>Ochrana vodovodního potrubí přilepenými termoizolačními trubicemi z PE tl do 25 mm DN do 22 mm</t>
  </si>
  <si>
    <t>-1972544530</t>
  </si>
  <si>
    <t>963785513</t>
  </si>
  <si>
    <t>5+20</t>
  </si>
  <si>
    <t>119876701</t>
  </si>
  <si>
    <t>1526252071</t>
  </si>
  <si>
    <t>1908180021</t>
  </si>
  <si>
    <t>734220105</t>
  </si>
  <si>
    <t>Ventil závitový regulační přímý G 2 PN 20 do 100°C vyvažovací</t>
  </si>
  <si>
    <t>922848884</t>
  </si>
  <si>
    <t>-454370916</t>
  </si>
  <si>
    <t>-1880794730</t>
  </si>
  <si>
    <t>734221415R</t>
  </si>
  <si>
    <t>Vyvažovací ventil na pitnou vodu, DN 1"</t>
  </si>
  <si>
    <t>248945821</t>
  </si>
  <si>
    <t>457212603</t>
  </si>
  <si>
    <t>-670159140</t>
  </si>
  <si>
    <t>734242415</t>
  </si>
  <si>
    <t>Ventil závitový zpětný přímý G 5/4 PN 16 do 110°C</t>
  </si>
  <si>
    <t>1940414210</t>
  </si>
  <si>
    <t>1859696282</t>
  </si>
  <si>
    <t>1943500650</t>
  </si>
  <si>
    <t>734291245</t>
  </si>
  <si>
    <t>Filtr závitový přímý G 1 1/4 PN 16 do 130°C s vnitřními závity, hrubž</t>
  </si>
  <si>
    <t>-186869519</t>
  </si>
  <si>
    <t>1352169045</t>
  </si>
  <si>
    <t>-833456105</t>
  </si>
  <si>
    <t>1077533333</t>
  </si>
  <si>
    <t>734292717</t>
  </si>
  <si>
    <t>Kohout kulový přímý G 1 1/2 PN 42 do 185°C vnitřní závit</t>
  </si>
  <si>
    <t>1910436104</t>
  </si>
  <si>
    <t>1363816844</t>
  </si>
  <si>
    <t>1020484056</t>
  </si>
  <si>
    <t>-1262451375</t>
  </si>
  <si>
    <t>-907791702</t>
  </si>
  <si>
    <t>1540437212</t>
  </si>
  <si>
    <t>734424103R</t>
  </si>
  <si>
    <t>3-cestný zkušební kohout (pro MaR)</t>
  </si>
  <si>
    <t>873379874</t>
  </si>
  <si>
    <t>-1840144100</t>
  </si>
  <si>
    <t>583832141</t>
  </si>
  <si>
    <t>2125262692</t>
  </si>
  <si>
    <t>834628687</t>
  </si>
  <si>
    <t>-952841216</t>
  </si>
  <si>
    <t>-373256567</t>
  </si>
  <si>
    <t>-398775203</t>
  </si>
  <si>
    <t>25*2</t>
  </si>
  <si>
    <t>-506529931</t>
  </si>
  <si>
    <t>-1384574138</t>
  </si>
  <si>
    <t>-947679792</t>
  </si>
  <si>
    <t>431180078</t>
  </si>
  <si>
    <t>103</t>
  </si>
  <si>
    <t>-334597045</t>
  </si>
  <si>
    <t>104</t>
  </si>
  <si>
    <t>-1817088046</t>
  </si>
  <si>
    <t>105</t>
  </si>
  <si>
    <t>-1630812004</t>
  </si>
  <si>
    <t>D.3.3.7 - Předávací stanice v objektu kuchyně - MAR</t>
  </si>
  <si>
    <t xml:space="preserve">    02 -  Rozvaděč RVS02</t>
  </si>
  <si>
    <t>1683762919</t>
  </si>
  <si>
    <t>1697527450</t>
  </si>
  <si>
    <t>-1535994891</t>
  </si>
  <si>
    <t>-496893071</t>
  </si>
  <si>
    <t>-1195478883</t>
  </si>
  <si>
    <t>-1252785747</t>
  </si>
  <si>
    <t>1636843685</t>
  </si>
  <si>
    <t>-856177527</t>
  </si>
  <si>
    <t>1043659688</t>
  </si>
  <si>
    <t>-342979587</t>
  </si>
  <si>
    <t>127625245</t>
  </si>
  <si>
    <t>-447667845</t>
  </si>
  <si>
    <t xml:space="preserve"> Rozvaděč RVS02</t>
  </si>
  <si>
    <t>-826180723</t>
  </si>
  <si>
    <t>-652383560</t>
  </si>
  <si>
    <t>637490954</t>
  </si>
  <si>
    <t>683946577</t>
  </si>
  <si>
    <t>292140847</t>
  </si>
  <si>
    <t>-1721363033</t>
  </si>
  <si>
    <t>-138926915</t>
  </si>
  <si>
    <t>-1055188671</t>
  </si>
  <si>
    <t>-197244802</t>
  </si>
  <si>
    <t>-2019286783</t>
  </si>
  <si>
    <t>-93865846</t>
  </si>
  <si>
    <t>-598066509</t>
  </si>
  <si>
    <t>1018520270</t>
  </si>
  <si>
    <t>-834166044</t>
  </si>
  <si>
    <t>-619030686</t>
  </si>
  <si>
    <t>1720899851</t>
  </si>
  <si>
    <t>-1101466087</t>
  </si>
  <si>
    <t>-1248167364</t>
  </si>
  <si>
    <t>-2142937502</t>
  </si>
  <si>
    <t>-599979385</t>
  </si>
  <si>
    <t>1755356524</t>
  </si>
  <si>
    <t>939010896</t>
  </si>
  <si>
    <t>-2111344056</t>
  </si>
  <si>
    <t>1299388771</t>
  </si>
  <si>
    <t>-1763014883</t>
  </si>
  <si>
    <t>-34247083</t>
  </si>
  <si>
    <t>902229705</t>
  </si>
  <si>
    <t>-720959509</t>
  </si>
  <si>
    <t>-2029896483</t>
  </si>
  <si>
    <t>-1777848663</t>
  </si>
  <si>
    <t>-97006899</t>
  </si>
  <si>
    <t>38174948</t>
  </si>
  <si>
    <t>506687074</t>
  </si>
  <si>
    <t>1829034699</t>
  </si>
  <si>
    <t>1310510267</t>
  </si>
  <si>
    <t>1983892299</t>
  </si>
  <si>
    <t>-551829285</t>
  </si>
  <si>
    <t>-853005172</t>
  </si>
  <si>
    <t>-1396350769</t>
  </si>
  <si>
    <t>-2048332773</t>
  </si>
  <si>
    <t>-30313485</t>
  </si>
  <si>
    <t>-1660750517</t>
  </si>
  <si>
    <t>1355933053</t>
  </si>
  <si>
    <t>-838884809</t>
  </si>
  <si>
    <t>1156866099</t>
  </si>
  <si>
    <t>1411087675</t>
  </si>
  <si>
    <t>-1013131743</t>
  </si>
  <si>
    <t>1099137699</t>
  </si>
  <si>
    <t>-1544030015</t>
  </si>
  <si>
    <t>-1068927709</t>
  </si>
  <si>
    <t>574629339</t>
  </si>
  <si>
    <t>588816346</t>
  </si>
  <si>
    <t>-1480165083</t>
  </si>
  <si>
    <t>-1367429428</t>
  </si>
  <si>
    <t>754765878</t>
  </si>
  <si>
    <t>1826207783</t>
  </si>
  <si>
    <t>-1273600684</t>
  </si>
  <si>
    <t>-534536316</t>
  </si>
  <si>
    <t>148978987</t>
  </si>
  <si>
    <t>-1849045846</t>
  </si>
  <si>
    <t>-1932824077</t>
  </si>
  <si>
    <t>-38795715</t>
  </si>
  <si>
    <t>176649430</t>
  </si>
  <si>
    <t>-396419198</t>
  </si>
  <si>
    <t>D.3.3.8 - Předávací stanice v objektu kuchyně - silnoproud</t>
  </si>
  <si>
    <t xml:space="preserve">    01 -  Rozvaděč RVS02</t>
  </si>
  <si>
    <t>631889990</t>
  </si>
  <si>
    <t>-136401649</t>
  </si>
  <si>
    <t>-2118350413</t>
  </si>
  <si>
    <t>1583536490</t>
  </si>
  <si>
    <t>-48801361</t>
  </si>
  <si>
    <t>-939525149</t>
  </si>
  <si>
    <t>-834324987</t>
  </si>
  <si>
    <t>743936513</t>
  </si>
  <si>
    <t>932115043</t>
  </si>
  <si>
    <t>782256148</t>
  </si>
  <si>
    <t>1399169921</t>
  </si>
  <si>
    <t>1070077682</t>
  </si>
  <si>
    <t>-1813104915</t>
  </si>
  <si>
    <t>-962042114</t>
  </si>
  <si>
    <t>-154670178</t>
  </si>
  <si>
    <t>1320008752</t>
  </si>
  <si>
    <t>1255842763</t>
  </si>
  <si>
    <t>1985230399</t>
  </si>
  <si>
    <t>321326490</t>
  </si>
  <si>
    <t>1097199900</t>
  </si>
  <si>
    <t>1109197494</t>
  </si>
  <si>
    <t>1333221869</t>
  </si>
  <si>
    <t>979233390</t>
  </si>
  <si>
    <t>634061750</t>
  </si>
  <si>
    <t>860309258</t>
  </si>
  <si>
    <t>-868628458</t>
  </si>
  <si>
    <t>-341997484</t>
  </si>
  <si>
    <t>1556280704</t>
  </si>
  <si>
    <t>-487334377</t>
  </si>
  <si>
    <t>-227487791</t>
  </si>
  <si>
    <t>580825725</t>
  </si>
  <si>
    <t>-264691085</t>
  </si>
  <si>
    <t>771083095</t>
  </si>
  <si>
    <t>253314985</t>
  </si>
  <si>
    <t>2043930686</t>
  </si>
  <si>
    <t>-2139762787</t>
  </si>
  <si>
    <t>2063540445</t>
  </si>
  <si>
    <t>804461572</t>
  </si>
  <si>
    <t>1742754782</t>
  </si>
  <si>
    <t>1452702499</t>
  </si>
  <si>
    <t>-874116204</t>
  </si>
  <si>
    <t>1109683760</t>
  </si>
  <si>
    <t>495301901</t>
  </si>
  <si>
    <t>-1659050082</t>
  </si>
  <si>
    <t>D.4 - Přeložka horkovodu</t>
  </si>
  <si>
    <t xml:space="preserve">    1 -  Zemní práce</t>
  </si>
  <si>
    <t xml:space="preserve">    4 -  Vodorovné konstrukce</t>
  </si>
  <si>
    <t xml:space="preserve">    5 -  Komunikace pozemní</t>
  </si>
  <si>
    <t xml:space="preserve">    9 -  Ostatní konstrukce a práce, bourání</t>
  </si>
  <si>
    <t xml:space="preserve">    998 -  Přesun hmot</t>
  </si>
  <si>
    <t xml:space="preserve"> Zemní práce</t>
  </si>
  <si>
    <t>113107012</t>
  </si>
  <si>
    <t>Odstranění podkladu plochy do 15 m2 z kameniva těženého tl 200 mm při překopech inž sítí</t>
  </si>
  <si>
    <t>1337829496</t>
  </si>
  <si>
    <t>113107023</t>
  </si>
  <si>
    <t>Odstranění podkladu plochy do 15 m2 z kameniva drceného tl 300 mm při překopech inž sítí</t>
  </si>
  <si>
    <t>-1041610840</t>
  </si>
  <si>
    <t>113107042</t>
  </si>
  <si>
    <t>Odstranění podkladu plochy do 15 m2 živičných tl 100 mm při překopech inž sítí</t>
  </si>
  <si>
    <t>596885134</t>
  </si>
  <si>
    <t>1,80*5,00*2</t>
  </si>
  <si>
    <t>113202111</t>
  </si>
  <si>
    <t>Vytrhání obrub krajníků obrubníků stojatých</t>
  </si>
  <si>
    <t>1897583487</t>
  </si>
  <si>
    <t>119002121</t>
  </si>
  <si>
    <t>Přechová lávka délky do 2 m včetně zábradlí pro zabezpečení výkopu zřízení</t>
  </si>
  <si>
    <t>56910844</t>
  </si>
  <si>
    <t>119002122</t>
  </si>
  <si>
    <t>Přechodová lávka délky do 2 m včetně zábradlí pro zabezpečení výkopu odstranění</t>
  </si>
  <si>
    <t>2297149</t>
  </si>
  <si>
    <t>119002411</t>
  </si>
  <si>
    <t>Pojezdový ocelový plech pro zabezpčení výkopu  zřízení</t>
  </si>
  <si>
    <t>129595760</t>
  </si>
  <si>
    <t>6,00*1,80</t>
  </si>
  <si>
    <t>119002412</t>
  </si>
  <si>
    <t>Pojezdový ocelový plech pro zabezpčení výkopu odstranění</t>
  </si>
  <si>
    <t>1118513789</t>
  </si>
  <si>
    <t>13000-R01</t>
  </si>
  <si>
    <t>Poplatky za zábory pozemků</t>
  </si>
  <si>
    <t>-1392726066</t>
  </si>
  <si>
    <t>13000-R02.1</t>
  </si>
  <si>
    <t>Poplatky za dopravní značení, regulace, výluka a ochrana dopravy</t>
  </si>
  <si>
    <t>894675235</t>
  </si>
  <si>
    <t>13000-R03</t>
  </si>
  <si>
    <t>Poplatky za výkopová povolení</t>
  </si>
  <si>
    <t>1514006895</t>
  </si>
  <si>
    <t>13000-R04</t>
  </si>
  <si>
    <t>Poplatky za vytýčení sítí</t>
  </si>
  <si>
    <t>330178323</t>
  </si>
  <si>
    <t>13000-R06</t>
  </si>
  <si>
    <t>Poplatky za geodetická zaměření</t>
  </si>
  <si>
    <t>1409298189</t>
  </si>
  <si>
    <t>13000-R07</t>
  </si>
  <si>
    <t>Hutnící zkoušky</t>
  </si>
  <si>
    <t>-1361364737</t>
  </si>
  <si>
    <t>132201201</t>
  </si>
  <si>
    <t>Hloubení rýh š do 2000 mm v hornině tř. 3 objemu do 100 m3</t>
  </si>
  <si>
    <t>m3</t>
  </si>
  <si>
    <t>-2035277471</t>
  </si>
  <si>
    <t>132201209</t>
  </si>
  <si>
    <t>Příplatek za lepivost k hloubení rýh š do 2000 mm v hornině tř. 3</t>
  </si>
  <si>
    <t>1561387026</t>
  </si>
  <si>
    <t>151101101</t>
  </si>
  <si>
    <t>Zřízení příložného pažení a rozepření stěn rýh hl do 2 m</t>
  </si>
  <si>
    <t>-565975068</t>
  </si>
  <si>
    <t>1,20*(31,25+14,55)*2</t>
  </si>
  <si>
    <t>151101111</t>
  </si>
  <si>
    <t>Odstranění příložného pažení a rozepření stěn rýh hl do 2 m</t>
  </si>
  <si>
    <t>2145418811</t>
  </si>
  <si>
    <t>161101101</t>
  </si>
  <si>
    <t>Svislé přemístění výkopku z horniny tř. 1 až 4 hl výkopu do 2,5 m</t>
  </si>
  <si>
    <t>2084756214</t>
  </si>
  <si>
    <t>162701105</t>
  </si>
  <si>
    <t>Vodorovné přemístění do 10000 m výkopku/sypaniny z horniny tř. 1 až 4</t>
  </si>
  <si>
    <t>-1972507495</t>
  </si>
  <si>
    <t>167101101</t>
  </si>
  <si>
    <t>Nakládání výkopku z hornin tř. 1 až 4 do 100 m3, přebytečná zemina</t>
  </si>
  <si>
    <t>-245503734</t>
  </si>
  <si>
    <t>171201201</t>
  </si>
  <si>
    <t>Uložení sypaniny na skládky</t>
  </si>
  <si>
    <t>-493286351</t>
  </si>
  <si>
    <t>171201211</t>
  </si>
  <si>
    <t>Poplatek za uložení odpadu ze sypaniny na skládce (skládkovné)</t>
  </si>
  <si>
    <t>1780561751</t>
  </si>
  <si>
    <t>37,080*1,70</t>
  </si>
  <si>
    <t>174101101</t>
  </si>
  <si>
    <t>Zásyp jam, šachet rýh nebo kolem objektů sypaninou se zhutněním</t>
  </si>
  <si>
    <t>-1260063519</t>
  </si>
  <si>
    <t>175111101</t>
  </si>
  <si>
    <t>Obsypání potrubí ručně sypaninou bez prohození, uloženou do 3 m</t>
  </si>
  <si>
    <t>382018312</t>
  </si>
  <si>
    <t>(31,25+14,55)*1,20*0,50</t>
  </si>
  <si>
    <t>583313400</t>
  </si>
  <si>
    <t>kamenivo těžené drobné prané (Bratčice) frakce 0-4 pr.</t>
  </si>
  <si>
    <t>999781340</t>
  </si>
  <si>
    <t xml:space="preserve"> Vodorovné konstrukce</t>
  </si>
  <si>
    <t>451573111</t>
  </si>
  <si>
    <t>Lože pod potrubí otevřený výkop ze štěrkopísku</t>
  </si>
  <si>
    <t>547196569</t>
  </si>
  <si>
    <t>(31,25+14,55)*1,20*0,10</t>
  </si>
  <si>
    <t xml:space="preserve"> Komunikace pozemní</t>
  </si>
  <si>
    <t>572330111</t>
  </si>
  <si>
    <t>Vyspravení krytu komunikací po překopech plochy do 15 m2 obalovaným kamenivem tl 50 mm</t>
  </si>
  <si>
    <t>-1760596460</t>
  </si>
  <si>
    <t>572340111</t>
  </si>
  <si>
    <t>Vyspravení krytu komunikací po překopech plochy do 15 m2 asfaltovým betonem ACO (AB) tl 50 mm</t>
  </si>
  <si>
    <t>1948745280</t>
  </si>
  <si>
    <t xml:space="preserve"> Ostatní konstrukce a práce, bourání</t>
  </si>
  <si>
    <t>916231213</t>
  </si>
  <si>
    <t>Osazení chodníkového obrubníku betonového stojatého s boční opěrou do lože z betonu prostého</t>
  </si>
  <si>
    <t>1894273024</t>
  </si>
  <si>
    <t>592174150</t>
  </si>
  <si>
    <t>obrubník betonový chodníkový ABO 13-10 100x10x25 cm</t>
  </si>
  <si>
    <t>131446145</t>
  </si>
  <si>
    <t>919732211</t>
  </si>
  <si>
    <t>Styčná spára napojení nového živičného povrchu na stávající za tepla š 15 mm hl 25 mm s prořezáním</t>
  </si>
  <si>
    <t>-232743361</t>
  </si>
  <si>
    <t>5*2*2</t>
  </si>
  <si>
    <t>919735112</t>
  </si>
  <si>
    <t>Řezání stávajícího živičného krytu hl do 100 mm</t>
  </si>
  <si>
    <t>-357811504</t>
  </si>
  <si>
    <t>997221551</t>
  </si>
  <si>
    <t>Vodorovná doprava suti ze sypkých materiálů do 1 km</t>
  </si>
  <si>
    <t>1198575491</t>
  </si>
  <si>
    <t>997221559</t>
  </si>
  <si>
    <t>Příplatek ZKD 1 km u vodorovné dopravy suti ze sypkých materiálů</t>
  </si>
  <si>
    <t>631629884</t>
  </si>
  <si>
    <t>997221561</t>
  </si>
  <si>
    <t>Vodorovná doprava suti z kusových materiálů do 1 km</t>
  </si>
  <si>
    <t>-1096919356</t>
  </si>
  <si>
    <t>997221569</t>
  </si>
  <si>
    <t>Příplatek ZKD 1 km u vodorovné dopravy suti z kusových materiálů</t>
  </si>
  <si>
    <t>-1270430688</t>
  </si>
  <si>
    <t>997221611</t>
  </si>
  <si>
    <t>Nakládání suti na dopravní prostředky pro vodorovnou dopravu</t>
  </si>
  <si>
    <t>-528150781</t>
  </si>
  <si>
    <t>997221612</t>
  </si>
  <si>
    <t>Nakládání vybouraných hmot na dopravní prostředky pro vodorovnou dopravu</t>
  </si>
  <si>
    <t>786487341</t>
  </si>
  <si>
    <t>997221815</t>
  </si>
  <si>
    <t>Poplatek za uložení betonového odpadu na skládce (skládkovné)</t>
  </si>
  <si>
    <t>2037132868</t>
  </si>
  <si>
    <t>997221845</t>
  </si>
  <si>
    <t>Poplatek za uložení odpadu z asfaltových povrchů na skládce (skládkovné)</t>
  </si>
  <si>
    <t>2132384260</t>
  </si>
  <si>
    <t>997221855</t>
  </si>
  <si>
    <t>Poplatek za uložení odpadu z kameniva na skládce (skládkovné)</t>
  </si>
  <si>
    <t>465704550</t>
  </si>
  <si>
    <t>998</t>
  </si>
  <si>
    <t xml:space="preserve"> Přesun hmot</t>
  </si>
  <si>
    <t>998272201</t>
  </si>
  <si>
    <t>Přesun hmot pro trubní vedení z ocelových trub svařovaných otevřený výkop</t>
  </si>
  <si>
    <t>2002283784</t>
  </si>
  <si>
    <t>230013061</t>
  </si>
  <si>
    <t>Mont.předizol. potr.DN 65 mm,D 140 mm,spoj po 6 m</t>
  </si>
  <si>
    <t>-2130776837</t>
  </si>
  <si>
    <t>(31,25+14,55)*2</t>
  </si>
  <si>
    <t>14710020</t>
  </si>
  <si>
    <t>Potrubí předizolované DN 65/140, vč.tvarovek</t>
  </si>
  <si>
    <t>1589896442</t>
  </si>
  <si>
    <t>230014061</t>
  </si>
  <si>
    <t>Spojky předizolovaného potrubí DN 65/D140 mm</t>
  </si>
  <si>
    <t>936349165</t>
  </si>
  <si>
    <t>14710090</t>
  </si>
  <si>
    <t>Smršťovací spojky</t>
  </si>
  <si>
    <t>1768519948</t>
  </si>
  <si>
    <t>2300-R1</t>
  </si>
  <si>
    <t>Revize horkovodu</t>
  </si>
  <si>
    <t>932450786</t>
  </si>
  <si>
    <t>230120044</t>
  </si>
  <si>
    <t>Čištění potrubí profukováním nebo proplachováním DN 65</t>
  </si>
  <si>
    <t>-1891369362</t>
  </si>
  <si>
    <t>230170002</t>
  </si>
  <si>
    <t>Tlakové zkoušky těsnosti potrubí - příprava DN do 80</t>
  </si>
  <si>
    <t>sada</t>
  </si>
  <si>
    <t>303406089</t>
  </si>
  <si>
    <t>230170012</t>
  </si>
  <si>
    <t>Tlakové zkoušky těsnosti potrubí - zkouška DN do 80</t>
  </si>
  <si>
    <t>536716278</t>
  </si>
  <si>
    <t>230200157R</t>
  </si>
  <si>
    <t>Napojení na stávající rozvod, D+M</t>
  </si>
  <si>
    <t>-1223057889</t>
  </si>
  <si>
    <t>MD</t>
  </si>
  <si>
    <t>Mimostaveništní doprava</t>
  </si>
  <si>
    <t>188645513</t>
  </si>
  <si>
    <t>653346108</t>
  </si>
  <si>
    <t>-884375142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</si>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</sst>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5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b/>
      <sz val="16"/>
      <name val="Trebuchet MS"/>
    </font>
    <font>
      <sz val="8"/>
      <color rgb="FF3366FF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0"/>
      <color theme="10"/>
      <name val="Trebuchet MS"/>
    </font>
    <font>
      <b/>
      <sz val="12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sz val="7"/>
      <color rgb="FF969696"/>
      <name val="Trebuchet MS"/>
    </font>
    <font>
      <i/>
      <sz val="7"/>
      <color rgb="FF969696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3" fillId="0" borderId="0" applyNumberFormat="0" applyFill="0" applyBorder="0" applyAlignment="0" applyProtection="0"/>
  </cellStyleXfs>
  <cellXfs count="375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horizontal="left" vertical="center"/>
    </xf>
    <xf numFmtId="0" fontId="13" fillId="2" borderId="0" xfId="1" applyFont="1" applyFill="1" applyAlignment="1" applyProtection="1">
      <alignment vertical="center"/>
    </xf>
    <xf numFmtId="0" fontId="43" fillId="2" borderId="0" xfId="1" applyFill="1"/>
    <xf numFmtId="0" fontId="0" fillId="2" borderId="0" xfId="0" applyFill="1"/>
    <xf numFmtId="0" fontId="10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14" fillId="0" borderId="0" xfId="0" applyFont="1" applyBorder="1" applyAlignment="1" applyProtection="1">
      <alignment horizontal="left" vertical="center"/>
    </xf>
    <xf numFmtId="0" fontId="0" fillId="0" borderId="6" xfId="0" applyBorder="1" applyProtection="1"/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17" fillId="0" borderId="0" xfId="0" applyFont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  <protection locked="0"/>
    </xf>
    <xf numFmtId="49" fontId="2" fillId="3" borderId="0" xfId="0" applyNumberFormat="1" applyFont="1" applyFill="1" applyBorder="1" applyAlignment="1" applyProtection="1">
      <alignment horizontal="left" vertical="center"/>
      <protection locked="0"/>
    </xf>
    <xf numFmtId="0" fontId="0" fillId="0" borderId="7" xfId="0" applyBorder="1" applyProtection="1"/>
    <xf numFmtId="0" fontId="0" fillId="0" borderId="5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19" fillId="0" borderId="8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vertical="center"/>
    </xf>
    <xf numFmtId="0" fontId="0" fillId="4" borderId="0" xfId="0" applyFont="1" applyFill="1" applyBorder="1" applyAlignment="1" applyProtection="1">
      <alignment vertical="center"/>
    </xf>
    <xf numFmtId="0" fontId="3" fillId="4" borderId="9" xfId="0" applyFont="1" applyFill="1" applyBorder="1" applyAlignment="1" applyProtection="1">
      <alignment horizontal="left" vertical="center"/>
    </xf>
    <xf numFmtId="0" fontId="0" fillId="4" borderId="10" xfId="0" applyFont="1" applyFill="1" applyBorder="1" applyAlignment="1" applyProtection="1">
      <alignment vertical="center"/>
    </xf>
    <xf numFmtId="0" fontId="3" fillId="4" borderId="10" xfId="0" applyFont="1" applyFill="1" applyBorder="1" applyAlignment="1" applyProtection="1">
      <alignment horizontal="center" vertical="center"/>
    </xf>
    <xf numFmtId="0" fontId="0" fillId="4" borderId="6" xfId="0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5" xfId="0" applyFont="1" applyBorder="1" applyAlignment="1">
      <alignment vertical="center"/>
    </xf>
    <xf numFmtId="0" fontId="14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1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5" xfId="0" applyFont="1" applyBorder="1" applyAlignment="1">
      <alignment vertical="center"/>
    </xf>
    <xf numFmtId="0" fontId="20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9" xfId="0" applyFont="1" applyBorder="1" applyAlignment="1" applyProtection="1">
      <alignment vertical="center"/>
    </xf>
    <xf numFmtId="0" fontId="0" fillId="5" borderId="10" xfId="0" applyFont="1" applyFill="1" applyBorder="1" applyAlignment="1" applyProtection="1">
      <alignment vertical="center"/>
    </xf>
    <xf numFmtId="0" fontId="2" fillId="5" borderId="11" xfId="0" applyFont="1" applyFill="1" applyBorder="1" applyAlignment="1" applyProtection="1">
      <alignment horizontal="center" vertical="center"/>
    </xf>
    <xf numFmtId="0" fontId="17" fillId="0" borderId="20" xfId="0" applyFont="1" applyBorder="1" applyAlignment="1" applyProtection="1">
      <alignment horizontal="center" vertical="center" wrapText="1"/>
    </xf>
    <xf numFmtId="0" fontId="17" fillId="0" borderId="21" xfId="0" applyFont="1" applyBorder="1" applyAlignment="1" applyProtection="1">
      <alignment horizontal="center" vertical="center" wrapText="1"/>
    </xf>
    <xf numFmtId="0" fontId="17" fillId="0" borderId="22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0" borderId="17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" fontId="21" fillId="0" borderId="18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9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4" fillId="0" borderId="5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center" vertical="center"/>
    </xf>
    <xf numFmtId="0" fontId="4" fillId="0" borderId="5" xfId="0" applyFont="1" applyBorder="1" applyAlignment="1">
      <alignment vertical="center"/>
    </xf>
    <xf numFmtId="4" fontId="28" fillId="0" borderId="18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9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4" fontId="28" fillId="0" borderId="23" xfId="0" applyNumberFormat="1" applyFont="1" applyBorder="1" applyAlignment="1" applyProtection="1">
      <alignment vertical="center"/>
    </xf>
    <xf numFmtId="4" fontId="28" fillId="0" borderId="24" xfId="0" applyNumberFormat="1" applyFont="1" applyBorder="1" applyAlignment="1" applyProtection="1">
      <alignment vertical="center"/>
    </xf>
    <xf numFmtId="166" fontId="28" fillId="0" borderId="24" xfId="0" applyNumberFormat="1" applyFont="1" applyBorder="1" applyAlignment="1" applyProtection="1">
      <alignment vertical="center"/>
    </xf>
    <xf numFmtId="4" fontId="28" fillId="0" borderId="25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29" fillId="2" borderId="0" xfId="1" applyFont="1" applyFill="1" applyAlignment="1">
      <alignment vertical="center"/>
    </xf>
    <xf numFmtId="0" fontId="11" fillId="2" borderId="0" xfId="0" applyFont="1" applyFill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7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vertical="center" wrapText="1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26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horizontal="left" vertical="center"/>
    </xf>
    <xf numFmtId="4" fontId="22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5" borderId="0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3" fillId="5" borderId="10" xfId="0" applyFont="1" applyFill="1" applyBorder="1" applyAlignment="1" applyProtection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</xf>
    <xf numFmtId="0" fontId="0" fillId="5" borderId="10" xfId="0" applyFont="1" applyFill="1" applyBorder="1" applyAlignment="1" applyProtection="1">
      <alignment vertical="center"/>
      <protection locked="0"/>
    </xf>
    <xf numFmtId="4" fontId="3" fillId="5" borderId="10" xfId="0" applyNumberFormat="1" applyFont="1" applyFill="1" applyBorder="1" applyAlignment="1" applyProtection="1">
      <alignment vertical="center"/>
    </xf>
    <xf numFmtId="0" fontId="0" fillId="5" borderId="27" xfId="0" applyFont="1" applyFill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2" fillId="5" borderId="0" xfId="0" applyFont="1" applyFill="1" applyBorder="1" applyAlignment="1" applyProtection="1">
      <alignment horizontal="left" vertical="center"/>
    </xf>
    <xf numFmtId="0" fontId="0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right" vertical="center"/>
    </xf>
    <xf numFmtId="0" fontId="0" fillId="5" borderId="6" xfId="0" applyFont="1" applyFill="1" applyBorder="1" applyAlignment="1" applyProtection="1">
      <alignment vertical="center"/>
    </xf>
    <xf numFmtId="0" fontId="30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vertical="center"/>
      <protection locked="0"/>
    </xf>
    <xf numFmtId="4" fontId="5" fillId="0" borderId="24" xfId="0" applyNumberFormat="1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vertical="center"/>
      <protection locked="0"/>
    </xf>
    <xf numFmtId="4" fontId="6" fillId="0" borderId="24" xfId="0" applyNumberFormat="1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center" vertical="center" wrapText="1"/>
    </xf>
    <xf numFmtId="0" fontId="2" fillId="5" borderId="20" xfId="0" applyFont="1" applyFill="1" applyBorder="1" applyAlignment="1" applyProtection="1">
      <alignment horizontal="center" vertical="center" wrapText="1"/>
    </xf>
    <xf numFmtId="0" fontId="2" fillId="5" borderId="21" xfId="0" applyFont="1" applyFill="1" applyBorder="1" applyAlignment="1" applyProtection="1">
      <alignment horizontal="center" vertical="center" wrapText="1"/>
    </xf>
    <xf numFmtId="0" fontId="2" fillId="5" borderId="21" xfId="0" applyFont="1" applyFill="1" applyBorder="1" applyAlignment="1" applyProtection="1">
      <alignment horizontal="center" vertical="center" wrapText="1"/>
      <protection locked="0"/>
    </xf>
    <xf numFmtId="0" fontId="2" fillId="5" borderId="22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22" fillId="0" borderId="0" xfId="0" applyNumberFormat="1" applyFont="1" applyAlignment="1" applyProtection="1"/>
    <xf numFmtId="166" fontId="31" fillId="0" borderId="16" xfId="0" applyNumberFormat="1" applyFont="1" applyBorder="1" applyAlignment="1" applyProtection="1"/>
    <xf numFmtId="166" fontId="31" fillId="0" borderId="17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7" fillId="0" borderId="5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5" fillId="0" borderId="0" xfId="0" applyNumberFormat="1" applyFont="1" applyAlignment="1" applyProtection="1"/>
    <xf numFmtId="0" fontId="7" fillId="0" borderId="5" xfId="0" applyFont="1" applyBorder="1" applyAlignment="1"/>
    <xf numFmtId="0" fontId="7" fillId="0" borderId="18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9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0" fillId="0" borderId="28" xfId="0" applyFont="1" applyBorder="1" applyAlignment="1" applyProtection="1">
      <alignment horizontal="center" vertical="center"/>
    </xf>
    <xf numFmtId="49" fontId="0" fillId="0" borderId="28" xfId="0" applyNumberFormat="1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center" vertical="center" wrapText="1"/>
    </xf>
    <xf numFmtId="167" fontId="0" fillId="0" borderId="28" xfId="0" applyNumberFormat="1" applyFont="1" applyBorder="1" applyAlignment="1" applyProtection="1">
      <alignment vertical="center"/>
    </xf>
    <xf numFmtId="4" fontId="0" fillId="3" borderId="28" xfId="0" applyNumberFormat="1" applyFont="1" applyFill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</xf>
    <xf numFmtId="0" fontId="1" fillId="3" borderId="28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9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167" fontId="0" fillId="3" borderId="28" xfId="0" applyNumberFormat="1" applyFont="1" applyFill="1" applyBorder="1" applyAlignment="1" applyProtection="1">
      <alignment vertical="center"/>
      <protection locked="0"/>
    </xf>
    <xf numFmtId="0" fontId="33" fillId="0" borderId="28" xfId="0" applyFont="1" applyBorder="1" applyAlignment="1" applyProtection="1">
      <alignment horizontal="center" vertical="center"/>
    </xf>
    <xf numFmtId="49" fontId="33" fillId="0" borderId="28" xfId="0" applyNumberFormat="1" applyFont="1" applyBorder="1" applyAlignment="1" applyProtection="1">
      <alignment horizontal="left" vertical="center" wrapText="1"/>
    </xf>
    <xf numFmtId="0" fontId="33" fillId="0" borderId="28" xfId="0" applyFont="1" applyBorder="1" applyAlignment="1" applyProtection="1">
      <alignment horizontal="left" vertical="center" wrapText="1"/>
    </xf>
    <xf numFmtId="0" fontId="33" fillId="0" borderId="28" xfId="0" applyFont="1" applyBorder="1" applyAlignment="1" applyProtection="1">
      <alignment horizontal="center" vertical="center" wrapText="1"/>
    </xf>
    <xf numFmtId="167" fontId="33" fillId="0" borderId="28" xfId="0" applyNumberFormat="1" applyFont="1" applyBorder="1" applyAlignment="1" applyProtection="1">
      <alignment vertical="center"/>
    </xf>
    <xf numFmtId="4" fontId="33" fillId="3" borderId="28" xfId="0" applyNumberFormat="1" applyFont="1" applyFill="1" applyBorder="1" applyAlignment="1" applyProtection="1">
      <alignment vertical="center"/>
      <protection locked="0"/>
    </xf>
    <xf numFmtId="4" fontId="33" fillId="0" borderId="28" xfId="0" applyNumberFormat="1" applyFont="1" applyBorder="1" applyAlignment="1" applyProtection="1">
      <alignment vertical="center"/>
    </xf>
    <xf numFmtId="0" fontId="33" fillId="0" borderId="5" xfId="0" applyFont="1" applyBorder="1" applyAlignment="1">
      <alignment vertical="center"/>
    </xf>
    <xf numFmtId="0" fontId="33" fillId="3" borderId="28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167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5" xfId="0" applyFont="1" applyBorder="1" applyAlignment="1">
      <alignment vertical="center"/>
    </xf>
    <xf numFmtId="0" fontId="8" fillId="0" borderId="18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9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5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5" xfId="0" applyFont="1" applyBorder="1" applyAlignment="1">
      <alignment vertical="center"/>
    </xf>
    <xf numFmtId="0" fontId="9" fillId="0" borderId="18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" fillId="0" borderId="24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vertical="center"/>
    </xf>
    <xf numFmtId="166" fontId="1" fillId="0" borderId="24" xfId="0" applyNumberFormat="1" applyFont="1" applyBorder="1" applyAlignment="1" applyProtection="1">
      <alignment vertical="center"/>
    </xf>
    <xf numFmtId="166" fontId="1" fillId="0" borderId="25" xfId="0" applyNumberFormat="1" applyFont="1" applyBorder="1" applyAlignment="1" applyProtection="1">
      <alignment vertical="center"/>
    </xf>
    <xf numFmtId="0" fontId="35" fillId="0" borderId="0" xfId="0" applyFont="1" applyAlignment="1" applyProtection="1">
      <alignment vertical="center" wrapText="1"/>
    </xf>
    <xf numFmtId="0" fontId="0" fillId="0" borderId="18" xfId="0" applyFont="1" applyBorder="1" applyAlignment="1" applyProtection="1">
      <alignment vertical="center"/>
    </xf>
    <xf numFmtId="0" fontId="0" fillId="0" borderId="0" xfId="0" applyAlignment="1" applyProtection="1">
      <alignment vertical="top"/>
      <protection locked="0"/>
    </xf>
    <xf numFmtId="0" fontId="36" fillId="0" borderId="29" xfId="0" applyFont="1" applyBorder="1" applyAlignment="1" applyProtection="1">
      <alignment vertical="center" wrapText="1"/>
      <protection locked="0"/>
    </xf>
    <xf numFmtId="0" fontId="36" fillId="0" borderId="30" xfId="0" applyFont="1" applyBorder="1" applyAlignment="1" applyProtection="1">
      <alignment vertical="center" wrapText="1"/>
      <protection locked="0"/>
    </xf>
    <xf numFmtId="0" fontId="36" fillId="0" borderId="31" xfId="0" applyFont="1" applyBorder="1" applyAlignment="1" applyProtection="1">
      <alignment vertical="center" wrapText="1"/>
      <protection locked="0"/>
    </xf>
    <xf numFmtId="0" fontId="36" fillId="0" borderId="32" xfId="0" applyFont="1" applyBorder="1" applyAlignment="1" applyProtection="1">
      <alignment horizontal="center" vertical="center" wrapText="1"/>
      <protection locked="0"/>
    </xf>
    <xf numFmtId="0" fontId="36" fillId="0" borderId="33" xfId="0" applyFont="1" applyBorder="1" applyAlignment="1" applyProtection="1">
      <alignment horizontal="center" vertical="center" wrapText="1"/>
      <protection locked="0"/>
    </xf>
    <xf numFmtId="0" fontId="36" fillId="0" borderId="32" xfId="0" applyFont="1" applyBorder="1" applyAlignment="1" applyProtection="1">
      <alignment vertical="center" wrapText="1"/>
      <protection locked="0"/>
    </xf>
    <xf numFmtId="0" fontId="36" fillId="0" borderId="33" xfId="0" applyFont="1" applyBorder="1" applyAlignment="1" applyProtection="1">
      <alignment vertical="center" wrapText="1"/>
      <protection locked="0"/>
    </xf>
    <xf numFmtId="0" fontId="38" fillId="0" borderId="1" xfId="0" applyFont="1" applyBorder="1" applyAlignment="1" applyProtection="1">
      <alignment horizontal="left" vertical="center" wrapText="1"/>
      <protection locked="0"/>
    </xf>
    <xf numFmtId="0" fontId="39" fillId="0" borderId="1" xfId="0" applyFont="1" applyBorder="1" applyAlignment="1" applyProtection="1">
      <alignment horizontal="left" vertical="center" wrapText="1"/>
      <protection locked="0"/>
    </xf>
    <xf numFmtId="0" fontId="39" fillId="0" borderId="32" xfId="0" applyFont="1" applyBorder="1" applyAlignment="1" applyProtection="1">
      <alignment vertical="center" wrapText="1"/>
      <protection locked="0"/>
    </xf>
    <xf numFmtId="0" fontId="39" fillId="0" borderId="1" xfId="0" applyFont="1" applyBorder="1" applyAlignment="1" applyProtection="1">
      <alignment vertical="center" wrapText="1"/>
      <protection locked="0"/>
    </xf>
    <xf numFmtId="0" fontId="39" fillId="0" borderId="1" xfId="0" applyFont="1" applyBorder="1" applyAlignment="1" applyProtection="1">
      <alignment vertical="center"/>
      <protection locked="0"/>
    </xf>
    <xf numFmtId="0" fontId="39" fillId="0" borderId="1" xfId="0" applyFont="1" applyBorder="1" applyAlignment="1" applyProtection="1">
      <alignment horizontal="left" vertical="center"/>
      <protection locked="0"/>
    </xf>
    <xf numFmtId="49" fontId="39" fillId="0" borderId="1" xfId="0" applyNumberFormat="1" applyFont="1" applyBorder="1" applyAlignment="1" applyProtection="1">
      <alignment vertical="center" wrapText="1"/>
      <protection locked="0"/>
    </xf>
    <xf numFmtId="0" fontId="36" fillId="0" borderId="35" xfId="0" applyFont="1" applyBorder="1" applyAlignment="1" applyProtection="1">
      <alignment vertical="center" wrapText="1"/>
      <protection locked="0"/>
    </xf>
    <xf numFmtId="0" fontId="40" fillId="0" borderId="34" xfId="0" applyFont="1" applyBorder="1" applyAlignment="1" applyProtection="1">
      <alignment vertical="center" wrapText="1"/>
      <protection locked="0"/>
    </xf>
    <xf numFmtId="0" fontId="36" fillId="0" borderId="36" xfId="0" applyFont="1" applyBorder="1" applyAlignment="1" applyProtection="1">
      <alignment vertical="center" wrapText="1"/>
      <protection locked="0"/>
    </xf>
    <xf numFmtId="0" fontId="36" fillId="0" borderId="1" xfId="0" applyFont="1" applyBorder="1" applyAlignment="1" applyProtection="1">
      <alignment vertical="top"/>
      <protection locked="0"/>
    </xf>
    <xf numFmtId="0" fontId="36" fillId="0" borderId="0" xfId="0" applyFont="1" applyAlignment="1" applyProtection="1">
      <alignment vertical="top"/>
      <protection locked="0"/>
    </xf>
    <xf numFmtId="0" fontId="36" fillId="0" borderId="29" xfId="0" applyFont="1" applyBorder="1" applyAlignment="1" applyProtection="1">
      <alignment horizontal="left" vertical="center"/>
      <protection locked="0"/>
    </xf>
    <xf numFmtId="0" fontId="36" fillId="0" borderId="30" xfId="0" applyFont="1" applyBorder="1" applyAlignment="1" applyProtection="1">
      <alignment horizontal="left" vertical="center"/>
      <protection locked="0"/>
    </xf>
    <xf numFmtId="0" fontId="36" fillId="0" borderId="31" xfId="0" applyFont="1" applyBorder="1" applyAlignment="1" applyProtection="1">
      <alignment horizontal="left" vertical="center"/>
      <protection locked="0"/>
    </xf>
    <xf numFmtId="0" fontId="36" fillId="0" borderId="32" xfId="0" applyFont="1" applyBorder="1" applyAlignment="1" applyProtection="1">
      <alignment horizontal="left" vertical="center"/>
      <protection locked="0"/>
    </xf>
    <xf numFmtId="0" fontId="36" fillId="0" borderId="33" xfId="0" applyFont="1" applyBorder="1" applyAlignment="1" applyProtection="1">
      <alignment horizontal="left" vertical="center"/>
      <protection locked="0"/>
    </xf>
    <xf numFmtId="0" fontId="38" fillId="0" borderId="1" xfId="0" applyFont="1" applyBorder="1" applyAlignment="1" applyProtection="1">
      <alignment horizontal="left" vertical="center"/>
      <protection locked="0"/>
    </xf>
    <xf numFmtId="0" fontId="41" fillId="0" borderId="0" xfId="0" applyFont="1" applyAlignment="1" applyProtection="1">
      <alignment horizontal="left" vertical="center"/>
      <protection locked="0"/>
    </xf>
    <xf numFmtId="0" fontId="38" fillId="0" borderId="34" xfId="0" applyFont="1" applyBorder="1" applyAlignment="1" applyProtection="1">
      <alignment horizontal="left" vertical="center"/>
      <protection locked="0"/>
    </xf>
    <xf numFmtId="0" fontId="38" fillId="0" borderId="34" xfId="0" applyFont="1" applyBorder="1" applyAlignment="1" applyProtection="1">
      <alignment horizontal="center" vertical="center"/>
      <protection locked="0"/>
    </xf>
    <xf numFmtId="0" fontId="41" fillId="0" borderId="34" xfId="0" applyFont="1" applyBorder="1" applyAlignment="1" applyProtection="1">
      <alignment horizontal="left" vertical="center"/>
      <protection locked="0"/>
    </xf>
    <xf numFmtId="0" fontId="42" fillId="0" borderId="1" xfId="0" applyFont="1" applyBorder="1" applyAlignment="1" applyProtection="1">
      <alignment horizontal="left" vertical="center"/>
      <protection locked="0"/>
    </xf>
    <xf numFmtId="0" fontId="39" fillId="0" borderId="0" xfId="0" applyFont="1" applyAlignment="1" applyProtection="1">
      <alignment horizontal="left" vertical="center"/>
      <protection locked="0"/>
    </xf>
    <xf numFmtId="0" fontId="39" fillId="0" borderId="1" xfId="0" applyFont="1" applyBorder="1" applyAlignment="1" applyProtection="1">
      <alignment horizontal="center" vertical="center"/>
      <protection locked="0"/>
    </xf>
    <xf numFmtId="0" fontId="39" fillId="0" borderId="32" xfId="0" applyFont="1" applyBorder="1" applyAlignment="1" applyProtection="1">
      <alignment horizontal="left" vertical="center"/>
      <protection locked="0"/>
    </xf>
    <xf numFmtId="0" fontId="39" fillId="0" borderId="1" xfId="0" applyFont="1" applyFill="1" applyBorder="1" applyAlignment="1" applyProtection="1">
      <alignment horizontal="left" vertical="center"/>
      <protection locked="0"/>
    </xf>
    <xf numFmtId="0" fontId="39" fillId="0" borderId="1" xfId="0" applyFont="1" applyFill="1" applyBorder="1" applyAlignment="1" applyProtection="1">
      <alignment horizontal="center" vertical="center"/>
      <protection locked="0"/>
    </xf>
    <xf numFmtId="0" fontId="36" fillId="0" borderId="35" xfId="0" applyFont="1" applyBorder="1" applyAlignment="1" applyProtection="1">
      <alignment horizontal="left" vertical="center"/>
      <protection locked="0"/>
    </xf>
    <xf numFmtId="0" fontId="40" fillId="0" borderId="34" xfId="0" applyFont="1" applyBorder="1" applyAlignment="1" applyProtection="1">
      <alignment horizontal="left" vertical="center"/>
      <protection locked="0"/>
    </xf>
    <xf numFmtId="0" fontId="36" fillId="0" borderId="36" xfId="0" applyFont="1" applyBorder="1" applyAlignment="1" applyProtection="1">
      <alignment horizontal="left" vertical="center"/>
      <protection locked="0"/>
    </xf>
    <xf numFmtId="0" fontId="36" fillId="0" borderId="1" xfId="0" applyFont="1" applyBorder="1" applyAlignment="1" applyProtection="1">
      <alignment horizontal="left" vertical="center"/>
      <protection locked="0"/>
    </xf>
    <xf numFmtId="0" fontId="40" fillId="0" borderId="1" xfId="0" applyFont="1" applyBorder="1" applyAlignment="1" applyProtection="1">
      <alignment horizontal="left" vertical="center"/>
      <protection locked="0"/>
    </xf>
    <xf numFmtId="0" fontId="41" fillId="0" borderId="1" xfId="0" applyFont="1" applyBorder="1" applyAlignment="1" applyProtection="1">
      <alignment horizontal="left" vertical="center"/>
      <protection locked="0"/>
    </xf>
    <xf numFmtId="0" fontId="39" fillId="0" borderId="34" xfId="0" applyFont="1" applyBorder="1" applyAlignment="1" applyProtection="1">
      <alignment horizontal="left" vertical="center"/>
      <protection locked="0"/>
    </xf>
    <xf numFmtId="0" fontId="36" fillId="0" borderId="1" xfId="0" applyFont="1" applyBorder="1" applyAlignment="1" applyProtection="1">
      <alignment horizontal="left" vertical="center" wrapText="1"/>
      <protection locked="0"/>
    </xf>
    <xf numFmtId="0" fontId="39" fillId="0" borderId="1" xfId="0" applyFont="1" applyBorder="1" applyAlignment="1" applyProtection="1">
      <alignment horizontal="center" vertical="center" wrapText="1"/>
      <protection locked="0"/>
    </xf>
    <xf numFmtId="0" fontId="36" fillId="0" borderId="29" xfId="0" applyFont="1" applyBorder="1" applyAlignment="1" applyProtection="1">
      <alignment horizontal="left" vertical="center" wrapText="1"/>
      <protection locked="0"/>
    </xf>
    <xf numFmtId="0" fontId="36" fillId="0" borderId="30" xfId="0" applyFont="1" applyBorder="1" applyAlignment="1" applyProtection="1">
      <alignment horizontal="left" vertical="center" wrapText="1"/>
      <protection locked="0"/>
    </xf>
    <xf numFmtId="0" fontId="36" fillId="0" borderId="31" xfId="0" applyFont="1" applyBorder="1" applyAlignment="1" applyProtection="1">
      <alignment horizontal="left" vertical="center" wrapText="1"/>
      <protection locked="0"/>
    </xf>
    <xf numFmtId="0" fontId="36" fillId="0" borderId="32" xfId="0" applyFont="1" applyBorder="1" applyAlignment="1" applyProtection="1">
      <alignment horizontal="left" vertical="center" wrapText="1"/>
      <protection locked="0"/>
    </xf>
    <xf numFmtId="0" fontId="36" fillId="0" borderId="33" xfId="0" applyFont="1" applyBorder="1" applyAlignment="1" applyProtection="1">
      <alignment horizontal="left" vertical="center" wrapText="1"/>
      <protection locked="0"/>
    </xf>
    <xf numFmtId="0" fontId="41" fillId="0" borderId="32" xfId="0" applyFont="1" applyBorder="1" applyAlignment="1" applyProtection="1">
      <alignment horizontal="left" vertical="center" wrapText="1"/>
      <protection locked="0"/>
    </xf>
    <xf numFmtId="0" fontId="41" fillId="0" borderId="33" xfId="0" applyFont="1" applyBorder="1" applyAlignment="1" applyProtection="1">
      <alignment horizontal="left" vertical="center" wrapText="1"/>
      <protection locked="0"/>
    </xf>
    <xf numFmtId="0" fontId="39" fillId="0" borderId="32" xfId="0" applyFont="1" applyBorder="1" applyAlignment="1" applyProtection="1">
      <alignment horizontal="left" vertical="center" wrapText="1"/>
      <protection locked="0"/>
    </xf>
    <xf numFmtId="0" fontId="39" fillId="0" borderId="33" xfId="0" applyFont="1" applyBorder="1" applyAlignment="1" applyProtection="1">
      <alignment horizontal="left" vertical="center" wrapText="1"/>
      <protection locked="0"/>
    </xf>
    <xf numFmtId="0" fontId="39" fillId="0" borderId="33" xfId="0" applyFont="1" applyBorder="1" applyAlignment="1" applyProtection="1">
      <alignment horizontal="left" vertical="center"/>
      <protection locked="0"/>
    </xf>
    <xf numFmtId="0" fontId="39" fillId="0" borderId="35" xfId="0" applyFont="1" applyBorder="1" applyAlignment="1" applyProtection="1">
      <alignment horizontal="left" vertical="center" wrapText="1"/>
      <protection locked="0"/>
    </xf>
    <xf numFmtId="0" fontId="39" fillId="0" borderId="34" xfId="0" applyFont="1" applyBorder="1" applyAlignment="1" applyProtection="1">
      <alignment horizontal="left" vertical="center" wrapText="1"/>
      <protection locked="0"/>
    </xf>
    <xf numFmtId="0" fontId="39" fillId="0" borderId="36" xfId="0" applyFont="1" applyBorder="1" applyAlignment="1" applyProtection="1">
      <alignment horizontal="left" vertical="center" wrapText="1"/>
      <protection locked="0"/>
    </xf>
    <xf numFmtId="0" fontId="39" fillId="0" borderId="1" xfId="0" applyFont="1" applyBorder="1" applyAlignment="1" applyProtection="1">
      <alignment horizontal="left" vertical="top"/>
      <protection locked="0"/>
    </xf>
    <xf numFmtId="0" fontId="39" fillId="0" borderId="1" xfId="0" applyFont="1" applyBorder="1" applyAlignment="1" applyProtection="1">
      <alignment horizontal="center" vertical="top"/>
      <protection locked="0"/>
    </xf>
    <xf numFmtId="0" fontId="39" fillId="0" borderId="35" xfId="0" applyFont="1" applyBorder="1" applyAlignment="1" applyProtection="1">
      <alignment horizontal="left" vertical="center"/>
      <protection locked="0"/>
    </xf>
    <xf numFmtId="0" fontId="39" fillId="0" borderId="36" xfId="0" applyFont="1" applyBorder="1" applyAlignment="1" applyProtection="1">
      <alignment horizontal="left" vertical="center"/>
      <protection locked="0"/>
    </xf>
    <xf numFmtId="0" fontId="41" fillId="0" borderId="0" xfId="0" applyFont="1" applyAlignment="1" applyProtection="1">
      <alignment vertical="center"/>
      <protection locked="0"/>
    </xf>
    <xf numFmtId="0" fontId="38" fillId="0" borderId="1" xfId="0" applyFont="1" applyBorder="1" applyAlignment="1" applyProtection="1">
      <alignment vertical="center"/>
      <protection locked="0"/>
    </xf>
    <xf numFmtId="0" fontId="41" fillId="0" borderId="34" xfId="0" applyFont="1" applyBorder="1" applyAlignment="1" applyProtection="1">
      <alignment vertical="center"/>
      <protection locked="0"/>
    </xf>
    <xf numFmtId="0" fontId="38" fillId="0" borderId="34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top"/>
      <protection locked="0"/>
    </xf>
    <xf numFmtId="49" fontId="39" fillId="0" borderId="1" xfId="0" applyNumberFormat="1" applyFont="1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vertical="top"/>
      <protection locked="0"/>
    </xf>
    <xf numFmtId="0" fontId="38" fillId="0" borderId="34" xfId="0" applyFont="1" applyBorder="1" applyAlignment="1" applyProtection="1">
      <alignment horizontal="left"/>
      <protection locked="0"/>
    </xf>
    <xf numFmtId="0" fontId="41" fillId="0" borderId="34" xfId="0" applyFont="1" applyBorder="1" applyAlignment="1" applyProtection="1">
      <protection locked="0"/>
    </xf>
    <xf numFmtId="0" fontId="36" fillId="0" borderId="32" xfId="0" applyFont="1" applyBorder="1" applyAlignment="1" applyProtection="1">
      <alignment vertical="top"/>
      <protection locked="0"/>
    </xf>
    <xf numFmtId="0" fontId="36" fillId="0" borderId="33" xfId="0" applyFont="1" applyBorder="1" applyAlignment="1" applyProtection="1">
      <alignment vertical="top"/>
      <protection locked="0"/>
    </xf>
    <xf numFmtId="0" fontId="36" fillId="0" borderId="1" xfId="0" applyFont="1" applyBorder="1" applyAlignment="1" applyProtection="1">
      <alignment horizontal="center" vertical="center"/>
      <protection locked="0"/>
    </xf>
    <xf numFmtId="0" fontId="36" fillId="0" borderId="1" xfId="0" applyFont="1" applyBorder="1" applyAlignment="1" applyProtection="1">
      <alignment horizontal="left" vertical="top"/>
      <protection locked="0"/>
    </xf>
    <xf numFmtId="0" fontId="36" fillId="0" borderId="35" xfId="0" applyFont="1" applyBorder="1" applyAlignment="1" applyProtection="1">
      <alignment vertical="top"/>
      <protection locked="0"/>
    </xf>
    <xf numFmtId="0" fontId="36" fillId="0" borderId="34" xfId="0" applyFont="1" applyBorder="1" applyAlignment="1" applyProtection="1">
      <alignment vertical="top"/>
      <protection locked="0"/>
    </xf>
    <xf numFmtId="0" fontId="36" fillId="0" borderId="36" xfId="0" applyFont="1" applyBorder="1" applyAlignment="1" applyProtection="1">
      <alignment vertical="top"/>
      <protection locked="0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left" vertical="top" wrapText="1"/>
    </xf>
    <xf numFmtId="49" fontId="2" fillId="3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4" fontId="19" fillId="0" borderId="8" xfId="0" applyNumberFormat="1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164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0" fontId="3" fillId="4" borderId="10" xfId="0" applyFont="1" applyFill="1" applyBorder="1" applyAlignment="1" applyProtection="1">
      <alignment horizontal="left" vertical="center"/>
    </xf>
    <xf numFmtId="0" fontId="0" fillId="4" borderId="10" xfId="0" applyFont="1" applyFill="1" applyBorder="1" applyAlignment="1" applyProtection="1">
      <alignment vertical="center"/>
    </xf>
    <xf numFmtId="4" fontId="3" fillId="4" borderId="10" xfId="0" applyNumberFormat="1" applyFont="1" applyFill="1" applyBorder="1" applyAlignment="1" applyProtection="1">
      <alignment vertical="center"/>
    </xf>
    <xf numFmtId="0" fontId="0" fillId="4" borderId="11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8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2" fillId="5" borderId="9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left" vertical="center"/>
    </xf>
    <xf numFmtId="0" fontId="2" fillId="5" borderId="10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right" vertical="center"/>
    </xf>
    <xf numFmtId="4" fontId="26" fillId="0" borderId="0" xfId="0" applyNumberFormat="1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0" fillId="0" borderId="0" xfId="0"/>
    <xf numFmtId="0" fontId="17" fillId="0" borderId="0" xfId="0" applyFont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 wrapText="1"/>
    </xf>
    <xf numFmtId="0" fontId="17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9" fillId="2" borderId="0" xfId="1" applyFont="1" applyFill="1" applyAlignment="1">
      <alignment vertical="center"/>
    </xf>
    <xf numFmtId="0" fontId="39" fillId="0" borderId="1" xfId="0" applyFont="1" applyBorder="1" applyAlignment="1" applyProtection="1">
      <alignment horizontal="left" vertical="center"/>
      <protection locked="0"/>
    </xf>
    <xf numFmtId="0" fontId="39" fillId="0" borderId="1" xfId="0" applyFont="1" applyBorder="1" applyAlignment="1" applyProtection="1">
      <alignment horizontal="left" vertical="top"/>
      <protection locked="0"/>
    </xf>
    <xf numFmtId="0" fontId="38" fillId="0" borderId="34" xfId="0" applyFont="1" applyBorder="1" applyAlignment="1" applyProtection="1">
      <alignment horizontal="left"/>
      <protection locked="0"/>
    </xf>
    <xf numFmtId="0" fontId="37" fillId="0" borderId="1" xfId="0" applyFont="1" applyBorder="1" applyAlignment="1" applyProtection="1">
      <alignment horizontal="center" vertical="center" wrapText="1"/>
      <protection locked="0"/>
    </xf>
    <xf numFmtId="0" fontId="37" fillId="0" borderId="1" xfId="0" applyFont="1" applyBorder="1" applyAlignment="1" applyProtection="1">
      <alignment horizontal="center" vertical="center"/>
      <protection locked="0"/>
    </xf>
    <xf numFmtId="49" fontId="39" fillId="0" borderId="1" xfId="0" applyNumberFormat="1" applyFont="1" applyBorder="1" applyAlignment="1" applyProtection="1">
      <alignment horizontal="left" vertical="center" wrapText="1"/>
      <protection locked="0"/>
    </xf>
    <xf numFmtId="0" fontId="39" fillId="0" borderId="1" xfId="0" applyFont="1" applyBorder="1" applyAlignment="1" applyProtection="1">
      <alignment horizontal="left" vertical="center" wrapText="1"/>
      <protection locked="0"/>
    </xf>
    <xf numFmtId="0" fontId="38" fillId="0" borderId="34" xfId="0" applyFont="1" applyBorder="1" applyAlignment="1" applyProtection="1">
      <alignment horizontal="left" wrapText="1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61"/>
  <sheetViews>
    <sheetView showGridLines="0" tabSelected="1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91" width="9.33203125" hidden="1"/>
  </cols>
  <sheetData>
    <row r="1" spans="1:74" ht="21.4" customHeight="1">
      <c r="A1" s="14" t="s">
        <v>0</v>
      </c>
      <c r="B1" s="15"/>
      <c r="C1" s="15"/>
      <c r="D1" s="16" t="s">
        <v>1</v>
      </c>
      <c r="E1" s="15"/>
      <c r="F1" s="15"/>
      <c r="G1" s="15"/>
      <c r="H1" s="15"/>
      <c r="I1" s="15"/>
      <c r="J1" s="15"/>
      <c r="K1" s="17" t="s">
        <v>2</v>
      </c>
      <c r="L1" s="17"/>
      <c r="M1" s="17"/>
      <c r="N1" s="17"/>
      <c r="O1" s="17"/>
      <c r="P1" s="17"/>
      <c r="Q1" s="17"/>
      <c r="R1" s="17"/>
      <c r="S1" s="17"/>
      <c r="T1" s="15"/>
      <c r="U1" s="15"/>
      <c r="V1" s="15"/>
      <c r="W1" s="17" t="s">
        <v>3</v>
      </c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8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20" t="s">
        <v>4</v>
      </c>
      <c r="BB1" s="20" t="s">
        <v>5</v>
      </c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T1" s="21" t="s">
        <v>6</v>
      </c>
      <c r="BU1" s="21" t="s">
        <v>6</v>
      </c>
      <c r="BV1" s="21" t="s">
        <v>7</v>
      </c>
    </row>
    <row r="2" spans="1:74" ht="36.950000000000003" customHeight="1">
      <c r="AR2" s="357"/>
      <c r="AS2" s="357"/>
      <c r="AT2" s="357"/>
      <c r="AU2" s="357"/>
      <c r="AV2" s="357"/>
      <c r="AW2" s="357"/>
      <c r="AX2" s="357"/>
      <c r="AY2" s="357"/>
      <c r="AZ2" s="357"/>
      <c r="BA2" s="357"/>
      <c r="BB2" s="357"/>
      <c r="BC2" s="357"/>
      <c r="BD2" s="357"/>
      <c r="BE2" s="357"/>
      <c r="BS2" s="22" t="s">
        <v>8</v>
      </c>
      <c r="BT2" s="22" t="s">
        <v>9</v>
      </c>
    </row>
    <row r="3" spans="1:74" ht="6.95" customHeight="1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5"/>
      <c r="BS3" s="22" t="s">
        <v>8</v>
      </c>
      <c r="BT3" s="22" t="s">
        <v>10</v>
      </c>
    </row>
    <row r="4" spans="1:74" ht="36.950000000000003" customHeight="1">
      <c r="B4" s="26"/>
      <c r="C4" s="27"/>
      <c r="D4" s="28" t="s">
        <v>11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9"/>
      <c r="AS4" s="30" t="s">
        <v>12</v>
      </c>
      <c r="BE4" s="31" t="s">
        <v>13</v>
      </c>
      <c r="BS4" s="22" t="s">
        <v>14</v>
      </c>
    </row>
    <row r="5" spans="1:74" ht="14.45" customHeight="1">
      <c r="B5" s="26"/>
      <c r="C5" s="27"/>
      <c r="D5" s="32" t="s">
        <v>15</v>
      </c>
      <c r="E5" s="27"/>
      <c r="F5" s="27"/>
      <c r="G5" s="27"/>
      <c r="H5" s="27"/>
      <c r="I5" s="27"/>
      <c r="J5" s="27"/>
      <c r="K5" s="322" t="s">
        <v>16</v>
      </c>
      <c r="L5" s="323"/>
      <c r="M5" s="323"/>
      <c r="N5" s="323"/>
      <c r="O5" s="323"/>
      <c r="P5" s="323"/>
      <c r="Q5" s="323"/>
      <c r="R5" s="323"/>
      <c r="S5" s="323"/>
      <c r="T5" s="323"/>
      <c r="U5" s="323"/>
      <c r="V5" s="323"/>
      <c r="W5" s="323"/>
      <c r="X5" s="323"/>
      <c r="Y5" s="323"/>
      <c r="Z5" s="323"/>
      <c r="AA5" s="323"/>
      <c r="AB5" s="323"/>
      <c r="AC5" s="323"/>
      <c r="AD5" s="323"/>
      <c r="AE5" s="323"/>
      <c r="AF5" s="323"/>
      <c r="AG5" s="323"/>
      <c r="AH5" s="323"/>
      <c r="AI5" s="323"/>
      <c r="AJ5" s="323"/>
      <c r="AK5" s="323"/>
      <c r="AL5" s="323"/>
      <c r="AM5" s="323"/>
      <c r="AN5" s="323"/>
      <c r="AO5" s="323"/>
      <c r="AP5" s="27"/>
      <c r="AQ5" s="29"/>
      <c r="BE5" s="320" t="s">
        <v>17</v>
      </c>
      <c r="BS5" s="22" t="s">
        <v>8</v>
      </c>
    </row>
    <row r="6" spans="1:74" ht="36.950000000000003" customHeight="1">
      <c r="B6" s="26"/>
      <c r="C6" s="27"/>
      <c r="D6" s="34" t="s">
        <v>18</v>
      </c>
      <c r="E6" s="27"/>
      <c r="F6" s="27"/>
      <c r="G6" s="27"/>
      <c r="H6" s="27"/>
      <c r="I6" s="27"/>
      <c r="J6" s="27"/>
      <c r="K6" s="324" t="s">
        <v>19</v>
      </c>
      <c r="L6" s="323"/>
      <c r="M6" s="323"/>
      <c r="N6" s="323"/>
      <c r="O6" s="323"/>
      <c r="P6" s="323"/>
      <c r="Q6" s="323"/>
      <c r="R6" s="323"/>
      <c r="S6" s="323"/>
      <c r="T6" s="323"/>
      <c r="U6" s="323"/>
      <c r="V6" s="323"/>
      <c r="W6" s="323"/>
      <c r="X6" s="323"/>
      <c r="Y6" s="323"/>
      <c r="Z6" s="323"/>
      <c r="AA6" s="323"/>
      <c r="AB6" s="323"/>
      <c r="AC6" s="323"/>
      <c r="AD6" s="323"/>
      <c r="AE6" s="323"/>
      <c r="AF6" s="323"/>
      <c r="AG6" s="323"/>
      <c r="AH6" s="323"/>
      <c r="AI6" s="323"/>
      <c r="AJ6" s="323"/>
      <c r="AK6" s="323"/>
      <c r="AL6" s="323"/>
      <c r="AM6" s="323"/>
      <c r="AN6" s="323"/>
      <c r="AO6" s="323"/>
      <c r="AP6" s="27"/>
      <c r="AQ6" s="29"/>
      <c r="BE6" s="321"/>
      <c r="BS6" s="22" t="s">
        <v>8</v>
      </c>
    </row>
    <row r="7" spans="1:74" ht="14.45" customHeight="1">
      <c r="B7" s="26"/>
      <c r="C7" s="27"/>
      <c r="D7" s="35" t="s">
        <v>20</v>
      </c>
      <c r="E7" s="27"/>
      <c r="F7" s="27"/>
      <c r="G7" s="27"/>
      <c r="H7" s="27"/>
      <c r="I7" s="27"/>
      <c r="J7" s="27"/>
      <c r="K7" s="33" t="s">
        <v>21</v>
      </c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35" t="s">
        <v>22</v>
      </c>
      <c r="AL7" s="27"/>
      <c r="AM7" s="27"/>
      <c r="AN7" s="33" t="s">
        <v>21</v>
      </c>
      <c r="AO7" s="27"/>
      <c r="AP7" s="27"/>
      <c r="AQ7" s="29"/>
      <c r="BE7" s="321"/>
      <c r="BS7" s="22" t="s">
        <v>8</v>
      </c>
    </row>
    <row r="8" spans="1:74" ht="14.45" customHeight="1">
      <c r="B8" s="26"/>
      <c r="C8" s="27"/>
      <c r="D8" s="35" t="s">
        <v>23</v>
      </c>
      <c r="E8" s="27"/>
      <c r="F8" s="27"/>
      <c r="G8" s="27"/>
      <c r="H8" s="27"/>
      <c r="I8" s="27"/>
      <c r="J8" s="27"/>
      <c r="K8" s="33" t="s">
        <v>24</v>
      </c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35" t="s">
        <v>25</v>
      </c>
      <c r="AL8" s="27"/>
      <c r="AM8" s="27"/>
      <c r="AN8" s="36" t="s">
        <v>26</v>
      </c>
      <c r="AO8" s="27"/>
      <c r="AP8" s="27"/>
      <c r="AQ8" s="29"/>
      <c r="BE8" s="321"/>
      <c r="BS8" s="22" t="s">
        <v>8</v>
      </c>
    </row>
    <row r="9" spans="1:74" ht="14.45" customHeight="1">
      <c r="B9" s="26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9"/>
      <c r="BE9" s="321"/>
      <c r="BS9" s="22" t="s">
        <v>8</v>
      </c>
    </row>
    <row r="10" spans="1:74" ht="14.45" customHeight="1">
      <c r="B10" s="26"/>
      <c r="C10" s="27"/>
      <c r="D10" s="35" t="s">
        <v>27</v>
      </c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35" t="s">
        <v>28</v>
      </c>
      <c r="AL10" s="27"/>
      <c r="AM10" s="27"/>
      <c r="AN10" s="33" t="s">
        <v>21</v>
      </c>
      <c r="AO10" s="27"/>
      <c r="AP10" s="27"/>
      <c r="AQ10" s="29"/>
      <c r="BE10" s="321"/>
      <c r="BS10" s="22" t="s">
        <v>8</v>
      </c>
    </row>
    <row r="11" spans="1:74" ht="18.399999999999999" customHeight="1">
      <c r="B11" s="26"/>
      <c r="C11" s="27"/>
      <c r="D11" s="27"/>
      <c r="E11" s="33" t="s">
        <v>29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35" t="s">
        <v>30</v>
      </c>
      <c r="AL11" s="27"/>
      <c r="AM11" s="27"/>
      <c r="AN11" s="33" t="s">
        <v>21</v>
      </c>
      <c r="AO11" s="27"/>
      <c r="AP11" s="27"/>
      <c r="AQ11" s="29"/>
      <c r="BE11" s="321"/>
      <c r="BS11" s="22" t="s">
        <v>8</v>
      </c>
    </row>
    <row r="12" spans="1:74" ht="6.95" customHeight="1">
      <c r="B12" s="26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9"/>
      <c r="BE12" s="321"/>
      <c r="BS12" s="22" t="s">
        <v>8</v>
      </c>
    </row>
    <row r="13" spans="1:74" ht="14.45" customHeight="1">
      <c r="B13" s="26"/>
      <c r="C13" s="27"/>
      <c r="D13" s="35" t="s">
        <v>31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35" t="s">
        <v>28</v>
      </c>
      <c r="AL13" s="27"/>
      <c r="AM13" s="27"/>
      <c r="AN13" s="37" t="s">
        <v>32</v>
      </c>
      <c r="AO13" s="27"/>
      <c r="AP13" s="27"/>
      <c r="AQ13" s="29"/>
      <c r="BE13" s="321"/>
      <c r="BS13" s="22" t="s">
        <v>8</v>
      </c>
    </row>
    <row r="14" spans="1:74">
      <c r="B14" s="26"/>
      <c r="C14" s="27"/>
      <c r="D14" s="27"/>
      <c r="E14" s="325" t="s">
        <v>32</v>
      </c>
      <c r="F14" s="326"/>
      <c r="G14" s="326"/>
      <c r="H14" s="326"/>
      <c r="I14" s="326"/>
      <c r="J14" s="326"/>
      <c r="K14" s="326"/>
      <c r="L14" s="326"/>
      <c r="M14" s="326"/>
      <c r="N14" s="326"/>
      <c r="O14" s="326"/>
      <c r="P14" s="326"/>
      <c r="Q14" s="326"/>
      <c r="R14" s="326"/>
      <c r="S14" s="326"/>
      <c r="T14" s="326"/>
      <c r="U14" s="326"/>
      <c r="V14" s="326"/>
      <c r="W14" s="326"/>
      <c r="X14" s="326"/>
      <c r="Y14" s="326"/>
      <c r="Z14" s="326"/>
      <c r="AA14" s="326"/>
      <c r="AB14" s="326"/>
      <c r="AC14" s="326"/>
      <c r="AD14" s="326"/>
      <c r="AE14" s="326"/>
      <c r="AF14" s="326"/>
      <c r="AG14" s="326"/>
      <c r="AH14" s="326"/>
      <c r="AI14" s="326"/>
      <c r="AJ14" s="326"/>
      <c r="AK14" s="35" t="s">
        <v>30</v>
      </c>
      <c r="AL14" s="27"/>
      <c r="AM14" s="27"/>
      <c r="AN14" s="37" t="s">
        <v>32</v>
      </c>
      <c r="AO14" s="27"/>
      <c r="AP14" s="27"/>
      <c r="AQ14" s="29"/>
      <c r="BE14" s="321"/>
      <c r="BS14" s="22" t="s">
        <v>8</v>
      </c>
    </row>
    <row r="15" spans="1:74" ht="6.95" customHeight="1">
      <c r="B15" s="26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9"/>
      <c r="BE15" s="321"/>
      <c r="BS15" s="22" t="s">
        <v>6</v>
      </c>
    </row>
    <row r="16" spans="1:74" ht="14.45" customHeight="1">
      <c r="B16" s="26"/>
      <c r="C16" s="27"/>
      <c r="D16" s="35" t="s">
        <v>33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35" t="s">
        <v>28</v>
      </c>
      <c r="AL16" s="27"/>
      <c r="AM16" s="27"/>
      <c r="AN16" s="33" t="s">
        <v>21</v>
      </c>
      <c r="AO16" s="27"/>
      <c r="AP16" s="27"/>
      <c r="AQ16" s="29"/>
      <c r="BE16" s="321"/>
      <c r="BS16" s="22" t="s">
        <v>6</v>
      </c>
    </row>
    <row r="17" spans="2:71" ht="18.399999999999999" customHeight="1">
      <c r="B17" s="26"/>
      <c r="C17" s="27"/>
      <c r="D17" s="27"/>
      <c r="E17" s="33" t="s">
        <v>34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35" t="s">
        <v>30</v>
      </c>
      <c r="AL17" s="27"/>
      <c r="AM17" s="27"/>
      <c r="AN17" s="33" t="s">
        <v>21</v>
      </c>
      <c r="AO17" s="27"/>
      <c r="AP17" s="27"/>
      <c r="AQ17" s="29"/>
      <c r="BE17" s="321"/>
      <c r="BS17" s="22" t="s">
        <v>35</v>
      </c>
    </row>
    <row r="18" spans="2:71" ht="6.95" customHeight="1">
      <c r="B18" s="26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9"/>
      <c r="BE18" s="321"/>
      <c r="BS18" s="22" t="s">
        <v>8</v>
      </c>
    </row>
    <row r="19" spans="2:71" ht="14.45" customHeight="1">
      <c r="B19" s="26"/>
      <c r="C19" s="27"/>
      <c r="D19" s="35" t="s">
        <v>36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9"/>
      <c r="BE19" s="321"/>
      <c r="BS19" s="22" t="s">
        <v>8</v>
      </c>
    </row>
    <row r="20" spans="2:71" ht="57" customHeight="1">
      <c r="B20" s="26"/>
      <c r="C20" s="27"/>
      <c r="D20" s="27"/>
      <c r="E20" s="327" t="s">
        <v>37</v>
      </c>
      <c r="F20" s="327"/>
      <c r="G20" s="327"/>
      <c r="H20" s="327"/>
      <c r="I20" s="327"/>
      <c r="J20" s="327"/>
      <c r="K20" s="327"/>
      <c r="L20" s="327"/>
      <c r="M20" s="327"/>
      <c r="N20" s="327"/>
      <c r="O20" s="327"/>
      <c r="P20" s="327"/>
      <c r="Q20" s="327"/>
      <c r="R20" s="327"/>
      <c r="S20" s="327"/>
      <c r="T20" s="327"/>
      <c r="U20" s="327"/>
      <c r="V20" s="327"/>
      <c r="W20" s="327"/>
      <c r="X20" s="327"/>
      <c r="Y20" s="327"/>
      <c r="Z20" s="327"/>
      <c r="AA20" s="327"/>
      <c r="AB20" s="327"/>
      <c r="AC20" s="327"/>
      <c r="AD20" s="327"/>
      <c r="AE20" s="327"/>
      <c r="AF20" s="327"/>
      <c r="AG20" s="327"/>
      <c r="AH20" s="327"/>
      <c r="AI20" s="327"/>
      <c r="AJ20" s="327"/>
      <c r="AK20" s="327"/>
      <c r="AL20" s="327"/>
      <c r="AM20" s="327"/>
      <c r="AN20" s="327"/>
      <c r="AO20" s="27"/>
      <c r="AP20" s="27"/>
      <c r="AQ20" s="29"/>
      <c r="BE20" s="321"/>
      <c r="BS20" s="22" t="s">
        <v>6</v>
      </c>
    </row>
    <row r="21" spans="2:71" ht="6.95" customHeight="1">
      <c r="B21" s="26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9"/>
      <c r="BE21" s="321"/>
    </row>
    <row r="22" spans="2:71" ht="6.95" customHeight="1">
      <c r="B22" s="26"/>
      <c r="C22" s="27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27"/>
      <c r="AQ22" s="29"/>
      <c r="BE22" s="321"/>
    </row>
    <row r="23" spans="2:71" s="1" customFormat="1" ht="25.9" customHeight="1">
      <c r="B23" s="39"/>
      <c r="C23" s="40"/>
      <c r="D23" s="41" t="s">
        <v>38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328">
        <f>ROUND(AG51,2)</f>
        <v>0</v>
      </c>
      <c r="AL23" s="329"/>
      <c r="AM23" s="329"/>
      <c r="AN23" s="329"/>
      <c r="AO23" s="329"/>
      <c r="AP23" s="40"/>
      <c r="AQ23" s="43"/>
      <c r="BE23" s="321"/>
    </row>
    <row r="24" spans="2:71" s="1" customFormat="1" ht="6.95" customHeight="1"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3"/>
      <c r="BE24" s="321"/>
    </row>
    <row r="25" spans="2:71" s="1" customFormat="1" ht="13.5">
      <c r="B25" s="39"/>
      <c r="C25" s="40"/>
      <c r="D25" s="40"/>
      <c r="E25" s="40"/>
      <c r="F25" s="40"/>
      <c r="G25" s="40"/>
      <c r="H25" s="40"/>
      <c r="I25" s="40"/>
      <c r="J25" s="40"/>
      <c r="K25" s="40"/>
      <c r="L25" s="330" t="s">
        <v>39</v>
      </c>
      <c r="M25" s="330"/>
      <c r="N25" s="330"/>
      <c r="O25" s="330"/>
      <c r="P25" s="40"/>
      <c r="Q25" s="40"/>
      <c r="R25" s="40"/>
      <c r="S25" s="40"/>
      <c r="T25" s="40"/>
      <c r="U25" s="40"/>
      <c r="V25" s="40"/>
      <c r="W25" s="330" t="s">
        <v>40</v>
      </c>
      <c r="X25" s="330"/>
      <c r="Y25" s="330"/>
      <c r="Z25" s="330"/>
      <c r="AA25" s="330"/>
      <c r="AB25" s="330"/>
      <c r="AC25" s="330"/>
      <c r="AD25" s="330"/>
      <c r="AE25" s="330"/>
      <c r="AF25" s="40"/>
      <c r="AG25" s="40"/>
      <c r="AH25" s="40"/>
      <c r="AI25" s="40"/>
      <c r="AJ25" s="40"/>
      <c r="AK25" s="330" t="s">
        <v>41</v>
      </c>
      <c r="AL25" s="330"/>
      <c r="AM25" s="330"/>
      <c r="AN25" s="330"/>
      <c r="AO25" s="330"/>
      <c r="AP25" s="40"/>
      <c r="AQ25" s="43"/>
      <c r="BE25" s="321"/>
    </row>
    <row r="26" spans="2:71" s="2" customFormat="1" ht="14.45" hidden="1" customHeight="1">
      <c r="B26" s="45"/>
      <c r="C26" s="46"/>
      <c r="D26" s="47" t="s">
        <v>42</v>
      </c>
      <c r="E26" s="46"/>
      <c r="F26" s="47" t="s">
        <v>43</v>
      </c>
      <c r="G26" s="46"/>
      <c r="H26" s="46"/>
      <c r="I26" s="46"/>
      <c r="J26" s="46"/>
      <c r="K26" s="46"/>
      <c r="L26" s="331">
        <v>0.21</v>
      </c>
      <c r="M26" s="332"/>
      <c r="N26" s="332"/>
      <c r="O26" s="332"/>
      <c r="P26" s="46"/>
      <c r="Q26" s="46"/>
      <c r="R26" s="46"/>
      <c r="S26" s="46"/>
      <c r="T26" s="46"/>
      <c r="U26" s="46"/>
      <c r="V26" s="46"/>
      <c r="W26" s="333">
        <f>ROUND(AZ51,2)</f>
        <v>0</v>
      </c>
      <c r="X26" s="332"/>
      <c r="Y26" s="332"/>
      <c r="Z26" s="332"/>
      <c r="AA26" s="332"/>
      <c r="AB26" s="332"/>
      <c r="AC26" s="332"/>
      <c r="AD26" s="332"/>
      <c r="AE26" s="332"/>
      <c r="AF26" s="46"/>
      <c r="AG26" s="46"/>
      <c r="AH26" s="46"/>
      <c r="AI26" s="46"/>
      <c r="AJ26" s="46"/>
      <c r="AK26" s="333">
        <f>ROUND(AV51,2)</f>
        <v>0</v>
      </c>
      <c r="AL26" s="332"/>
      <c r="AM26" s="332"/>
      <c r="AN26" s="332"/>
      <c r="AO26" s="332"/>
      <c r="AP26" s="46"/>
      <c r="AQ26" s="48"/>
      <c r="BE26" s="321"/>
    </row>
    <row r="27" spans="2:71" s="2" customFormat="1" ht="14.45" hidden="1" customHeight="1">
      <c r="B27" s="45"/>
      <c r="C27" s="46"/>
      <c r="D27" s="46"/>
      <c r="E27" s="46"/>
      <c r="F27" s="47" t="s">
        <v>44</v>
      </c>
      <c r="G27" s="46"/>
      <c r="H27" s="46"/>
      <c r="I27" s="46"/>
      <c r="J27" s="46"/>
      <c r="K27" s="46"/>
      <c r="L27" s="331">
        <v>0.15</v>
      </c>
      <c r="M27" s="332"/>
      <c r="N27" s="332"/>
      <c r="O27" s="332"/>
      <c r="P27" s="46"/>
      <c r="Q27" s="46"/>
      <c r="R27" s="46"/>
      <c r="S27" s="46"/>
      <c r="T27" s="46"/>
      <c r="U27" s="46"/>
      <c r="V27" s="46"/>
      <c r="W27" s="333">
        <f>ROUND(BA51,2)</f>
        <v>0</v>
      </c>
      <c r="X27" s="332"/>
      <c r="Y27" s="332"/>
      <c r="Z27" s="332"/>
      <c r="AA27" s="332"/>
      <c r="AB27" s="332"/>
      <c r="AC27" s="332"/>
      <c r="AD27" s="332"/>
      <c r="AE27" s="332"/>
      <c r="AF27" s="46"/>
      <c r="AG27" s="46"/>
      <c r="AH27" s="46"/>
      <c r="AI27" s="46"/>
      <c r="AJ27" s="46"/>
      <c r="AK27" s="333">
        <f>ROUND(AW51,2)</f>
        <v>0</v>
      </c>
      <c r="AL27" s="332"/>
      <c r="AM27" s="332"/>
      <c r="AN27" s="332"/>
      <c r="AO27" s="332"/>
      <c r="AP27" s="46"/>
      <c r="AQ27" s="48"/>
      <c r="BE27" s="321"/>
    </row>
    <row r="28" spans="2:71" s="2" customFormat="1" ht="14.45" customHeight="1">
      <c r="B28" s="45"/>
      <c r="C28" s="46"/>
      <c r="D28" s="47" t="s">
        <v>42</v>
      </c>
      <c r="E28" s="46"/>
      <c r="F28" s="47" t="s">
        <v>45</v>
      </c>
      <c r="G28" s="46"/>
      <c r="H28" s="46"/>
      <c r="I28" s="46"/>
      <c r="J28" s="46"/>
      <c r="K28" s="46"/>
      <c r="L28" s="331">
        <v>0.21</v>
      </c>
      <c r="M28" s="332"/>
      <c r="N28" s="332"/>
      <c r="O28" s="332"/>
      <c r="P28" s="46"/>
      <c r="Q28" s="46"/>
      <c r="R28" s="46"/>
      <c r="S28" s="46"/>
      <c r="T28" s="46"/>
      <c r="U28" s="46"/>
      <c r="V28" s="46"/>
      <c r="W28" s="333">
        <f>ROUND(BB51,2)</f>
        <v>0</v>
      </c>
      <c r="X28" s="332"/>
      <c r="Y28" s="332"/>
      <c r="Z28" s="332"/>
      <c r="AA28" s="332"/>
      <c r="AB28" s="332"/>
      <c r="AC28" s="332"/>
      <c r="AD28" s="332"/>
      <c r="AE28" s="332"/>
      <c r="AF28" s="46"/>
      <c r="AG28" s="46"/>
      <c r="AH28" s="46"/>
      <c r="AI28" s="46"/>
      <c r="AJ28" s="46"/>
      <c r="AK28" s="333">
        <v>0</v>
      </c>
      <c r="AL28" s="332"/>
      <c r="AM28" s="332"/>
      <c r="AN28" s="332"/>
      <c r="AO28" s="332"/>
      <c r="AP28" s="46"/>
      <c r="AQ28" s="48"/>
      <c r="BE28" s="321"/>
    </row>
    <row r="29" spans="2:71" s="2" customFormat="1" ht="14.45" customHeight="1">
      <c r="B29" s="45"/>
      <c r="C29" s="46"/>
      <c r="D29" s="46"/>
      <c r="E29" s="46"/>
      <c r="F29" s="47" t="s">
        <v>46</v>
      </c>
      <c r="G29" s="46"/>
      <c r="H29" s="46"/>
      <c r="I29" s="46"/>
      <c r="J29" s="46"/>
      <c r="K29" s="46"/>
      <c r="L29" s="331">
        <v>0.15</v>
      </c>
      <c r="M29" s="332"/>
      <c r="N29" s="332"/>
      <c r="O29" s="332"/>
      <c r="P29" s="46"/>
      <c r="Q29" s="46"/>
      <c r="R29" s="46"/>
      <c r="S29" s="46"/>
      <c r="T29" s="46"/>
      <c r="U29" s="46"/>
      <c r="V29" s="46"/>
      <c r="W29" s="333">
        <f>ROUND(BC51,2)</f>
        <v>0</v>
      </c>
      <c r="X29" s="332"/>
      <c r="Y29" s="332"/>
      <c r="Z29" s="332"/>
      <c r="AA29" s="332"/>
      <c r="AB29" s="332"/>
      <c r="AC29" s="332"/>
      <c r="AD29" s="332"/>
      <c r="AE29" s="332"/>
      <c r="AF29" s="46"/>
      <c r="AG29" s="46"/>
      <c r="AH29" s="46"/>
      <c r="AI29" s="46"/>
      <c r="AJ29" s="46"/>
      <c r="AK29" s="333">
        <v>0</v>
      </c>
      <c r="AL29" s="332"/>
      <c r="AM29" s="332"/>
      <c r="AN29" s="332"/>
      <c r="AO29" s="332"/>
      <c r="AP29" s="46"/>
      <c r="AQ29" s="48"/>
      <c r="BE29" s="321"/>
    </row>
    <row r="30" spans="2:71" s="2" customFormat="1" ht="14.45" hidden="1" customHeight="1">
      <c r="B30" s="45"/>
      <c r="C30" s="46"/>
      <c r="D30" s="46"/>
      <c r="E30" s="46"/>
      <c r="F30" s="47" t="s">
        <v>47</v>
      </c>
      <c r="G30" s="46"/>
      <c r="H30" s="46"/>
      <c r="I30" s="46"/>
      <c r="J30" s="46"/>
      <c r="K30" s="46"/>
      <c r="L30" s="331">
        <v>0</v>
      </c>
      <c r="M30" s="332"/>
      <c r="N30" s="332"/>
      <c r="O30" s="332"/>
      <c r="P30" s="46"/>
      <c r="Q30" s="46"/>
      <c r="R30" s="46"/>
      <c r="S30" s="46"/>
      <c r="T30" s="46"/>
      <c r="U30" s="46"/>
      <c r="V30" s="46"/>
      <c r="W30" s="333">
        <f>ROUND(BD51,2)</f>
        <v>0</v>
      </c>
      <c r="X30" s="332"/>
      <c r="Y30" s="332"/>
      <c r="Z30" s="332"/>
      <c r="AA30" s="332"/>
      <c r="AB30" s="332"/>
      <c r="AC30" s="332"/>
      <c r="AD30" s="332"/>
      <c r="AE30" s="332"/>
      <c r="AF30" s="46"/>
      <c r="AG30" s="46"/>
      <c r="AH30" s="46"/>
      <c r="AI30" s="46"/>
      <c r="AJ30" s="46"/>
      <c r="AK30" s="333">
        <v>0</v>
      </c>
      <c r="AL30" s="332"/>
      <c r="AM30" s="332"/>
      <c r="AN30" s="332"/>
      <c r="AO30" s="332"/>
      <c r="AP30" s="46"/>
      <c r="AQ30" s="48"/>
      <c r="BE30" s="321"/>
    </row>
    <row r="31" spans="2:71" s="1" customFormat="1" ht="6.95" customHeight="1">
      <c r="B31" s="39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3"/>
      <c r="BE31" s="321"/>
    </row>
    <row r="32" spans="2:71" s="1" customFormat="1" ht="25.9" customHeight="1">
      <c r="B32" s="39"/>
      <c r="C32" s="49"/>
      <c r="D32" s="50" t="s">
        <v>48</v>
      </c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2" t="s">
        <v>49</v>
      </c>
      <c r="U32" s="51"/>
      <c r="V32" s="51"/>
      <c r="W32" s="51"/>
      <c r="X32" s="334" t="s">
        <v>50</v>
      </c>
      <c r="Y32" s="335"/>
      <c r="Z32" s="335"/>
      <c r="AA32" s="335"/>
      <c r="AB32" s="335"/>
      <c r="AC32" s="51"/>
      <c r="AD32" s="51"/>
      <c r="AE32" s="51"/>
      <c r="AF32" s="51"/>
      <c r="AG32" s="51"/>
      <c r="AH32" s="51"/>
      <c r="AI32" s="51"/>
      <c r="AJ32" s="51"/>
      <c r="AK32" s="336">
        <f>SUM(AK23:AK30)</f>
        <v>0</v>
      </c>
      <c r="AL32" s="335"/>
      <c r="AM32" s="335"/>
      <c r="AN32" s="335"/>
      <c r="AO32" s="337"/>
      <c r="AP32" s="49"/>
      <c r="AQ32" s="53"/>
      <c r="BE32" s="321"/>
    </row>
    <row r="33" spans="2:56" s="1" customFormat="1" ht="6.95" customHeight="1">
      <c r="B33" s="39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3"/>
    </row>
    <row r="34" spans="2:56" s="1" customFormat="1" ht="6.95" customHeight="1">
      <c r="B34" s="54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6"/>
    </row>
    <row r="38" spans="2:56" s="1" customFormat="1" ht="6.95" customHeight="1">
      <c r="B38" s="57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9"/>
    </row>
    <row r="39" spans="2:56" s="1" customFormat="1" ht="36.950000000000003" customHeight="1">
      <c r="B39" s="39"/>
      <c r="C39" s="60" t="s">
        <v>51</v>
      </c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59"/>
    </row>
    <row r="40" spans="2:56" s="1" customFormat="1" ht="6.95" customHeight="1">
      <c r="B40" s="39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59"/>
    </row>
    <row r="41" spans="2:56" s="3" customFormat="1" ht="14.45" customHeight="1">
      <c r="B41" s="62"/>
      <c r="C41" s="63" t="s">
        <v>15</v>
      </c>
      <c r="D41" s="64"/>
      <c r="E41" s="64"/>
      <c r="F41" s="64"/>
      <c r="G41" s="64"/>
      <c r="H41" s="64"/>
      <c r="I41" s="64"/>
      <c r="J41" s="64"/>
      <c r="K41" s="64"/>
      <c r="L41" s="64" t="str">
        <f>K5</f>
        <v>9803020000</v>
      </c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5"/>
    </row>
    <row r="42" spans="2:56" s="4" customFormat="1" ht="36.950000000000003" customHeight="1">
      <c r="B42" s="66"/>
      <c r="C42" s="67" t="s">
        <v>18</v>
      </c>
      <c r="D42" s="68"/>
      <c r="E42" s="68"/>
      <c r="F42" s="68"/>
      <c r="G42" s="68"/>
      <c r="H42" s="68"/>
      <c r="I42" s="68"/>
      <c r="J42" s="68"/>
      <c r="K42" s="68"/>
      <c r="L42" s="338" t="str">
        <f>K6</f>
        <v>Město Libavá - Rekonstrukce předávacích stanic PDA, kuchyně a teplovodu z CK</v>
      </c>
      <c r="M42" s="339"/>
      <c r="N42" s="339"/>
      <c r="O42" s="339"/>
      <c r="P42" s="339"/>
      <c r="Q42" s="339"/>
      <c r="R42" s="339"/>
      <c r="S42" s="339"/>
      <c r="T42" s="339"/>
      <c r="U42" s="339"/>
      <c r="V42" s="339"/>
      <c r="W42" s="339"/>
      <c r="X42" s="339"/>
      <c r="Y42" s="339"/>
      <c r="Z42" s="339"/>
      <c r="AA42" s="339"/>
      <c r="AB42" s="339"/>
      <c r="AC42" s="339"/>
      <c r="AD42" s="339"/>
      <c r="AE42" s="339"/>
      <c r="AF42" s="339"/>
      <c r="AG42" s="339"/>
      <c r="AH42" s="339"/>
      <c r="AI42" s="339"/>
      <c r="AJ42" s="339"/>
      <c r="AK42" s="339"/>
      <c r="AL42" s="339"/>
      <c r="AM42" s="339"/>
      <c r="AN42" s="339"/>
      <c r="AO42" s="339"/>
      <c r="AP42" s="68"/>
      <c r="AQ42" s="68"/>
      <c r="AR42" s="69"/>
    </row>
    <row r="43" spans="2:56" s="1" customFormat="1" ht="6.95" customHeight="1">
      <c r="B43" s="39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59"/>
    </row>
    <row r="44" spans="2:56" s="1" customFormat="1">
      <c r="B44" s="39"/>
      <c r="C44" s="63" t="s">
        <v>23</v>
      </c>
      <c r="D44" s="61"/>
      <c r="E44" s="61"/>
      <c r="F44" s="61"/>
      <c r="G44" s="61"/>
      <c r="H44" s="61"/>
      <c r="I44" s="61"/>
      <c r="J44" s="61"/>
      <c r="K44" s="61"/>
      <c r="L44" s="70" t="str">
        <f>IF(K8="","",K8)</f>
        <v xml:space="preserve"> Město Libavá</v>
      </c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3" t="s">
        <v>25</v>
      </c>
      <c r="AJ44" s="61"/>
      <c r="AK44" s="61"/>
      <c r="AL44" s="61"/>
      <c r="AM44" s="340" t="str">
        <f>IF(AN8= "","",AN8)</f>
        <v>5. 1. 2018</v>
      </c>
      <c r="AN44" s="340"/>
      <c r="AO44" s="61"/>
      <c r="AP44" s="61"/>
      <c r="AQ44" s="61"/>
      <c r="AR44" s="59"/>
    </row>
    <row r="45" spans="2:56" s="1" customFormat="1" ht="6.95" customHeight="1">
      <c r="B45" s="39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59"/>
    </row>
    <row r="46" spans="2:56" s="1" customFormat="1">
      <c r="B46" s="39"/>
      <c r="C46" s="63" t="s">
        <v>27</v>
      </c>
      <c r="D46" s="61"/>
      <c r="E46" s="61"/>
      <c r="F46" s="61"/>
      <c r="G46" s="61"/>
      <c r="H46" s="61"/>
      <c r="I46" s="61"/>
      <c r="J46" s="61"/>
      <c r="K46" s="61"/>
      <c r="L46" s="64" t="str">
        <f>IF(E11= "","",E11)</f>
        <v xml:space="preserve"> Armádní Servisní, p. o.</v>
      </c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3" t="s">
        <v>33</v>
      </c>
      <c r="AJ46" s="61"/>
      <c r="AK46" s="61"/>
      <c r="AL46" s="61"/>
      <c r="AM46" s="341" t="str">
        <f>IF(E17="","",E17)</f>
        <v xml:space="preserve"> Ing. Zdeněk Kovář</v>
      </c>
      <c r="AN46" s="341"/>
      <c r="AO46" s="341"/>
      <c r="AP46" s="341"/>
      <c r="AQ46" s="61"/>
      <c r="AR46" s="59"/>
      <c r="AS46" s="342" t="s">
        <v>52</v>
      </c>
      <c r="AT46" s="343"/>
      <c r="AU46" s="72"/>
      <c r="AV46" s="72"/>
      <c r="AW46" s="72"/>
      <c r="AX46" s="72"/>
      <c r="AY46" s="72"/>
      <c r="AZ46" s="72"/>
      <c r="BA46" s="72"/>
      <c r="BB46" s="72"/>
      <c r="BC46" s="72"/>
      <c r="BD46" s="73"/>
    </row>
    <row r="47" spans="2:56" s="1" customFormat="1">
      <c r="B47" s="39"/>
      <c r="C47" s="63" t="s">
        <v>31</v>
      </c>
      <c r="D47" s="61"/>
      <c r="E47" s="61"/>
      <c r="F47" s="61"/>
      <c r="G47" s="61"/>
      <c r="H47" s="61"/>
      <c r="I47" s="61"/>
      <c r="J47" s="61"/>
      <c r="K47" s="61"/>
      <c r="L47" s="64" t="str">
        <f>IF(E14= "Vyplň údaj","",E14)</f>
        <v/>
      </c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59"/>
      <c r="AS47" s="344"/>
      <c r="AT47" s="345"/>
      <c r="AU47" s="74"/>
      <c r="AV47" s="74"/>
      <c r="AW47" s="74"/>
      <c r="AX47" s="74"/>
      <c r="AY47" s="74"/>
      <c r="AZ47" s="74"/>
      <c r="BA47" s="74"/>
      <c r="BB47" s="74"/>
      <c r="BC47" s="74"/>
      <c r="BD47" s="75"/>
    </row>
    <row r="48" spans="2:56" s="1" customFormat="1" ht="10.9" customHeight="1">
      <c r="B48" s="39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59"/>
      <c r="AS48" s="346"/>
      <c r="AT48" s="347"/>
      <c r="AU48" s="40"/>
      <c r="AV48" s="40"/>
      <c r="AW48" s="40"/>
      <c r="AX48" s="40"/>
      <c r="AY48" s="40"/>
      <c r="AZ48" s="40"/>
      <c r="BA48" s="40"/>
      <c r="BB48" s="40"/>
      <c r="BC48" s="40"/>
      <c r="BD48" s="76"/>
    </row>
    <row r="49" spans="1:91" s="1" customFormat="1" ht="29.25" customHeight="1">
      <c r="B49" s="39"/>
      <c r="C49" s="348" t="s">
        <v>53</v>
      </c>
      <c r="D49" s="349"/>
      <c r="E49" s="349"/>
      <c r="F49" s="349"/>
      <c r="G49" s="349"/>
      <c r="H49" s="77"/>
      <c r="I49" s="350" t="s">
        <v>54</v>
      </c>
      <c r="J49" s="349"/>
      <c r="K49" s="349"/>
      <c r="L49" s="349"/>
      <c r="M49" s="349"/>
      <c r="N49" s="349"/>
      <c r="O49" s="349"/>
      <c r="P49" s="349"/>
      <c r="Q49" s="349"/>
      <c r="R49" s="349"/>
      <c r="S49" s="349"/>
      <c r="T49" s="349"/>
      <c r="U49" s="349"/>
      <c r="V49" s="349"/>
      <c r="W49" s="349"/>
      <c r="X49" s="349"/>
      <c r="Y49" s="349"/>
      <c r="Z49" s="349"/>
      <c r="AA49" s="349"/>
      <c r="AB49" s="349"/>
      <c r="AC49" s="349"/>
      <c r="AD49" s="349"/>
      <c r="AE49" s="349"/>
      <c r="AF49" s="349"/>
      <c r="AG49" s="351" t="s">
        <v>55</v>
      </c>
      <c r="AH49" s="349"/>
      <c r="AI49" s="349"/>
      <c r="AJ49" s="349"/>
      <c r="AK49" s="349"/>
      <c r="AL49" s="349"/>
      <c r="AM49" s="349"/>
      <c r="AN49" s="350" t="s">
        <v>56</v>
      </c>
      <c r="AO49" s="349"/>
      <c r="AP49" s="349"/>
      <c r="AQ49" s="78" t="s">
        <v>57</v>
      </c>
      <c r="AR49" s="59"/>
      <c r="AS49" s="79" t="s">
        <v>58</v>
      </c>
      <c r="AT49" s="80" t="s">
        <v>59</v>
      </c>
      <c r="AU49" s="80" t="s">
        <v>60</v>
      </c>
      <c r="AV49" s="80" t="s">
        <v>61</v>
      </c>
      <c r="AW49" s="80" t="s">
        <v>62</v>
      </c>
      <c r="AX49" s="80" t="s">
        <v>63</v>
      </c>
      <c r="AY49" s="80" t="s">
        <v>64</v>
      </c>
      <c r="AZ49" s="80" t="s">
        <v>65</v>
      </c>
      <c r="BA49" s="80" t="s">
        <v>66</v>
      </c>
      <c r="BB49" s="80" t="s">
        <v>67</v>
      </c>
      <c r="BC49" s="80" t="s">
        <v>68</v>
      </c>
      <c r="BD49" s="81" t="s">
        <v>69</v>
      </c>
    </row>
    <row r="50" spans="1:91" s="1" customFormat="1" ht="10.9" customHeight="1">
      <c r="B50" s="39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59"/>
      <c r="AS50" s="82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4"/>
    </row>
    <row r="51" spans="1:91" s="4" customFormat="1" ht="32.450000000000003" customHeight="1">
      <c r="B51" s="66"/>
      <c r="C51" s="85" t="s">
        <v>70</v>
      </c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355">
        <f>ROUND(SUM(AG52:AG59),2)</f>
        <v>0</v>
      </c>
      <c r="AH51" s="355"/>
      <c r="AI51" s="355"/>
      <c r="AJ51" s="355"/>
      <c r="AK51" s="355"/>
      <c r="AL51" s="355"/>
      <c r="AM51" s="355"/>
      <c r="AN51" s="356">
        <f t="shared" ref="AN51:AN59" si="0">SUM(AG51,AT51)</f>
        <v>0</v>
      </c>
      <c r="AO51" s="356"/>
      <c r="AP51" s="356"/>
      <c r="AQ51" s="87" t="s">
        <v>21</v>
      </c>
      <c r="AR51" s="69"/>
      <c r="AS51" s="88">
        <f>ROUND(SUM(AS52:AS59),2)</f>
        <v>0</v>
      </c>
      <c r="AT51" s="89">
        <f t="shared" ref="AT51:AT59" si="1">ROUND(SUM(AV51:AW51),2)</f>
        <v>0</v>
      </c>
      <c r="AU51" s="90">
        <f>ROUND(SUM(AU52:AU59),5)</f>
        <v>0</v>
      </c>
      <c r="AV51" s="89">
        <f>ROUND(AZ51*L26,2)</f>
        <v>0</v>
      </c>
      <c r="AW51" s="89">
        <f>ROUND(BA51*L27,2)</f>
        <v>0</v>
      </c>
      <c r="AX51" s="89">
        <f>ROUND(BB51*L26,2)</f>
        <v>0</v>
      </c>
      <c r="AY51" s="89">
        <f>ROUND(BC51*L27,2)</f>
        <v>0</v>
      </c>
      <c r="AZ51" s="89">
        <f>ROUND(SUM(AZ52:AZ59),2)</f>
        <v>0</v>
      </c>
      <c r="BA51" s="89">
        <f>ROUND(SUM(BA52:BA59),2)</f>
        <v>0</v>
      </c>
      <c r="BB51" s="89">
        <f>ROUND(SUM(BB52:BB59),2)</f>
        <v>0</v>
      </c>
      <c r="BC51" s="89">
        <f>ROUND(SUM(BC52:BC59),2)</f>
        <v>0</v>
      </c>
      <c r="BD51" s="91">
        <f>ROUND(SUM(BD52:BD59),2)</f>
        <v>0</v>
      </c>
      <c r="BS51" s="92" t="s">
        <v>71</v>
      </c>
      <c r="BT51" s="92" t="s">
        <v>72</v>
      </c>
      <c r="BU51" s="93" t="s">
        <v>73</v>
      </c>
      <c r="BV51" s="92" t="s">
        <v>74</v>
      </c>
      <c r="BW51" s="92" t="s">
        <v>7</v>
      </c>
      <c r="BX51" s="92" t="s">
        <v>75</v>
      </c>
      <c r="CL51" s="92" t="s">
        <v>21</v>
      </c>
    </row>
    <row r="52" spans="1:91" s="5" customFormat="1" ht="16.5" customHeight="1">
      <c r="A52" s="94" t="s">
        <v>76</v>
      </c>
      <c r="B52" s="95"/>
      <c r="C52" s="96"/>
      <c r="D52" s="354" t="s">
        <v>77</v>
      </c>
      <c r="E52" s="354"/>
      <c r="F52" s="354"/>
      <c r="G52" s="354"/>
      <c r="H52" s="354"/>
      <c r="I52" s="97"/>
      <c r="J52" s="354" t="s">
        <v>78</v>
      </c>
      <c r="K52" s="354"/>
      <c r="L52" s="354"/>
      <c r="M52" s="354"/>
      <c r="N52" s="354"/>
      <c r="O52" s="354"/>
      <c r="P52" s="354"/>
      <c r="Q52" s="354"/>
      <c r="R52" s="354"/>
      <c r="S52" s="354"/>
      <c r="T52" s="354"/>
      <c r="U52" s="354"/>
      <c r="V52" s="354"/>
      <c r="W52" s="354"/>
      <c r="X52" s="354"/>
      <c r="Y52" s="354"/>
      <c r="Z52" s="354"/>
      <c r="AA52" s="354"/>
      <c r="AB52" s="354"/>
      <c r="AC52" s="354"/>
      <c r="AD52" s="354"/>
      <c r="AE52" s="354"/>
      <c r="AF52" s="354"/>
      <c r="AG52" s="352">
        <f>'D.1 - Úprava kotelny - př...'!J27</f>
        <v>0</v>
      </c>
      <c r="AH52" s="353"/>
      <c r="AI52" s="353"/>
      <c r="AJ52" s="353"/>
      <c r="AK52" s="353"/>
      <c r="AL52" s="353"/>
      <c r="AM52" s="353"/>
      <c r="AN52" s="352">
        <f t="shared" si="0"/>
        <v>0</v>
      </c>
      <c r="AO52" s="353"/>
      <c r="AP52" s="353"/>
      <c r="AQ52" s="98" t="s">
        <v>79</v>
      </c>
      <c r="AR52" s="99"/>
      <c r="AS52" s="100">
        <v>0</v>
      </c>
      <c r="AT52" s="101">
        <f t="shared" si="1"/>
        <v>0</v>
      </c>
      <c r="AU52" s="102">
        <f>'D.1 - Úprava kotelny - př...'!P91</f>
        <v>0</v>
      </c>
      <c r="AV52" s="101">
        <f>'D.1 - Úprava kotelny - př...'!J30</f>
        <v>0</v>
      </c>
      <c r="AW52" s="101">
        <f>'D.1 - Úprava kotelny - př...'!J31</f>
        <v>0</v>
      </c>
      <c r="AX52" s="101">
        <f>'D.1 - Úprava kotelny - př...'!J32</f>
        <v>0</v>
      </c>
      <c r="AY52" s="101">
        <f>'D.1 - Úprava kotelny - př...'!J33</f>
        <v>0</v>
      </c>
      <c r="AZ52" s="101">
        <f>'D.1 - Úprava kotelny - př...'!F30</f>
        <v>0</v>
      </c>
      <c r="BA52" s="101">
        <f>'D.1 - Úprava kotelny - př...'!F31</f>
        <v>0</v>
      </c>
      <c r="BB52" s="101">
        <f>'D.1 - Úprava kotelny - př...'!F32</f>
        <v>0</v>
      </c>
      <c r="BC52" s="101">
        <f>'D.1 - Úprava kotelny - př...'!F33</f>
        <v>0</v>
      </c>
      <c r="BD52" s="103">
        <f>'D.1 - Úprava kotelny - př...'!F34</f>
        <v>0</v>
      </c>
      <c r="BT52" s="104" t="s">
        <v>80</v>
      </c>
      <c r="BV52" s="104" t="s">
        <v>74</v>
      </c>
      <c r="BW52" s="104" t="s">
        <v>81</v>
      </c>
      <c r="BX52" s="104" t="s">
        <v>7</v>
      </c>
      <c r="CL52" s="104" t="s">
        <v>21</v>
      </c>
      <c r="CM52" s="104" t="s">
        <v>82</v>
      </c>
    </row>
    <row r="53" spans="1:91" s="5" customFormat="1" ht="16.5" customHeight="1">
      <c r="A53" s="94" t="s">
        <v>76</v>
      </c>
      <c r="B53" s="95"/>
      <c r="C53" s="96"/>
      <c r="D53" s="354" t="s">
        <v>83</v>
      </c>
      <c r="E53" s="354"/>
      <c r="F53" s="354"/>
      <c r="G53" s="354"/>
      <c r="H53" s="354"/>
      <c r="I53" s="97"/>
      <c r="J53" s="354" t="s">
        <v>84</v>
      </c>
      <c r="K53" s="354"/>
      <c r="L53" s="354"/>
      <c r="M53" s="354"/>
      <c r="N53" s="354"/>
      <c r="O53" s="354"/>
      <c r="P53" s="354"/>
      <c r="Q53" s="354"/>
      <c r="R53" s="354"/>
      <c r="S53" s="354"/>
      <c r="T53" s="354"/>
      <c r="U53" s="354"/>
      <c r="V53" s="354"/>
      <c r="W53" s="354"/>
      <c r="X53" s="354"/>
      <c r="Y53" s="354"/>
      <c r="Z53" s="354"/>
      <c r="AA53" s="354"/>
      <c r="AB53" s="354"/>
      <c r="AC53" s="354"/>
      <c r="AD53" s="354"/>
      <c r="AE53" s="354"/>
      <c r="AF53" s="354"/>
      <c r="AG53" s="352">
        <f>'D.2 - Předávací stanice v...'!J27</f>
        <v>0</v>
      </c>
      <c r="AH53" s="353"/>
      <c r="AI53" s="353"/>
      <c r="AJ53" s="353"/>
      <c r="AK53" s="353"/>
      <c r="AL53" s="353"/>
      <c r="AM53" s="353"/>
      <c r="AN53" s="352">
        <f t="shared" si="0"/>
        <v>0</v>
      </c>
      <c r="AO53" s="353"/>
      <c r="AP53" s="353"/>
      <c r="AQ53" s="98" t="s">
        <v>79</v>
      </c>
      <c r="AR53" s="99"/>
      <c r="AS53" s="100">
        <v>0</v>
      </c>
      <c r="AT53" s="101">
        <f t="shared" si="1"/>
        <v>0</v>
      </c>
      <c r="AU53" s="102">
        <f>'D.2 - Předávací stanice v...'!P90</f>
        <v>0</v>
      </c>
      <c r="AV53" s="101">
        <f>'D.2 - Předávací stanice v...'!J30</f>
        <v>0</v>
      </c>
      <c r="AW53" s="101">
        <f>'D.2 - Předávací stanice v...'!J31</f>
        <v>0</v>
      </c>
      <c r="AX53" s="101">
        <f>'D.2 - Předávací stanice v...'!J32</f>
        <v>0</v>
      </c>
      <c r="AY53" s="101">
        <f>'D.2 - Předávací stanice v...'!J33</f>
        <v>0</v>
      </c>
      <c r="AZ53" s="101">
        <f>'D.2 - Předávací stanice v...'!F30</f>
        <v>0</v>
      </c>
      <c r="BA53" s="101">
        <f>'D.2 - Předávací stanice v...'!F31</f>
        <v>0</v>
      </c>
      <c r="BB53" s="101">
        <f>'D.2 - Předávací stanice v...'!F32</f>
        <v>0</v>
      </c>
      <c r="BC53" s="101">
        <f>'D.2 - Předávací stanice v...'!F33</f>
        <v>0</v>
      </c>
      <c r="BD53" s="103">
        <f>'D.2 - Předávací stanice v...'!F34</f>
        <v>0</v>
      </c>
      <c r="BT53" s="104" t="s">
        <v>80</v>
      </c>
      <c r="BV53" s="104" t="s">
        <v>74</v>
      </c>
      <c r="BW53" s="104" t="s">
        <v>85</v>
      </c>
      <c r="BX53" s="104" t="s">
        <v>7</v>
      </c>
      <c r="CL53" s="104" t="s">
        <v>21</v>
      </c>
      <c r="CM53" s="104" t="s">
        <v>82</v>
      </c>
    </row>
    <row r="54" spans="1:91" s="5" customFormat="1" ht="31.5" customHeight="1">
      <c r="A54" s="94" t="s">
        <v>76</v>
      </c>
      <c r="B54" s="95"/>
      <c r="C54" s="96"/>
      <c r="D54" s="354" t="s">
        <v>86</v>
      </c>
      <c r="E54" s="354"/>
      <c r="F54" s="354"/>
      <c r="G54" s="354"/>
      <c r="H54" s="354"/>
      <c r="I54" s="97"/>
      <c r="J54" s="354" t="s">
        <v>87</v>
      </c>
      <c r="K54" s="354"/>
      <c r="L54" s="354"/>
      <c r="M54" s="354"/>
      <c r="N54" s="354"/>
      <c r="O54" s="354"/>
      <c r="P54" s="354"/>
      <c r="Q54" s="354"/>
      <c r="R54" s="354"/>
      <c r="S54" s="354"/>
      <c r="T54" s="354"/>
      <c r="U54" s="354"/>
      <c r="V54" s="354"/>
      <c r="W54" s="354"/>
      <c r="X54" s="354"/>
      <c r="Y54" s="354"/>
      <c r="Z54" s="354"/>
      <c r="AA54" s="354"/>
      <c r="AB54" s="354"/>
      <c r="AC54" s="354"/>
      <c r="AD54" s="354"/>
      <c r="AE54" s="354"/>
      <c r="AF54" s="354"/>
      <c r="AG54" s="352">
        <f>'D.2.3.7 - Předávací stani...'!J27</f>
        <v>0</v>
      </c>
      <c r="AH54" s="353"/>
      <c r="AI54" s="353"/>
      <c r="AJ54" s="353"/>
      <c r="AK54" s="353"/>
      <c r="AL54" s="353"/>
      <c r="AM54" s="353"/>
      <c r="AN54" s="352">
        <f t="shared" si="0"/>
        <v>0</v>
      </c>
      <c r="AO54" s="353"/>
      <c r="AP54" s="353"/>
      <c r="AQ54" s="98" t="s">
        <v>79</v>
      </c>
      <c r="AR54" s="99"/>
      <c r="AS54" s="100">
        <v>0</v>
      </c>
      <c r="AT54" s="101">
        <f t="shared" si="1"/>
        <v>0</v>
      </c>
      <c r="AU54" s="102">
        <f>'D.2.3.7 - Předávací stani...'!P84</f>
        <v>0</v>
      </c>
      <c r="AV54" s="101">
        <f>'D.2.3.7 - Předávací stani...'!J30</f>
        <v>0</v>
      </c>
      <c r="AW54" s="101">
        <f>'D.2.3.7 - Předávací stani...'!J31</f>
        <v>0</v>
      </c>
      <c r="AX54" s="101">
        <f>'D.2.3.7 - Předávací stani...'!J32</f>
        <v>0</v>
      </c>
      <c r="AY54" s="101">
        <f>'D.2.3.7 - Předávací stani...'!J33</f>
        <v>0</v>
      </c>
      <c r="AZ54" s="101">
        <f>'D.2.3.7 - Předávací stani...'!F30</f>
        <v>0</v>
      </c>
      <c r="BA54" s="101">
        <f>'D.2.3.7 - Předávací stani...'!F31</f>
        <v>0</v>
      </c>
      <c r="BB54" s="101">
        <f>'D.2.3.7 - Předávací stani...'!F32</f>
        <v>0</v>
      </c>
      <c r="BC54" s="101">
        <f>'D.2.3.7 - Předávací stani...'!F33</f>
        <v>0</v>
      </c>
      <c r="BD54" s="103">
        <f>'D.2.3.7 - Předávací stani...'!F34</f>
        <v>0</v>
      </c>
      <c r="BT54" s="104" t="s">
        <v>80</v>
      </c>
      <c r="BV54" s="104" t="s">
        <v>74</v>
      </c>
      <c r="BW54" s="104" t="s">
        <v>88</v>
      </c>
      <c r="BX54" s="104" t="s">
        <v>7</v>
      </c>
      <c r="CL54" s="104" t="s">
        <v>21</v>
      </c>
      <c r="CM54" s="104" t="s">
        <v>82</v>
      </c>
    </row>
    <row r="55" spans="1:91" s="5" customFormat="1" ht="16.5" customHeight="1">
      <c r="A55" s="94" t="s">
        <v>76</v>
      </c>
      <c r="B55" s="95"/>
      <c r="C55" s="96"/>
      <c r="D55" s="354" t="s">
        <v>89</v>
      </c>
      <c r="E55" s="354"/>
      <c r="F55" s="354"/>
      <c r="G55" s="354"/>
      <c r="H55" s="354"/>
      <c r="I55" s="97"/>
      <c r="J55" s="354" t="s">
        <v>90</v>
      </c>
      <c r="K55" s="354"/>
      <c r="L55" s="354"/>
      <c r="M55" s="354"/>
      <c r="N55" s="354"/>
      <c r="O55" s="354"/>
      <c r="P55" s="354"/>
      <c r="Q55" s="354"/>
      <c r="R55" s="354"/>
      <c r="S55" s="354"/>
      <c r="T55" s="354"/>
      <c r="U55" s="354"/>
      <c r="V55" s="354"/>
      <c r="W55" s="354"/>
      <c r="X55" s="354"/>
      <c r="Y55" s="354"/>
      <c r="Z55" s="354"/>
      <c r="AA55" s="354"/>
      <c r="AB55" s="354"/>
      <c r="AC55" s="354"/>
      <c r="AD55" s="354"/>
      <c r="AE55" s="354"/>
      <c r="AF55" s="354"/>
      <c r="AG55" s="352">
        <f>'D.2.3.8 - Předávací stani...'!J27</f>
        <v>0</v>
      </c>
      <c r="AH55" s="353"/>
      <c r="AI55" s="353"/>
      <c r="AJ55" s="353"/>
      <c r="AK55" s="353"/>
      <c r="AL55" s="353"/>
      <c r="AM55" s="353"/>
      <c r="AN55" s="352">
        <f t="shared" si="0"/>
        <v>0</v>
      </c>
      <c r="AO55" s="353"/>
      <c r="AP55" s="353"/>
      <c r="AQ55" s="98" t="s">
        <v>79</v>
      </c>
      <c r="AR55" s="99"/>
      <c r="AS55" s="100">
        <v>0</v>
      </c>
      <c r="AT55" s="101">
        <f t="shared" si="1"/>
        <v>0</v>
      </c>
      <c r="AU55" s="102">
        <f>'D.2.3.8 - Předávací stani...'!P80</f>
        <v>0</v>
      </c>
      <c r="AV55" s="101">
        <f>'D.2.3.8 - Předávací stani...'!J30</f>
        <v>0</v>
      </c>
      <c r="AW55" s="101">
        <f>'D.2.3.8 - Předávací stani...'!J31</f>
        <v>0</v>
      </c>
      <c r="AX55" s="101">
        <f>'D.2.3.8 - Předávací stani...'!J32</f>
        <v>0</v>
      </c>
      <c r="AY55" s="101">
        <f>'D.2.3.8 - Předávací stani...'!J33</f>
        <v>0</v>
      </c>
      <c r="AZ55" s="101">
        <f>'D.2.3.8 - Předávací stani...'!F30</f>
        <v>0</v>
      </c>
      <c r="BA55" s="101">
        <f>'D.2.3.8 - Předávací stani...'!F31</f>
        <v>0</v>
      </c>
      <c r="BB55" s="101">
        <f>'D.2.3.8 - Předávací stani...'!F32</f>
        <v>0</v>
      </c>
      <c r="BC55" s="101">
        <f>'D.2.3.8 - Předávací stani...'!F33</f>
        <v>0</v>
      </c>
      <c r="BD55" s="103">
        <f>'D.2.3.8 - Předávací stani...'!F34</f>
        <v>0</v>
      </c>
      <c r="BT55" s="104" t="s">
        <v>80</v>
      </c>
      <c r="BV55" s="104" t="s">
        <v>74</v>
      </c>
      <c r="BW55" s="104" t="s">
        <v>91</v>
      </c>
      <c r="BX55" s="104" t="s">
        <v>7</v>
      </c>
      <c r="CL55" s="104" t="s">
        <v>21</v>
      </c>
      <c r="CM55" s="104" t="s">
        <v>82</v>
      </c>
    </row>
    <row r="56" spans="1:91" s="5" customFormat="1" ht="31.5" customHeight="1">
      <c r="A56" s="94" t="s">
        <v>76</v>
      </c>
      <c r="B56" s="95"/>
      <c r="C56" s="96"/>
      <c r="D56" s="354" t="s">
        <v>92</v>
      </c>
      <c r="E56" s="354"/>
      <c r="F56" s="354"/>
      <c r="G56" s="354"/>
      <c r="H56" s="354"/>
      <c r="I56" s="97"/>
      <c r="J56" s="354" t="s">
        <v>93</v>
      </c>
      <c r="K56" s="354"/>
      <c r="L56" s="354"/>
      <c r="M56" s="354"/>
      <c r="N56" s="354"/>
      <c r="O56" s="354"/>
      <c r="P56" s="354"/>
      <c r="Q56" s="354"/>
      <c r="R56" s="354"/>
      <c r="S56" s="354"/>
      <c r="T56" s="354"/>
      <c r="U56" s="354"/>
      <c r="V56" s="354"/>
      <c r="W56" s="354"/>
      <c r="X56" s="354"/>
      <c r="Y56" s="354"/>
      <c r="Z56" s="354"/>
      <c r="AA56" s="354"/>
      <c r="AB56" s="354"/>
      <c r="AC56" s="354"/>
      <c r="AD56" s="354"/>
      <c r="AE56" s="354"/>
      <c r="AF56" s="354"/>
      <c r="AG56" s="352">
        <f>'D.3 - Předávací stanice v...'!J27</f>
        <v>0</v>
      </c>
      <c r="AH56" s="353"/>
      <c r="AI56" s="353"/>
      <c r="AJ56" s="353"/>
      <c r="AK56" s="353"/>
      <c r="AL56" s="353"/>
      <c r="AM56" s="353"/>
      <c r="AN56" s="352">
        <f t="shared" si="0"/>
        <v>0</v>
      </c>
      <c r="AO56" s="353"/>
      <c r="AP56" s="353"/>
      <c r="AQ56" s="98" t="s">
        <v>79</v>
      </c>
      <c r="AR56" s="99"/>
      <c r="AS56" s="100">
        <v>0</v>
      </c>
      <c r="AT56" s="101">
        <f t="shared" si="1"/>
        <v>0</v>
      </c>
      <c r="AU56" s="102">
        <f>'D.3 - Předávací stanice v...'!P90</f>
        <v>0</v>
      </c>
      <c r="AV56" s="101">
        <f>'D.3 - Předávací stanice v...'!J30</f>
        <v>0</v>
      </c>
      <c r="AW56" s="101">
        <f>'D.3 - Předávací stanice v...'!J31</f>
        <v>0</v>
      </c>
      <c r="AX56" s="101">
        <f>'D.3 - Předávací stanice v...'!J32</f>
        <v>0</v>
      </c>
      <c r="AY56" s="101">
        <f>'D.3 - Předávací stanice v...'!J33</f>
        <v>0</v>
      </c>
      <c r="AZ56" s="101">
        <f>'D.3 - Předávací stanice v...'!F30</f>
        <v>0</v>
      </c>
      <c r="BA56" s="101">
        <f>'D.3 - Předávací stanice v...'!F31</f>
        <v>0</v>
      </c>
      <c r="BB56" s="101">
        <f>'D.3 - Předávací stanice v...'!F32</f>
        <v>0</v>
      </c>
      <c r="BC56" s="101">
        <f>'D.3 - Předávací stanice v...'!F33</f>
        <v>0</v>
      </c>
      <c r="BD56" s="103">
        <f>'D.3 - Předávací stanice v...'!F34</f>
        <v>0</v>
      </c>
      <c r="BT56" s="104" t="s">
        <v>80</v>
      </c>
      <c r="BV56" s="104" t="s">
        <v>74</v>
      </c>
      <c r="BW56" s="104" t="s">
        <v>94</v>
      </c>
      <c r="BX56" s="104" t="s">
        <v>7</v>
      </c>
      <c r="CL56" s="104" t="s">
        <v>21</v>
      </c>
      <c r="CM56" s="104" t="s">
        <v>82</v>
      </c>
    </row>
    <row r="57" spans="1:91" s="5" customFormat="1" ht="31.5" customHeight="1">
      <c r="A57" s="94" t="s">
        <v>76</v>
      </c>
      <c r="B57" s="95"/>
      <c r="C57" s="96"/>
      <c r="D57" s="354" t="s">
        <v>95</v>
      </c>
      <c r="E57" s="354"/>
      <c r="F57" s="354"/>
      <c r="G57" s="354"/>
      <c r="H57" s="354"/>
      <c r="I57" s="97"/>
      <c r="J57" s="354" t="s">
        <v>96</v>
      </c>
      <c r="K57" s="354"/>
      <c r="L57" s="354"/>
      <c r="M57" s="354"/>
      <c r="N57" s="354"/>
      <c r="O57" s="354"/>
      <c r="P57" s="354"/>
      <c r="Q57" s="354"/>
      <c r="R57" s="354"/>
      <c r="S57" s="354"/>
      <c r="T57" s="354"/>
      <c r="U57" s="354"/>
      <c r="V57" s="354"/>
      <c r="W57" s="354"/>
      <c r="X57" s="354"/>
      <c r="Y57" s="354"/>
      <c r="Z57" s="354"/>
      <c r="AA57" s="354"/>
      <c r="AB57" s="354"/>
      <c r="AC57" s="354"/>
      <c r="AD57" s="354"/>
      <c r="AE57" s="354"/>
      <c r="AF57" s="354"/>
      <c r="AG57" s="352">
        <f>'D.3.3.7 - Předávací stani...'!J27</f>
        <v>0</v>
      </c>
      <c r="AH57" s="353"/>
      <c r="AI57" s="353"/>
      <c r="AJ57" s="353"/>
      <c r="AK57" s="353"/>
      <c r="AL57" s="353"/>
      <c r="AM57" s="353"/>
      <c r="AN57" s="352">
        <f t="shared" si="0"/>
        <v>0</v>
      </c>
      <c r="AO57" s="353"/>
      <c r="AP57" s="353"/>
      <c r="AQ57" s="98" t="s">
        <v>79</v>
      </c>
      <c r="AR57" s="99"/>
      <c r="AS57" s="100">
        <v>0</v>
      </c>
      <c r="AT57" s="101">
        <f t="shared" si="1"/>
        <v>0</v>
      </c>
      <c r="AU57" s="102">
        <f>'D.3.3.7 - Předávací stani...'!P84</f>
        <v>0</v>
      </c>
      <c r="AV57" s="101">
        <f>'D.3.3.7 - Předávací stani...'!J30</f>
        <v>0</v>
      </c>
      <c r="AW57" s="101">
        <f>'D.3.3.7 - Předávací stani...'!J31</f>
        <v>0</v>
      </c>
      <c r="AX57" s="101">
        <f>'D.3.3.7 - Předávací stani...'!J32</f>
        <v>0</v>
      </c>
      <c r="AY57" s="101">
        <f>'D.3.3.7 - Předávací stani...'!J33</f>
        <v>0</v>
      </c>
      <c r="AZ57" s="101">
        <f>'D.3.3.7 - Předávací stani...'!F30</f>
        <v>0</v>
      </c>
      <c r="BA57" s="101">
        <f>'D.3.3.7 - Předávací stani...'!F31</f>
        <v>0</v>
      </c>
      <c r="BB57" s="101">
        <f>'D.3.3.7 - Předávací stani...'!F32</f>
        <v>0</v>
      </c>
      <c r="BC57" s="101">
        <f>'D.3.3.7 - Předávací stani...'!F33</f>
        <v>0</v>
      </c>
      <c r="BD57" s="103">
        <f>'D.3.3.7 - Předávací stani...'!F34</f>
        <v>0</v>
      </c>
      <c r="BT57" s="104" t="s">
        <v>80</v>
      </c>
      <c r="BV57" s="104" t="s">
        <v>74</v>
      </c>
      <c r="BW57" s="104" t="s">
        <v>97</v>
      </c>
      <c r="BX57" s="104" t="s">
        <v>7</v>
      </c>
      <c r="CL57" s="104" t="s">
        <v>21</v>
      </c>
      <c r="CM57" s="104" t="s">
        <v>82</v>
      </c>
    </row>
    <row r="58" spans="1:91" s="5" customFormat="1" ht="31.5" customHeight="1">
      <c r="A58" s="94" t="s">
        <v>76</v>
      </c>
      <c r="B58" s="95"/>
      <c r="C58" s="96"/>
      <c r="D58" s="354" t="s">
        <v>98</v>
      </c>
      <c r="E58" s="354"/>
      <c r="F58" s="354"/>
      <c r="G58" s="354"/>
      <c r="H58" s="354"/>
      <c r="I58" s="97"/>
      <c r="J58" s="354" t="s">
        <v>99</v>
      </c>
      <c r="K58" s="354"/>
      <c r="L58" s="354"/>
      <c r="M58" s="354"/>
      <c r="N58" s="354"/>
      <c r="O58" s="354"/>
      <c r="P58" s="354"/>
      <c r="Q58" s="354"/>
      <c r="R58" s="354"/>
      <c r="S58" s="354"/>
      <c r="T58" s="354"/>
      <c r="U58" s="354"/>
      <c r="V58" s="354"/>
      <c r="W58" s="354"/>
      <c r="X58" s="354"/>
      <c r="Y58" s="354"/>
      <c r="Z58" s="354"/>
      <c r="AA58" s="354"/>
      <c r="AB58" s="354"/>
      <c r="AC58" s="354"/>
      <c r="AD58" s="354"/>
      <c r="AE58" s="354"/>
      <c r="AF58" s="354"/>
      <c r="AG58" s="352">
        <f>'D.3.3.8 - Předávací stani...'!J27</f>
        <v>0</v>
      </c>
      <c r="AH58" s="353"/>
      <c r="AI58" s="353"/>
      <c r="AJ58" s="353"/>
      <c r="AK58" s="353"/>
      <c r="AL58" s="353"/>
      <c r="AM58" s="353"/>
      <c r="AN58" s="352">
        <f t="shared" si="0"/>
        <v>0</v>
      </c>
      <c r="AO58" s="353"/>
      <c r="AP58" s="353"/>
      <c r="AQ58" s="98" t="s">
        <v>79</v>
      </c>
      <c r="AR58" s="99"/>
      <c r="AS58" s="100">
        <v>0</v>
      </c>
      <c r="AT58" s="101">
        <f t="shared" si="1"/>
        <v>0</v>
      </c>
      <c r="AU58" s="102">
        <f>'D.3.3.8 - Předávací stani...'!P80</f>
        <v>0</v>
      </c>
      <c r="AV58" s="101">
        <f>'D.3.3.8 - Předávací stani...'!J30</f>
        <v>0</v>
      </c>
      <c r="AW58" s="101">
        <f>'D.3.3.8 - Předávací stani...'!J31</f>
        <v>0</v>
      </c>
      <c r="AX58" s="101">
        <f>'D.3.3.8 - Předávací stani...'!J32</f>
        <v>0</v>
      </c>
      <c r="AY58" s="101">
        <f>'D.3.3.8 - Předávací stani...'!J33</f>
        <v>0</v>
      </c>
      <c r="AZ58" s="101">
        <f>'D.3.3.8 - Předávací stani...'!F30</f>
        <v>0</v>
      </c>
      <c r="BA58" s="101">
        <f>'D.3.3.8 - Předávací stani...'!F31</f>
        <v>0</v>
      </c>
      <c r="BB58" s="101">
        <f>'D.3.3.8 - Předávací stani...'!F32</f>
        <v>0</v>
      </c>
      <c r="BC58" s="101">
        <f>'D.3.3.8 - Předávací stani...'!F33</f>
        <v>0</v>
      </c>
      <c r="BD58" s="103">
        <f>'D.3.3.8 - Předávací stani...'!F34</f>
        <v>0</v>
      </c>
      <c r="BT58" s="104" t="s">
        <v>80</v>
      </c>
      <c r="BV58" s="104" t="s">
        <v>74</v>
      </c>
      <c r="BW58" s="104" t="s">
        <v>100</v>
      </c>
      <c r="BX58" s="104" t="s">
        <v>7</v>
      </c>
      <c r="CL58" s="104" t="s">
        <v>21</v>
      </c>
      <c r="CM58" s="104" t="s">
        <v>82</v>
      </c>
    </row>
    <row r="59" spans="1:91" s="5" customFormat="1" ht="16.5" customHeight="1">
      <c r="A59" s="94" t="s">
        <v>76</v>
      </c>
      <c r="B59" s="95"/>
      <c r="C59" s="96"/>
      <c r="D59" s="354" t="s">
        <v>101</v>
      </c>
      <c r="E59" s="354"/>
      <c r="F59" s="354"/>
      <c r="G59" s="354"/>
      <c r="H59" s="354"/>
      <c r="I59" s="97"/>
      <c r="J59" s="354" t="s">
        <v>102</v>
      </c>
      <c r="K59" s="354"/>
      <c r="L59" s="354"/>
      <c r="M59" s="354"/>
      <c r="N59" s="354"/>
      <c r="O59" s="354"/>
      <c r="P59" s="354"/>
      <c r="Q59" s="354"/>
      <c r="R59" s="354"/>
      <c r="S59" s="354"/>
      <c r="T59" s="354"/>
      <c r="U59" s="354"/>
      <c r="V59" s="354"/>
      <c r="W59" s="354"/>
      <c r="X59" s="354"/>
      <c r="Y59" s="354"/>
      <c r="Z59" s="354"/>
      <c r="AA59" s="354"/>
      <c r="AB59" s="354"/>
      <c r="AC59" s="354"/>
      <c r="AD59" s="354"/>
      <c r="AE59" s="354"/>
      <c r="AF59" s="354"/>
      <c r="AG59" s="352">
        <f>'D.4 - Přeložka horkovodu'!J27</f>
        <v>0</v>
      </c>
      <c r="AH59" s="353"/>
      <c r="AI59" s="353"/>
      <c r="AJ59" s="353"/>
      <c r="AK59" s="353"/>
      <c r="AL59" s="353"/>
      <c r="AM59" s="353"/>
      <c r="AN59" s="352">
        <f t="shared" si="0"/>
        <v>0</v>
      </c>
      <c r="AO59" s="353"/>
      <c r="AP59" s="353"/>
      <c r="AQ59" s="98" t="s">
        <v>79</v>
      </c>
      <c r="AR59" s="99"/>
      <c r="AS59" s="105">
        <v>0</v>
      </c>
      <c r="AT59" s="106">
        <f t="shared" si="1"/>
        <v>0</v>
      </c>
      <c r="AU59" s="107">
        <f>'D.4 - Přeložka horkovodu'!P85</f>
        <v>0</v>
      </c>
      <c r="AV59" s="106">
        <f>'D.4 - Přeložka horkovodu'!J30</f>
        <v>0</v>
      </c>
      <c r="AW59" s="106">
        <f>'D.4 - Přeložka horkovodu'!J31</f>
        <v>0</v>
      </c>
      <c r="AX59" s="106">
        <f>'D.4 - Přeložka horkovodu'!J32</f>
        <v>0</v>
      </c>
      <c r="AY59" s="106">
        <f>'D.4 - Přeložka horkovodu'!J33</f>
        <v>0</v>
      </c>
      <c r="AZ59" s="106">
        <f>'D.4 - Přeložka horkovodu'!F30</f>
        <v>0</v>
      </c>
      <c r="BA59" s="106">
        <f>'D.4 - Přeložka horkovodu'!F31</f>
        <v>0</v>
      </c>
      <c r="BB59" s="106">
        <f>'D.4 - Přeložka horkovodu'!F32</f>
        <v>0</v>
      </c>
      <c r="BC59" s="106">
        <f>'D.4 - Přeložka horkovodu'!F33</f>
        <v>0</v>
      </c>
      <c r="BD59" s="108">
        <f>'D.4 - Přeložka horkovodu'!F34</f>
        <v>0</v>
      </c>
      <c r="BT59" s="104" t="s">
        <v>80</v>
      </c>
      <c r="BV59" s="104" t="s">
        <v>74</v>
      </c>
      <c r="BW59" s="104" t="s">
        <v>103</v>
      </c>
      <c r="BX59" s="104" t="s">
        <v>7</v>
      </c>
      <c r="CL59" s="104" t="s">
        <v>21</v>
      </c>
      <c r="CM59" s="104" t="s">
        <v>82</v>
      </c>
    </row>
    <row r="60" spans="1:91" s="1" customFormat="1" ht="30" customHeight="1">
      <c r="B60" s="39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59"/>
    </row>
    <row r="61" spans="1:91" s="1" customFormat="1" ht="6.95" customHeight="1"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9"/>
    </row>
  </sheetData>
  <sheetProtection algorithmName="SHA-512" hashValue="fgwT3tW+lS27Xv/8gCQ7Iofv0l2Xp4gvkc7Y3cFPYYUIT61r3PmEZAfuFjovTYl1g3VXalHiLMdkezZrjtVPKw==" saltValue="s2xma+trOXgT1jyvho8Fpt51IUsy7bezDO0L0xpmRZpk0Wz8m5kk7bAv4m7BY3Ku99UduVnDeah8GdkKjhj8mQ==" spinCount="100000" sheet="1" objects="1" scenarios="1" formatColumns="0" formatRows="0"/>
  <mergeCells count="69">
    <mergeCell ref="AG51:AM51"/>
    <mergeCell ref="AN51:AP51"/>
    <mergeCell ref="AR2:BE2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AN54:AP54"/>
    <mergeCell ref="AG54:AM54"/>
    <mergeCell ref="D54:H54"/>
    <mergeCell ref="J54:AF54"/>
    <mergeCell ref="AN55:AP55"/>
    <mergeCell ref="AG55:AM55"/>
    <mergeCell ref="D55:H55"/>
    <mergeCell ref="J55:AF55"/>
    <mergeCell ref="AN52:AP52"/>
    <mergeCell ref="AG52:AM52"/>
    <mergeCell ref="D52:H52"/>
    <mergeCell ref="J52:AF52"/>
    <mergeCell ref="AN53:AP53"/>
    <mergeCell ref="AG53:AM53"/>
    <mergeCell ref="D53:H53"/>
    <mergeCell ref="J53:AF53"/>
    <mergeCell ref="L42:AO42"/>
    <mergeCell ref="AM44:AN44"/>
    <mergeCell ref="AM46:AP46"/>
    <mergeCell ref="AS46:AT48"/>
    <mergeCell ref="C49:G49"/>
    <mergeCell ref="I49:AF49"/>
    <mergeCell ref="AG49:AM49"/>
    <mergeCell ref="AN49:AP49"/>
    <mergeCell ref="L30:O30"/>
    <mergeCell ref="W30:AE30"/>
    <mergeCell ref="AK30:AO30"/>
    <mergeCell ref="X32:AB32"/>
    <mergeCell ref="AK32:AO32"/>
    <mergeCell ref="W28:AE28"/>
    <mergeCell ref="AK28:AO28"/>
    <mergeCell ref="L29:O29"/>
    <mergeCell ref="W29:AE29"/>
    <mergeCell ref="AK29:AO29"/>
    <mergeCell ref="BE5:BE32"/>
    <mergeCell ref="K5:AO5"/>
    <mergeCell ref="K6:AO6"/>
    <mergeCell ref="E14:AJ14"/>
    <mergeCell ref="E20:AN20"/>
    <mergeCell ref="AK23:AO23"/>
    <mergeCell ref="L25:O25"/>
    <mergeCell ref="W25:AE25"/>
    <mergeCell ref="AK25:AO25"/>
    <mergeCell ref="L26:O26"/>
    <mergeCell ref="W26:AE26"/>
    <mergeCell ref="AK26:AO26"/>
    <mergeCell ref="L27:O27"/>
    <mergeCell ref="W27:AE27"/>
    <mergeCell ref="AK27:AO27"/>
    <mergeCell ref="L28:O28"/>
  </mergeCells>
  <hyperlinks>
    <hyperlink ref="K1:S1" location="C2" display="1) Rekapitulace stavby"/>
    <hyperlink ref="W1:AI1" location="C51" display="2) Rekapitulace objektů stavby a soupisů prací"/>
    <hyperlink ref="A52" location="'D.1 - Úprava kotelny - př...'!C2" display="/"/>
    <hyperlink ref="A53" location="'D.2 - Předávací stanice v...'!C2" display="/"/>
    <hyperlink ref="A54" location="'D.2.3.7 - Předávací stani...'!C2" display="/"/>
    <hyperlink ref="A55" location="'D.2.3.8 - Předávací stani...'!C2" display="/"/>
    <hyperlink ref="A56" location="'D.3 - Předávací stanice v...'!C2" display="/"/>
    <hyperlink ref="A57" location="'D.3.3.7 - Předávací stani...'!C2" display="/"/>
    <hyperlink ref="A58" location="'D.3.3.8 - Předávací stani...'!C2" display="/"/>
    <hyperlink ref="A59" location="'D.4 - Přeložka horkovodu'!C2" display="/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6"/>
  <sheetViews>
    <sheetView showGridLines="0" zoomScaleNormal="100" workbookViewId="0"/>
  </sheetViews>
  <sheetFormatPr defaultRowHeight="13.5"/>
  <cols>
    <col min="1" max="1" width="8.33203125" style="242" customWidth="1"/>
    <col min="2" max="2" width="1.6640625" style="242" customWidth="1"/>
    <col min="3" max="4" width="5" style="242" customWidth="1"/>
    <col min="5" max="5" width="11.6640625" style="242" customWidth="1"/>
    <col min="6" max="6" width="9.1640625" style="242" customWidth="1"/>
    <col min="7" max="7" width="5" style="242" customWidth="1"/>
    <col min="8" max="8" width="77.83203125" style="242" customWidth="1"/>
    <col min="9" max="10" width="20" style="242" customWidth="1"/>
    <col min="11" max="11" width="1.6640625" style="242" customWidth="1"/>
  </cols>
  <sheetData>
    <row r="1" spans="2:11" ht="37.5" customHeight="1"/>
    <row r="2" spans="2:11" ht="7.5" customHeight="1">
      <c r="B2" s="243"/>
      <c r="C2" s="244"/>
      <c r="D2" s="244"/>
      <c r="E2" s="244"/>
      <c r="F2" s="244"/>
      <c r="G2" s="244"/>
      <c r="H2" s="244"/>
      <c r="I2" s="244"/>
      <c r="J2" s="244"/>
      <c r="K2" s="245"/>
    </row>
    <row r="3" spans="2:11" s="13" customFormat="1" ht="45" customHeight="1">
      <c r="B3" s="246"/>
      <c r="C3" s="370" t="s">
        <v>1566</v>
      </c>
      <c r="D3" s="370"/>
      <c r="E3" s="370"/>
      <c r="F3" s="370"/>
      <c r="G3" s="370"/>
      <c r="H3" s="370"/>
      <c r="I3" s="370"/>
      <c r="J3" s="370"/>
      <c r="K3" s="247"/>
    </row>
    <row r="4" spans="2:11" ht="25.5" customHeight="1">
      <c r="B4" s="248"/>
      <c r="C4" s="374" t="s">
        <v>1567</v>
      </c>
      <c r="D4" s="374"/>
      <c r="E4" s="374"/>
      <c r="F4" s="374"/>
      <c r="G4" s="374"/>
      <c r="H4" s="374"/>
      <c r="I4" s="374"/>
      <c r="J4" s="374"/>
      <c r="K4" s="249"/>
    </row>
    <row r="5" spans="2:11" ht="5.25" customHeight="1">
      <c r="B5" s="248"/>
      <c r="C5" s="250"/>
      <c r="D5" s="250"/>
      <c r="E5" s="250"/>
      <c r="F5" s="250"/>
      <c r="G5" s="250"/>
      <c r="H5" s="250"/>
      <c r="I5" s="250"/>
      <c r="J5" s="250"/>
      <c r="K5" s="249"/>
    </row>
    <row r="6" spans="2:11" ht="15" customHeight="1">
      <c r="B6" s="248"/>
      <c r="C6" s="373" t="s">
        <v>1568</v>
      </c>
      <c r="D6" s="373"/>
      <c r="E6" s="373"/>
      <c r="F6" s="373"/>
      <c r="G6" s="373"/>
      <c r="H6" s="373"/>
      <c r="I6" s="373"/>
      <c r="J6" s="373"/>
      <c r="K6" s="249"/>
    </row>
    <row r="7" spans="2:11" ht="15" customHeight="1">
      <c r="B7" s="252"/>
      <c r="C7" s="373" t="s">
        <v>1569</v>
      </c>
      <c r="D7" s="373"/>
      <c r="E7" s="373"/>
      <c r="F7" s="373"/>
      <c r="G7" s="373"/>
      <c r="H7" s="373"/>
      <c r="I7" s="373"/>
      <c r="J7" s="373"/>
      <c r="K7" s="249"/>
    </row>
    <row r="8" spans="2:11" ht="12.75" customHeight="1">
      <c r="B8" s="252"/>
      <c r="C8" s="251"/>
      <c r="D8" s="251"/>
      <c r="E8" s="251"/>
      <c r="F8" s="251"/>
      <c r="G8" s="251"/>
      <c r="H8" s="251"/>
      <c r="I8" s="251"/>
      <c r="J8" s="251"/>
      <c r="K8" s="249"/>
    </row>
    <row r="9" spans="2:11" ht="15" customHeight="1">
      <c r="B9" s="252"/>
      <c r="C9" s="373" t="s">
        <v>1570</v>
      </c>
      <c r="D9" s="373"/>
      <c r="E9" s="373"/>
      <c r="F9" s="373"/>
      <c r="G9" s="373"/>
      <c r="H9" s="373"/>
      <c r="I9" s="373"/>
      <c r="J9" s="373"/>
      <c r="K9" s="249"/>
    </row>
    <row r="10" spans="2:11" ht="15" customHeight="1">
      <c r="B10" s="252"/>
      <c r="C10" s="251"/>
      <c r="D10" s="373" t="s">
        <v>1571</v>
      </c>
      <c r="E10" s="373"/>
      <c r="F10" s="373"/>
      <c r="G10" s="373"/>
      <c r="H10" s="373"/>
      <c r="I10" s="373"/>
      <c r="J10" s="373"/>
      <c r="K10" s="249"/>
    </row>
    <row r="11" spans="2:11" ht="15" customHeight="1">
      <c r="B11" s="252"/>
      <c r="C11" s="253"/>
      <c r="D11" s="373" t="s">
        <v>1572</v>
      </c>
      <c r="E11" s="373"/>
      <c r="F11" s="373"/>
      <c r="G11" s="373"/>
      <c r="H11" s="373"/>
      <c r="I11" s="373"/>
      <c r="J11" s="373"/>
      <c r="K11" s="249"/>
    </row>
    <row r="12" spans="2:11" ht="12.75" customHeight="1">
      <c r="B12" s="252"/>
      <c r="C12" s="253"/>
      <c r="D12" s="253"/>
      <c r="E12" s="253"/>
      <c r="F12" s="253"/>
      <c r="G12" s="253"/>
      <c r="H12" s="253"/>
      <c r="I12" s="253"/>
      <c r="J12" s="253"/>
      <c r="K12" s="249"/>
    </row>
    <row r="13" spans="2:11" ht="15" customHeight="1">
      <c r="B13" s="252"/>
      <c r="C13" s="253"/>
      <c r="D13" s="373" t="s">
        <v>1573</v>
      </c>
      <c r="E13" s="373"/>
      <c r="F13" s="373"/>
      <c r="G13" s="373"/>
      <c r="H13" s="373"/>
      <c r="I13" s="373"/>
      <c r="J13" s="373"/>
      <c r="K13" s="249"/>
    </row>
    <row r="14" spans="2:11" ht="15" customHeight="1">
      <c r="B14" s="252"/>
      <c r="C14" s="253"/>
      <c r="D14" s="373" t="s">
        <v>1574</v>
      </c>
      <c r="E14" s="373"/>
      <c r="F14" s="373"/>
      <c r="G14" s="373"/>
      <c r="H14" s="373"/>
      <c r="I14" s="373"/>
      <c r="J14" s="373"/>
      <c r="K14" s="249"/>
    </row>
    <row r="15" spans="2:11" ht="15" customHeight="1">
      <c r="B15" s="252"/>
      <c r="C15" s="253"/>
      <c r="D15" s="373" t="s">
        <v>1575</v>
      </c>
      <c r="E15" s="373"/>
      <c r="F15" s="373"/>
      <c r="G15" s="373"/>
      <c r="H15" s="373"/>
      <c r="I15" s="373"/>
      <c r="J15" s="373"/>
      <c r="K15" s="249"/>
    </row>
    <row r="16" spans="2:11" ht="15" customHeight="1">
      <c r="B16" s="252"/>
      <c r="C16" s="253"/>
      <c r="D16" s="253"/>
      <c r="E16" s="254" t="s">
        <v>79</v>
      </c>
      <c r="F16" s="373" t="s">
        <v>1576</v>
      </c>
      <c r="G16" s="373"/>
      <c r="H16" s="373"/>
      <c r="I16" s="373"/>
      <c r="J16" s="373"/>
      <c r="K16" s="249"/>
    </row>
    <row r="17" spans="2:11" ht="15" customHeight="1">
      <c r="B17" s="252"/>
      <c r="C17" s="253"/>
      <c r="D17" s="253"/>
      <c r="E17" s="254" t="s">
        <v>1577</v>
      </c>
      <c r="F17" s="373" t="s">
        <v>1578</v>
      </c>
      <c r="G17" s="373"/>
      <c r="H17" s="373"/>
      <c r="I17" s="373"/>
      <c r="J17" s="373"/>
      <c r="K17" s="249"/>
    </row>
    <row r="18" spans="2:11" ht="15" customHeight="1">
      <c r="B18" s="252"/>
      <c r="C18" s="253"/>
      <c r="D18" s="253"/>
      <c r="E18" s="254" t="s">
        <v>1579</v>
      </c>
      <c r="F18" s="373" t="s">
        <v>1580</v>
      </c>
      <c r="G18" s="373"/>
      <c r="H18" s="373"/>
      <c r="I18" s="373"/>
      <c r="J18" s="373"/>
      <c r="K18" s="249"/>
    </row>
    <row r="19" spans="2:11" ht="15" customHeight="1">
      <c r="B19" s="252"/>
      <c r="C19" s="253"/>
      <c r="D19" s="253"/>
      <c r="E19" s="254" t="s">
        <v>1581</v>
      </c>
      <c r="F19" s="373" t="s">
        <v>1582</v>
      </c>
      <c r="G19" s="373"/>
      <c r="H19" s="373"/>
      <c r="I19" s="373"/>
      <c r="J19" s="373"/>
      <c r="K19" s="249"/>
    </row>
    <row r="20" spans="2:11" ht="15" customHeight="1">
      <c r="B20" s="252"/>
      <c r="C20" s="253"/>
      <c r="D20" s="253"/>
      <c r="E20" s="254" t="s">
        <v>1583</v>
      </c>
      <c r="F20" s="373" t="s">
        <v>1584</v>
      </c>
      <c r="G20" s="373"/>
      <c r="H20" s="373"/>
      <c r="I20" s="373"/>
      <c r="J20" s="373"/>
      <c r="K20" s="249"/>
    </row>
    <row r="21" spans="2:11" ht="15" customHeight="1">
      <c r="B21" s="252"/>
      <c r="C21" s="253"/>
      <c r="D21" s="253"/>
      <c r="E21" s="254" t="s">
        <v>1585</v>
      </c>
      <c r="F21" s="373" t="s">
        <v>1586</v>
      </c>
      <c r="G21" s="373"/>
      <c r="H21" s="373"/>
      <c r="I21" s="373"/>
      <c r="J21" s="373"/>
      <c r="K21" s="249"/>
    </row>
    <row r="22" spans="2:11" ht="12.75" customHeight="1">
      <c r="B22" s="252"/>
      <c r="C22" s="253"/>
      <c r="D22" s="253"/>
      <c r="E22" s="253"/>
      <c r="F22" s="253"/>
      <c r="G22" s="253"/>
      <c r="H22" s="253"/>
      <c r="I22" s="253"/>
      <c r="J22" s="253"/>
      <c r="K22" s="249"/>
    </row>
    <row r="23" spans="2:11" ht="15" customHeight="1">
      <c r="B23" s="252"/>
      <c r="C23" s="373" t="s">
        <v>1587</v>
      </c>
      <c r="D23" s="373"/>
      <c r="E23" s="373"/>
      <c r="F23" s="373"/>
      <c r="G23" s="373"/>
      <c r="H23" s="373"/>
      <c r="I23" s="373"/>
      <c r="J23" s="373"/>
      <c r="K23" s="249"/>
    </row>
    <row r="24" spans="2:11" ht="15" customHeight="1">
      <c r="B24" s="252"/>
      <c r="C24" s="373" t="s">
        <v>1588</v>
      </c>
      <c r="D24" s="373"/>
      <c r="E24" s="373"/>
      <c r="F24" s="373"/>
      <c r="G24" s="373"/>
      <c r="H24" s="373"/>
      <c r="I24" s="373"/>
      <c r="J24" s="373"/>
      <c r="K24" s="249"/>
    </row>
    <row r="25" spans="2:11" ht="15" customHeight="1">
      <c r="B25" s="252"/>
      <c r="C25" s="251"/>
      <c r="D25" s="373" t="s">
        <v>1589</v>
      </c>
      <c r="E25" s="373"/>
      <c r="F25" s="373"/>
      <c r="G25" s="373"/>
      <c r="H25" s="373"/>
      <c r="I25" s="373"/>
      <c r="J25" s="373"/>
      <c r="K25" s="249"/>
    </row>
    <row r="26" spans="2:11" ht="15" customHeight="1">
      <c r="B26" s="252"/>
      <c r="C26" s="253"/>
      <c r="D26" s="373" t="s">
        <v>1590</v>
      </c>
      <c r="E26" s="373"/>
      <c r="F26" s="373"/>
      <c r="G26" s="373"/>
      <c r="H26" s="373"/>
      <c r="I26" s="373"/>
      <c r="J26" s="373"/>
      <c r="K26" s="249"/>
    </row>
    <row r="27" spans="2:11" ht="12.75" customHeight="1">
      <c r="B27" s="252"/>
      <c r="C27" s="253"/>
      <c r="D27" s="253"/>
      <c r="E27" s="253"/>
      <c r="F27" s="253"/>
      <c r="G27" s="253"/>
      <c r="H27" s="253"/>
      <c r="I27" s="253"/>
      <c r="J27" s="253"/>
      <c r="K27" s="249"/>
    </row>
    <row r="28" spans="2:11" ht="15" customHeight="1">
      <c r="B28" s="252"/>
      <c r="C28" s="253"/>
      <c r="D28" s="373" t="s">
        <v>1591</v>
      </c>
      <c r="E28" s="373"/>
      <c r="F28" s="373"/>
      <c r="G28" s="373"/>
      <c r="H28" s="373"/>
      <c r="I28" s="373"/>
      <c r="J28" s="373"/>
      <c r="K28" s="249"/>
    </row>
    <row r="29" spans="2:11" ht="15" customHeight="1">
      <c r="B29" s="252"/>
      <c r="C29" s="253"/>
      <c r="D29" s="373" t="s">
        <v>1592</v>
      </c>
      <c r="E29" s="373"/>
      <c r="F29" s="373"/>
      <c r="G29" s="373"/>
      <c r="H29" s="373"/>
      <c r="I29" s="373"/>
      <c r="J29" s="373"/>
      <c r="K29" s="249"/>
    </row>
    <row r="30" spans="2:11" ht="12.75" customHeight="1">
      <c r="B30" s="252"/>
      <c r="C30" s="253"/>
      <c r="D30" s="253"/>
      <c r="E30" s="253"/>
      <c r="F30" s="253"/>
      <c r="G30" s="253"/>
      <c r="H30" s="253"/>
      <c r="I30" s="253"/>
      <c r="J30" s="253"/>
      <c r="K30" s="249"/>
    </row>
    <row r="31" spans="2:11" ht="15" customHeight="1">
      <c r="B31" s="252"/>
      <c r="C31" s="253"/>
      <c r="D31" s="373" t="s">
        <v>1593</v>
      </c>
      <c r="E31" s="373"/>
      <c r="F31" s="373"/>
      <c r="G31" s="373"/>
      <c r="H31" s="373"/>
      <c r="I31" s="373"/>
      <c r="J31" s="373"/>
      <c r="K31" s="249"/>
    </row>
    <row r="32" spans="2:11" ht="15" customHeight="1">
      <c r="B32" s="252"/>
      <c r="C32" s="253"/>
      <c r="D32" s="373" t="s">
        <v>1594</v>
      </c>
      <c r="E32" s="373"/>
      <c r="F32" s="373"/>
      <c r="G32" s="373"/>
      <c r="H32" s="373"/>
      <c r="I32" s="373"/>
      <c r="J32" s="373"/>
      <c r="K32" s="249"/>
    </row>
    <row r="33" spans="2:11" ht="15" customHeight="1">
      <c r="B33" s="252"/>
      <c r="C33" s="253"/>
      <c r="D33" s="373" t="s">
        <v>1595</v>
      </c>
      <c r="E33" s="373"/>
      <c r="F33" s="373"/>
      <c r="G33" s="373"/>
      <c r="H33" s="373"/>
      <c r="I33" s="373"/>
      <c r="J33" s="373"/>
      <c r="K33" s="249"/>
    </row>
    <row r="34" spans="2:11" ht="15" customHeight="1">
      <c r="B34" s="252"/>
      <c r="C34" s="253"/>
      <c r="D34" s="251"/>
      <c r="E34" s="255" t="s">
        <v>133</v>
      </c>
      <c r="F34" s="251"/>
      <c r="G34" s="373" t="s">
        <v>1596</v>
      </c>
      <c r="H34" s="373"/>
      <c r="I34" s="373"/>
      <c r="J34" s="373"/>
      <c r="K34" s="249"/>
    </row>
    <row r="35" spans="2:11" ht="30.75" customHeight="1">
      <c r="B35" s="252"/>
      <c r="C35" s="253"/>
      <c r="D35" s="251"/>
      <c r="E35" s="255" t="s">
        <v>1597</v>
      </c>
      <c r="F35" s="251"/>
      <c r="G35" s="373" t="s">
        <v>1598</v>
      </c>
      <c r="H35" s="373"/>
      <c r="I35" s="373"/>
      <c r="J35" s="373"/>
      <c r="K35" s="249"/>
    </row>
    <row r="36" spans="2:11" ht="15" customHeight="1">
      <c r="B36" s="252"/>
      <c r="C36" s="253"/>
      <c r="D36" s="251"/>
      <c r="E36" s="255" t="s">
        <v>53</v>
      </c>
      <c r="F36" s="251"/>
      <c r="G36" s="373" t="s">
        <v>1599</v>
      </c>
      <c r="H36" s="373"/>
      <c r="I36" s="373"/>
      <c r="J36" s="373"/>
      <c r="K36" s="249"/>
    </row>
    <row r="37" spans="2:11" ht="15" customHeight="1">
      <c r="B37" s="252"/>
      <c r="C37" s="253"/>
      <c r="D37" s="251"/>
      <c r="E37" s="255" t="s">
        <v>134</v>
      </c>
      <c r="F37" s="251"/>
      <c r="G37" s="373" t="s">
        <v>1600</v>
      </c>
      <c r="H37" s="373"/>
      <c r="I37" s="373"/>
      <c r="J37" s="373"/>
      <c r="K37" s="249"/>
    </row>
    <row r="38" spans="2:11" ht="15" customHeight="1">
      <c r="B38" s="252"/>
      <c r="C38" s="253"/>
      <c r="D38" s="251"/>
      <c r="E38" s="255" t="s">
        <v>135</v>
      </c>
      <c r="F38" s="251"/>
      <c r="G38" s="373" t="s">
        <v>1601</v>
      </c>
      <c r="H38" s="373"/>
      <c r="I38" s="373"/>
      <c r="J38" s="373"/>
      <c r="K38" s="249"/>
    </row>
    <row r="39" spans="2:11" ht="15" customHeight="1">
      <c r="B39" s="252"/>
      <c r="C39" s="253"/>
      <c r="D39" s="251"/>
      <c r="E39" s="255" t="s">
        <v>136</v>
      </c>
      <c r="F39" s="251"/>
      <c r="G39" s="373" t="s">
        <v>1602</v>
      </c>
      <c r="H39" s="373"/>
      <c r="I39" s="373"/>
      <c r="J39" s="373"/>
      <c r="K39" s="249"/>
    </row>
    <row r="40" spans="2:11" ht="15" customHeight="1">
      <c r="B40" s="252"/>
      <c r="C40" s="253"/>
      <c r="D40" s="251"/>
      <c r="E40" s="255" t="s">
        <v>1603</v>
      </c>
      <c r="F40" s="251"/>
      <c r="G40" s="373" t="s">
        <v>1604</v>
      </c>
      <c r="H40" s="373"/>
      <c r="I40" s="373"/>
      <c r="J40" s="373"/>
      <c r="K40" s="249"/>
    </row>
    <row r="41" spans="2:11" ht="15" customHeight="1">
      <c r="B41" s="252"/>
      <c r="C41" s="253"/>
      <c r="D41" s="251"/>
      <c r="E41" s="255"/>
      <c r="F41" s="251"/>
      <c r="G41" s="373" t="s">
        <v>1605</v>
      </c>
      <c r="H41" s="373"/>
      <c r="I41" s="373"/>
      <c r="J41" s="373"/>
      <c r="K41" s="249"/>
    </row>
    <row r="42" spans="2:11" ht="15" customHeight="1">
      <c r="B42" s="252"/>
      <c r="C42" s="253"/>
      <c r="D42" s="251"/>
      <c r="E42" s="255" t="s">
        <v>1606</v>
      </c>
      <c r="F42" s="251"/>
      <c r="G42" s="373" t="s">
        <v>1607</v>
      </c>
      <c r="H42" s="373"/>
      <c r="I42" s="373"/>
      <c r="J42" s="373"/>
      <c r="K42" s="249"/>
    </row>
    <row r="43" spans="2:11" ht="15" customHeight="1">
      <c r="B43" s="252"/>
      <c r="C43" s="253"/>
      <c r="D43" s="251"/>
      <c r="E43" s="255" t="s">
        <v>138</v>
      </c>
      <c r="F43" s="251"/>
      <c r="G43" s="373" t="s">
        <v>1608</v>
      </c>
      <c r="H43" s="373"/>
      <c r="I43" s="373"/>
      <c r="J43" s="373"/>
      <c r="K43" s="249"/>
    </row>
    <row r="44" spans="2:11" ht="12.75" customHeight="1">
      <c r="B44" s="252"/>
      <c r="C44" s="253"/>
      <c r="D44" s="251"/>
      <c r="E44" s="251"/>
      <c r="F44" s="251"/>
      <c r="G44" s="251"/>
      <c r="H44" s="251"/>
      <c r="I44" s="251"/>
      <c r="J44" s="251"/>
      <c r="K44" s="249"/>
    </row>
    <row r="45" spans="2:11" ht="15" customHeight="1">
      <c r="B45" s="252"/>
      <c r="C45" s="253"/>
      <c r="D45" s="373" t="s">
        <v>1609</v>
      </c>
      <c r="E45" s="373"/>
      <c r="F45" s="373"/>
      <c r="G45" s="373"/>
      <c r="H45" s="373"/>
      <c r="I45" s="373"/>
      <c r="J45" s="373"/>
      <c r="K45" s="249"/>
    </row>
    <row r="46" spans="2:11" ht="15" customHeight="1">
      <c r="B46" s="252"/>
      <c r="C46" s="253"/>
      <c r="D46" s="253"/>
      <c r="E46" s="373" t="s">
        <v>1610</v>
      </c>
      <c r="F46" s="373"/>
      <c r="G46" s="373"/>
      <c r="H46" s="373"/>
      <c r="I46" s="373"/>
      <c r="J46" s="373"/>
      <c r="K46" s="249"/>
    </row>
    <row r="47" spans="2:11" ht="15" customHeight="1">
      <c r="B47" s="252"/>
      <c r="C47" s="253"/>
      <c r="D47" s="253"/>
      <c r="E47" s="373" t="s">
        <v>1611</v>
      </c>
      <c r="F47" s="373"/>
      <c r="G47" s="373"/>
      <c r="H47" s="373"/>
      <c r="I47" s="373"/>
      <c r="J47" s="373"/>
      <c r="K47" s="249"/>
    </row>
    <row r="48" spans="2:11" ht="15" customHeight="1">
      <c r="B48" s="252"/>
      <c r="C48" s="253"/>
      <c r="D48" s="253"/>
      <c r="E48" s="373" t="s">
        <v>1612</v>
      </c>
      <c r="F48" s="373"/>
      <c r="G48" s="373"/>
      <c r="H48" s="373"/>
      <c r="I48" s="373"/>
      <c r="J48" s="373"/>
      <c r="K48" s="249"/>
    </row>
    <row r="49" spans="2:11" ht="15" customHeight="1">
      <c r="B49" s="252"/>
      <c r="C49" s="253"/>
      <c r="D49" s="373" t="s">
        <v>1613</v>
      </c>
      <c r="E49" s="373"/>
      <c r="F49" s="373"/>
      <c r="G49" s="373"/>
      <c r="H49" s="373"/>
      <c r="I49" s="373"/>
      <c r="J49" s="373"/>
      <c r="K49" s="249"/>
    </row>
    <row r="50" spans="2:11" ht="25.5" customHeight="1">
      <c r="B50" s="248"/>
      <c r="C50" s="374" t="s">
        <v>1614</v>
      </c>
      <c r="D50" s="374"/>
      <c r="E50" s="374"/>
      <c r="F50" s="374"/>
      <c r="G50" s="374"/>
      <c r="H50" s="374"/>
      <c r="I50" s="374"/>
      <c r="J50" s="374"/>
      <c r="K50" s="249"/>
    </row>
    <row r="51" spans="2:11" ht="5.25" customHeight="1">
      <c r="B51" s="248"/>
      <c r="C51" s="250"/>
      <c r="D51" s="250"/>
      <c r="E51" s="250"/>
      <c r="F51" s="250"/>
      <c r="G51" s="250"/>
      <c r="H51" s="250"/>
      <c r="I51" s="250"/>
      <c r="J51" s="250"/>
      <c r="K51" s="249"/>
    </row>
    <row r="52" spans="2:11" ht="15" customHeight="1">
      <c r="B52" s="248"/>
      <c r="C52" s="373" t="s">
        <v>1615</v>
      </c>
      <c r="D52" s="373"/>
      <c r="E52" s="373"/>
      <c r="F52" s="373"/>
      <c r="G52" s="373"/>
      <c r="H52" s="373"/>
      <c r="I52" s="373"/>
      <c r="J52" s="373"/>
      <c r="K52" s="249"/>
    </row>
    <row r="53" spans="2:11" ht="15" customHeight="1">
      <c r="B53" s="248"/>
      <c r="C53" s="373" t="s">
        <v>1616</v>
      </c>
      <c r="D53" s="373"/>
      <c r="E53" s="373"/>
      <c r="F53" s="373"/>
      <c r="G53" s="373"/>
      <c r="H53" s="373"/>
      <c r="I53" s="373"/>
      <c r="J53" s="373"/>
      <c r="K53" s="249"/>
    </row>
    <row r="54" spans="2:11" ht="12.75" customHeight="1">
      <c r="B54" s="248"/>
      <c r="C54" s="251"/>
      <c r="D54" s="251"/>
      <c r="E54" s="251"/>
      <c r="F54" s="251"/>
      <c r="G54" s="251"/>
      <c r="H54" s="251"/>
      <c r="I54" s="251"/>
      <c r="J54" s="251"/>
      <c r="K54" s="249"/>
    </row>
    <row r="55" spans="2:11" ht="15" customHeight="1">
      <c r="B55" s="248"/>
      <c r="C55" s="373" t="s">
        <v>1617</v>
      </c>
      <c r="D55" s="373"/>
      <c r="E55" s="373"/>
      <c r="F55" s="373"/>
      <c r="G55" s="373"/>
      <c r="H55" s="373"/>
      <c r="I55" s="373"/>
      <c r="J55" s="373"/>
      <c r="K55" s="249"/>
    </row>
    <row r="56" spans="2:11" ht="15" customHeight="1">
      <c r="B56" s="248"/>
      <c r="C56" s="253"/>
      <c r="D56" s="373" t="s">
        <v>1618</v>
      </c>
      <c r="E56" s="373"/>
      <c r="F56" s="373"/>
      <c r="G56" s="373"/>
      <c r="H56" s="373"/>
      <c r="I56" s="373"/>
      <c r="J56" s="373"/>
      <c r="K56" s="249"/>
    </row>
    <row r="57" spans="2:11" ht="15" customHeight="1">
      <c r="B57" s="248"/>
      <c r="C57" s="253"/>
      <c r="D57" s="373" t="s">
        <v>1619</v>
      </c>
      <c r="E57" s="373"/>
      <c r="F57" s="373"/>
      <c r="G57" s="373"/>
      <c r="H57" s="373"/>
      <c r="I57" s="373"/>
      <c r="J57" s="373"/>
      <c r="K57" s="249"/>
    </row>
    <row r="58" spans="2:11" ht="15" customHeight="1">
      <c r="B58" s="248"/>
      <c r="C58" s="253"/>
      <c r="D58" s="373" t="s">
        <v>1620</v>
      </c>
      <c r="E58" s="373"/>
      <c r="F58" s="373"/>
      <c r="G58" s="373"/>
      <c r="H58" s="373"/>
      <c r="I58" s="373"/>
      <c r="J58" s="373"/>
      <c r="K58" s="249"/>
    </row>
    <row r="59" spans="2:11" ht="15" customHeight="1">
      <c r="B59" s="248"/>
      <c r="C59" s="253"/>
      <c r="D59" s="373" t="s">
        <v>1621</v>
      </c>
      <c r="E59" s="373"/>
      <c r="F59" s="373"/>
      <c r="G59" s="373"/>
      <c r="H59" s="373"/>
      <c r="I59" s="373"/>
      <c r="J59" s="373"/>
      <c r="K59" s="249"/>
    </row>
    <row r="60" spans="2:11" ht="15" customHeight="1">
      <c r="B60" s="248"/>
      <c r="C60" s="253"/>
      <c r="D60" s="372" t="s">
        <v>1622</v>
      </c>
      <c r="E60" s="372"/>
      <c r="F60" s="372"/>
      <c r="G60" s="372"/>
      <c r="H60" s="372"/>
      <c r="I60" s="372"/>
      <c r="J60" s="372"/>
      <c r="K60" s="249"/>
    </row>
    <row r="61" spans="2:11" ht="15" customHeight="1">
      <c r="B61" s="248"/>
      <c r="C61" s="253"/>
      <c r="D61" s="373" t="s">
        <v>1623</v>
      </c>
      <c r="E61" s="373"/>
      <c r="F61" s="373"/>
      <c r="G61" s="373"/>
      <c r="H61" s="373"/>
      <c r="I61" s="373"/>
      <c r="J61" s="373"/>
      <c r="K61" s="249"/>
    </row>
    <row r="62" spans="2:11" ht="12.75" customHeight="1">
      <c r="B62" s="248"/>
      <c r="C62" s="253"/>
      <c r="D62" s="253"/>
      <c r="E62" s="256"/>
      <c r="F62" s="253"/>
      <c r="G62" s="253"/>
      <c r="H62" s="253"/>
      <c r="I62" s="253"/>
      <c r="J62" s="253"/>
      <c r="K62" s="249"/>
    </row>
    <row r="63" spans="2:11" ht="15" customHeight="1">
      <c r="B63" s="248"/>
      <c r="C63" s="253"/>
      <c r="D63" s="373" t="s">
        <v>1624</v>
      </c>
      <c r="E63" s="373"/>
      <c r="F63" s="373"/>
      <c r="G63" s="373"/>
      <c r="H63" s="373"/>
      <c r="I63" s="373"/>
      <c r="J63" s="373"/>
      <c r="K63" s="249"/>
    </row>
    <row r="64" spans="2:11" ht="15" customHeight="1">
      <c r="B64" s="248"/>
      <c r="C64" s="253"/>
      <c r="D64" s="372" t="s">
        <v>1625</v>
      </c>
      <c r="E64" s="372"/>
      <c r="F64" s="372"/>
      <c r="G64" s="372"/>
      <c r="H64" s="372"/>
      <c r="I64" s="372"/>
      <c r="J64" s="372"/>
      <c r="K64" s="249"/>
    </row>
    <row r="65" spans="2:11" ht="15" customHeight="1">
      <c r="B65" s="248"/>
      <c r="C65" s="253"/>
      <c r="D65" s="373" t="s">
        <v>1626</v>
      </c>
      <c r="E65" s="373"/>
      <c r="F65" s="373"/>
      <c r="G65" s="373"/>
      <c r="H65" s="373"/>
      <c r="I65" s="373"/>
      <c r="J65" s="373"/>
      <c r="K65" s="249"/>
    </row>
    <row r="66" spans="2:11" ht="15" customHeight="1">
      <c r="B66" s="248"/>
      <c r="C66" s="253"/>
      <c r="D66" s="373" t="s">
        <v>1627</v>
      </c>
      <c r="E66" s="373"/>
      <c r="F66" s="373"/>
      <c r="G66" s="373"/>
      <c r="H66" s="373"/>
      <c r="I66" s="373"/>
      <c r="J66" s="373"/>
      <c r="K66" s="249"/>
    </row>
    <row r="67" spans="2:11" ht="15" customHeight="1">
      <c r="B67" s="248"/>
      <c r="C67" s="253"/>
      <c r="D67" s="373" t="s">
        <v>1628</v>
      </c>
      <c r="E67" s="373"/>
      <c r="F67" s="373"/>
      <c r="G67" s="373"/>
      <c r="H67" s="373"/>
      <c r="I67" s="373"/>
      <c r="J67" s="373"/>
      <c r="K67" s="249"/>
    </row>
    <row r="68" spans="2:11" ht="15" customHeight="1">
      <c r="B68" s="248"/>
      <c r="C68" s="253"/>
      <c r="D68" s="373" t="s">
        <v>1629</v>
      </c>
      <c r="E68" s="373"/>
      <c r="F68" s="373"/>
      <c r="G68" s="373"/>
      <c r="H68" s="373"/>
      <c r="I68" s="373"/>
      <c r="J68" s="373"/>
      <c r="K68" s="249"/>
    </row>
    <row r="69" spans="2:11" ht="12.75" customHeight="1">
      <c r="B69" s="257"/>
      <c r="C69" s="258"/>
      <c r="D69" s="258"/>
      <c r="E69" s="258"/>
      <c r="F69" s="258"/>
      <c r="G69" s="258"/>
      <c r="H69" s="258"/>
      <c r="I69" s="258"/>
      <c r="J69" s="258"/>
      <c r="K69" s="259"/>
    </row>
    <row r="70" spans="2:11" ht="18.75" customHeight="1">
      <c r="B70" s="260"/>
      <c r="C70" s="260"/>
      <c r="D70" s="260"/>
      <c r="E70" s="260"/>
      <c r="F70" s="260"/>
      <c r="G70" s="260"/>
      <c r="H70" s="260"/>
      <c r="I70" s="260"/>
      <c r="J70" s="260"/>
      <c r="K70" s="261"/>
    </row>
    <row r="71" spans="2:11" ht="18.75" customHeight="1">
      <c r="B71" s="261"/>
      <c r="C71" s="261"/>
      <c r="D71" s="261"/>
      <c r="E71" s="261"/>
      <c r="F71" s="261"/>
      <c r="G71" s="261"/>
      <c r="H71" s="261"/>
      <c r="I71" s="261"/>
      <c r="J71" s="261"/>
      <c r="K71" s="261"/>
    </row>
    <row r="72" spans="2:11" ht="7.5" customHeight="1">
      <c r="B72" s="262"/>
      <c r="C72" s="263"/>
      <c r="D72" s="263"/>
      <c r="E72" s="263"/>
      <c r="F72" s="263"/>
      <c r="G72" s="263"/>
      <c r="H72" s="263"/>
      <c r="I72" s="263"/>
      <c r="J72" s="263"/>
      <c r="K72" s="264"/>
    </row>
    <row r="73" spans="2:11" ht="45" customHeight="1">
      <c r="B73" s="265"/>
      <c r="C73" s="371" t="s">
        <v>108</v>
      </c>
      <c r="D73" s="371"/>
      <c r="E73" s="371"/>
      <c r="F73" s="371"/>
      <c r="G73" s="371"/>
      <c r="H73" s="371"/>
      <c r="I73" s="371"/>
      <c r="J73" s="371"/>
      <c r="K73" s="266"/>
    </row>
    <row r="74" spans="2:11" ht="17.25" customHeight="1">
      <c r="B74" s="265"/>
      <c r="C74" s="267" t="s">
        <v>1630</v>
      </c>
      <c r="D74" s="267"/>
      <c r="E74" s="267"/>
      <c r="F74" s="267" t="s">
        <v>1631</v>
      </c>
      <c r="G74" s="268"/>
      <c r="H74" s="267" t="s">
        <v>134</v>
      </c>
      <c r="I74" s="267" t="s">
        <v>57</v>
      </c>
      <c r="J74" s="267" t="s">
        <v>1632</v>
      </c>
      <c r="K74" s="266"/>
    </row>
    <row r="75" spans="2:11" ht="17.25" customHeight="1">
      <c r="B75" s="265"/>
      <c r="C75" s="269" t="s">
        <v>1633</v>
      </c>
      <c r="D75" s="269"/>
      <c r="E75" s="269"/>
      <c r="F75" s="270" t="s">
        <v>1634</v>
      </c>
      <c r="G75" s="271"/>
      <c r="H75" s="269"/>
      <c r="I75" s="269"/>
      <c r="J75" s="269" t="s">
        <v>1635</v>
      </c>
      <c r="K75" s="266"/>
    </row>
    <row r="76" spans="2:11" ht="5.25" customHeight="1">
      <c r="B76" s="265"/>
      <c r="C76" s="272"/>
      <c r="D76" s="272"/>
      <c r="E76" s="272"/>
      <c r="F76" s="272"/>
      <c r="G76" s="273"/>
      <c r="H76" s="272"/>
      <c r="I76" s="272"/>
      <c r="J76" s="272"/>
      <c r="K76" s="266"/>
    </row>
    <row r="77" spans="2:11" ht="15" customHeight="1">
      <c r="B77" s="265"/>
      <c r="C77" s="255" t="s">
        <v>53</v>
      </c>
      <c r="D77" s="272"/>
      <c r="E77" s="272"/>
      <c r="F77" s="274" t="s">
        <v>1636</v>
      </c>
      <c r="G77" s="273"/>
      <c r="H77" s="255" t="s">
        <v>1637</v>
      </c>
      <c r="I77" s="255" t="s">
        <v>1638</v>
      </c>
      <c r="J77" s="255">
        <v>20</v>
      </c>
      <c r="K77" s="266"/>
    </row>
    <row r="78" spans="2:11" ht="15" customHeight="1">
      <c r="B78" s="265"/>
      <c r="C78" s="255" t="s">
        <v>1639</v>
      </c>
      <c r="D78" s="255"/>
      <c r="E78" s="255"/>
      <c r="F78" s="274" t="s">
        <v>1636</v>
      </c>
      <c r="G78" s="273"/>
      <c r="H78" s="255" t="s">
        <v>1640</v>
      </c>
      <c r="I78" s="255" t="s">
        <v>1638</v>
      </c>
      <c r="J78" s="255">
        <v>120</v>
      </c>
      <c r="K78" s="266"/>
    </row>
    <row r="79" spans="2:11" ht="15" customHeight="1">
      <c r="B79" s="275"/>
      <c r="C79" s="255" t="s">
        <v>1641</v>
      </c>
      <c r="D79" s="255"/>
      <c r="E79" s="255"/>
      <c r="F79" s="274" t="s">
        <v>1642</v>
      </c>
      <c r="G79" s="273"/>
      <c r="H79" s="255" t="s">
        <v>1643</v>
      </c>
      <c r="I79" s="255" t="s">
        <v>1638</v>
      </c>
      <c r="J79" s="255">
        <v>50</v>
      </c>
      <c r="K79" s="266"/>
    </row>
    <row r="80" spans="2:11" ht="15" customHeight="1">
      <c r="B80" s="275"/>
      <c r="C80" s="255" t="s">
        <v>1644</v>
      </c>
      <c r="D80" s="255"/>
      <c r="E80" s="255"/>
      <c r="F80" s="274" t="s">
        <v>1636</v>
      </c>
      <c r="G80" s="273"/>
      <c r="H80" s="255" t="s">
        <v>1645</v>
      </c>
      <c r="I80" s="255" t="s">
        <v>1646</v>
      </c>
      <c r="J80" s="255"/>
      <c r="K80" s="266"/>
    </row>
    <row r="81" spans="2:11" ht="15" customHeight="1">
      <c r="B81" s="275"/>
      <c r="C81" s="276" t="s">
        <v>1647</v>
      </c>
      <c r="D81" s="276"/>
      <c r="E81" s="276"/>
      <c r="F81" s="277" t="s">
        <v>1642</v>
      </c>
      <c r="G81" s="276"/>
      <c r="H81" s="276" t="s">
        <v>1648</v>
      </c>
      <c r="I81" s="276" t="s">
        <v>1638</v>
      </c>
      <c r="J81" s="276">
        <v>15</v>
      </c>
      <c r="K81" s="266"/>
    </row>
    <row r="82" spans="2:11" ht="15" customHeight="1">
      <c r="B82" s="275"/>
      <c r="C82" s="276" t="s">
        <v>1649</v>
      </c>
      <c r="D82" s="276"/>
      <c r="E82" s="276"/>
      <c r="F82" s="277" t="s">
        <v>1642</v>
      </c>
      <c r="G82" s="276"/>
      <c r="H82" s="276" t="s">
        <v>1650</v>
      </c>
      <c r="I82" s="276" t="s">
        <v>1638</v>
      </c>
      <c r="J82" s="276">
        <v>15</v>
      </c>
      <c r="K82" s="266"/>
    </row>
    <row r="83" spans="2:11" ht="15" customHeight="1">
      <c r="B83" s="275"/>
      <c r="C83" s="276" t="s">
        <v>1651</v>
      </c>
      <c r="D83" s="276"/>
      <c r="E83" s="276"/>
      <c r="F83" s="277" t="s">
        <v>1642</v>
      </c>
      <c r="G83" s="276"/>
      <c r="H83" s="276" t="s">
        <v>1652</v>
      </c>
      <c r="I83" s="276" t="s">
        <v>1638</v>
      </c>
      <c r="J83" s="276">
        <v>20</v>
      </c>
      <c r="K83" s="266"/>
    </row>
    <row r="84" spans="2:11" ht="15" customHeight="1">
      <c r="B84" s="275"/>
      <c r="C84" s="276" t="s">
        <v>1653</v>
      </c>
      <c r="D84" s="276"/>
      <c r="E84" s="276"/>
      <c r="F84" s="277" t="s">
        <v>1642</v>
      </c>
      <c r="G84" s="276"/>
      <c r="H84" s="276" t="s">
        <v>1654</v>
      </c>
      <c r="I84" s="276" t="s">
        <v>1638</v>
      </c>
      <c r="J84" s="276">
        <v>20</v>
      </c>
      <c r="K84" s="266"/>
    </row>
    <row r="85" spans="2:11" ht="15" customHeight="1">
      <c r="B85" s="275"/>
      <c r="C85" s="255" t="s">
        <v>1655</v>
      </c>
      <c r="D85" s="255"/>
      <c r="E85" s="255"/>
      <c r="F85" s="274" t="s">
        <v>1642</v>
      </c>
      <c r="G85" s="273"/>
      <c r="H85" s="255" t="s">
        <v>1656</v>
      </c>
      <c r="I85" s="255" t="s">
        <v>1638</v>
      </c>
      <c r="J85" s="255">
        <v>50</v>
      </c>
      <c r="K85" s="266"/>
    </row>
    <row r="86" spans="2:11" ht="15" customHeight="1">
      <c r="B86" s="275"/>
      <c r="C86" s="255" t="s">
        <v>1657</v>
      </c>
      <c r="D86" s="255"/>
      <c r="E86" s="255"/>
      <c r="F86" s="274" t="s">
        <v>1642</v>
      </c>
      <c r="G86" s="273"/>
      <c r="H86" s="255" t="s">
        <v>1658</v>
      </c>
      <c r="I86" s="255" t="s">
        <v>1638</v>
      </c>
      <c r="J86" s="255">
        <v>20</v>
      </c>
      <c r="K86" s="266"/>
    </row>
    <row r="87" spans="2:11" ht="15" customHeight="1">
      <c r="B87" s="275"/>
      <c r="C87" s="255" t="s">
        <v>1659</v>
      </c>
      <c r="D87" s="255"/>
      <c r="E87" s="255"/>
      <c r="F87" s="274" t="s">
        <v>1642</v>
      </c>
      <c r="G87" s="273"/>
      <c r="H87" s="255" t="s">
        <v>1660</v>
      </c>
      <c r="I87" s="255" t="s">
        <v>1638</v>
      </c>
      <c r="J87" s="255">
        <v>20</v>
      </c>
      <c r="K87" s="266"/>
    </row>
    <row r="88" spans="2:11" ht="15" customHeight="1">
      <c r="B88" s="275"/>
      <c r="C88" s="255" t="s">
        <v>1661</v>
      </c>
      <c r="D88" s="255"/>
      <c r="E88" s="255"/>
      <c r="F88" s="274" t="s">
        <v>1642</v>
      </c>
      <c r="G88" s="273"/>
      <c r="H88" s="255" t="s">
        <v>1662</v>
      </c>
      <c r="I88" s="255" t="s">
        <v>1638</v>
      </c>
      <c r="J88" s="255">
        <v>50</v>
      </c>
      <c r="K88" s="266"/>
    </row>
    <row r="89" spans="2:11" ht="15" customHeight="1">
      <c r="B89" s="275"/>
      <c r="C89" s="255" t="s">
        <v>1663</v>
      </c>
      <c r="D89" s="255"/>
      <c r="E89" s="255"/>
      <c r="F89" s="274" t="s">
        <v>1642</v>
      </c>
      <c r="G89" s="273"/>
      <c r="H89" s="255" t="s">
        <v>1663</v>
      </c>
      <c r="I89" s="255" t="s">
        <v>1638</v>
      </c>
      <c r="J89" s="255">
        <v>50</v>
      </c>
      <c r="K89" s="266"/>
    </row>
    <row r="90" spans="2:11" ht="15" customHeight="1">
      <c r="B90" s="275"/>
      <c r="C90" s="255" t="s">
        <v>139</v>
      </c>
      <c r="D90" s="255"/>
      <c r="E90" s="255"/>
      <c r="F90" s="274" t="s">
        <v>1642</v>
      </c>
      <c r="G90" s="273"/>
      <c r="H90" s="255" t="s">
        <v>1664</v>
      </c>
      <c r="I90" s="255" t="s">
        <v>1638</v>
      </c>
      <c r="J90" s="255">
        <v>255</v>
      </c>
      <c r="K90" s="266"/>
    </row>
    <row r="91" spans="2:11" ht="15" customHeight="1">
      <c r="B91" s="275"/>
      <c r="C91" s="255" t="s">
        <v>1665</v>
      </c>
      <c r="D91" s="255"/>
      <c r="E91" s="255"/>
      <c r="F91" s="274" t="s">
        <v>1636</v>
      </c>
      <c r="G91" s="273"/>
      <c r="H91" s="255" t="s">
        <v>1666</v>
      </c>
      <c r="I91" s="255" t="s">
        <v>1667</v>
      </c>
      <c r="J91" s="255"/>
      <c r="K91" s="266"/>
    </row>
    <row r="92" spans="2:11" ht="15" customHeight="1">
      <c r="B92" s="275"/>
      <c r="C92" s="255" t="s">
        <v>1668</v>
      </c>
      <c r="D92" s="255"/>
      <c r="E92" s="255"/>
      <c r="F92" s="274" t="s">
        <v>1636</v>
      </c>
      <c r="G92" s="273"/>
      <c r="H92" s="255" t="s">
        <v>1669</v>
      </c>
      <c r="I92" s="255" t="s">
        <v>1670</v>
      </c>
      <c r="J92" s="255"/>
      <c r="K92" s="266"/>
    </row>
    <row r="93" spans="2:11" ht="15" customHeight="1">
      <c r="B93" s="275"/>
      <c r="C93" s="255" t="s">
        <v>1671</v>
      </c>
      <c r="D93" s="255"/>
      <c r="E93" s="255"/>
      <c r="F93" s="274" t="s">
        <v>1636</v>
      </c>
      <c r="G93" s="273"/>
      <c r="H93" s="255" t="s">
        <v>1671</v>
      </c>
      <c r="I93" s="255" t="s">
        <v>1670</v>
      </c>
      <c r="J93" s="255"/>
      <c r="K93" s="266"/>
    </row>
    <row r="94" spans="2:11" ht="15" customHeight="1">
      <c r="B94" s="275"/>
      <c r="C94" s="255" t="s">
        <v>38</v>
      </c>
      <c r="D94" s="255"/>
      <c r="E94" s="255"/>
      <c r="F94" s="274" t="s">
        <v>1636</v>
      </c>
      <c r="G94" s="273"/>
      <c r="H94" s="255" t="s">
        <v>1672</v>
      </c>
      <c r="I94" s="255" t="s">
        <v>1670</v>
      </c>
      <c r="J94" s="255"/>
      <c r="K94" s="266"/>
    </row>
    <row r="95" spans="2:11" ht="15" customHeight="1">
      <c r="B95" s="275"/>
      <c r="C95" s="255" t="s">
        <v>48</v>
      </c>
      <c r="D95" s="255"/>
      <c r="E95" s="255"/>
      <c r="F95" s="274" t="s">
        <v>1636</v>
      </c>
      <c r="G95" s="273"/>
      <c r="H95" s="255" t="s">
        <v>1673</v>
      </c>
      <c r="I95" s="255" t="s">
        <v>1670</v>
      </c>
      <c r="J95" s="255"/>
      <c r="K95" s="266"/>
    </row>
    <row r="96" spans="2:11" ht="15" customHeight="1">
      <c r="B96" s="278"/>
      <c r="C96" s="279"/>
      <c r="D96" s="279"/>
      <c r="E96" s="279"/>
      <c r="F96" s="279"/>
      <c r="G96" s="279"/>
      <c r="H96" s="279"/>
      <c r="I96" s="279"/>
      <c r="J96" s="279"/>
      <c r="K96" s="280"/>
    </row>
    <row r="97" spans="2:11" ht="18.75" customHeight="1">
      <c r="B97" s="281"/>
      <c r="C97" s="282"/>
      <c r="D97" s="282"/>
      <c r="E97" s="282"/>
      <c r="F97" s="282"/>
      <c r="G97" s="282"/>
      <c r="H97" s="282"/>
      <c r="I97" s="282"/>
      <c r="J97" s="282"/>
      <c r="K97" s="281"/>
    </row>
    <row r="98" spans="2:11" ht="18.75" customHeight="1">
      <c r="B98" s="261"/>
      <c r="C98" s="261"/>
      <c r="D98" s="261"/>
      <c r="E98" s="261"/>
      <c r="F98" s="261"/>
      <c r="G98" s="261"/>
      <c r="H98" s="261"/>
      <c r="I98" s="261"/>
      <c r="J98" s="261"/>
      <c r="K98" s="261"/>
    </row>
    <row r="99" spans="2:11" ht="7.5" customHeight="1">
      <c r="B99" s="262"/>
      <c r="C99" s="263"/>
      <c r="D99" s="263"/>
      <c r="E99" s="263"/>
      <c r="F99" s="263"/>
      <c r="G99" s="263"/>
      <c r="H99" s="263"/>
      <c r="I99" s="263"/>
      <c r="J99" s="263"/>
      <c r="K99" s="264"/>
    </row>
    <row r="100" spans="2:11" ht="45" customHeight="1">
      <c r="B100" s="265"/>
      <c r="C100" s="371" t="s">
        <v>1674</v>
      </c>
      <c r="D100" s="371"/>
      <c r="E100" s="371"/>
      <c r="F100" s="371"/>
      <c r="G100" s="371"/>
      <c r="H100" s="371"/>
      <c r="I100" s="371"/>
      <c r="J100" s="371"/>
      <c r="K100" s="266"/>
    </row>
    <row r="101" spans="2:11" ht="17.25" customHeight="1">
      <c r="B101" s="265"/>
      <c r="C101" s="267" t="s">
        <v>1630</v>
      </c>
      <c r="D101" s="267"/>
      <c r="E101" s="267"/>
      <c r="F101" s="267" t="s">
        <v>1631</v>
      </c>
      <c r="G101" s="268"/>
      <c r="H101" s="267" t="s">
        <v>134</v>
      </c>
      <c r="I101" s="267" t="s">
        <v>57</v>
      </c>
      <c r="J101" s="267" t="s">
        <v>1632</v>
      </c>
      <c r="K101" s="266"/>
    </row>
    <row r="102" spans="2:11" ht="17.25" customHeight="1">
      <c r="B102" s="265"/>
      <c r="C102" s="269" t="s">
        <v>1633</v>
      </c>
      <c r="D102" s="269"/>
      <c r="E102" s="269"/>
      <c r="F102" s="270" t="s">
        <v>1634</v>
      </c>
      <c r="G102" s="271"/>
      <c r="H102" s="269"/>
      <c r="I102" s="269"/>
      <c r="J102" s="269" t="s">
        <v>1635</v>
      </c>
      <c r="K102" s="266"/>
    </row>
    <row r="103" spans="2:11" ht="5.25" customHeight="1">
      <c r="B103" s="265"/>
      <c r="C103" s="267"/>
      <c r="D103" s="267"/>
      <c r="E103" s="267"/>
      <c r="F103" s="267"/>
      <c r="G103" s="283"/>
      <c r="H103" s="267"/>
      <c r="I103" s="267"/>
      <c r="J103" s="267"/>
      <c r="K103" s="266"/>
    </row>
    <row r="104" spans="2:11" ht="15" customHeight="1">
      <c r="B104" s="265"/>
      <c r="C104" s="255" t="s">
        <v>53</v>
      </c>
      <c r="D104" s="272"/>
      <c r="E104" s="272"/>
      <c r="F104" s="274" t="s">
        <v>1636</v>
      </c>
      <c r="G104" s="283"/>
      <c r="H104" s="255" t="s">
        <v>1675</v>
      </c>
      <c r="I104" s="255" t="s">
        <v>1638</v>
      </c>
      <c r="J104" s="255">
        <v>20</v>
      </c>
      <c r="K104" s="266"/>
    </row>
    <row r="105" spans="2:11" ht="15" customHeight="1">
      <c r="B105" s="265"/>
      <c r="C105" s="255" t="s">
        <v>1639</v>
      </c>
      <c r="D105" s="255"/>
      <c r="E105" s="255"/>
      <c r="F105" s="274" t="s">
        <v>1636</v>
      </c>
      <c r="G105" s="255"/>
      <c r="H105" s="255" t="s">
        <v>1675</v>
      </c>
      <c r="I105" s="255" t="s">
        <v>1638</v>
      </c>
      <c r="J105" s="255">
        <v>120</v>
      </c>
      <c r="K105" s="266"/>
    </row>
    <row r="106" spans="2:11" ht="15" customHeight="1">
      <c r="B106" s="275"/>
      <c r="C106" s="255" t="s">
        <v>1641</v>
      </c>
      <c r="D106" s="255"/>
      <c r="E106" s="255"/>
      <c r="F106" s="274" t="s">
        <v>1642</v>
      </c>
      <c r="G106" s="255"/>
      <c r="H106" s="255" t="s">
        <v>1675</v>
      </c>
      <c r="I106" s="255" t="s">
        <v>1638</v>
      </c>
      <c r="J106" s="255">
        <v>50</v>
      </c>
      <c r="K106" s="266"/>
    </row>
    <row r="107" spans="2:11" ht="15" customHeight="1">
      <c r="B107" s="275"/>
      <c r="C107" s="255" t="s">
        <v>1644</v>
      </c>
      <c r="D107" s="255"/>
      <c r="E107" s="255"/>
      <c r="F107" s="274" t="s">
        <v>1636</v>
      </c>
      <c r="G107" s="255"/>
      <c r="H107" s="255" t="s">
        <v>1675</v>
      </c>
      <c r="I107" s="255" t="s">
        <v>1646</v>
      </c>
      <c r="J107" s="255"/>
      <c r="K107" s="266"/>
    </row>
    <row r="108" spans="2:11" ht="15" customHeight="1">
      <c r="B108" s="275"/>
      <c r="C108" s="255" t="s">
        <v>1655</v>
      </c>
      <c r="D108" s="255"/>
      <c r="E108" s="255"/>
      <c r="F108" s="274" t="s">
        <v>1642</v>
      </c>
      <c r="G108" s="255"/>
      <c r="H108" s="255" t="s">
        <v>1675</v>
      </c>
      <c r="I108" s="255" t="s">
        <v>1638</v>
      </c>
      <c r="J108" s="255">
        <v>50</v>
      </c>
      <c r="K108" s="266"/>
    </row>
    <row r="109" spans="2:11" ht="15" customHeight="1">
      <c r="B109" s="275"/>
      <c r="C109" s="255" t="s">
        <v>1663</v>
      </c>
      <c r="D109" s="255"/>
      <c r="E109" s="255"/>
      <c r="F109" s="274" t="s">
        <v>1642</v>
      </c>
      <c r="G109" s="255"/>
      <c r="H109" s="255" t="s">
        <v>1675</v>
      </c>
      <c r="I109" s="255" t="s">
        <v>1638</v>
      </c>
      <c r="J109" s="255">
        <v>50</v>
      </c>
      <c r="K109" s="266"/>
    </row>
    <row r="110" spans="2:11" ht="15" customHeight="1">
      <c r="B110" s="275"/>
      <c r="C110" s="255" t="s">
        <v>1661</v>
      </c>
      <c r="D110" s="255"/>
      <c r="E110" s="255"/>
      <c r="F110" s="274" t="s">
        <v>1642</v>
      </c>
      <c r="G110" s="255"/>
      <c r="H110" s="255" t="s">
        <v>1675</v>
      </c>
      <c r="I110" s="255" t="s">
        <v>1638</v>
      </c>
      <c r="J110" s="255">
        <v>50</v>
      </c>
      <c r="K110" s="266"/>
    </row>
    <row r="111" spans="2:11" ht="15" customHeight="1">
      <c r="B111" s="275"/>
      <c r="C111" s="255" t="s">
        <v>53</v>
      </c>
      <c r="D111" s="255"/>
      <c r="E111" s="255"/>
      <c r="F111" s="274" t="s">
        <v>1636</v>
      </c>
      <c r="G111" s="255"/>
      <c r="H111" s="255" t="s">
        <v>1676</v>
      </c>
      <c r="I111" s="255" t="s">
        <v>1638</v>
      </c>
      <c r="J111" s="255">
        <v>20</v>
      </c>
      <c r="K111" s="266"/>
    </row>
    <row r="112" spans="2:11" ht="15" customHeight="1">
      <c r="B112" s="275"/>
      <c r="C112" s="255" t="s">
        <v>1677</v>
      </c>
      <c r="D112" s="255"/>
      <c r="E112" s="255"/>
      <c r="F112" s="274" t="s">
        <v>1636</v>
      </c>
      <c r="G112" s="255"/>
      <c r="H112" s="255" t="s">
        <v>1678</v>
      </c>
      <c r="I112" s="255" t="s">
        <v>1638</v>
      </c>
      <c r="J112" s="255">
        <v>120</v>
      </c>
      <c r="K112" s="266"/>
    </row>
    <row r="113" spans="2:11" ht="15" customHeight="1">
      <c r="B113" s="275"/>
      <c r="C113" s="255" t="s">
        <v>38</v>
      </c>
      <c r="D113" s="255"/>
      <c r="E113" s="255"/>
      <c r="F113" s="274" t="s">
        <v>1636</v>
      </c>
      <c r="G113" s="255"/>
      <c r="H113" s="255" t="s">
        <v>1679</v>
      </c>
      <c r="I113" s="255" t="s">
        <v>1670</v>
      </c>
      <c r="J113" s="255"/>
      <c r="K113" s="266"/>
    </row>
    <row r="114" spans="2:11" ht="15" customHeight="1">
      <c r="B114" s="275"/>
      <c r="C114" s="255" t="s">
        <v>48</v>
      </c>
      <c r="D114" s="255"/>
      <c r="E114" s="255"/>
      <c r="F114" s="274" t="s">
        <v>1636</v>
      </c>
      <c r="G114" s="255"/>
      <c r="H114" s="255" t="s">
        <v>1680</v>
      </c>
      <c r="I114" s="255" t="s">
        <v>1670</v>
      </c>
      <c r="J114" s="255"/>
      <c r="K114" s="266"/>
    </row>
    <row r="115" spans="2:11" ht="15" customHeight="1">
      <c r="B115" s="275"/>
      <c r="C115" s="255" t="s">
        <v>57</v>
      </c>
      <c r="D115" s="255"/>
      <c r="E115" s="255"/>
      <c r="F115" s="274" t="s">
        <v>1636</v>
      </c>
      <c r="G115" s="255"/>
      <c r="H115" s="255" t="s">
        <v>1681</v>
      </c>
      <c r="I115" s="255" t="s">
        <v>1682</v>
      </c>
      <c r="J115" s="255"/>
      <c r="K115" s="266"/>
    </row>
    <row r="116" spans="2:11" ht="15" customHeight="1">
      <c r="B116" s="278"/>
      <c r="C116" s="284"/>
      <c r="D116" s="284"/>
      <c r="E116" s="284"/>
      <c r="F116" s="284"/>
      <c r="G116" s="284"/>
      <c r="H116" s="284"/>
      <c r="I116" s="284"/>
      <c r="J116" s="284"/>
      <c r="K116" s="280"/>
    </row>
    <row r="117" spans="2:11" ht="18.75" customHeight="1">
      <c r="B117" s="285"/>
      <c r="C117" s="251"/>
      <c r="D117" s="251"/>
      <c r="E117" s="251"/>
      <c r="F117" s="286"/>
      <c r="G117" s="251"/>
      <c r="H117" s="251"/>
      <c r="I117" s="251"/>
      <c r="J117" s="251"/>
      <c r="K117" s="285"/>
    </row>
    <row r="118" spans="2:11" ht="18.75" customHeight="1">
      <c r="B118" s="261"/>
      <c r="C118" s="261"/>
      <c r="D118" s="261"/>
      <c r="E118" s="261"/>
      <c r="F118" s="261"/>
      <c r="G118" s="261"/>
      <c r="H118" s="261"/>
      <c r="I118" s="261"/>
      <c r="J118" s="261"/>
      <c r="K118" s="261"/>
    </row>
    <row r="119" spans="2:11" ht="7.5" customHeight="1">
      <c r="B119" s="287"/>
      <c r="C119" s="288"/>
      <c r="D119" s="288"/>
      <c r="E119" s="288"/>
      <c r="F119" s="288"/>
      <c r="G119" s="288"/>
      <c r="H119" s="288"/>
      <c r="I119" s="288"/>
      <c r="J119" s="288"/>
      <c r="K119" s="289"/>
    </row>
    <row r="120" spans="2:11" ht="45" customHeight="1">
      <c r="B120" s="290"/>
      <c r="C120" s="370" t="s">
        <v>1683</v>
      </c>
      <c r="D120" s="370"/>
      <c r="E120" s="370"/>
      <c r="F120" s="370"/>
      <c r="G120" s="370"/>
      <c r="H120" s="370"/>
      <c r="I120" s="370"/>
      <c r="J120" s="370"/>
      <c r="K120" s="291"/>
    </row>
    <row r="121" spans="2:11" ht="17.25" customHeight="1">
      <c r="B121" s="292"/>
      <c r="C121" s="267" t="s">
        <v>1630</v>
      </c>
      <c r="D121" s="267"/>
      <c r="E121" s="267"/>
      <c r="F121" s="267" t="s">
        <v>1631</v>
      </c>
      <c r="G121" s="268"/>
      <c r="H121" s="267" t="s">
        <v>134</v>
      </c>
      <c r="I121" s="267" t="s">
        <v>57</v>
      </c>
      <c r="J121" s="267" t="s">
        <v>1632</v>
      </c>
      <c r="K121" s="293"/>
    </row>
    <row r="122" spans="2:11" ht="17.25" customHeight="1">
      <c r="B122" s="292"/>
      <c r="C122" s="269" t="s">
        <v>1633</v>
      </c>
      <c r="D122" s="269"/>
      <c r="E122" s="269"/>
      <c r="F122" s="270" t="s">
        <v>1634</v>
      </c>
      <c r="G122" s="271"/>
      <c r="H122" s="269"/>
      <c r="I122" s="269"/>
      <c r="J122" s="269" t="s">
        <v>1635</v>
      </c>
      <c r="K122" s="293"/>
    </row>
    <row r="123" spans="2:11" ht="5.25" customHeight="1">
      <c r="B123" s="294"/>
      <c r="C123" s="272"/>
      <c r="D123" s="272"/>
      <c r="E123" s="272"/>
      <c r="F123" s="272"/>
      <c r="G123" s="255"/>
      <c r="H123" s="272"/>
      <c r="I123" s="272"/>
      <c r="J123" s="272"/>
      <c r="K123" s="295"/>
    </row>
    <row r="124" spans="2:11" ht="15" customHeight="1">
      <c r="B124" s="294"/>
      <c r="C124" s="255" t="s">
        <v>1639</v>
      </c>
      <c r="D124" s="272"/>
      <c r="E124" s="272"/>
      <c r="F124" s="274" t="s">
        <v>1636</v>
      </c>
      <c r="G124" s="255"/>
      <c r="H124" s="255" t="s">
        <v>1675</v>
      </c>
      <c r="I124" s="255" t="s">
        <v>1638</v>
      </c>
      <c r="J124" s="255">
        <v>120</v>
      </c>
      <c r="K124" s="296"/>
    </row>
    <row r="125" spans="2:11" ht="15" customHeight="1">
      <c r="B125" s="294"/>
      <c r="C125" s="255" t="s">
        <v>1684</v>
      </c>
      <c r="D125" s="255"/>
      <c r="E125" s="255"/>
      <c r="F125" s="274" t="s">
        <v>1636</v>
      </c>
      <c r="G125" s="255"/>
      <c r="H125" s="255" t="s">
        <v>1685</v>
      </c>
      <c r="I125" s="255" t="s">
        <v>1638</v>
      </c>
      <c r="J125" s="255" t="s">
        <v>1686</v>
      </c>
      <c r="K125" s="296"/>
    </row>
    <row r="126" spans="2:11" ht="15" customHeight="1">
      <c r="B126" s="294"/>
      <c r="C126" s="255" t="s">
        <v>1585</v>
      </c>
      <c r="D126" s="255"/>
      <c r="E126" s="255"/>
      <c r="F126" s="274" t="s">
        <v>1636</v>
      </c>
      <c r="G126" s="255"/>
      <c r="H126" s="255" t="s">
        <v>1687</v>
      </c>
      <c r="I126" s="255" t="s">
        <v>1638</v>
      </c>
      <c r="J126" s="255" t="s">
        <v>1686</v>
      </c>
      <c r="K126" s="296"/>
    </row>
    <row r="127" spans="2:11" ht="15" customHeight="1">
      <c r="B127" s="294"/>
      <c r="C127" s="255" t="s">
        <v>1647</v>
      </c>
      <c r="D127" s="255"/>
      <c r="E127" s="255"/>
      <c r="F127" s="274" t="s">
        <v>1642</v>
      </c>
      <c r="G127" s="255"/>
      <c r="H127" s="255" t="s">
        <v>1648</v>
      </c>
      <c r="I127" s="255" t="s">
        <v>1638</v>
      </c>
      <c r="J127" s="255">
        <v>15</v>
      </c>
      <c r="K127" s="296"/>
    </row>
    <row r="128" spans="2:11" ht="15" customHeight="1">
      <c r="B128" s="294"/>
      <c r="C128" s="276" t="s">
        <v>1649</v>
      </c>
      <c r="D128" s="276"/>
      <c r="E128" s="276"/>
      <c r="F128" s="277" t="s">
        <v>1642</v>
      </c>
      <c r="G128" s="276"/>
      <c r="H128" s="276" t="s">
        <v>1650</v>
      </c>
      <c r="I128" s="276" t="s">
        <v>1638</v>
      </c>
      <c r="J128" s="276">
        <v>15</v>
      </c>
      <c r="K128" s="296"/>
    </row>
    <row r="129" spans="2:11" ht="15" customHeight="1">
      <c r="B129" s="294"/>
      <c r="C129" s="276" t="s">
        <v>1651</v>
      </c>
      <c r="D129" s="276"/>
      <c r="E129" s="276"/>
      <c r="F129" s="277" t="s">
        <v>1642</v>
      </c>
      <c r="G129" s="276"/>
      <c r="H129" s="276" t="s">
        <v>1652</v>
      </c>
      <c r="I129" s="276" t="s">
        <v>1638</v>
      </c>
      <c r="J129" s="276">
        <v>20</v>
      </c>
      <c r="K129" s="296"/>
    </row>
    <row r="130" spans="2:11" ht="15" customHeight="1">
      <c r="B130" s="294"/>
      <c r="C130" s="276" t="s">
        <v>1653</v>
      </c>
      <c r="D130" s="276"/>
      <c r="E130" s="276"/>
      <c r="F130" s="277" t="s">
        <v>1642</v>
      </c>
      <c r="G130" s="276"/>
      <c r="H130" s="276" t="s">
        <v>1654</v>
      </c>
      <c r="I130" s="276" t="s">
        <v>1638</v>
      </c>
      <c r="J130" s="276">
        <v>20</v>
      </c>
      <c r="K130" s="296"/>
    </row>
    <row r="131" spans="2:11" ht="15" customHeight="1">
      <c r="B131" s="294"/>
      <c r="C131" s="255" t="s">
        <v>1641</v>
      </c>
      <c r="D131" s="255"/>
      <c r="E131" s="255"/>
      <c r="F131" s="274" t="s">
        <v>1642</v>
      </c>
      <c r="G131" s="255"/>
      <c r="H131" s="255" t="s">
        <v>1675</v>
      </c>
      <c r="I131" s="255" t="s">
        <v>1638</v>
      </c>
      <c r="J131" s="255">
        <v>50</v>
      </c>
      <c r="K131" s="296"/>
    </row>
    <row r="132" spans="2:11" ht="15" customHeight="1">
      <c r="B132" s="294"/>
      <c r="C132" s="255" t="s">
        <v>1655</v>
      </c>
      <c r="D132" s="255"/>
      <c r="E132" s="255"/>
      <c r="F132" s="274" t="s">
        <v>1642</v>
      </c>
      <c r="G132" s="255"/>
      <c r="H132" s="255" t="s">
        <v>1675</v>
      </c>
      <c r="I132" s="255" t="s">
        <v>1638</v>
      </c>
      <c r="J132" s="255">
        <v>50</v>
      </c>
      <c r="K132" s="296"/>
    </row>
    <row r="133" spans="2:11" ht="15" customHeight="1">
      <c r="B133" s="294"/>
      <c r="C133" s="255" t="s">
        <v>1661</v>
      </c>
      <c r="D133" s="255"/>
      <c r="E133" s="255"/>
      <c r="F133" s="274" t="s">
        <v>1642</v>
      </c>
      <c r="G133" s="255"/>
      <c r="H133" s="255" t="s">
        <v>1675</v>
      </c>
      <c r="I133" s="255" t="s">
        <v>1638</v>
      </c>
      <c r="J133" s="255">
        <v>50</v>
      </c>
      <c r="K133" s="296"/>
    </row>
    <row r="134" spans="2:11" ht="15" customHeight="1">
      <c r="B134" s="294"/>
      <c r="C134" s="255" t="s">
        <v>1663</v>
      </c>
      <c r="D134" s="255"/>
      <c r="E134" s="255"/>
      <c r="F134" s="274" t="s">
        <v>1642</v>
      </c>
      <c r="G134" s="255"/>
      <c r="H134" s="255" t="s">
        <v>1675</v>
      </c>
      <c r="I134" s="255" t="s">
        <v>1638</v>
      </c>
      <c r="J134" s="255">
        <v>50</v>
      </c>
      <c r="K134" s="296"/>
    </row>
    <row r="135" spans="2:11" ht="15" customHeight="1">
      <c r="B135" s="294"/>
      <c r="C135" s="255" t="s">
        <v>139</v>
      </c>
      <c r="D135" s="255"/>
      <c r="E135" s="255"/>
      <c r="F135" s="274" t="s">
        <v>1642</v>
      </c>
      <c r="G135" s="255"/>
      <c r="H135" s="255" t="s">
        <v>1688</v>
      </c>
      <c r="I135" s="255" t="s">
        <v>1638</v>
      </c>
      <c r="J135" s="255">
        <v>255</v>
      </c>
      <c r="K135" s="296"/>
    </row>
    <row r="136" spans="2:11" ht="15" customHeight="1">
      <c r="B136" s="294"/>
      <c r="C136" s="255" t="s">
        <v>1665</v>
      </c>
      <c r="D136" s="255"/>
      <c r="E136" s="255"/>
      <c r="F136" s="274" t="s">
        <v>1636</v>
      </c>
      <c r="G136" s="255"/>
      <c r="H136" s="255" t="s">
        <v>1689</v>
      </c>
      <c r="I136" s="255" t="s">
        <v>1667</v>
      </c>
      <c r="J136" s="255"/>
      <c r="K136" s="296"/>
    </row>
    <row r="137" spans="2:11" ht="15" customHeight="1">
      <c r="B137" s="294"/>
      <c r="C137" s="255" t="s">
        <v>1668</v>
      </c>
      <c r="D137" s="255"/>
      <c r="E137" s="255"/>
      <c r="F137" s="274" t="s">
        <v>1636</v>
      </c>
      <c r="G137" s="255"/>
      <c r="H137" s="255" t="s">
        <v>1690</v>
      </c>
      <c r="I137" s="255" t="s">
        <v>1670</v>
      </c>
      <c r="J137" s="255"/>
      <c r="K137" s="296"/>
    </row>
    <row r="138" spans="2:11" ht="15" customHeight="1">
      <c r="B138" s="294"/>
      <c r="C138" s="255" t="s">
        <v>1671</v>
      </c>
      <c r="D138" s="255"/>
      <c r="E138" s="255"/>
      <c r="F138" s="274" t="s">
        <v>1636</v>
      </c>
      <c r="G138" s="255"/>
      <c r="H138" s="255" t="s">
        <v>1671</v>
      </c>
      <c r="I138" s="255" t="s">
        <v>1670</v>
      </c>
      <c r="J138" s="255"/>
      <c r="K138" s="296"/>
    </row>
    <row r="139" spans="2:11" ht="15" customHeight="1">
      <c r="B139" s="294"/>
      <c r="C139" s="255" t="s">
        <v>38</v>
      </c>
      <c r="D139" s="255"/>
      <c r="E139" s="255"/>
      <c r="F139" s="274" t="s">
        <v>1636</v>
      </c>
      <c r="G139" s="255"/>
      <c r="H139" s="255" t="s">
        <v>1691</v>
      </c>
      <c r="I139" s="255" t="s">
        <v>1670</v>
      </c>
      <c r="J139" s="255"/>
      <c r="K139" s="296"/>
    </row>
    <row r="140" spans="2:11" ht="15" customHeight="1">
      <c r="B140" s="294"/>
      <c r="C140" s="255" t="s">
        <v>1692</v>
      </c>
      <c r="D140" s="255"/>
      <c r="E140" s="255"/>
      <c r="F140" s="274" t="s">
        <v>1636</v>
      </c>
      <c r="G140" s="255"/>
      <c r="H140" s="255" t="s">
        <v>1693</v>
      </c>
      <c r="I140" s="255" t="s">
        <v>1670</v>
      </c>
      <c r="J140" s="255"/>
      <c r="K140" s="296"/>
    </row>
    <row r="141" spans="2:11" ht="15" customHeight="1">
      <c r="B141" s="297"/>
      <c r="C141" s="298"/>
      <c r="D141" s="298"/>
      <c r="E141" s="298"/>
      <c r="F141" s="298"/>
      <c r="G141" s="298"/>
      <c r="H141" s="298"/>
      <c r="I141" s="298"/>
      <c r="J141" s="298"/>
      <c r="K141" s="299"/>
    </row>
    <row r="142" spans="2:11" ht="18.75" customHeight="1">
      <c r="B142" s="251"/>
      <c r="C142" s="251"/>
      <c r="D142" s="251"/>
      <c r="E142" s="251"/>
      <c r="F142" s="286"/>
      <c r="G142" s="251"/>
      <c r="H142" s="251"/>
      <c r="I142" s="251"/>
      <c r="J142" s="251"/>
      <c r="K142" s="251"/>
    </row>
    <row r="143" spans="2:11" ht="18.75" customHeight="1">
      <c r="B143" s="261"/>
      <c r="C143" s="261"/>
      <c r="D143" s="261"/>
      <c r="E143" s="261"/>
      <c r="F143" s="261"/>
      <c r="G143" s="261"/>
      <c r="H143" s="261"/>
      <c r="I143" s="261"/>
      <c r="J143" s="261"/>
      <c r="K143" s="261"/>
    </row>
    <row r="144" spans="2:11" ht="7.5" customHeight="1">
      <c r="B144" s="262"/>
      <c r="C144" s="263"/>
      <c r="D144" s="263"/>
      <c r="E144" s="263"/>
      <c r="F144" s="263"/>
      <c r="G144" s="263"/>
      <c r="H144" s="263"/>
      <c r="I144" s="263"/>
      <c r="J144" s="263"/>
      <c r="K144" s="264"/>
    </row>
    <row r="145" spans="2:11" ht="45" customHeight="1">
      <c r="B145" s="265"/>
      <c r="C145" s="371" t="s">
        <v>1694</v>
      </c>
      <c r="D145" s="371"/>
      <c r="E145" s="371"/>
      <c r="F145" s="371"/>
      <c r="G145" s="371"/>
      <c r="H145" s="371"/>
      <c r="I145" s="371"/>
      <c r="J145" s="371"/>
      <c r="K145" s="266"/>
    </row>
    <row r="146" spans="2:11" ht="17.25" customHeight="1">
      <c r="B146" s="265"/>
      <c r="C146" s="267" t="s">
        <v>1630</v>
      </c>
      <c r="D146" s="267"/>
      <c r="E146" s="267"/>
      <c r="F146" s="267" t="s">
        <v>1631</v>
      </c>
      <c r="G146" s="268"/>
      <c r="H146" s="267" t="s">
        <v>134</v>
      </c>
      <c r="I146" s="267" t="s">
        <v>57</v>
      </c>
      <c r="J146" s="267" t="s">
        <v>1632</v>
      </c>
      <c r="K146" s="266"/>
    </row>
    <row r="147" spans="2:11" ht="17.25" customHeight="1">
      <c r="B147" s="265"/>
      <c r="C147" s="269" t="s">
        <v>1633</v>
      </c>
      <c r="D147" s="269"/>
      <c r="E147" s="269"/>
      <c r="F147" s="270" t="s">
        <v>1634</v>
      </c>
      <c r="G147" s="271"/>
      <c r="H147" s="269"/>
      <c r="I147" s="269"/>
      <c r="J147" s="269" t="s">
        <v>1635</v>
      </c>
      <c r="K147" s="266"/>
    </row>
    <row r="148" spans="2:11" ht="5.25" customHeight="1">
      <c r="B148" s="275"/>
      <c r="C148" s="272"/>
      <c r="D148" s="272"/>
      <c r="E148" s="272"/>
      <c r="F148" s="272"/>
      <c r="G148" s="273"/>
      <c r="H148" s="272"/>
      <c r="I148" s="272"/>
      <c r="J148" s="272"/>
      <c r="K148" s="296"/>
    </row>
    <row r="149" spans="2:11" ht="15" customHeight="1">
      <c r="B149" s="275"/>
      <c r="C149" s="300" t="s">
        <v>1639</v>
      </c>
      <c r="D149" s="255"/>
      <c r="E149" s="255"/>
      <c r="F149" s="301" t="s">
        <v>1636</v>
      </c>
      <c r="G149" s="255"/>
      <c r="H149" s="300" t="s">
        <v>1675</v>
      </c>
      <c r="I149" s="300" t="s">
        <v>1638</v>
      </c>
      <c r="J149" s="300">
        <v>120</v>
      </c>
      <c r="K149" s="296"/>
    </row>
    <row r="150" spans="2:11" ht="15" customHeight="1">
      <c r="B150" s="275"/>
      <c r="C150" s="300" t="s">
        <v>1684</v>
      </c>
      <c r="D150" s="255"/>
      <c r="E150" s="255"/>
      <c r="F150" s="301" t="s">
        <v>1636</v>
      </c>
      <c r="G150" s="255"/>
      <c r="H150" s="300" t="s">
        <v>1695</v>
      </c>
      <c r="I150" s="300" t="s">
        <v>1638</v>
      </c>
      <c r="J150" s="300" t="s">
        <v>1686</v>
      </c>
      <c r="K150" s="296"/>
    </row>
    <row r="151" spans="2:11" ht="15" customHeight="1">
      <c r="B151" s="275"/>
      <c r="C151" s="300" t="s">
        <v>1585</v>
      </c>
      <c r="D151" s="255"/>
      <c r="E151" s="255"/>
      <c r="F151" s="301" t="s">
        <v>1636</v>
      </c>
      <c r="G151" s="255"/>
      <c r="H151" s="300" t="s">
        <v>1696</v>
      </c>
      <c r="I151" s="300" t="s">
        <v>1638</v>
      </c>
      <c r="J151" s="300" t="s">
        <v>1686</v>
      </c>
      <c r="K151" s="296"/>
    </row>
    <row r="152" spans="2:11" ht="15" customHeight="1">
      <c r="B152" s="275"/>
      <c r="C152" s="300" t="s">
        <v>1641</v>
      </c>
      <c r="D152" s="255"/>
      <c r="E152" s="255"/>
      <c r="F152" s="301" t="s">
        <v>1642</v>
      </c>
      <c r="G152" s="255"/>
      <c r="H152" s="300" t="s">
        <v>1675</v>
      </c>
      <c r="I152" s="300" t="s">
        <v>1638</v>
      </c>
      <c r="J152" s="300">
        <v>50</v>
      </c>
      <c r="K152" s="296"/>
    </row>
    <row r="153" spans="2:11" ht="15" customHeight="1">
      <c r="B153" s="275"/>
      <c r="C153" s="300" t="s">
        <v>1644</v>
      </c>
      <c r="D153" s="255"/>
      <c r="E153" s="255"/>
      <c r="F153" s="301" t="s">
        <v>1636</v>
      </c>
      <c r="G153" s="255"/>
      <c r="H153" s="300" t="s">
        <v>1675</v>
      </c>
      <c r="I153" s="300" t="s">
        <v>1646</v>
      </c>
      <c r="J153" s="300"/>
      <c r="K153" s="296"/>
    </row>
    <row r="154" spans="2:11" ht="15" customHeight="1">
      <c r="B154" s="275"/>
      <c r="C154" s="300" t="s">
        <v>1655</v>
      </c>
      <c r="D154" s="255"/>
      <c r="E154" s="255"/>
      <c r="F154" s="301" t="s">
        <v>1642</v>
      </c>
      <c r="G154" s="255"/>
      <c r="H154" s="300" t="s">
        <v>1675</v>
      </c>
      <c r="I154" s="300" t="s">
        <v>1638</v>
      </c>
      <c r="J154" s="300">
        <v>50</v>
      </c>
      <c r="K154" s="296"/>
    </row>
    <row r="155" spans="2:11" ht="15" customHeight="1">
      <c r="B155" s="275"/>
      <c r="C155" s="300" t="s">
        <v>1663</v>
      </c>
      <c r="D155" s="255"/>
      <c r="E155" s="255"/>
      <c r="F155" s="301" t="s">
        <v>1642</v>
      </c>
      <c r="G155" s="255"/>
      <c r="H155" s="300" t="s">
        <v>1675</v>
      </c>
      <c r="I155" s="300" t="s">
        <v>1638</v>
      </c>
      <c r="J155" s="300">
        <v>50</v>
      </c>
      <c r="K155" s="296"/>
    </row>
    <row r="156" spans="2:11" ht="15" customHeight="1">
      <c r="B156" s="275"/>
      <c r="C156" s="300" t="s">
        <v>1661</v>
      </c>
      <c r="D156" s="255"/>
      <c r="E156" s="255"/>
      <c r="F156" s="301" t="s">
        <v>1642</v>
      </c>
      <c r="G156" s="255"/>
      <c r="H156" s="300" t="s">
        <v>1675</v>
      </c>
      <c r="I156" s="300" t="s">
        <v>1638</v>
      </c>
      <c r="J156" s="300">
        <v>50</v>
      </c>
      <c r="K156" s="296"/>
    </row>
    <row r="157" spans="2:11" ht="15" customHeight="1">
      <c r="B157" s="275"/>
      <c r="C157" s="300" t="s">
        <v>113</v>
      </c>
      <c r="D157" s="255"/>
      <c r="E157" s="255"/>
      <c r="F157" s="301" t="s">
        <v>1636</v>
      </c>
      <c r="G157" s="255"/>
      <c r="H157" s="300" t="s">
        <v>1697</v>
      </c>
      <c r="I157" s="300" t="s">
        <v>1638</v>
      </c>
      <c r="J157" s="300" t="s">
        <v>1698</v>
      </c>
      <c r="K157" s="296"/>
    </row>
    <row r="158" spans="2:11" ht="15" customHeight="1">
      <c r="B158" s="275"/>
      <c r="C158" s="300" t="s">
        <v>1699</v>
      </c>
      <c r="D158" s="255"/>
      <c r="E158" s="255"/>
      <c r="F158" s="301" t="s">
        <v>1636</v>
      </c>
      <c r="G158" s="255"/>
      <c r="H158" s="300" t="s">
        <v>1700</v>
      </c>
      <c r="I158" s="300" t="s">
        <v>1670</v>
      </c>
      <c r="J158" s="300"/>
      <c r="K158" s="296"/>
    </row>
    <row r="159" spans="2:11" ht="15" customHeight="1">
      <c r="B159" s="302"/>
      <c r="C159" s="284"/>
      <c r="D159" s="284"/>
      <c r="E159" s="284"/>
      <c r="F159" s="284"/>
      <c r="G159" s="284"/>
      <c r="H159" s="284"/>
      <c r="I159" s="284"/>
      <c r="J159" s="284"/>
      <c r="K159" s="303"/>
    </row>
    <row r="160" spans="2:11" ht="18.75" customHeight="1">
      <c r="B160" s="251"/>
      <c r="C160" s="255"/>
      <c r="D160" s="255"/>
      <c r="E160" s="255"/>
      <c r="F160" s="274"/>
      <c r="G160" s="255"/>
      <c r="H160" s="255"/>
      <c r="I160" s="255"/>
      <c r="J160" s="255"/>
      <c r="K160" s="251"/>
    </row>
    <row r="161" spans="2:11" ht="18.75" customHeight="1">
      <c r="B161" s="261"/>
      <c r="C161" s="261"/>
      <c r="D161" s="261"/>
      <c r="E161" s="261"/>
      <c r="F161" s="261"/>
      <c r="G161" s="261"/>
      <c r="H161" s="261"/>
      <c r="I161" s="261"/>
      <c r="J161" s="261"/>
      <c r="K161" s="261"/>
    </row>
    <row r="162" spans="2:11" ht="7.5" customHeight="1">
      <c r="B162" s="243"/>
      <c r="C162" s="244"/>
      <c r="D162" s="244"/>
      <c r="E162" s="244"/>
      <c r="F162" s="244"/>
      <c r="G162" s="244"/>
      <c r="H162" s="244"/>
      <c r="I162" s="244"/>
      <c r="J162" s="244"/>
      <c r="K162" s="245"/>
    </row>
    <row r="163" spans="2:11" ht="45" customHeight="1">
      <c r="B163" s="246"/>
      <c r="C163" s="370" t="s">
        <v>1701</v>
      </c>
      <c r="D163" s="370"/>
      <c r="E163" s="370"/>
      <c r="F163" s="370"/>
      <c r="G163" s="370"/>
      <c r="H163" s="370"/>
      <c r="I163" s="370"/>
      <c r="J163" s="370"/>
      <c r="K163" s="247"/>
    </row>
    <row r="164" spans="2:11" ht="17.25" customHeight="1">
      <c r="B164" s="246"/>
      <c r="C164" s="267" t="s">
        <v>1630</v>
      </c>
      <c r="D164" s="267"/>
      <c r="E164" s="267"/>
      <c r="F164" s="267" t="s">
        <v>1631</v>
      </c>
      <c r="G164" s="304"/>
      <c r="H164" s="305" t="s">
        <v>134</v>
      </c>
      <c r="I164" s="305" t="s">
        <v>57</v>
      </c>
      <c r="J164" s="267" t="s">
        <v>1632</v>
      </c>
      <c r="K164" s="247"/>
    </row>
    <row r="165" spans="2:11" ht="17.25" customHeight="1">
      <c r="B165" s="248"/>
      <c r="C165" s="269" t="s">
        <v>1633</v>
      </c>
      <c r="D165" s="269"/>
      <c r="E165" s="269"/>
      <c r="F165" s="270" t="s">
        <v>1634</v>
      </c>
      <c r="G165" s="306"/>
      <c r="H165" s="307"/>
      <c r="I165" s="307"/>
      <c r="J165" s="269" t="s">
        <v>1635</v>
      </c>
      <c r="K165" s="249"/>
    </row>
    <row r="166" spans="2:11" ht="5.25" customHeight="1">
      <c r="B166" s="275"/>
      <c r="C166" s="272"/>
      <c r="D166" s="272"/>
      <c r="E166" s="272"/>
      <c r="F166" s="272"/>
      <c r="G166" s="273"/>
      <c r="H166" s="272"/>
      <c r="I166" s="272"/>
      <c r="J166" s="272"/>
      <c r="K166" s="296"/>
    </row>
    <row r="167" spans="2:11" ht="15" customHeight="1">
      <c r="B167" s="275"/>
      <c r="C167" s="255" t="s">
        <v>1639</v>
      </c>
      <c r="D167" s="255"/>
      <c r="E167" s="255"/>
      <c r="F167" s="274" t="s">
        <v>1636</v>
      </c>
      <c r="G167" s="255"/>
      <c r="H167" s="255" t="s">
        <v>1675</v>
      </c>
      <c r="I167" s="255" t="s">
        <v>1638</v>
      </c>
      <c r="J167" s="255">
        <v>120</v>
      </c>
      <c r="K167" s="296"/>
    </row>
    <row r="168" spans="2:11" ht="15" customHeight="1">
      <c r="B168" s="275"/>
      <c r="C168" s="255" t="s">
        <v>1684</v>
      </c>
      <c r="D168" s="255"/>
      <c r="E168" s="255"/>
      <c r="F168" s="274" t="s">
        <v>1636</v>
      </c>
      <c r="G168" s="255"/>
      <c r="H168" s="255" t="s">
        <v>1685</v>
      </c>
      <c r="I168" s="255" t="s">
        <v>1638</v>
      </c>
      <c r="J168" s="255" t="s">
        <v>1686</v>
      </c>
      <c r="K168" s="296"/>
    </row>
    <row r="169" spans="2:11" ht="15" customHeight="1">
      <c r="B169" s="275"/>
      <c r="C169" s="255" t="s">
        <v>1585</v>
      </c>
      <c r="D169" s="255"/>
      <c r="E169" s="255"/>
      <c r="F169" s="274" t="s">
        <v>1636</v>
      </c>
      <c r="G169" s="255"/>
      <c r="H169" s="255" t="s">
        <v>1702</v>
      </c>
      <c r="I169" s="255" t="s">
        <v>1638</v>
      </c>
      <c r="J169" s="255" t="s">
        <v>1686</v>
      </c>
      <c r="K169" s="296"/>
    </row>
    <row r="170" spans="2:11" ht="15" customHeight="1">
      <c r="B170" s="275"/>
      <c r="C170" s="255" t="s">
        <v>1641</v>
      </c>
      <c r="D170" s="255"/>
      <c r="E170" s="255"/>
      <c r="F170" s="274" t="s">
        <v>1642</v>
      </c>
      <c r="G170" s="255"/>
      <c r="H170" s="255" t="s">
        <v>1702</v>
      </c>
      <c r="I170" s="255" t="s">
        <v>1638</v>
      </c>
      <c r="J170" s="255">
        <v>50</v>
      </c>
      <c r="K170" s="296"/>
    </row>
    <row r="171" spans="2:11" ht="15" customHeight="1">
      <c r="B171" s="275"/>
      <c r="C171" s="255" t="s">
        <v>1644</v>
      </c>
      <c r="D171" s="255"/>
      <c r="E171" s="255"/>
      <c r="F171" s="274" t="s">
        <v>1636</v>
      </c>
      <c r="G171" s="255"/>
      <c r="H171" s="255" t="s">
        <v>1702</v>
      </c>
      <c r="I171" s="255" t="s">
        <v>1646</v>
      </c>
      <c r="J171" s="255"/>
      <c r="K171" s="296"/>
    </row>
    <row r="172" spans="2:11" ht="15" customHeight="1">
      <c r="B172" s="275"/>
      <c r="C172" s="255" t="s">
        <v>1655</v>
      </c>
      <c r="D172" s="255"/>
      <c r="E172" s="255"/>
      <c r="F172" s="274" t="s">
        <v>1642</v>
      </c>
      <c r="G172" s="255"/>
      <c r="H172" s="255" t="s">
        <v>1702</v>
      </c>
      <c r="I172" s="255" t="s">
        <v>1638</v>
      </c>
      <c r="J172" s="255">
        <v>50</v>
      </c>
      <c r="K172" s="296"/>
    </row>
    <row r="173" spans="2:11" ht="15" customHeight="1">
      <c r="B173" s="275"/>
      <c r="C173" s="255" t="s">
        <v>1663</v>
      </c>
      <c r="D173" s="255"/>
      <c r="E173" s="255"/>
      <c r="F173" s="274" t="s">
        <v>1642</v>
      </c>
      <c r="G173" s="255"/>
      <c r="H173" s="255" t="s">
        <v>1702</v>
      </c>
      <c r="I173" s="255" t="s">
        <v>1638</v>
      </c>
      <c r="J173" s="255">
        <v>50</v>
      </c>
      <c r="K173" s="296"/>
    </row>
    <row r="174" spans="2:11" ht="15" customHeight="1">
      <c r="B174" s="275"/>
      <c r="C174" s="255" t="s">
        <v>1661</v>
      </c>
      <c r="D174" s="255"/>
      <c r="E174" s="255"/>
      <c r="F174" s="274" t="s">
        <v>1642</v>
      </c>
      <c r="G174" s="255"/>
      <c r="H174" s="255" t="s">
        <v>1702</v>
      </c>
      <c r="I174" s="255" t="s">
        <v>1638</v>
      </c>
      <c r="J174" s="255">
        <v>50</v>
      </c>
      <c r="K174" s="296"/>
    </row>
    <row r="175" spans="2:11" ht="15" customHeight="1">
      <c r="B175" s="275"/>
      <c r="C175" s="255" t="s">
        <v>133</v>
      </c>
      <c r="D175" s="255"/>
      <c r="E175" s="255"/>
      <c r="F175" s="274" t="s">
        <v>1636</v>
      </c>
      <c r="G175" s="255"/>
      <c r="H175" s="255" t="s">
        <v>1703</v>
      </c>
      <c r="I175" s="255" t="s">
        <v>1704</v>
      </c>
      <c r="J175" s="255"/>
      <c r="K175" s="296"/>
    </row>
    <row r="176" spans="2:11" ht="15" customHeight="1">
      <c r="B176" s="275"/>
      <c r="C176" s="255" t="s">
        <v>57</v>
      </c>
      <c r="D176" s="255"/>
      <c r="E176" s="255"/>
      <c r="F176" s="274" t="s">
        <v>1636</v>
      </c>
      <c r="G176" s="255"/>
      <c r="H176" s="255" t="s">
        <v>1705</v>
      </c>
      <c r="I176" s="255" t="s">
        <v>1706</v>
      </c>
      <c r="J176" s="255">
        <v>1</v>
      </c>
      <c r="K176" s="296"/>
    </row>
    <row r="177" spans="2:11" ht="15" customHeight="1">
      <c r="B177" s="275"/>
      <c r="C177" s="255" t="s">
        <v>53</v>
      </c>
      <c r="D177" s="255"/>
      <c r="E177" s="255"/>
      <c r="F177" s="274" t="s">
        <v>1636</v>
      </c>
      <c r="G177" s="255"/>
      <c r="H177" s="255" t="s">
        <v>1707</v>
      </c>
      <c r="I177" s="255" t="s">
        <v>1638</v>
      </c>
      <c r="J177" s="255">
        <v>20</v>
      </c>
      <c r="K177" s="296"/>
    </row>
    <row r="178" spans="2:11" ht="15" customHeight="1">
      <c r="B178" s="275"/>
      <c r="C178" s="255" t="s">
        <v>134</v>
      </c>
      <c r="D178" s="255"/>
      <c r="E178" s="255"/>
      <c r="F178" s="274" t="s">
        <v>1636</v>
      </c>
      <c r="G178" s="255"/>
      <c r="H178" s="255" t="s">
        <v>1708</v>
      </c>
      <c r="I178" s="255" t="s">
        <v>1638</v>
      </c>
      <c r="J178" s="255">
        <v>255</v>
      </c>
      <c r="K178" s="296"/>
    </row>
    <row r="179" spans="2:11" ht="15" customHeight="1">
      <c r="B179" s="275"/>
      <c r="C179" s="255" t="s">
        <v>135</v>
      </c>
      <c r="D179" s="255"/>
      <c r="E179" s="255"/>
      <c r="F179" s="274" t="s">
        <v>1636</v>
      </c>
      <c r="G179" s="255"/>
      <c r="H179" s="255" t="s">
        <v>1601</v>
      </c>
      <c r="I179" s="255" t="s">
        <v>1638</v>
      </c>
      <c r="J179" s="255">
        <v>10</v>
      </c>
      <c r="K179" s="296"/>
    </row>
    <row r="180" spans="2:11" ht="15" customHeight="1">
      <c r="B180" s="275"/>
      <c r="C180" s="255" t="s">
        <v>136</v>
      </c>
      <c r="D180" s="255"/>
      <c r="E180" s="255"/>
      <c r="F180" s="274" t="s">
        <v>1636</v>
      </c>
      <c r="G180" s="255"/>
      <c r="H180" s="255" t="s">
        <v>1709</v>
      </c>
      <c r="I180" s="255" t="s">
        <v>1670</v>
      </c>
      <c r="J180" s="255"/>
      <c r="K180" s="296"/>
    </row>
    <row r="181" spans="2:11" ht="15" customHeight="1">
      <c r="B181" s="275"/>
      <c r="C181" s="255" t="s">
        <v>1710</v>
      </c>
      <c r="D181" s="255"/>
      <c r="E181" s="255"/>
      <c r="F181" s="274" t="s">
        <v>1636</v>
      </c>
      <c r="G181" s="255"/>
      <c r="H181" s="255" t="s">
        <v>1711</v>
      </c>
      <c r="I181" s="255" t="s">
        <v>1670</v>
      </c>
      <c r="J181" s="255"/>
      <c r="K181" s="296"/>
    </row>
    <row r="182" spans="2:11" ht="15" customHeight="1">
      <c r="B182" s="275"/>
      <c r="C182" s="255" t="s">
        <v>1699</v>
      </c>
      <c r="D182" s="255"/>
      <c r="E182" s="255"/>
      <c r="F182" s="274" t="s">
        <v>1636</v>
      </c>
      <c r="G182" s="255"/>
      <c r="H182" s="255" t="s">
        <v>1712</v>
      </c>
      <c r="I182" s="255" t="s">
        <v>1670</v>
      </c>
      <c r="J182" s="255"/>
      <c r="K182" s="296"/>
    </row>
    <row r="183" spans="2:11" ht="15" customHeight="1">
      <c r="B183" s="275"/>
      <c r="C183" s="255" t="s">
        <v>138</v>
      </c>
      <c r="D183" s="255"/>
      <c r="E183" s="255"/>
      <c r="F183" s="274" t="s">
        <v>1642</v>
      </c>
      <c r="G183" s="255"/>
      <c r="H183" s="255" t="s">
        <v>1713</v>
      </c>
      <c r="I183" s="255" t="s">
        <v>1638</v>
      </c>
      <c r="J183" s="255">
        <v>50</v>
      </c>
      <c r="K183" s="296"/>
    </row>
    <row r="184" spans="2:11" ht="15" customHeight="1">
      <c r="B184" s="275"/>
      <c r="C184" s="255" t="s">
        <v>1714</v>
      </c>
      <c r="D184" s="255"/>
      <c r="E184" s="255"/>
      <c r="F184" s="274" t="s">
        <v>1642</v>
      </c>
      <c r="G184" s="255"/>
      <c r="H184" s="255" t="s">
        <v>1715</v>
      </c>
      <c r="I184" s="255" t="s">
        <v>1716</v>
      </c>
      <c r="J184" s="255"/>
      <c r="K184" s="296"/>
    </row>
    <row r="185" spans="2:11" ht="15" customHeight="1">
      <c r="B185" s="275"/>
      <c r="C185" s="255" t="s">
        <v>1717</v>
      </c>
      <c r="D185" s="255"/>
      <c r="E185" s="255"/>
      <c r="F185" s="274" t="s">
        <v>1642</v>
      </c>
      <c r="G185" s="255"/>
      <c r="H185" s="255" t="s">
        <v>1718</v>
      </c>
      <c r="I185" s="255" t="s">
        <v>1716</v>
      </c>
      <c r="J185" s="255"/>
      <c r="K185" s="296"/>
    </row>
    <row r="186" spans="2:11" ht="15" customHeight="1">
      <c r="B186" s="275"/>
      <c r="C186" s="255" t="s">
        <v>1719</v>
      </c>
      <c r="D186" s="255"/>
      <c r="E186" s="255"/>
      <c r="F186" s="274" t="s">
        <v>1642</v>
      </c>
      <c r="G186" s="255"/>
      <c r="H186" s="255" t="s">
        <v>1720</v>
      </c>
      <c r="I186" s="255" t="s">
        <v>1716</v>
      </c>
      <c r="J186" s="255"/>
      <c r="K186" s="296"/>
    </row>
    <row r="187" spans="2:11" ht="15" customHeight="1">
      <c r="B187" s="275"/>
      <c r="C187" s="308" t="s">
        <v>1721</v>
      </c>
      <c r="D187" s="255"/>
      <c r="E187" s="255"/>
      <c r="F187" s="274" t="s">
        <v>1642</v>
      </c>
      <c r="G187" s="255"/>
      <c r="H187" s="255" t="s">
        <v>1722</v>
      </c>
      <c r="I187" s="255" t="s">
        <v>1723</v>
      </c>
      <c r="J187" s="309" t="s">
        <v>1724</v>
      </c>
      <c r="K187" s="296"/>
    </row>
    <row r="188" spans="2:11" ht="15" customHeight="1">
      <c r="B188" s="275"/>
      <c r="C188" s="260" t="s">
        <v>42</v>
      </c>
      <c r="D188" s="255"/>
      <c r="E188" s="255"/>
      <c r="F188" s="274" t="s">
        <v>1636</v>
      </c>
      <c r="G188" s="255"/>
      <c r="H188" s="251" t="s">
        <v>1725</v>
      </c>
      <c r="I188" s="255" t="s">
        <v>1726</v>
      </c>
      <c r="J188" s="255"/>
      <c r="K188" s="296"/>
    </row>
    <row r="189" spans="2:11" ht="15" customHeight="1">
      <c r="B189" s="275"/>
      <c r="C189" s="260" t="s">
        <v>1727</v>
      </c>
      <c r="D189" s="255"/>
      <c r="E189" s="255"/>
      <c r="F189" s="274" t="s">
        <v>1636</v>
      </c>
      <c r="G189" s="255"/>
      <c r="H189" s="255" t="s">
        <v>1728</v>
      </c>
      <c r="I189" s="255" t="s">
        <v>1670</v>
      </c>
      <c r="J189" s="255"/>
      <c r="K189" s="296"/>
    </row>
    <row r="190" spans="2:11" ht="15" customHeight="1">
      <c r="B190" s="275"/>
      <c r="C190" s="260" t="s">
        <v>1729</v>
      </c>
      <c r="D190" s="255"/>
      <c r="E190" s="255"/>
      <c r="F190" s="274" t="s">
        <v>1636</v>
      </c>
      <c r="G190" s="255"/>
      <c r="H190" s="255" t="s">
        <v>1730</v>
      </c>
      <c r="I190" s="255" t="s">
        <v>1670</v>
      </c>
      <c r="J190" s="255"/>
      <c r="K190" s="296"/>
    </row>
    <row r="191" spans="2:11" ht="15" customHeight="1">
      <c r="B191" s="275"/>
      <c r="C191" s="260" t="s">
        <v>1731</v>
      </c>
      <c r="D191" s="255"/>
      <c r="E191" s="255"/>
      <c r="F191" s="274" t="s">
        <v>1642</v>
      </c>
      <c r="G191" s="255"/>
      <c r="H191" s="255" t="s">
        <v>1732</v>
      </c>
      <c r="I191" s="255" t="s">
        <v>1670</v>
      </c>
      <c r="J191" s="255"/>
      <c r="K191" s="296"/>
    </row>
    <row r="192" spans="2:11" ht="15" customHeight="1">
      <c r="B192" s="302"/>
      <c r="C192" s="310"/>
      <c r="D192" s="284"/>
      <c r="E192" s="284"/>
      <c r="F192" s="284"/>
      <c r="G192" s="284"/>
      <c r="H192" s="284"/>
      <c r="I192" s="284"/>
      <c r="J192" s="284"/>
      <c r="K192" s="303"/>
    </row>
    <row r="193" spans="2:11" ht="18.75" customHeight="1">
      <c r="B193" s="251"/>
      <c r="C193" s="255"/>
      <c r="D193" s="255"/>
      <c r="E193" s="255"/>
      <c r="F193" s="274"/>
      <c r="G193" s="255"/>
      <c r="H193" s="255"/>
      <c r="I193" s="255"/>
      <c r="J193" s="255"/>
      <c r="K193" s="251"/>
    </row>
    <row r="194" spans="2:11" ht="18.75" customHeight="1">
      <c r="B194" s="251"/>
      <c r="C194" s="255"/>
      <c r="D194" s="255"/>
      <c r="E194" s="255"/>
      <c r="F194" s="274"/>
      <c r="G194" s="255"/>
      <c r="H194" s="255"/>
      <c r="I194" s="255"/>
      <c r="J194" s="255"/>
      <c r="K194" s="251"/>
    </row>
    <row r="195" spans="2:11" ht="18.75" customHeight="1">
      <c r="B195" s="261"/>
      <c r="C195" s="261"/>
      <c r="D195" s="261"/>
      <c r="E195" s="261"/>
      <c r="F195" s="261"/>
      <c r="G195" s="261"/>
      <c r="H195" s="261"/>
      <c r="I195" s="261"/>
      <c r="J195" s="261"/>
      <c r="K195" s="261"/>
    </row>
    <row r="196" spans="2:11">
      <c r="B196" s="243"/>
      <c r="C196" s="244"/>
      <c r="D196" s="244"/>
      <c r="E196" s="244"/>
      <c r="F196" s="244"/>
      <c r="G196" s="244"/>
      <c r="H196" s="244"/>
      <c r="I196" s="244"/>
      <c r="J196" s="244"/>
      <c r="K196" s="245"/>
    </row>
    <row r="197" spans="2:11" ht="21">
      <c r="B197" s="246"/>
      <c r="C197" s="370" t="s">
        <v>1733</v>
      </c>
      <c r="D197" s="370"/>
      <c r="E197" s="370"/>
      <c r="F197" s="370"/>
      <c r="G197" s="370"/>
      <c r="H197" s="370"/>
      <c r="I197" s="370"/>
      <c r="J197" s="370"/>
      <c r="K197" s="247"/>
    </row>
    <row r="198" spans="2:11" ht="25.5" customHeight="1">
      <c r="B198" s="246"/>
      <c r="C198" s="311" t="s">
        <v>1734</v>
      </c>
      <c r="D198" s="311"/>
      <c r="E198" s="311"/>
      <c r="F198" s="311" t="s">
        <v>1735</v>
      </c>
      <c r="G198" s="312"/>
      <c r="H198" s="369" t="s">
        <v>1736</v>
      </c>
      <c r="I198" s="369"/>
      <c r="J198" s="369"/>
      <c r="K198" s="247"/>
    </row>
    <row r="199" spans="2:11" ht="5.25" customHeight="1">
      <c r="B199" s="275"/>
      <c r="C199" s="272"/>
      <c r="D199" s="272"/>
      <c r="E199" s="272"/>
      <c r="F199" s="272"/>
      <c r="G199" s="255"/>
      <c r="H199" s="272"/>
      <c r="I199" s="272"/>
      <c r="J199" s="272"/>
      <c r="K199" s="296"/>
    </row>
    <row r="200" spans="2:11" ht="15" customHeight="1">
      <c r="B200" s="275"/>
      <c r="C200" s="255" t="s">
        <v>1726</v>
      </c>
      <c r="D200" s="255"/>
      <c r="E200" s="255"/>
      <c r="F200" s="274" t="s">
        <v>43</v>
      </c>
      <c r="G200" s="255"/>
      <c r="H200" s="367" t="s">
        <v>1737</v>
      </c>
      <c r="I200" s="367"/>
      <c r="J200" s="367"/>
      <c r="K200" s="296"/>
    </row>
    <row r="201" spans="2:11" ht="15" customHeight="1">
      <c r="B201" s="275"/>
      <c r="C201" s="281"/>
      <c r="D201" s="255"/>
      <c r="E201" s="255"/>
      <c r="F201" s="274" t="s">
        <v>44</v>
      </c>
      <c r="G201" s="255"/>
      <c r="H201" s="367" t="s">
        <v>1738</v>
      </c>
      <c r="I201" s="367"/>
      <c r="J201" s="367"/>
      <c r="K201" s="296"/>
    </row>
    <row r="202" spans="2:11" ht="15" customHeight="1">
      <c r="B202" s="275"/>
      <c r="C202" s="281"/>
      <c r="D202" s="255"/>
      <c r="E202" s="255"/>
      <c r="F202" s="274" t="s">
        <v>47</v>
      </c>
      <c r="G202" s="255"/>
      <c r="H202" s="367" t="s">
        <v>1739</v>
      </c>
      <c r="I202" s="367"/>
      <c r="J202" s="367"/>
      <c r="K202" s="296"/>
    </row>
    <row r="203" spans="2:11" ht="15" customHeight="1">
      <c r="B203" s="275"/>
      <c r="C203" s="255"/>
      <c r="D203" s="255"/>
      <c r="E203" s="255"/>
      <c r="F203" s="274" t="s">
        <v>45</v>
      </c>
      <c r="G203" s="255"/>
      <c r="H203" s="367" t="s">
        <v>1740</v>
      </c>
      <c r="I203" s="367"/>
      <c r="J203" s="367"/>
      <c r="K203" s="296"/>
    </row>
    <row r="204" spans="2:11" ht="15" customHeight="1">
      <c r="B204" s="275"/>
      <c r="C204" s="255"/>
      <c r="D204" s="255"/>
      <c r="E204" s="255"/>
      <c r="F204" s="274" t="s">
        <v>46</v>
      </c>
      <c r="G204" s="255"/>
      <c r="H204" s="367" t="s">
        <v>1741</v>
      </c>
      <c r="I204" s="367"/>
      <c r="J204" s="367"/>
      <c r="K204" s="296"/>
    </row>
    <row r="205" spans="2:11" ht="15" customHeight="1">
      <c r="B205" s="275"/>
      <c r="C205" s="255"/>
      <c r="D205" s="255"/>
      <c r="E205" s="255"/>
      <c r="F205" s="274"/>
      <c r="G205" s="255"/>
      <c r="H205" s="255"/>
      <c r="I205" s="255"/>
      <c r="J205" s="255"/>
      <c r="K205" s="296"/>
    </row>
    <row r="206" spans="2:11" ht="15" customHeight="1">
      <c r="B206" s="275"/>
      <c r="C206" s="255" t="s">
        <v>1682</v>
      </c>
      <c r="D206" s="255"/>
      <c r="E206" s="255"/>
      <c r="F206" s="274" t="s">
        <v>79</v>
      </c>
      <c r="G206" s="255"/>
      <c r="H206" s="367" t="s">
        <v>1742</v>
      </c>
      <c r="I206" s="367"/>
      <c r="J206" s="367"/>
      <c r="K206" s="296"/>
    </row>
    <row r="207" spans="2:11" ht="15" customHeight="1">
      <c r="B207" s="275"/>
      <c r="C207" s="281"/>
      <c r="D207" s="255"/>
      <c r="E207" s="255"/>
      <c r="F207" s="274" t="s">
        <v>1579</v>
      </c>
      <c r="G207" s="255"/>
      <c r="H207" s="367" t="s">
        <v>1580</v>
      </c>
      <c r="I207" s="367"/>
      <c r="J207" s="367"/>
      <c r="K207" s="296"/>
    </row>
    <row r="208" spans="2:11" ht="15" customHeight="1">
      <c r="B208" s="275"/>
      <c r="C208" s="255"/>
      <c r="D208" s="255"/>
      <c r="E208" s="255"/>
      <c r="F208" s="274" t="s">
        <v>1577</v>
      </c>
      <c r="G208" s="255"/>
      <c r="H208" s="367" t="s">
        <v>1743</v>
      </c>
      <c r="I208" s="367"/>
      <c r="J208" s="367"/>
      <c r="K208" s="296"/>
    </row>
    <row r="209" spans="2:11" ht="15" customHeight="1">
      <c r="B209" s="313"/>
      <c r="C209" s="281"/>
      <c r="D209" s="281"/>
      <c r="E209" s="281"/>
      <c r="F209" s="274" t="s">
        <v>1581</v>
      </c>
      <c r="G209" s="260"/>
      <c r="H209" s="368" t="s">
        <v>1582</v>
      </c>
      <c r="I209" s="368"/>
      <c r="J209" s="368"/>
      <c r="K209" s="314"/>
    </row>
    <row r="210" spans="2:11" ht="15" customHeight="1">
      <c r="B210" s="313"/>
      <c r="C210" s="281"/>
      <c r="D210" s="281"/>
      <c r="E210" s="281"/>
      <c r="F210" s="274" t="s">
        <v>1583</v>
      </c>
      <c r="G210" s="260"/>
      <c r="H210" s="368" t="s">
        <v>1744</v>
      </c>
      <c r="I210" s="368"/>
      <c r="J210" s="368"/>
      <c r="K210" s="314"/>
    </row>
    <row r="211" spans="2:11" ht="15" customHeight="1">
      <c r="B211" s="313"/>
      <c r="C211" s="281"/>
      <c r="D211" s="281"/>
      <c r="E211" s="281"/>
      <c r="F211" s="315"/>
      <c r="G211" s="260"/>
      <c r="H211" s="316"/>
      <c r="I211" s="316"/>
      <c r="J211" s="316"/>
      <c r="K211" s="314"/>
    </row>
    <row r="212" spans="2:11" ht="15" customHeight="1">
      <c r="B212" s="313"/>
      <c r="C212" s="255" t="s">
        <v>1706</v>
      </c>
      <c r="D212" s="281"/>
      <c r="E212" s="281"/>
      <c r="F212" s="274">
        <v>1</v>
      </c>
      <c r="G212" s="260"/>
      <c r="H212" s="368" t="s">
        <v>1745</v>
      </c>
      <c r="I212" s="368"/>
      <c r="J212" s="368"/>
      <c r="K212" s="314"/>
    </row>
    <row r="213" spans="2:11" ht="15" customHeight="1">
      <c r="B213" s="313"/>
      <c r="C213" s="281"/>
      <c r="D213" s="281"/>
      <c r="E213" s="281"/>
      <c r="F213" s="274">
        <v>2</v>
      </c>
      <c r="G213" s="260"/>
      <c r="H213" s="368" t="s">
        <v>1746</v>
      </c>
      <c r="I213" s="368"/>
      <c r="J213" s="368"/>
      <c r="K213" s="314"/>
    </row>
    <row r="214" spans="2:11" ht="15" customHeight="1">
      <c r="B214" s="313"/>
      <c r="C214" s="281"/>
      <c r="D214" s="281"/>
      <c r="E214" s="281"/>
      <c r="F214" s="274">
        <v>3</v>
      </c>
      <c r="G214" s="260"/>
      <c r="H214" s="368" t="s">
        <v>1747</v>
      </c>
      <c r="I214" s="368"/>
      <c r="J214" s="368"/>
      <c r="K214" s="314"/>
    </row>
    <row r="215" spans="2:11" ht="15" customHeight="1">
      <c r="B215" s="313"/>
      <c r="C215" s="281"/>
      <c r="D215" s="281"/>
      <c r="E215" s="281"/>
      <c r="F215" s="274">
        <v>4</v>
      </c>
      <c r="G215" s="260"/>
      <c r="H215" s="368" t="s">
        <v>1748</v>
      </c>
      <c r="I215" s="368"/>
      <c r="J215" s="368"/>
      <c r="K215" s="314"/>
    </row>
    <row r="216" spans="2:11" ht="12.75" customHeight="1">
      <c r="B216" s="317"/>
      <c r="C216" s="318"/>
      <c r="D216" s="318"/>
      <c r="E216" s="318"/>
      <c r="F216" s="318"/>
      <c r="G216" s="318"/>
      <c r="H216" s="318"/>
      <c r="I216" s="318"/>
      <c r="J216" s="318"/>
      <c r="K216" s="319"/>
    </row>
  </sheetData>
  <sheetProtection formatCells="0" formatColumns="0" formatRows="0" insertColumns="0" insertRows="0" insertHyperlinks="0" deleteColumns="0" deleteRows="0" sort="0" autoFilter="0" pivotTables="0"/>
  <mergeCells count="77">
    <mergeCell ref="C9:J9"/>
    <mergeCell ref="D10:J10"/>
    <mergeCell ref="D13:J13"/>
    <mergeCell ref="C3:J3"/>
    <mergeCell ref="C4:J4"/>
    <mergeCell ref="C6:J6"/>
    <mergeCell ref="C7:J7"/>
    <mergeCell ref="D11:J11"/>
    <mergeCell ref="F19:J19"/>
    <mergeCell ref="F20:J20"/>
    <mergeCell ref="D14:J14"/>
    <mergeCell ref="D15:J15"/>
    <mergeCell ref="F16:J16"/>
    <mergeCell ref="F17:J17"/>
    <mergeCell ref="D31:J31"/>
    <mergeCell ref="C24:J24"/>
    <mergeCell ref="D32:J32"/>
    <mergeCell ref="F18:J18"/>
    <mergeCell ref="F21:J21"/>
    <mergeCell ref="C23:J23"/>
    <mergeCell ref="D25:J25"/>
    <mergeCell ref="D26:J26"/>
    <mergeCell ref="D28:J28"/>
    <mergeCell ref="D29:J29"/>
    <mergeCell ref="D33:J33"/>
    <mergeCell ref="G34:J34"/>
    <mergeCell ref="G35:J35"/>
    <mergeCell ref="D49:J49"/>
    <mergeCell ref="E48:J48"/>
    <mergeCell ref="G36:J36"/>
    <mergeCell ref="G37:J37"/>
    <mergeCell ref="D58:J58"/>
    <mergeCell ref="D59:J59"/>
    <mergeCell ref="C50:J50"/>
    <mergeCell ref="G38:J38"/>
    <mergeCell ref="G39:J39"/>
    <mergeCell ref="G40:J40"/>
    <mergeCell ref="G41:J41"/>
    <mergeCell ref="G42:J42"/>
    <mergeCell ref="G43:J43"/>
    <mergeCell ref="D45:J45"/>
    <mergeCell ref="E46:J46"/>
    <mergeCell ref="E47:J47"/>
    <mergeCell ref="C52:J52"/>
    <mergeCell ref="C53:J53"/>
    <mergeCell ref="C55:J55"/>
    <mergeCell ref="D56:J56"/>
    <mergeCell ref="D57:J57"/>
    <mergeCell ref="H200:J200"/>
    <mergeCell ref="D60:J60"/>
    <mergeCell ref="D63:J63"/>
    <mergeCell ref="D64:J64"/>
    <mergeCell ref="D66:J66"/>
    <mergeCell ref="D65:J65"/>
    <mergeCell ref="C100:J100"/>
    <mergeCell ref="D61:J61"/>
    <mergeCell ref="D67:J67"/>
    <mergeCell ref="D68:J68"/>
    <mergeCell ref="C73:J73"/>
    <mergeCell ref="H198:J198"/>
    <mergeCell ref="C163:J163"/>
    <mergeCell ref="C120:J120"/>
    <mergeCell ref="C145:J145"/>
    <mergeCell ref="C197:J197"/>
    <mergeCell ref="H215:J215"/>
    <mergeCell ref="H213:J213"/>
    <mergeCell ref="H210:J210"/>
    <mergeCell ref="H209:J209"/>
    <mergeCell ref="H207:J207"/>
    <mergeCell ref="H208:J208"/>
    <mergeCell ref="H203:J203"/>
    <mergeCell ref="H201:J201"/>
    <mergeCell ref="H212:J212"/>
    <mergeCell ref="H214:J214"/>
    <mergeCell ref="H206:J206"/>
    <mergeCell ref="H204:J204"/>
    <mergeCell ref="H202:J202"/>
  </mergeCells>
  <pageMargins left="0.59027779999999996" right="0.59027779999999996" top="0.59027779999999996" bottom="0.59027779999999996" header="0" footer="0"/>
  <pageSetup paperSize="9" scale="77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58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9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19"/>
      <c r="B1" s="110"/>
      <c r="C1" s="110"/>
      <c r="D1" s="111" t="s">
        <v>1</v>
      </c>
      <c r="E1" s="110"/>
      <c r="F1" s="112" t="s">
        <v>104</v>
      </c>
      <c r="G1" s="366" t="s">
        <v>105</v>
      </c>
      <c r="H1" s="366"/>
      <c r="I1" s="113"/>
      <c r="J1" s="112" t="s">
        <v>106</v>
      </c>
      <c r="K1" s="111" t="s">
        <v>107</v>
      </c>
      <c r="L1" s="112" t="s">
        <v>108</v>
      </c>
      <c r="M1" s="112"/>
      <c r="N1" s="112"/>
      <c r="O1" s="112"/>
      <c r="P1" s="112"/>
      <c r="Q1" s="112"/>
      <c r="R1" s="112"/>
      <c r="S1" s="112"/>
      <c r="T1" s="112"/>
      <c r="U1" s="18"/>
      <c r="V1" s="18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</row>
    <row r="2" spans="1:70" ht="36.950000000000003" customHeight="1"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AT2" s="22" t="s">
        <v>81</v>
      </c>
    </row>
    <row r="3" spans="1:70" ht="6.95" customHeight="1">
      <c r="B3" s="23"/>
      <c r="C3" s="24"/>
      <c r="D3" s="24"/>
      <c r="E3" s="24"/>
      <c r="F3" s="24"/>
      <c r="G3" s="24"/>
      <c r="H3" s="24"/>
      <c r="I3" s="114"/>
      <c r="J3" s="24"/>
      <c r="K3" s="25"/>
      <c r="AT3" s="22" t="s">
        <v>82</v>
      </c>
    </row>
    <row r="4" spans="1:70" ht="36.950000000000003" customHeight="1">
      <c r="B4" s="26"/>
      <c r="C4" s="27"/>
      <c r="D4" s="28" t="s">
        <v>109</v>
      </c>
      <c r="E4" s="27"/>
      <c r="F4" s="27"/>
      <c r="G4" s="27"/>
      <c r="H4" s="27"/>
      <c r="I4" s="115"/>
      <c r="J4" s="27"/>
      <c r="K4" s="29"/>
      <c r="M4" s="30" t="s">
        <v>12</v>
      </c>
      <c r="AT4" s="22" t="s">
        <v>35</v>
      </c>
    </row>
    <row r="5" spans="1:70" ht="6.95" customHeight="1">
      <c r="B5" s="26"/>
      <c r="C5" s="27"/>
      <c r="D5" s="27"/>
      <c r="E5" s="27"/>
      <c r="F5" s="27"/>
      <c r="G5" s="27"/>
      <c r="H5" s="27"/>
      <c r="I5" s="115"/>
      <c r="J5" s="27"/>
      <c r="K5" s="29"/>
    </row>
    <row r="6" spans="1:70">
      <c r="B6" s="26"/>
      <c r="C6" s="27"/>
      <c r="D6" s="35" t="s">
        <v>18</v>
      </c>
      <c r="E6" s="27"/>
      <c r="F6" s="27"/>
      <c r="G6" s="27"/>
      <c r="H6" s="27"/>
      <c r="I6" s="115"/>
      <c r="J6" s="27"/>
      <c r="K6" s="29"/>
    </row>
    <row r="7" spans="1:70" ht="16.5" customHeight="1">
      <c r="B7" s="26"/>
      <c r="C7" s="27"/>
      <c r="D7" s="27"/>
      <c r="E7" s="358" t="str">
        <f>'Rekapitulace stavby'!K6</f>
        <v>Město Libavá - Rekonstrukce předávacích stanic PDA, kuchyně a teplovodu z CK</v>
      </c>
      <c r="F7" s="359"/>
      <c r="G7" s="359"/>
      <c r="H7" s="359"/>
      <c r="I7" s="115"/>
      <c r="J7" s="27"/>
      <c r="K7" s="29"/>
    </row>
    <row r="8" spans="1:70" s="1" customFormat="1">
      <c r="B8" s="39"/>
      <c r="C8" s="40"/>
      <c r="D8" s="35" t="s">
        <v>110</v>
      </c>
      <c r="E8" s="40"/>
      <c r="F8" s="40"/>
      <c r="G8" s="40"/>
      <c r="H8" s="40"/>
      <c r="I8" s="116"/>
      <c r="J8" s="40"/>
      <c r="K8" s="43"/>
    </row>
    <row r="9" spans="1:70" s="1" customFormat="1" ht="36.950000000000003" customHeight="1">
      <c r="B9" s="39"/>
      <c r="C9" s="40"/>
      <c r="D9" s="40"/>
      <c r="E9" s="360" t="s">
        <v>111</v>
      </c>
      <c r="F9" s="361"/>
      <c r="G9" s="361"/>
      <c r="H9" s="361"/>
      <c r="I9" s="116"/>
      <c r="J9" s="40"/>
      <c r="K9" s="43"/>
    </row>
    <row r="10" spans="1:70" s="1" customFormat="1" ht="13.5">
      <c r="B10" s="39"/>
      <c r="C10" s="40"/>
      <c r="D10" s="40"/>
      <c r="E10" s="40"/>
      <c r="F10" s="40"/>
      <c r="G10" s="40"/>
      <c r="H10" s="40"/>
      <c r="I10" s="116"/>
      <c r="J10" s="40"/>
      <c r="K10" s="43"/>
    </row>
    <row r="11" spans="1:70" s="1" customFormat="1" ht="14.45" customHeight="1">
      <c r="B11" s="39"/>
      <c r="C11" s="40"/>
      <c r="D11" s="35" t="s">
        <v>20</v>
      </c>
      <c r="E11" s="40"/>
      <c r="F11" s="33" t="s">
        <v>21</v>
      </c>
      <c r="G11" s="40"/>
      <c r="H11" s="40"/>
      <c r="I11" s="117" t="s">
        <v>22</v>
      </c>
      <c r="J11" s="33" t="s">
        <v>21</v>
      </c>
      <c r="K11" s="43"/>
    </row>
    <row r="12" spans="1:70" s="1" customFormat="1" ht="14.45" customHeight="1">
      <c r="B12" s="39"/>
      <c r="C12" s="40"/>
      <c r="D12" s="35" t="s">
        <v>23</v>
      </c>
      <c r="E12" s="40"/>
      <c r="F12" s="33" t="s">
        <v>24</v>
      </c>
      <c r="G12" s="40"/>
      <c r="H12" s="40"/>
      <c r="I12" s="117" t="s">
        <v>25</v>
      </c>
      <c r="J12" s="118" t="str">
        <f>'Rekapitulace stavby'!AN8</f>
        <v>5. 1. 2018</v>
      </c>
      <c r="K12" s="43"/>
    </row>
    <row r="13" spans="1:70" s="1" customFormat="1" ht="10.9" customHeight="1">
      <c r="B13" s="39"/>
      <c r="C13" s="40"/>
      <c r="D13" s="40"/>
      <c r="E13" s="40"/>
      <c r="F13" s="40"/>
      <c r="G13" s="40"/>
      <c r="H13" s="40"/>
      <c r="I13" s="116"/>
      <c r="J13" s="40"/>
      <c r="K13" s="43"/>
    </row>
    <row r="14" spans="1:70" s="1" customFormat="1" ht="14.45" customHeight="1">
      <c r="B14" s="39"/>
      <c r="C14" s="40"/>
      <c r="D14" s="35" t="s">
        <v>27</v>
      </c>
      <c r="E14" s="40"/>
      <c r="F14" s="40"/>
      <c r="G14" s="40"/>
      <c r="H14" s="40"/>
      <c r="I14" s="117" t="s">
        <v>28</v>
      </c>
      <c r="J14" s="33" t="s">
        <v>21</v>
      </c>
      <c r="K14" s="43"/>
    </row>
    <row r="15" spans="1:70" s="1" customFormat="1" ht="18" customHeight="1">
      <c r="B15" s="39"/>
      <c r="C15" s="40"/>
      <c r="D15" s="40"/>
      <c r="E15" s="33" t="s">
        <v>29</v>
      </c>
      <c r="F15" s="40"/>
      <c r="G15" s="40"/>
      <c r="H15" s="40"/>
      <c r="I15" s="117" t="s">
        <v>30</v>
      </c>
      <c r="J15" s="33" t="s">
        <v>21</v>
      </c>
      <c r="K15" s="43"/>
    </row>
    <row r="16" spans="1:70" s="1" customFormat="1" ht="6.95" customHeight="1">
      <c r="B16" s="39"/>
      <c r="C16" s="40"/>
      <c r="D16" s="40"/>
      <c r="E16" s="40"/>
      <c r="F16" s="40"/>
      <c r="G16" s="40"/>
      <c r="H16" s="40"/>
      <c r="I16" s="116"/>
      <c r="J16" s="40"/>
      <c r="K16" s="43"/>
    </row>
    <row r="17" spans="2:11" s="1" customFormat="1" ht="14.45" customHeight="1">
      <c r="B17" s="39"/>
      <c r="C17" s="40"/>
      <c r="D17" s="35" t="s">
        <v>31</v>
      </c>
      <c r="E17" s="40"/>
      <c r="F17" s="40"/>
      <c r="G17" s="40"/>
      <c r="H17" s="40"/>
      <c r="I17" s="117" t="s">
        <v>28</v>
      </c>
      <c r="J17" s="33" t="str">
        <f>IF('Rekapitulace stavby'!AN13="Vyplň údaj","",IF('Rekapitulace stavby'!AN13="","",'Rekapitulace stavby'!AN13))</f>
        <v/>
      </c>
      <c r="K17" s="43"/>
    </row>
    <row r="18" spans="2:11" s="1" customFormat="1" ht="18" customHeight="1">
      <c r="B18" s="39"/>
      <c r="C18" s="40"/>
      <c r="D18" s="40"/>
      <c r="E18" s="33" t="str">
        <f>IF('Rekapitulace stavby'!E14="Vyplň údaj","",IF('Rekapitulace stavby'!E14="","",'Rekapitulace stavby'!E14))</f>
        <v/>
      </c>
      <c r="F18" s="40"/>
      <c r="G18" s="40"/>
      <c r="H18" s="40"/>
      <c r="I18" s="117" t="s">
        <v>30</v>
      </c>
      <c r="J18" s="33" t="str">
        <f>IF('Rekapitulace stavby'!AN14="Vyplň údaj","",IF('Rekapitulace stavby'!AN14="","",'Rekapitulace stavby'!AN14))</f>
        <v/>
      </c>
      <c r="K18" s="43"/>
    </row>
    <row r="19" spans="2:11" s="1" customFormat="1" ht="6.95" customHeight="1">
      <c r="B19" s="39"/>
      <c r="C19" s="40"/>
      <c r="D19" s="40"/>
      <c r="E19" s="40"/>
      <c r="F19" s="40"/>
      <c r="G19" s="40"/>
      <c r="H19" s="40"/>
      <c r="I19" s="116"/>
      <c r="J19" s="40"/>
      <c r="K19" s="43"/>
    </row>
    <row r="20" spans="2:11" s="1" customFormat="1" ht="14.45" customHeight="1">
      <c r="B20" s="39"/>
      <c r="C20" s="40"/>
      <c r="D20" s="35" t="s">
        <v>33</v>
      </c>
      <c r="E20" s="40"/>
      <c r="F20" s="40"/>
      <c r="G20" s="40"/>
      <c r="H20" s="40"/>
      <c r="I20" s="117" t="s">
        <v>28</v>
      </c>
      <c r="J20" s="33" t="s">
        <v>21</v>
      </c>
      <c r="K20" s="43"/>
    </row>
    <row r="21" spans="2:11" s="1" customFormat="1" ht="18" customHeight="1">
      <c r="B21" s="39"/>
      <c r="C21" s="40"/>
      <c r="D21" s="40"/>
      <c r="E21" s="33" t="s">
        <v>34</v>
      </c>
      <c r="F21" s="40"/>
      <c r="G21" s="40"/>
      <c r="H21" s="40"/>
      <c r="I21" s="117" t="s">
        <v>30</v>
      </c>
      <c r="J21" s="33" t="s">
        <v>21</v>
      </c>
      <c r="K21" s="43"/>
    </row>
    <row r="22" spans="2:11" s="1" customFormat="1" ht="6.95" customHeight="1">
      <c r="B22" s="39"/>
      <c r="C22" s="40"/>
      <c r="D22" s="40"/>
      <c r="E22" s="40"/>
      <c r="F22" s="40"/>
      <c r="G22" s="40"/>
      <c r="H22" s="40"/>
      <c r="I22" s="116"/>
      <c r="J22" s="40"/>
      <c r="K22" s="43"/>
    </row>
    <row r="23" spans="2:11" s="1" customFormat="1" ht="14.45" customHeight="1">
      <c r="B23" s="39"/>
      <c r="C23" s="40"/>
      <c r="D23" s="35" t="s">
        <v>36</v>
      </c>
      <c r="E23" s="40"/>
      <c r="F23" s="40"/>
      <c r="G23" s="40"/>
      <c r="H23" s="40"/>
      <c r="I23" s="116"/>
      <c r="J23" s="40"/>
      <c r="K23" s="43"/>
    </row>
    <row r="24" spans="2:11" s="6" customFormat="1" ht="16.5" customHeight="1">
      <c r="B24" s="119"/>
      <c r="C24" s="120"/>
      <c r="D24" s="120"/>
      <c r="E24" s="327" t="s">
        <v>21</v>
      </c>
      <c r="F24" s="327"/>
      <c r="G24" s="327"/>
      <c r="H24" s="327"/>
      <c r="I24" s="121"/>
      <c r="J24" s="120"/>
      <c r="K24" s="122"/>
    </row>
    <row r="25" spans="2:11" s="1" customFormat="1" ht="6.95" customHeight="1">
      <c r="B25" s="39"/>
      <c r="C25" s="40"/>
      <c r="D25" s="40"/>
      <c r="E25" s="40"/>
      <c r="F25" s="40"/>
      <c r="G25" s="40"/>
      <c r="H25" s="40"/>
      <c r="I25" s="116"/>
      <c r="J25" s="40"/>
      <c r="K25" s="43"/>
    </row>
    <row r="26" spans="2:11" s="1" customFormat="1" ht="6.95" customHeight="1">
      <c r="B26" s="39"/>
      <c r="C26" s="40"/>
      <c r="D26" s="83"/>
      <c r="E26" s="83"/>
      <c r="F26" s="83"/>
      <c r="G26" s="83"/>
      <c r="H26" s="83"/>
      <c r="I26" s="123"/>
      <c r="J26" s="83"/>
      <c r="K26" s="124"/>
    </row>
    <row r="27" spans="2:11" s="1" customFormat="1" ht="25.35" customHeight="1">
      <c r="B27" s="39"/>
      <c r="C27" s="40"/>
      <c r="D27" s="125" t="s">
        <v>38</v>
      </c>
      <c r="E27" s="40"/>
      <c r="F27" s="40"/>
      <c r="G27" s="40"/>
      <c r="H27" s="40"/>
      <c r="I27" s="116"/>
      <c r="J27" s="126">
        <f>ROUND(J91,2)</f>
        <v>0</v>
      </c>
      <c r="K27" s="43"/>
    </row>
    <row r="28" spans="2:11" s="1" customFormat="1" ht="6.95" customHeight="1">
      <c r="B28" s="39"/>
      <c r="C28" s="40"/>
      <c r="D28" s="83"/>
      <c r="E28" s="83"/>
      <c r="F28" s="83"/>
      <c r="G28" s="83"/>
      <c r="H28" s="83"/>
      <c r="I28" s="123"/>
      <c r="J28" s="83"/>
      <c r="K28" s="124"/>
    </row>
    <row r="29" spans="2:11" s="1" customFormat="1" ht="14.45" customHeight="1">
      <c r="B29" s="39"/>
      <c r="C29" s="40"/>
      <c r="D29" s="40"/>
      <c r="E29" s="40"/>
      <c r="F29" s="44" t="s">
        <v>40</v>
      </c>
      <c r="G29" s="40"/>
      <c r="H29" s="40"/>
      <c r="I29" s="127" t="s">
        <v>39</v>
      </c>
      <c r="J29" s="44" t="s">
        <v>41</v>
      </c>
      <c r="K29" s="43"/>
    </row>
    <row r="30" spans="2:11" s="1" customFormat="1" ht="14.45" hidden="1" customHeight="1">
      <c r="B30" s="39"/>
      <c r="C30" s="40"/>
      <c r="D30" s="47" t="s">
        <v>42</v>
      </c>
      <c r="E30" s="47" t="s">
        <v>43</v>
      </c>
      <c r="F30" s="128">
        <f>ROUND(SUM(BE91:BE157), 2)</f>
        <v>0</v>
      </c>
      <c r="G30" s="40"/>
      <c r="H30" s="40"/>
      <c r="I30" s="129">
        <v>0.21</v>
      </c>
      <c r="J30" s="128">
        <f>ROUND(ROUND((SUM(BE91:BE157)), 2)*I30, 2)</f>
        <v>0</v>
      </c>
      <c r="K30" s="43"/>
    </row>
    <row r="31" spans="2:11" s="1" customFormat="1" ht="14.45" hidden="1" customHeight="1">
      <c r="B31" s="39"/>
      <c r="C31" s="40"/>
      <c r="D31" s="40"/>
      <c r="E31" s="47" t="s">
        <v>44</v>
      </c>
      <c r="F31" s="128">
        <f>ROUND(SUM(BF91:BF157), 2)</f>
        <v>0</v>
      </c>
      <c r="G31" s="40"/>
      <c r="H31" s="40"/>
      <c r="I31" s="129">
        <v>0.15</v>
      </c>
      <c r="J31" s="128">
        <f>ROUND(ROUND((SUM(BF91:BF157)), 2)*I31, 2)</f>
        <v>0</v>
      </c>
      <c r="K31" s="43"/>
    </row>
    <row r="32" spans="2:11" s="1" customFormat="1" ht="14.45" customHeight="1">
      <c r="B32" s="39"/>
      <c r="C32" s="40"/>
      <c r="D32" s="47" t="s">
        <v>42</v>
      </c>
      <c r="E32" s="47" t="s">
        <v>45</v>
      </c>
      <c r="F32" s="128">
        <f>ROUND(SUM(BG91:BG157), 2)</f>
        <v>0</v>
      </c>
      <c r="G32" s="40"/>
      <c r="H32" s="40"/>
      <c r="I32" s="129">
        <v>0.21</v>
      </c>
      <c r="J32" s="128">
        <v>0</v>
      </c>
      <c r="K32" s="43"/>
    </row>
    <row r="33" spans="2:11" s="1" customFormat="1" ht="14.45" customHeight="1">
      <c r="B33" s="39"/>
      <c r="C33" s="40"/>
      <c r="D33" s="40"/>
      <c r="E33" s="47" t="s">
        <v>46</v>
      </c>
      <c r="F33" s="128">
        <f>ROUND(SUM(BH91:BH157), 2)</f>
        <v>0</v>
      </c>
      <c r="G33" s="40"/>
      <c r="H33" s="40"/>
      <c r="I33" s="129">
        <v>0.15</v>
      </c>
      <c r="J33" s="128">
        <v>0</v>
      </c>
      <c r="K33" s="43"/>
    </row>
    <row r="34" spans="2:11" s="1" customFormat="1" ht="14.45" hidden="1" customHeight="1">
      <c r="B34" s="39"/>
      <c r="C34" s="40"/>
      <c r="D34" s="40"/>
      <c r="E34" s="47" t="s">
        <v>47</v>
      </c>
      <c r="F34" s="128">
        <f>ROUND(SUM(BI91:BI157), 2)</f>
        <v>0</v>
      </c>
      <c r="G34" s="40"/>
      <c r="H34" s="40"/>
      <c r="I34" s="129">
        <v>0</v>
      </c>
      <c r="J34" s="128">
        <v>0</v>
      </c>
      <c r="K34" s="43"/>
    </row>
    <row r="35" spans="2:11" s="1" customFormat="1" ht="6.95" customHeight="1">
      <c r="B35" s="39"/>
      <c r="C35" s="40"/>
      <c r="D35" s="40"/>
      <c r="E35" s="40"/>
      <c r="F35" s="40"/>
      <c r="G35" s="40"/>
      <c r="H35" s="40"/>
      <c r="I35" s="116"/>
      <c r="J35" s="40"/>
      <c r="K35" s="43"/>
    </row>
    <row r="36" spans="2:11" s="1" customFormat="1" ht="25.35" customHeight="1">
      <c r="B36" s="39"/>
      <c r="C36" s="130"/>
      <c r="D36" s="131" t="s">
        <v>48</v>
      </c>
      <c r="E36" s="77"/>
      <c r="F36" s="77"/>
      <c r="G36" s="132" t="s">
        <v>49</v>
      </c>
      <c r="H36" s="133" t="s">
        <v>50</v>
      </c>
      <c r="I36" s="134"/>
      <c r="J36" s="135">
        <f>SUM(J27:J34)</f>
        <v>0</v>
      </c>
      <c r="K36" s="136"/>
    </row>
    <row r="37" spans="2:11" s="1" customFormat="1" ht="14.45" customHeight="1">
      <c r="B37" s="54"/>
      <c r="C37" s="55"/>
      <c r="D37" s="55"/>
      <c r="E37" s="55"/>
      <c r="F37" s="55"/>
      <c r="G37" s="55"/>
      <c r="H37" s="55"/>
      <c r="I37" s="137"/>
      <c r="J37" s="55"/>
      <c r="K37" s="56"/>
    </row>
    <row r="41" spans="2:11" s="1" customFormat="1" ht="6.95" customHeight="1">
      <c r="B41" s="138"/>
      <c r="C41" s="139"/>
      <c r="D41" s="139"/>
      <c r="E41" s="139"/>
      <c r="F41" s="139"/>
      <c r="G41" s="139"/>
      <c r="H41" s="139"/>
      <c r="I41" s="140"/>
      <c r="J41" s="139"/>
      <c r="K41" s="141"/>
    </row>
    <row r="42" spans="2:11" s="1" customFormat="1" ht="36.950000000000003" customHeight="1">
      <c r="B42" s="39"/>
      <c r="C42" s="28" t="s">
        <v>112</v>
      </c>
      <c r="D42" s="40"/>
      <c r="E42" s="40"/>
      <c r="F42" s="40"/>
      <c r="G42" s="40"/>
      <c r="H42" s="40"/>
      <c r="I42" s="116"/>
      <c r="J42" s="40"/>
      <c r="K42" s="43"/>
    </row>
    <row r="43" spans="2:11" s="1" customFormat="1" ht="6.95" customHeight="1">
      <c r="B43" s="39"/>
      <c r="C43" s="40"/>
      <c r="D43" s="40"/>
      <c r="E43" s="40"/>
      <c r="F43" s="40"/>
      <c r="G43" s="40"/>
      <c r="H43" s="40"/>
      <c r="I43" s="116"/>
      <c r="J43" s="40"/>
      <c r="K43" s="43"/>
    </row>
    <row r="44" spans="2:11" s="1" customFormat="1" ht="14.45" customHeight="1">
      <c r="B44" s="39"/>
      <c r="C44" s="35" t="s">
        <v>18</v>
      </c>
      <c r="D44" s="40"/>
      <c r="E44" s="40"/>
      <c r="F44" s="40"/>
      <c r="G44" s="40"/>
      <c r="H44" s="40"/>
      <c r="I44" s="116"/>
      <c r="J44" s="40"/>
      <c r="K44" s="43"/>
    </row>
    <row r="45" spans="2:11" s="1" customFormat="1" ht="16.5" customHeight="1">
      <c r="B45" s="39"/>
      <c r="C45" s="40"/>
      <c r="D45" s="40"/>
      <c r="E45" s="358" t="str">
        <f>E7</f>
        <v>Město Libavá - Rekonstrukce předávacích stanic PDA, kuchyně a teplovodu z CK</v>
      </c>
      <c r="F45" s="359"/>
      <c r="G45" s="359"/>
      <c r="H45" s="359"/>
      <c r="I45" s="116"/>
      <c r="J45" s="40"/>
      <c r="K45" s="43"/>
    </row>
    <row r="46" spans="2:11" s="1" customFormat="1" ht="14.45" customHeight="1">
      <c r="B46" s="39"/>
      <c r="C46" s="35" t="s">
        <v>110</v>
      </c>
      <c r="D46" s="40"/>
      <c r="E46" s="40"/>
      <c r="F46" s="40"/>
      <c r="G46" s="40"/>
      <c r="H46" s="40"/>
      <c r="I46" s="116"/>
      <c r="J46" s="40"/>
      <c r="K46" s="43"/>
    </row>
    <row r="47" spans="2:11" s="1" customFormat="1" ht="17.25" customHeight="1">
      <c r="B47" s="39"/>
      <c r="C47" s="40"/>
      <c r="D47" s="40"/>
      <c r="E47" s="360" t="str">
        <f>E9</f>
        <v>D.1 - Úprava kotelny - příprava TUV</v>
      </c>
      <c r="F47" s="361"/>
      <c r="G47" s="361"/>
      <c r="H47" s="361"/>
      <c r="I47" s="116"/>
      <c r="J47" s="40"/>
      <c r="K47" s="43"/>
    </row>
    <row r="48" spans="2:11" s="1" customFormat="1" ht="6.95" customHeight="1">
      <c r="B48" s="39"/>
      <c r="C48" s="40"/>
      <c r="D48" s="40"/>
      <c r="E48" s="40"/>
      <c r="F48" s="40"/>
      <c r="G48" s="40"/>
      <c r="H48" s="40"/>
      <c r="I48" s="116"/>
      <c r="J48" s="40"/>
      <c r="K48" s="43"/>
    </row>
    <row r="49" spans="2:47" s="1" customFormat="1" ht="18" customHeight="1">
      <c r="B49" s="39"/>
      <c r="C49" s="35" t="s">
        <v>23</v>
      </c>
      <c r="D49" s="40"/>
      <c r="E49" s="40"/>
      <c r="F49" s="33" t="str">
        <f>F12</f>
        <v xml:space="preserve"> Město Libavá</v>
      </c>
      <c r="G49" s="40"/>
      <c r="H49" s="40"/>
      <c r="I49" s="117" t="s">
        <v>25</v>
      </c>
      <c r="J49" s="118" t="str">
        <f>IF(J12="","",J12)</f>
        <v>5. 1. 2018</v>
      </c>
      <c r="K49" s="43"/>
    </row>
    <row r="50" spans="2:47" s="1" customFormat="1" ht="6.95" customHeight="1">
      <c r="B50" s="39"/>
      <c r="C50" s="40"/>
      <c r="D50" s="40"/>
      <c r="E50" s="40"/>
      <c r="F50" s="40"/>
      <c r="G50" s="40"/>
      <c r="H50" s="40"/>
      <c r="I50" s="116"/>
      <c r="J50" s="40"/>
      <c r="K50" s="43"/>
    </row>
    <row r="51" spans="2:47" s="1" customFormat="1">
      <c r="B51" s="39"/>
      <c r="C51" s="35" t="s">
        <v>27</v>
      </c>
      <c r="D51" s="40"/>
      <c r="E51" s="40"/>
      <c r="F51" s="33" t="str">
        <f>E15</f>
        <v xml:space="preserve"> Armádní Servisní, p. o.</v>
      </c>
      <c r="G51" s="40"/>
      <c r="H51" s="40"/>
      <c r="I51" s="117" t="s">
        <v>33</v>
      </c>
      <c r="J51" s="327" t="str">
        <f>E21</f>
        <v xml:space="preserve"> Ing. Zdeněk Kovář</v>
      </c>
      <c r="K51" s="43"/>
    </row>
    <row r="52" spans="2:47" s="1" customFormat="1" ht="14.45" customHeight="1">
      <c r="B52" s="39"/>
      <c r="C52" s="35" t="s">
        <v>31</v>
      </c>
      <c r="D52" s="40"/>
      <c r="E52" s="40"/>
      <c r="F52" s="33" t="str">
        <f>IF(E18="","",E18)</f>
        <v/>
      </c>
      <c r="G52" s="40"/>
      <c r="H52" s="40"/>
      <c r="I52" s="116"/>
      <c r="J52" s="362"/>
      <c r="K52" s="43"/>
    </row>
    <row r="53" spans="2:47" s="1" customFormat="1" ht="10.35" customHeight="1">
      <c r="B53" s="39"/>
      <c r="C53" s="40"/>
      <c r="D53" s="40"/>
      <c r="E53" s="40"/>
      <c r="F53" s="40"/>
      <c r="G53" s="40"/>
      <c r="H53" s="40"/>
      <c r="I53" s="116"/>
      <c r="J53" s="40"/>
      <c r="K53" s="43"/>
    </row>
    <row r="54" spans="2:47" s="1" customFormat="1" ht="29.25" customHeight="1">
      <c r="B54" s="39"/>
      <c r="C54" s="142" t="s">
        <v>113</v>
      </c>
      <c r="D54" s="130"/>
      <c r="E54" s="130"/>
      <c r="F54" s="130"/>
      <c r="G54" s="130"/>
      <c r="H54" s="130"/>
      <c r="I54" s="143"/>
      <c r="J54" s="144" t="s">
        <v>114</v>
      </c>
      <c r="K54" s="145"/>
    </row>
    <row r="55" spans="2:47" s="1" customFormat="1" ht="10.35" customHeight="1">
      <c r="B55" s="39"/>
      <c r="C55" s="40"/>
      <c r="D55" s="40"/>
      <c r="E55" s="40"/>
      <c r="F55" s="40"/>
      <c r="G55" s="40"/>
      <c r="H55" s="40"/>
      <c r="I55" s="116"/>
      <c r="J55" s="40"/>
      <c r="K55" s="43"/>
    </row>
    <row r="56" spans="2:47" s="1" customFormat="1" ht="29.25" customHeight="1">
      <c r="B56" s="39"/>
      <c r="C56" s="146" t="s">
        <v>115</v>
      </c>
      <c r="D56" s="40"/>
      <c r="E56" s="40"/>
      <c r="F56" s="40"/>
      <c r="G56" s="40"/>
      <c r="H56" s="40"/>
      <c r="I56" s="116"/>
      <c r="J56" s="126">
        <f>J91</f>
        <v>0</v>
      </c>
      <c r="K56" s="43"/>
      <c r="AU56" s="22" t="s">
        <v>116</v>
      </c>
    </row>
    <row r="57" spans="2:47" s="7" customFormat="1" ht="24.95" customHeight="1">
      <c r="B57" s="147"/>
      <c r="C57" s="148"/>
      <c r="D57" s="149" t="s">
        <v>117</v>
      </c>
      <c r="E57" s="150"/>
      <c r="F57" s="150"/>
      <c r="G57" s="150"/>
      <c r="H57" s="150"/>
      <c r="I57" s="151"/>
      <c r="J57" s="152">
        <f>J92</f>
        <v>0</v>
      </c>
      <c r="K57" s="153"/>
    </row>
    <row r="58" spans="2:47" s="8" customFormat="1" ht="19.899999999999999" customHeight="1">
      <c r="B58" s="154"/>
      <c r="C58" s="155"/>
      <c r="D58" s="156" t="s">
        <v>118</v>
      </c>
      <c r="E58" s="157"/>
      <c r="F58" s="157"/>
      <c r="G58" s="157"/>
      <c r="H58" s="157"/>
      <c r="I58" s="158"/>
      <c r="J58" s="159">
        <f>J93</f>
        <v>0</v>
      </c>
      <c r="K58" s="160"/>
    </row>
    <row r="59" spans="2:47" s="7" customFormat="1" ht="24.95" customHeight="1">
      <c r="B59" s="147"/>
      <c r="C59" s="148"/>
      <c r="D59" s="149" t="s">
        <v>119</v>
      </c>
      <c r="E59" s="150"/>
      <c r="F59" s="150"/>
      <c r="G59" s="150"/>
      <c r="H59" s="150"/>
      <c r="I59" s="151"/>
      <c r="J59" s="152">
        <f>J98</f>
        <v>0</v>
      </c>
      <c r="K59" s="153"/>
    </row>
    <row r="60" spans="2:47" s="8" customFormat="1" ht="19.899999999999999" customHeight="1">
      <c r="B60" s="154"/>
      <c r="C60" s="155"/>
      <c r="D60" s="156" t="s">
        <v>120</v>
      </c>
      <c r="E60" s="157"/>
      <c r="F60" s="157"/>
      <c r="G60" s="157"/>
      <c r="H60" s="157"/>
      <c r="I60" s="158"/>
      <c r="J60" s="159">
        <f>J99</f>
        <v>0</v>
      </c>
      <c r="K60" s="160"/>
    </row>
    <row r="61" spans="2:47" s="8" customFormat="1" ht="19.899999999999999" customHeight="1">
      <c r="B61" s="154"/>
      <c r="C61" s="155"/>
      <c r="D61" s="156" t="s">
        <v>121</v>
      </c>
      <c r="E61" s="157"/>
      <c r="F61" s="157"/>
      <c r="G61" s="157"/>
      <c r="H61" s="157"/>
      <c r="I61" s="158"/>
      <c r="J61" s="159">
        <f>J101</f>
        <v>0</v>
      </c>
      <c r="K61" s="160"/>
    </row>
    <row r="62" spans="2:47" s="8" customFormat="1" ht="19.899999999999999" customHeight="1">
      <c r="B62" s="154"/>
      <c r="C62" s="155"/>
      <c r="D62" s="156" t="s">
        <v>122</v>
      </c>
      <c r="E62" s="157"/>
      <c r="F62" s="157"/>
      <c r="G62" s="157"/>
      <c r="H62" s="157"/>
      <c r="I62" s="158"/>
      <c r="J62" s="159">
        <f>J105</f>
        <v>0</v>
      </c>
      <c r="K62" s="160"/>
    </row>
    <row r="63" spans="2:47" s="8" customFormat="1" ht="19.899999999999999" customHeight="1">
      <c r="B63" s="154"/>
      <c r="C63" s="155"/>
      <c r="D63" s="156" t="s">
        <v>123</v>
      </c>
      <c r="E63" s="157"/>
      <c r="F63" s="157"/>
      <c r="G63" s="157"/>
      <c r="H63" s="157"/>
      <c r="I63" s="158"/>
      <c r="J63" s="159">
        <f>J117</f>
        <v>0</v>
      </c>
      <c r="K63" s="160"/>
    </row>
    <row r="64" spans="2:47" s="8" customFormat="1" ht="19.899999999999999" customHeight="1">
      <c r="B64" s="154"/>
      <c r="C64" s="155"/>
      <c r="D64" s="156" t="s">
        <v>124</v>
      </c>
      <c r="E64" s="157"/>
      <c r="F64" s="157"/>
      <c r="G64" s="157"/>
      <c r="H64" s="157"/>
      <c r="I64" s="158"/>
      <c r="J64" s="159">
        <f>J124</f>
        <v>0</v>
      </c>
      <c r="K64" s="160"/>
    </row>
    <row r="65" spans="2:12" s="8" customFormat="1" ht="19.899999999999999" customHeight="1">
      <c r="B65" s="154"/>
      <c r="C65" s="155"/>
      <c r="D65" s="156" t="s">
        <v>125</v>
      </c>
      <c r="E65" s="157"/>
      <c r="F65" s="157"/>
      <c r="G65" s="157"/>
      <c r="H65" s="157"/>
      <c r="I65" s="158"/>
      <c r="J65" s="159">
        <f>J127</f>
        <v>0</v>
      </c>
      <c r="K65" s="160"/>
    </row>
    <row r="66" spans="2:12" s="8" customFormat="1" ht="19.899999999999999" customHeight="1">
      <c r="B66" s="154"/>
      <c r="C66" s="155"/>
      <c r="D66" s="156" t="s">
        <v>126</v>
      </c>
      <c r="E66" s="157"/>
      <c r="F66" s="157"/>
      <c r="G66" s="157"/>
      <c r="H66" s="157"/>
      <c r="I66" s="158"/>
      <c r="J66" s="159">
        <f>J131</f>
        <v>0</v>
      </c>
      <c r="K66" s="160"/>
    </row>
    <row r="67" spans="2:12" s="8" customFormat="1" ht="19.899999999999999" customHeight="1">
      <c r="B67" s="154"/>
      <c r="C67" s="155"/>
      <c r="D67" s="156" t="s">
        <v>127</v>
      </c>
      <c r="E67" s="157"/>
      <c r="F67" s="157"/>
      <c r="G67" s="157"/>
      <c r="H67" s="157"/>
      <c r="I67" s="158"/>
      <c r="J67" s="159">
        <f>J136</f>
        <v>0</v>
      </c>
      <c r="K67" s="160"/>
    </row>
    <row r="68" spans="2:12" s="7" customFormat="1" ht="24.95" customHeight="1">
      <c r="B68" s="147"/>
      <c r="C68" s="148"/>
      <c r="D68" s="149" t="s">
        <v>128</v>
      </c>
      <c r="E68" s="150"/>
      <c r="F68" s="150"/>
      <c r="G68" s="150"/>
      <c r="H68" s="150"/>
      <c r="I68" s="151"/>
      <c r="J68" s="152">
        <f>J138</f>
        <v>0</v>
      </c>
      <c r="K68" s="153"/>
    </row>
    <row r="69" spans="2:12" s="8" customFormat="1" ht="19.899999999999999" customHeight="1">
      <c r="B69" s="154"/>
      <c r="C69" s="155"/>
      <c r="D69" s="156" t="s">
        <v>129</v>
      </c>
      <c r="E69" s="157"/>
      <c r="F69" s="157"/>
      <c r="G69" s="157"/>
      <c r="H69" s="157"/>
      <c r="I69" s="158"/>
      <c r="J69" s="159">
        <f>J139</f>
        <v>0</v>
      </c>
      <c r="K69" s="160"/>
    </row>
    <row r="70" spans="2:12" s="8" customFormat="1" ht="19.899999999999999" customHeight="1">
      <c r="B70" s="154"/>
      <c r="C70" s="155"/>
      <c r="D70" s="156" t="s">
        <v>130</v>
      </c>
      <c r="E70" s="157"/>
      <c r="F70" s="157"/>
      <c r="G70" s="157"/>
      <c r="H70" s="157"/>
      <c r="I70" s="158"/>
      <c r="J70" s="159">
        <f>J146</f>
        <v>0</v>
      </c>
      <c r="K70" s="160"/>
    </row>
    <row r="71" spans="2:12" s="7" customFormat="1" ht="24.95" customHeight="1">
      <c r="B71" s="147"/>
      <c r="C71" s="148"/>
      <c r="D71" s="149" t="s">
        <v>131</v>
      </c>
      <c r="E71" s="150"/>
      <c r="F71" s="150"/>
      <c r="G71" s="150"/>
      <c r="H71" s="150"/>
      <c r="I71" s="151"/>
      <c r="J71" s="152">
        <f>J152</f>
        <v>0</v>
      </c>
      <c r="K71" s="153"/>
    </row>
    <row r="72" spans="2:12" s="1" customFormat="1" ht="21.75" customHeight="1">
      <c r="B72" s="39"/>
      <c r="C72" s="40"/>
      <c r="D72" s="40"/>
      <c r="E72" s="40"/>
      <c r="F72" s="40"/>
      <c r="G72" s="40"/>
      <c r="H72" s="40"/>
      <c r="I72" s="116"/>
      <c r="J72" s="40"/>
      <c r="K72" s="43"/>
    </row>
    <row r="73" spans="2:12" s="1" customFormat="1" ht="6.95" customHeight="1">
      <c r="B73" s="54"/>
      <c r="C73" s="55"/>
      <c r="D73" s="55"/>
      <c r="E73" s="55"/>
      <c r="F73" s="55"/>
      <c r="G73" s="55"/>
      <c r="H73" s="55"/>
      <c r="I73" s="137"/>
      <c r="J73" s="55"/>
      <c r="K73" s="56"/>
    </row>
    <row r="77" spans="2:12" s="1" customFormat="1" ht="6.95" customHeight="1">
      <c r="B77" s="57"/>
      <c r="C77" s="58"/>
      <c r="D77" s="58"/>
      <c r="E77" s="58"/>
      <c r="F77" s="58"/>
      <c r="G77" s="58"/>
      <c r="H77" s="58"/>
      <c r="I77" s="140"/>
      <c r="J77" s="58"/>
      <c r="K77" s="58"/>
      <c r="L77" s="59"/>
    </row>
    <row r="78" spans="2:12" s="1" customFormat="1" ht="36.950000000000003" customHeight="1">
      <c r="B78" s="39"/>
      <c r="C78" s="60" t="s">
        <v>132</v>
      </c>
      <c r="D78" s="61"/>
      <c r="E78" s="61"/>
      <c r="F78" s="61"/>
      <c r="G78" s="61"/>
      <c r="H78" s="61"/>
      <c r="I78" s="161"/>
      <c r="J78" s="61"/>
      <c r="K78" s="61"/>
      <c r="L78" s="59"/>
    </row>
    <row r="79" spans="2:12" s="1" customFormat="1" ht="6.95" customHeight="1">
      <c r="B79" s="39"/>
      <c r="C79" s="61"/>
      <c r="D79" s="61"/>
      <c r="E79" s="61"/>
      <c r="F79" s="61"/>
      <c r="G79" s="61"/>
      <c r="H79" s="61"/>
      <c r="I79" s="161"/>
      <c r="J79" s="61"/>
      <c r="K79" s="61"/>
      <c r="L79" s="59"/>
    </row>
    <row r="80" spans="2:12" s="1" customFormat="1" ht="14.45" customHeight="1">
      <c r="B80" s="39"/>
      <c r="C80" s="63" t="s">
        <v>18</v>
      </c>
      <c r="D80" s="61"/>
      <c r="E80" s="61"/>
      <c r="F80" s="61"/>
      <c r="G80" s="61"/>
      <c r="H80" s="61"/>
      <c r="I80" s="161"/>
      <c r="J80" s="61"/>
      <c r="K80" s="61"/>
      <c r="L80" s="59"/>
    </row>
    <row r="81" spans="2:65" s="1" customFormat="1" ht="16.5" customHeight="1">
      <c r="B81" s="39"/>
      <c r="C81" s="61"/>
      <c r="D81" s="61"/>
      <c r="E81" s="363" t="str">
        <f>E7</f>
        <v>Město Libavá - Rekonstrukce předávacích stanic PDA, kuchyně a teplovodu z CK</v>
      </c>
      <c r="F81" s="364"/>
      <c r="G81" s="364"/>
      <c r="H81" s="364"/>
      <c r="I81" s="161"/>
      <c r="J81" s="61"/>
      <c r="K81" s="61"/>
      <c r="L81" s="59"/>
    </row>
    <row r="82" spans="2:65" s="1" customFormat="1" ht="14.45" customHeight="1">
      <c r="B82" s="39"/>
      <c r="C82" s="63" t="s">
        <v>110</v>
      </c>
      <c r="D82" s="61"/>
      <c r="E82" s="61"/>
      <c r="F82" s="61"/>
      <c r="G82" s="61"/>
      <c r="H82" s="61"/>
      <c r="I82" s="161"/>
      <c r="J82" s="61"/>
      <c r="K82" s="61"/>
      <c r="L82" s="59"/>
    </row>
    <row r="83" spans="2:65" s="1" customFormat="1" ht="17.25" customHeight="1">
      <c r="B83" s="39"/>
      <c r="C83" s="61"/>
      <c r="D83" s="61"/>
      <c r="E83" s="338" t="str">
        <f>E9</f>
        <v>D.1 - Úprava kotelny - příprava TUV</v>
      </c>
      <c r="F83" s="365"/>
      <c r="G83" s="365"/>
      <c r="H83" s="365"/>
      <c r="I83" s="161"/>
      <c r="J83" s="61"/>
      <c r="K83" s="61"/>
      <c r="L83" s="59"/>
    </row>
    <row r="84" spans="2:65" s="1" customFormat="1" ht="6.95" customHeight="1">
      <c r="B84" s="39"/>
      <c r="C84" s="61"/>
      <c r="D84" s="61"/>
      <c r="E84" s="61"/>
      <c r="F84" s="61"/>
      <c r="G84" s="61"/>
      <c r="H84" s="61"/>
      <c r="I84" s="161"/>
      <c r="J84" s="61"/>
      <c r="K84" s="61"/>
      <c r="L84" s="59"/>
    </row>
    <row r="85" spans="2:65" s="1" customFormat="1" ht="18" customHeight="1">
      <c r="B85" s="39"/>
      <c r="C85" s="63" t="s">
        <v>23</v>
      </c>
      <c r="D85" s="61"/>
      <c r="E85" s="61"/>
      <c r="F85" s="162" t="str">
        <f>F12</f>
        <v xml:space="preserve"> Město Libavá</v>
      </c>
      <c r="G85" s="61"/>
      <c r="H85" s="61"/>
      <c r="I85" s="163" t="s">
        <v>25</v>
      </c>
      <c r="J85" s="71" t="str">
        <f>IF(J12="","",J12)</f>
        <v>5. 1. 2018</v>
      </c>
      <c r="K85" s="61"/>
      <c r="L85" s="59"/>
    </row>
    <row r="86" spans="2:65" s="1" customFormat="1" ht="6.95" customHeight="1">
      <c r="B86" s="39"/>
      <c r="C86" s="61"/>
      <c r="D86" s="61"/>
      <c r="E86" s="61"/>
      <c r="F86" s="61"/>
      <c r="G86" s="61"/>
      <c r="H86" s="61"/>
      <c r="I86" s="161"/>
      <c r="J86" s="61"/>
      <c r="K86" s="61"/>
      <c r="L86" s="59"/>
    </row>
    <row r="87" spans="2:65" s="1" customFormat="1">
      <c r="B87" s="39"/>
      <c r="C87" s="63" t="s">
        <v>27</v>
      </c>
      <c r="D87" s="61"/>
      <c r="E87" s="61"/>
      <c r="F87" s="162" t="str">
        <f>E15</f>
        <v xml:space="preserve"> Armádní Servisní, p. o.</v>
      </c>
      <c r="G87" s="61"/>
      <c r="H87" s="61"/>
      <c r="I87" s="163" t="s">
        <v>33</v>
      </c>
      <c r="J87" s="162" t="str">
        <f>E21</f>
        <v xml:space="preserve"> Ing. Zdeněk Kovář</v>
      </c>
      <c r="K87" s="61"/>
      <c r="L87" s="59"/>
    </row>
    <row r="88" spans="2:65" s="1" customFormat="1" ht="14.45" customHeight="1">
      <c r="B88" s="39"/>
      <c r="C88" s="63" t="s">
        <v>31</v>
      </c>
      <c r="D88" s="61"/>
      <c r="E88" s="61"/>
      <c r="F88" s="162" t="str">
        <f>IF(E18="","",E18)</f>
        <v/>
      </c>
      <c r="G88" s="61"/>
      <c r="H88" s="61"/>
      <c r="I88" s="161"/>
      <c r="J88" s="61"/>
      <c r="K88" s="61"/>
      <c r="L88" s="59"/>
    </row>
    <row r="89" spans="2:65" s="1" customFormat="1" ht="10.35" customHeight="1">
      <c r="B89" s="39"/>
      <c r="C89" s="61"/>
      <c r="D89" s="61"/>
      <c r="E89" s="61"/>
      <c r="F89" s="61"/>
      <c r="G89" s="61"/>
      <c r="H89" s="61"/>
      <c r="I89" s="161"/>
      <c r="J89" s="61"/>
      <c r="K89" s="61"/>
      <c r="L89" s="59"/>
    </row>
    <row r="90" spans="2:65" s="9" customFormat="1" ht="29.25" customHeight="1">
      <c r="B90" s="164"/>
      <c r="C90" s="165" t="s">
        <v>133</v>
      </c>
      <c r="D90" s="166" t="s">
        <v>57</v>
      </c>
      <c r="E90" s="166" t="s">
        <v>53</v>
      </c>
      <c r="F90" s="166" t="s">
        <v>134</v>
      </c>
      <c r="G90" s="166" t="s">
        <v>135</v>
      </c>
      <c r="H90" s="166" t="s">
        <v>136</v>
      </c>
      <c r="I90" s="167" t="s">
        <v>137</v>
      </c>
      <c r="J90" s="166" t="s">
        <v>114</v>
      </c>
      <c r="K90" s="168" t="s">
        <v>138</v>
      </c>
      <c r="L90" s="169"/>
      <c r="M90" s="79" t="s">
        <v>139</v>
      </c>
      <c r="N90" s="80" t="s">
        <v>42</v>
      </c>
      <c r="O90" s="80" t="s">
        <v>140</v>
      </c>
      <c r="P90" s="80" t="s">
        <v>141</v>
      </c>
      <c r="Q90" s="80" t="s">
        <v>142</v>
      </c>
      <c r="R90" s="80" t="s">
        <v>143</v>
      </c>
      <c r="S90" s="80" t="s">
        <v>144</v>
      </c>
      <c r="T90" s="81" t="s">
        <v>145</v>
      </c>
    </row>
    <row r="91" spans="2:65" s="1" customFormat="1" ht="29.25" customHeight="1">
      <c r="B91" s="39"/>
      <c r="C91" s="85" t="s">
        <v>115</v>
      </c>
      <c r="D91" s="61"/>
      <c r="E91" s="61"/>
      <c r="F91" s="61"/>
      <c r="G91" s="61"/>
      <c r="H91" s="61"/>
      <c r="I91" s="161"/>
      <c r="J91" s="170">
        <f>BK91</f>
        <v>0</v>
      </c>
      <c r="K91" s="61"/>
      <c r="L91" s="59"/>
      <c r="M91" s="82"/>
      <c r="N91" s="83"/>
      <c r="O91" s="83"/>
      <c r="P91" s="171">
        <f>P92+P98+P138+P152</f>
        <v>0</v>
      </c>
      <c r="Q91" s="83"/>
      <c r="R91" s="171">
        <f>R92+R98+R138+R152</f>
        <v>0</v>
      </c>
      <c r="S91" s="83"/>
      <c r="T91" s="172">
        <f>T92+T98+T138+T152</f>
        <v>0</v>
      </c>
      <c r="AT91" s="22" t="s">
        <v>71</v>
      </c>
      <c r="AU91" s="22" t="s">
        <v>116</v>
      </c>
      <c r="BK91" s="173">
        <f>BK92+BK98+BK138+BK152</f>
        <v>0</v>
      </c>
    </row>
    <row r="92" spans="2:65" s="10" customFormat="1" ht="37.35" customHeight="1">
      <c r="B92" s="174"/>
      <c r="C92" s="175"/>
      <c r="D92" s="176" t="s">
        <v>71</v>
      </c>
      <c r="E92" s="177" t="s">
        <v>146</v>
      </c>
      <c r="F92" s="177" t="s">
        <v>147</v>
      </c>
      <c r="G92" s="175"/>
      <c r="H92" s="175"/>
      <c r="I92" s="178"/>
      <c r="J92" s="179">
        <f>BK92</f>
        <v>0</v>
      </c>
      <c r="K92" s="175"/>
      <c r="L92" s="180"/>
      <c r="M92" s="181"/>
      <c r="N92" s="182"/>
      <c r="O92" s="182"/>
      <c r="P92" s="183">
        <f>P93</f>
        <v>0</v>
      </c>
      <c r="Q92" s="182"/>
      <c r="R92" s="183">
        <f>R93</f>
        <v>0</v>
      </c>
      <c r="S92" s="182"/>
      <c r="T92" s="184">
        <f>T93</f>
        <v>0</v>
      </c>
      <c r="AR92" s="185" t="s">
        <v>80</v>
      </c>
      <c r="AT92" s="186" t="s">
        <v>71</v>
      </c>
      <c r="AU92" s="186" t="s">
        <v>72</v>
      </c>
      <c r="AY92" s="185" t="s">
        <v>148</v>
      </c>
      <c r="BK92" s="187">
        <f>BK93</f>
        <v>0</v>
      </c>
    </row>
    <row r="93" spans="2:65" s="10" customFormat="1" ht="19.899999999999999" customHeight="1">
      <c r="B93" s="174"/>
      <c r="C93" s="175"/>
      <c r="D93" s="176" t="s">
        <v>71</v>
      </c>
      <c r="E93" s="188" t="s">
        <v>149</v>
      </c>
      <c r="F93" s="188" t="s">
        <v>150</v>
      </c>
      <c r="G93" s="175"/>
      <c r="H93" s="175"/>
      <c r="I93" s="178"/>
      <c r="J93" s="189">
        <f>BK93</f>
        <v>0</v>
      </c>
      <c r="K93" s="175"/>
      <c r="L93" s="180"/>
      <c r="M93" s="181"/>
      <c r="N93" s="182"/>
      <c r="O93" s="182"/>
      <c r="P93" s="183">
        <f>SUM(P94:P97)</f>
        <v>0</v>
      </c>
      <c r="Q93" s="182"/>
      <c r="R93" s="183">
        <f>SUM(R94:R97)</f>
        <v>0</v>
      </c>
      <c r="S93" s="182"/>
      <c r="T93" s="184">
        <f>SUM(T94:T97)</f>
        <v>0</v>
      </c>
      <c r="AR93" s="185" t="s">
        <v>80</v>
      </c>
      <c r="AT93" s="186" t="s">
        <v>71</v>
      </c>
      <c r="AU93" s="186" t="s">
        <v>80</v>
      </c>
      <c r="AY93" s="185" t="s">
        <v>148</v>
      </c>
      <c r="BK93" s="187">
        <f>SUM(BK94:BK97)</f>
        <v>0</v>
      </c>
    </row>
    <row r="94" spans="2:65" s="1" customFormat="1" ht="25.5" customHeight="1">
      <c r="B94" s="39"/>
      <c r="C94" s="190" t="s">
        <v>80</v>
      </c>
      <c r="D94" s="190" t="s">
        <v>151</v>
      </c>
      <c r="E94" s="191" t="s">
        <v>152</v>
      </c>
      <c r="F94" s="192" t="s">
        <v>153</v>
      </c>
      <c r="G94" s="193" t="s">
        <v>154</v>
      </c>
      <c r="H94" s="194">
        <v>12.494</v>
      </c>
      <c r="I94" s="195"/>
      <c r="J94" s="196">
        <f>ROUND(I94*H94,2)</f>
        <v>0</v>
      </c>
      <c r="K94" s="192" t="s">
        <v>21</v>
      </c>
      <c r="L94" s="59"/>
      <c r="M94" s="197" t="s">
        <v>21</v>
      </c>
      <c r="N94" s="198" t="s">
        <v>45</v>
      </c>
      <c r="O94" s="40"/>
      <c r="P94" s="199">
        <f>O94*H94</f>
        <v>0</v>
      </c>
      <c r="Q94" s="199">
        <v>0</v>
      </c>
      <c r="R94" s="199">
        <f>Q94*H94</f>
        <v>0</v>
      </c>
      <c r="S94" s="199">
        <v>0</v>
      </c>
      <c r="T94" s="200">
        <f>S94*H94</f>
        <v>0</v>
      </c>
      <c r="AR94" s="22" t="s">
        <v>155</v>
      </c>
      <c r="AT94" s="22" t="s">
        <v>151</v>
      </c>
      <c r="AU94" s="22" t="s">
        <v>82</v>
      </c>
      <c r="AY94" s="22" t="s">
        <v>148</v>
      </c>
      <c r="BE94" s="201">
        <f>IF(N94="základní",J94,0)</f>
        <v>0</v>
      </c>
      <c r="BF94" s="201">
        <f>IF(N94="snížená",J94,0)</f>
        <v>0</v>
      </c>
      <c r="BG94" s="201">
        <f>IF(N94="zákl. přenesená",J94,0)</f>
        <v>0</v>
      </c>
      <c r="BH94" s="201">
        <f>IF(N94="sníž. přenesená",J94,0)</f>
        <v>0</v>
      </c>
      <c r="BI94" s="201">
        <f>IF(N94="nulová",J94,0)</f>
        <v>0</v>
      </c>
      <c r="BJ94" s="22" t="s">
        <v>155</v>
      </c>
      <c r="BK94" s="201">
        <f>ROUND(I94*H94,2)</f>
        <v>0</v>
      </c>
      <c r="BL94" s="22" t="s">
        <v>155</v>
      </c>
      <c r="BM94" s="22" t="s">
        <v>156</v>
      </c>
    </row>
    <row r="95" spans="2:65" s="1" customFormat="1" ht="25.5" customHeight="1">
      <c r="B95" s="39"/>
      <c r="C95" s="190" t="s">
        <v>82</v>
      </c>
      <c r="D95" s="190" t="s">
        <v>151</v>
      </c>
      <c r="E95" s="191" t="s">
        <v>157</v>
      </c>
      <c r="F95" s="192" t="s">
        <v>158</v>
      </c>
      <c r="G95" s="193" t="s">
        <v>154</v>
      </c>
      <c r="H95" s="194">
        <v>12.494</v>
      </c>
      <c r="I95" s="195"/>
      <c r="J95" s="196">
        <f>ROUND(I95*H95,2)</f>
        <v>0</v>
      </c>
      <c r="K95" s="192" t="s">
        <v>21</v>
      </c>
      <c r="L95" s="59"/>
      <c r="M95" s="197" t="s">
        <v>21</v>
      </c>
      <c r="N95" s="198" t="s">
        <v>45</v>
      </c>
      <c r="O95" s="40"/>
      <c r="P95" s="199">
        <f>O95*H95</f>
        <v>0</v>
      </c>
      <c r="Q95" s="199">
        <v>0</v>
      </c>
      <c r="R95" s="199">
        <f>Q95*H95</f>
        <v>0</v>
      </c>
      <c r="S95" s="199">
        <v>0</v>
      </c>
      <c r="T95" s="200">
        <f>S95*H95</f>
        <v>0</v>
      </c>
      <c r="AR95" s="22" t="s">
        <v>155</v>
      </c>
      <c r="AT95" s="22" t="s">
        <v>151</v>
      </c>
      <c r="AU95" s="22" t="s">
        <v>82</v>
      </c>
      <c r="AY95" s="22" t="s">
        <v>148</v>
      </c>
      <c r="BE95" s="201">
        <f>IF(N95="základní",J95,0)</f>
        <v>0</v>
      </c>
      <c r="BF95" s="201">
        <f>IF(N95="snížená",J95,0)</f>
        <v>0</v>
      </c>
      <c r="BG95" s="201">
        <f>IF(N95="zákl. přenesená",J95,0)</f>
        <v>0</v>
      </c>
      <c r="BH95" s="201">
        <f>IF(N95="sníž. přenesená",J95,0)</f>
        <v>0</v>
      </c>
      <c r="BI95" s="201">
        <f>IF(N95="nulová",J95,0)</f>
        <v>0</v>
      </c>
      <c r="BJ95" s="22" t="s">
        <v>155</v>
      </c>
      <c r="BK95" s="201">
        <f>ROUND(I95*H95,2)</f>
        <v>0</v>
      </c>
      <c r="BL95" s="22" t="s">
        <v>155</v>
      </c>
      <c r="BM95" s="22" t="s">
        <v>159</v>
      </c>
    </row>
    <row r="96" spans="2:65" s="1" customFormat="1" ht="25.5" customHeight="1">
      <c r="B96" s="39"/>
      <c r="C96" s="190" t="s">
        <v>160</v>
      </c>
      <c r="D96" s="190" t="s">
        <v>151</v>
      </c>
      <c r="E96" s="191" t="s">
        <v>161</v>
      </c>
      <c r="F96" s="192" t="s">
        <v>162</v>
      </c>
      <c r="G96" s="193" t="s">
        <v>154</v>
      </c>
      <c r="H96" s="194">
        <v>49.975999999999999</v>
      </c>
      <c r="I96" s="195"/>
      <c r="J96" s="196">
        <f>ROUND(I96*H96,2)</f>
        <v>0</v>
      </c>
      <c r="K96" s="192" t="s">
        <v>21</v>
      </c>
      <c r="L96" s="59"/>
      <c r="M96" s="197" t="s">
        <v>21</v>
      </c>
      <c r="N96" s="198" t="s">
        <v>45</v>
      </c>
      <c r="O96" s="40"/>
      <c r="P96" s="199">
        <f>O96*H96</f>
        <v>0</v>
      </c>
      <c r="Q96" s="199">
        <v>0</v>
      </c>
      <c r="R96" s="199">
        <f>Q96*H96</f>
        <v>0</v>
      </c>
      <c r="S96" s="199">
        <v>0</v>
      </c>
      <c r="T96" s="200">
        <f>S96*H96</f>
        <v>0</v>
      </c>
      <c r="AR96" s="22" t="s">
        <v>155</v>
      </c>
      <c r="AT96" s="22" t="s">
        <v>151</v>
      </c>
      <c r="AU96" s="22" t="s">
        <v>82</v>
      </c>
      <c r="AY96" s="22" t="s">
        <v>148</v>
      </c>
      <c r="BE96" s="201">
        <f>IF(N96="základní",J96,0)</f>
        <v>0</v>
      </c>
      <c r="BF96" s="201">
        <f>IF(N96="snížená",J96,0)</f>
        <v>0</v>
      </c>
      <c r="BG96" s="201">
        <f>IF(N96="zákl. přenesená",J96,0)</f>
        <v>0</v>
      </c>
      <c r="BH96" s="201">
        <f>IF(N96="sníž. přenesená",J96,0)</f>
        <v>0</v>
      </c>
      <c r="BI96" s="201">
        <f>IF(N96="nulová",J96,0)</f>
        <v>0</v>
      </c>
      <c r="BJ96" s="22" t="s">
        <v>155</v>
      </c>
      <c r="BK96" s="201">
        <f>ROUND(I96*H96,2)</f>
        <v>0</v>
      </c>
      <c r="BL96" s="22" t="s">
        <v>155</v>
      </c>
      <c r="BM96" s="22" t="s">
        <v>163</v>
      </c>
    </row>
    <row r="97" spans="2:65" s="1" customFormat="1" ht="25.5" customHeight="1">
      <c r="B97" s="39"/>
      <c r="C97" s="190" t="s">
        <v>155</v>
      </c>
      <c r="D97" s="190" t="s">
        <v>151</v>
      </c>
      <c r="E97" s="191" t="s">
        <v>164</v>
      </c>
      <c r="F97" s="192" t="s">
        <v>165</v>
      </c>
      <c r="G97" s="193" t="s">
        <v>154</v>
      </c>
      <c r="H97" s="194">
        <v>0.87</v>
      </c>
      <c r="I97" s="195"/>
      <c r="J97" s="196">
        <f>ROUND(I97*H97,2)</f>
        <v>0</v>
      </c>
      <c r="K97" s="192" t="s">
        <v>21</v>
      </c>
      <c r="L97" s="59"/>
      <c r="M97" s="197" t="s">
        <v>21</v>
      </c>
      <c r="N97" s="198" t="s">
        <v>45</v>
      </c>
      <c r="O97" s="40"/>
      <c r="P97" s="199">
        <f>O97*H97</f>
        <v>0</v>
      </c>
      <c r="Q97" s="199">
        <v>0</v>
      </c>
      <c r="R97" s="199">
        <f>Q97*H97</f>
        <v>0</v>
      </c>
      <c r="S97" s="199">
        <v>0</v>
      </c>
      <c r="T97" s="200">
        <f>S97*H97</f>
        <v>0</v>
      </c>
      <c r="AR97" s="22" t="s">
        <v>155</v>
      </c>
      <c r="AT97" s="22" t="s">
        <v>151</v>
      </c>
      <c r="AU97" s="22" t="s">
        <v>82</v>
      </c>
      <c r="AY97" s="22" t="s">
        <v>148</v>
      </c>
      <c r="BE97" s="201">
        <f>IF(N97="základní",J97,0)</f>
        <v>0</v>
      </c>
      <c r="BF97" s="201">
        <f>IF(N97="snížená",J97,0)</f>
        <v>0</v>
      </c>
      <c r="BG97" s="201">
        <f>IF(N97="zákl. přenesená",J97,0)</f>
        <v>0</v>
      </c>
      <c r="BH97" s="201">
        <f>IF(N97="sníž. přenesená",J97,0)</f>
        <v>0</v>
      </c>
      <c r="BI97" s="201">
        <f>IF(N97="nulová",J97,0)</f>
        <v>0</v>
      </c>
      <c r="BJ97" s="22" t="s">
        <v>155</v>
      </c>
      <c r="BK97" s="201">
        <f>ROUND(I97*H97,2)</f>
        <v>0</v>
      </c>
      <c r="BL97" s="22" t="s">
        <v>155</v>
      </c>
      <c r="BM97" s="22" t="s">
        <v>166</v>
      </c>
    </row>
    <row r="98" spans="2:65" s="10" customFormat="1" ht="37.35" customHeight="1">
      <c r="B98" s="174"/>
      <c r="C98" s="175"/>
      <c r="D98" s="176" t="s">
        <v>71</v>
      </c>
      <c r="E98" s="177" t="s">
        <v>167</v>
      </c>
      <c r="F98" s="177" t="s">
        <v>168</v>
      </c>
      <c r="G98" s="175"/>
      <c r="H98" s="175"/>
      <c r="I98" s="178"/>
      <c r="J98" s="179">
        <f>BK98</f>
        <v>0</v>
      </c>
      <c r="K98" s="175"/>
      <c r="L98" s="180"/>
      <c r="M98" s="181"/>
      <c r="N98" s="182"/>
      <c r="O98" s="182"/>
      <c r="P98" s="183">
        <f>P99+P101+P105+P117+P124+P127+P131+P136</f>
        <v>0</v>
      </c>
      <c r="Q98" s="182"/>
      <c r="R98" s="183">
        <f>R99+R101+R105+R117+R124+R127+R131+R136</f>
        <v>0</v>
      </c>
      <c r="S98" s="182"/>
      <c r="T98" s="184">
        <f>T99+T101+T105+T117+T124+T127+T131+T136</f>
        <v>0</v>
      </c>
      <c r="AR98" s="185" t="s">
        <v>82</v>
      </c>
      <c r="AT98" s="186" t="s">
        <v>71</v>
      </c>
      <c r="AU98" s="186" t="s">
        <v>72</v>
      </c>
      <c r="AY98" s="185" t="s">
        <v>148</v>
      </c>
      <c r="BK98" s="187">
        <f>BK99+BK101+BK105+BK117+BK124+BK127+BK131+BK136</f>
        <v>0</v>
      </c>
    </row>
    <row r="99" spans="2:65" s="10" customFormat="1" ht="19.899999999999999" customHeight="1">
      <c r="B99" s="174"/>
      <c r="C99" s="175"/>
      <c r="D99" s="176" t="s">
        <v>71</v>
      </c>
      <c r="E99" s="188" t="s">
        <v>169</v>
      </c>
      <c r="F99" s="188" t="s">
        <v>170</v>
      </c>
      <c r="G99" s="175"/>
      <c r="H99" s="175"/>
      <c r="I99" s="178"/>
      <c r="J99" s="189">
        <f>BK99</f>
        <v>0</v>
      </c>
      <c r="K99" s="175"/>
      <c r="L99" s="180"/>
      <c r="M99" s="181"/>
      <c r="N99" s="182"/>
      <c r="O99" s="182"/>
      <c r="P99" s="183">
        <f>P100</f>
        <v>0</v>
      </c>
      <c r="Q99" s="182"/>
      <c r="R99" s="183">
        <f>R100</f>
        <v>0</v>
      </c>
      <c r="S99" s="182"/>
      <c r="T99" s="184">
        <f>T100</f>
        <v>0</v>
      </c>
      <c r="AR99" s="185" t="s">
        <v>82</v>
      </c>
      <c r="AT99" s="186" t="s">
        <v>71</v>
      </c>
      <c r="AU99" s="186" t="s">
        <v>80</v>
      </c>
      <c r="AY99" s="185" t="s">
        <v>148</v>
      </c>
      <c r="BK99" s="187">
        <f>BK100</f>
        <v>0</v>
      </c>
    </row>
    <row r="100" spans="2:65" s="1" customFormat="1" ht="25.5" customHeight="1">
      <c r="B100" s="39"/>
      <c r="C100" s="190" t="s">
        <v>171</v>
      </c>
      <c r="D100" s="190" t="s">
        <v>151</v>
      </c>
      <c r="E100" s="191" t="s">
        <v>172</v>
      </c>
      <c r="F100" s="192" t="s">
        <v>173</v>
      </c>
      <c r="G100" s="193" t="s">
        <v>174</v>
      </c>
      <c r="H100" s="194">
        <v>130</v>
      </c>
      <c r="I100" s="195"/>
      <c r="J100" s="196">
        <f>ROUND(I100*H100,2)</f>
        <v>0</v>
      </c>
      <c r="K100" s="192" t="s">
        <v>21</v>
      </c>
      <c r="L100" s="59"/>
      <c r="M100" s="197" t="s">
        <v>21</v>
      </c>
      <c r="N100" s="198" t="s">
        <v>45</v>
      </c>
      <c r="O100" s="40"/>
      <c r="P100" s="199">
        <f>O100*H100</f>
        <v>0</v>
      </c>
      <c r="Q100" s="199">
        <v>0</v>
      </c>
      <c r="R100" s="199">
        <f>Q100*H100</f>
        <v>0</v>
      </c>
      <c r="S100" s="199">
        <v>0</v>
      </c>
      <c r="T100" s="200">
        <f>S100*H100</f>
        <v>0</v>
      </c>
      <c r="AR100" s="22" t="s">
        <v>175</v>
      </c>
      <c r="AT100" s="22" t="s">
        <v>151</v>
      </c>
      <c r="AU100" s="22" t="s">
        <v>82</v>
      </c>
      <c r="AY100" s="22" t="s">
        <v>148</v>
      </c>
      <c r="BE100" s="201">
        <f>IF(N100="základní",J100,0)</f>
        <v>0</v>
      </c>
      <c r="BF100" s="201">
        <f>IF(N100="snížená",J100,0)</f>
        <v>0</v>
      </c>
      <c r="BG100" s="201">
        <f>IF(N100="zákl. přenesená",J100,0)</f>
        <v>0</v>
      </c>
      <c r="BH100" s="201">
        <f>IF(N100="sníž. přenesená",J100,0)</f>
        <v>0</v>
      </c>
      <c r="BI100" s="201">
        <f>IF(N100="nulová",J100,0)</f>
        <v>0</v>
      </c>
      <c r="BJ100" s="22" t="s">
        <v>155</v>
      </c>
      <c r="BK100" s="201">
        <f>ROUND(I100*H100,2)</f>
        <v>0</v>
      </c>
      <c r="BL100" s="22" t="s">
        <v>175</v>
      </c>
      <c r="BM100" s="22" t="s">
        <v>176</v>
      </c>
    </row>
    <row r="101" spans="2:65" s="10" customFormat="1" ht="29.85" customHeight="1">
      <c r="B101" s="174"/>
      <c r="C101" s="175"/>
      <c r="D101" s="176" t="s">
        <v>71</v>
      </c>
      <c r="E101" s="188" t="s">
        <v>177</v>
      </c>
      <c r="F101" s="188" t="s">
        <v>178</v>
      </c>
      <c r="G101" s="175"/>
      <c r="H101" s="175"/>
      <c r="I101" s="178"/>
      <c r="J101" s="189">
        <f>BK101</f>
        <v>0</v>
      </c>
      <c r="K101" s="175"/>
      <c r="L101" s="180"/>
      <c r="M101" s="181"/>
      <c r="N101" s="182"/>
      <c r="O101" s="182"/>
      <c r="P101" s="183">
        <f>SUM(P102:P104)</f>
        <v>0</v>
      </c>
      <c r="Q101" s="182"/>
      <c r="R101" s="183">
        <f>SUM(R102:R104)</f>
        <v>0</v>
      </c>
      <c r="S101" s="182"/>
      <c r="T101" s="184">
        <f>SUM(T102:T104)</f>
        <v>0</v>
      </c>
      <c r="AR101" s="185" t="s">
        <v>82</v>
      </c>
      <c r="AT101" s="186" t="s">
        <v>71</v>
      </c>
      <c r="AU101" s="186" t="s">
        <v>80</v>
      </c>
      <c r="AY101" s="185" t="s">
        <v>148</v>
      </c>
      <c r="BK101" s="187">
        <f>SUM(BK102:BK104)</f>
        <v>0</v>
      </c>
    </row>
    <row r="102" spans="2:65" s="1" customFormat="1" ht="25.5" customHeight="1">
      <c r="B102" s="39"/>
      <c r="C102" s="190" t="s">
        <v>179</v>
      </c>
      <c r="D102" s="190" t="s">
        <v>151</v>
      </c>
      <c r="E102" s="191" t="s">
        <v>180</v>
      </c>
      <c r="F102" s="192" t="s">
        <v>181</v>
      </c>
      <c r="G102" s="193" t="s">
        <v>174</v>
      </c>
      <c r="H102" s="194">
        <v>3</v>
      </c>
      <c r="I102" s="195"/>
      <c r="J102" s="196">
        <f>ROUND(I102*H102,2)</f>
        <v>0</v>
      </c>
      <c r="K102" s="192" t="s">
        <v>21</v>
      </c>
      <c r="L102" s="59"/>
      <c r="M102" s="197" t="s">
        <v>21</v>
      </c>
      <c r="N102" s="198" t="s">
        <v>45</v>
      </c>
      <c r="O102" s="40"/>
      <c r="P102" s="199">
        <f>O102*H102</f>
        <v>0</v>
      </c>
      <c r="Q102" s="199">
        <v>0</v>
      </c>
      <c r="R102" s="199">
        <f>Q102*H102</f>
        <v>0</v>
      </c>
      <c r="S102" s="199">
        <v>0</v>
      </c>
      <c r="T102" s="200">
        <f>S102*H102</f>
        <v>0</v>
      </c>
      <c r="AR102" s="22" t="s">
        <v>175</v>
      </c>
      <c r="AT102" s="22" t="s">
        <v>151</v>
      </c>
      <c r="AU102" s="22" t="s">
        <v>82</v>
      </c>
      <c r="AY102" s="22" t="s">
        <v>148</v>
      </c>
      <c r="BE102" s="201">
        <f>IF(N102="základní",J102,0)</f>
        <v>0</v>
      </c>
      <c r="BF102" s="201">
        <f>IF(N102="snížená",J102,0)</f>
        <v>0</v>
      </c>
      <c r="BG102" s="201">
        <f>IF(N102="zákl. přenesená",J102,0)</f>
        <v>0</v>
      </c>
      <c r="BH102" s="201">
        <f>IF(N102="sníž. přenesená",J102,0)</f>
        <v>0</v>
      </c>
      <c r="BI102" s="201">
        <f>IF(N102="nulová",J102,0)</f>
        <v>0</v>
      </c>
      <c r="BJ102" s="22" t="s">
        <v>155</v>
      </c>
      <c r="BK102" s="201">
        <f>ROUND(I102*H102,2)</f>
        <v>0</v>
      </c>
      <c r="BL102" s="22" t="s">
        <v>175</v>
      </c>
      <c r="BM102" s="22" t="s">
        <v>182</v>
      </c>
    </row>
    <row r="103" spans="2:65" s="1" customFormat="1" ht="16.5" customHeight="1">
      <c r="B103" s="39"/>
      <c r="C103" s="190" t="s">
        <v>183</v>
      </c>
      <c r="D103" s="190" t="s">
        <v>151</v>
      </c>
      <c r="E103" s="191" t="s">
        <v>184</v>
      </c>
      <c r="F103" s="192" t="s">
        <v>185</v>
      </c>
      <c r="G103" s="193" t="s">
        <v>174</v>
      </c>
      <c r="H103" s="194">
        <v>3</v>
      </c>
      <c r="I103" s="195"/>
      <c r="J103" s="196">
        <f>ROUND(I103*H103,2)</f>
        <v>0</v>
      </c>
      <c r="K103" s="192" t="s">
        <v>21</v>
      </c>
      <c r="L103" s="59"/>
      <c r="M103" s="197" t="s">
        <v>21</v>
      </c>
      <c r="N103" s="198" t="s">
        <v>45</v>
      </c>
      <c r="O103" s="40"/>
      <c r="P103" s="199">
        <f>O103*H103</f>
        <v>0</v>
      </c>
      <c r="Q103" s="199">
        <v>0</v>
      </c>
      <c r="R103" s="199">
        <f>Q103*H103</f>
        <v>0</v>
      </c>
      <c r="S103" s="199">
        <v>0</v>
      </c>
      <c r="T103" s="200">
        <f>S103*H103</f>
        <v>0</v>
      </c>
      <c r="AR103" s="22" t="s">
        <v>175</v>
      </c>
      <c r="AT103" s="22" t="s">
        <v>151</v>
      </c>
      <c r="AU103" s="22" t="s">
        <v>82</v>
      </c>
      <c r="AY103" s="22" t="s">
        <v>148</v>
      </c>
      <c r="BE103" s="201">
        <f>IF(N103="základní",J103,0)</f>
        <v>0</v>
      </c>
      <c r="BF103" s="201">
        <f>IF(N103="snížená",J103,0)</f>
        <v>0</v>
      </c>
      <c r="BG103" s="201">
        <f>IF(N103="zákl. přenesená",J103,0)</f>
        <v>0</v>
      </c>
      <c r="BH103" s="201">
        <f>IF(N103="sníž. přenesená",J103,0)</f>
        <v>0</v>
      </c>
      <c r="BI103" s="201">
        <f>IF(N103="nulová",J103,0)</f>
        <v>0</v>
      </c>
      <c r="BJ103" s="22" t="s">
        <v>155</v>
      </c>
      <c r="BK103" s="201">
        <f>ROUND(I103*H103,2)</f>
        <v>0</v>
      </c>
      <c r="BL103" s="22" t="s">
        <v>175</v>
      </c>
      <c r="BM103" s="22" t="s">
        <v>186</v>
      </c>
    </row>
    <row r="104" spans="2:65" s="1" customFormat="1" ht="16.5" customHeight="1">
      <c r="B104" s="39"/>
      <c r="C104" s="190" t="s">
        <v>187</v>
      </c>
      <c r="D104" s="190" t="s">
        <v>151</v>
      </c>
      <c r="E104" s="191" t="s">
        <v>188</v>
      </c>
      <c r="F104" s="192" t="s">
        <v>189</v>
      </c>
      <c r="G104" s="193" t="s">
        <v>190</v>
      </c>
      <c r="H104" s="202"/>
      <c r="I104" s="195"/>
      <c r="J104" s="196">
        <f>ROUND(I104*H104,2)</f>
        <v>0</v>
      </c>
      <c r="K104" s="192" t="s">
        <v>21</v>
      </c>
      <c r="L104" s="59"/>
      <c r="M104" s="197" t="s">
        <v>21</v>
      </c>
      <c r="N104" s="198" t="s">
        <v>45</v>
      </c>
      <c r="O104" s="40"/>
      <c r="P104" s="199">
        <f>O104*H104</f>
        <v>0</v>
      </c>
      <c r="Q104" s="199">
        <v>0</v>
      </c>
      <c r="R104" s="199">
        <f>Q104*H104</f>
        <v>0</v>
      </c>
      <c r="S104" s="199">
        <v>0</v>
      </c>
      <c r="T104" s="200">
        <f>S104*H104</f>
        <v>0</v>
      </c>
      <c r="AR104" s="22" t="s">
        <v>175</v>
      </c>
      <c r="AT104" s="22" t="s">
        <v>151</v>
      </c>
      <c r="AU104" s="22" t="s">
        <v>82</v>
      </c>
      <c r="AY104" s="22" t="s">
        <v>148</v>
      </c>
      <c r="BE104" s="201">
        <f>IF(N104="základní",J104,0)</f>
        <v>0</v>
      </c>
      <c r="BF104" s="201">
        <f>IF(N104="snížená",J104,0)</f>
        <v>0</v>
      </c>
      <c r="BG104" s="201">
        <f>IF(N104="zákl. přenesená",J104,0)</f>
        <v>0</v>
      </c>
      <c r="BH104" s="201">
        <f>IF(N104="sníž. přenesená",J104,0)</f>
        <v>0</v>
      </c>
      <c r="BI104" s="201">
        <f>IF(N104="nulová",J104,0)</f>
        <v>0</v>
      </c>
      <c r="BJ104" s="22" t="s">
        <v>155</v>
      </c>
      <c r="BK104" s="201">
        <f>ROUND(I104*H104,2)</f>
        <v>0</v>
      </c>
      <c r="BL104" s="22" t="s">
        <v>175</v>
      </c>
      <c r="BM104" s="22" t="s">
        <v>191</v>
      </c>
    </row>
    <row r="105" spans="2:65" s="10" customFormat="1" ht="29.85" customHeight="1">
      <c r="B105" s="174"/>
      <c r="C105" s="175"/>
      <c r="D105" s="176" t="s">
        <v>71</v>
      </c>
      <c r="E105" s="188" t="s">
        <v>192</v>
      </c>
      <c r="F105" s="188" t="s">
        <v>178</v>
      </c>
      <c r="G105" s="175"/>
      <c r="H105" s="175"/>
      <c r="I105" s="178"/>
      <c r="J105" s="189">
        <f>BK105</f>
        <v>0</v>
      </c>
      <c r="K105" s="175"/>
      <c r="L105" s="180"/>
      <c r="M105" s="181"/>
      <c r="N105" s="182"/>
      <c r="O105" s="182"/>
      <c r="P105" s="183">
        <f>SUM(P106:P116)</f>
        <v>0</v>
      </c>
      <c r="Q105" s="182"/>
      <c r="R105" s="183">
        <f>SUM(R106:R116)</f>
        <v>0</v>
      </c>
      <c r="S105" s="182"/>
      <c r="T105" s="184">
        <f>SUM(T106:T116)</f>
        <v>0</v>
      </c>
      <c r="AR105" s="185" t="s">
        <v>82</v>
      </c>
      <c r="AT105" s="186" t="s">
        <v>71</v>
      </c>
      <c r="AU105" s="186" t="s">
        <v>80</v>
      </c>
      <c r="AY105" s="185" t="s">
        <v>148</v>
      </c>
      <c r="BK105" s="187">
        <f>SUM(BK106:BK116)</f>
        <v>0</v>
      </c>
    </row>
    <row r="106" spans="2:65" s="1" customFormat="1" ht="16.5" customHeight="1">
      <c r="B106" s="39"/>
      <c r="C106" s="190" t="s">
        <v>193</v>
      </c>
      <c r="D106" s="190" t="s">
        <v>151</v>
      </c>
      <c r="E106" s="191" t="s">
        <v>194</v>
      </c>
      <c r="F106" s="192" t="s">
        <v>195</v>
      </c>
      <c r="G106" s="193" t="s">
        <v>196</v>
      </c>
      <c r="H106" s="194">
        <v>1</v>
      </c>
      <c r="I106" s="195"/>
      <c r="J106" s="196">
        <f t="shared" ref="J106:J116" si="0">ROUND(I106*H106,2)</f>
        <v>0</v>
      </c>
      <c r="K106" s="192" t="s">
        <v>21</v>
      </c>
      <c r="L106" s="59"/>
      <c r="M106" s="197" t="s">
        <v>21</v>
      </c>
      <c r="N106" s="198" t="s">
        <v>45</v>
      </c>
      <c r="O106" s="40"/>
      <c r="P106" s="199">
        <f t="shared" ref="P106:P116" si="1">O106*H106</f>
        <v>0</v>
      </c>
      <c r="Q106" s="199">
        <v>0</v>
      </c>
      <c r="R106" s="199">
        <f t="shared" ref="R106:R116" si="2">Q106*H106</f>
        <v>0</v>
      </c>
      <c r="S106" s="199">
        <v>0</v>
      </c>
      <c r="T106" s="200">
        <f t="shared" ref="T106:T116" si="3">S106*H106</f>
        <v>0</v>
      </c>
      <c r="AR106" s="22" t="s">
        <v>175</v>
      </c>
      <c r="AT106" s="22" t="s">
        <v>151</v>
      </c>
      <c r="AU106" s="22" t="s">
        <v>82</v>
      </c>
      <c r="AY106" s="22" t="s">
        <v>148</v>
      </c>
      <c r="BE106" s="201">
        <f t="shared" ref="BE106:BE116" si="4">IF(N106="základní",J106,0)</f>
        <v>0</v>
      </c>
      <c r="BF106" s="201">
        <f t="shared" ref="BF106:BF116" si="5">IF(N106="snížená",J106,0)</f>
        <v>0</v>
      </c>
      <c r="BG106" s="201">
        <f t="shared" ref="BG106:BG116" si="6">IF(N106="zákl. přenesená",J106,0)</f>
        <v>0</v>
      </c>
      <c r="BH106" s="201">
        <f t="shared" ref="BH106:BH116" si="7">IF(N106="sníž. přenesená",J106,0)</f>
        <v>0</v>
      </c>
      <c r="BI106" s="201">
        <f t="shared" ref="BI106:BI116" si="8">IF(N106="nulová",J106,0)</f>
        <v>0</v>
      </c>
      <c r="BJ106" s="22" t="s">
        <v>155</v>
      </c>
      <c r="BK106" s="201">
        <f t="shared" ref="BK106:BK116" si="9">ROUND(I106*H106,2)</f>
        <v>0</v>
      </c>
      <c r="BL106" s="22" t="s">
        <v>175</v>
      </c>
      <c r="BM106" s="22" t="s">
        <v>197</v>
      </c>
    </row>
    <row r="107" spans="2:65" s="1" customFormat="1" ht="25.5" customHeight="1">
      <c r="B107" s="39"/>
      <c r="C107" s="190" t="s">
        <v>198</v>
      </c>
      <c r="D107" s="190" t="s">
        <v>151</v>
      </c>
      <c r="E107" s="191" t="s">
        <v>199</v>
      </c>
      <c r="F107" s="192" t="s">
        <v>200</v>
      </c>
      <c r="G107" s="193" t="s">
        <v>174</v>
      </c>
      <c r="H107" s="194">
        <v>8</v>
      </c>
      <c r="I107" s="195"/>
      <c r="J107" s="196">
        <f t="shared" si="0"/>
        <v>0</v>
      </c>
      <c r="K107" s="192" t="s">
        <v>21</v>
      </c>
      <c r="L107" s="59"/>
      <c r="M107" s="197" t="s">
        <v>21</v>
      </c>
      <c r="N107" s="198" t="s">
        <v>45</v>
      </c>
      <c r="O107" s="40"/>
      <c r="P107" s="199">
        <f t="shared" si="1"/>
        <v>0</v>
      </c>
      <c r="Q107" s="199">
        <v>0</v>
      </c>
      <c r="R107" s="199">
        <f t="shared" si="2"/>
        <v>0</v>
      </c>
      <c r="S107" s="199">
        <v>0</v>
      </c>
      <c r="T107" s="200">
        <f t="shared" si="3"/>
        <v>0</v>
      </c>
      <c r="AR107" s="22" t="s">
        <v>175</v>
      </c>
      <c r="AT107" s="22" t="s">
        <v>151</v>
      </c>
      <c r="AU107" s="22" t="s">
        <v>82</v>
      </c>
      <c r="AY107" s="22" t="s">
        <v>148</v>
      </c>
      <c r="BE107" s="201">
        <f t="shared" si="4"/>
        <v>0</v>
      </c>
      <c r="BF107" s="201">
        <f t="shared" si="5"/>
        <v>0</v>
      </c>
      <c r="BG107" s="201">
        <f t="shared" si="6"/>
        <v>0</v>
      </c>
      <c r="BH107" s="201">
        <f t="shared" si="7"/>
        <v>0</v>
      </c>
      <c r="BI107" s="201">
        <f t="shared" si="8"/>
        <v>0</v>
      </c>
      <c r="BJ107" s="22" t="s">
        <v>155</v>
      </c>
      <c r="BK107" s="201">
        <f t="shared" si="9"/>
        <v>0</v>
      </c>
      <c r="BL107" s="22" t="s">
        <v>175</v>
      </c>
      <c r="BM107" s="22" t="s">
        <v>201</v>
      </c>
    </row>
    <row r="108" spans="2:65" s="1" customFormat="1" ht="25.5" customHeight="1">
      <c r="B108" s="39"/>
      <c r="C108" s="190" t="s">
        <v>202</v>
      </c>
      <c r="D108" s="190" t="s">
        <v>151</v>
      </c>
      <c r="E108" s="191" t="s">
        <v>203</v>
      </c>
      <c r="F108" s="192" t="s">
        <v>204</v>
      </c>
      <c r="G108" s="193" t="s">
        <v>174</v>
      </c>
      <c r="H108" s="194">
        <v>4</v>
      </c>
      <c r="I108" s="195"/>
      <c r="J108" s="196">
        <f t="shared" si="0"/>
        <v>0</v>
      </c>
      <c r="K108" s="192" t="s">
        <v>21</v>
      </c>
      <c r="L108" s="59"/>
      <c r="M108" s="197" t="s">
        <v>21</v>
      </c>
      <c r="N108" s="198" t="s">
        <v>45</v>
      </c>
      <c r="O108" s="40"/>
      <c r="P108" s="199">
        <f t="shared" si="1"/>
        <v>0</v>
      </c>
      <c r="Q108" s="199">
        <v>0</v>
      </c>
      <c r="R108" s="199">
        <f t="shared" si="2"/>
        <v>0</v>
      </c>
      <c r="S108" s="199">
        <v>0</v>
      </c>
      <c r="T108" s="200">
        <f t="shared" si="3"/>
        <v>0</v>
      </c>
      <c r="AR108" s="22" t="s">
        <v>175</v>
      </c>
      <c r="AT108" s="22" t="s">
        <v>151</v>
      </c>
      <c r="AU108" s="22" t="s">
        <v>82</v>
      </c>
      <c r="AY108" s="22" t="s">
        <v>148</v>
      </c>
      <c r="BE108" s="201">
        <f t="shared" si="4"/>
        <v>0</v>
      </c>
      <c r="BF108" s="201">
        <f t="shared" si="5"/>
        <v>0</v>
      </c>
      <c r="BG108" s="201">
        <f t="shared" si="6"/>
        <v>0</v>
      </c>
      <c r="BH108" s="201">
        <f t="shared" si="7"/>
        <v>0</v>
      </c>
      <c r="BI108" s="201">
        <f t="shared" si="8"/>
        <v>0</v>
      </c>
      <c r="BJ108" s="22" t="s">
        <v>155</v>
      </c>
      <c r="BK108" s="201">
        <f t="shared" si="9"/>
        <v>0</v>
      </c>
      <c r="BL108" s="22" t="s">
        <v>175</v>
      </c>
      <c r="BM108" s="22" t="s">
        <v>205</v>
      </c>
    </row>
    <row r="109" spans="2:65" s="1" customFormat="1" ht="25.5" customHeight="1">
      <c r="B109" s="39"/>
      <c r="C109" s="190" t="s">
        <v>206</v>
      </c>
      <c r="D109" s="190" t="s">
        <v>151</v>
      </c>
      <c r="E109" s="191" t="s">
        <v>207</v>
      </c>
      <c r="F109" s="192" t="s">
        <v>208</v>
      </c>
      <c r="G109" s="193" t="s">
        <v>196</v>
      </c>
      <c r="H109" s="194">
        <v>4</v>
      </c>
      <c r="I109" s="195"/>
      <c r="J109" s="196">
        <f t="shared" si="0"/>
        <v>0</v>
      </c>
      <c r="K109" s="192" t="s">
        <v>21</v>
      </c>
      <c r="L109" s="59"/>
      <c r="M109" s="197" t="s">
        <v>21</v>
      </c>
      <c r="N109" s="198" t="s">
        <v>45</v>
      </c>
      <c r="O109" s="40"/>
      <c r="P109" s="199">
        <f t="shared" si="1"/>
        <v>0</v>
      </c>
      <c r="Q109" s="199">
        <v>0</v>
      </c>
      <c r="R109" s="199">
        <f t="shared" si="2"/>
        <v>0</v>
      </c>
      <c r="S109" s="199">
        <v>0</v>
      </c>
      <c r="T109" s="200">
        <f t="shared" si="3"/>
        <v>0</v>
      </c>
      <c r="AR109" s="22" t="s">
        <v>175</v>
      </c>
      <c r="AT109" s="22" t="s">
        <v>151</v>
      </c>
      <c r="AU109" s="22" t="s">
        <v>82</v>
      </c>
      <c r="AY109" s="22" t="s">
        <v>148</v>
      </c>
      <c r="BE109" s="201">
        <f t="shared" si="4"/>
        <v>0</v>
      </c>
      <c r="BF109" s="201">
        <f t="shared" si="5"/>
        <v>0</v>
      </c>
      <c r="BG109" s="201">
        <f t="shared" si="6"/>
        <v>0</v>
      </c>
      <c r="BH109" s="201">
        <f t="shared" si="7"/>
        <v>0</v>
      </c>
      <c r="BI109" s="201">
        <f t="shared" si="8"/>
        <v>0</v>
      </c>
      <c r="BJ109" s="22" t="s">
        <v>155</v>
      </c>
      <c r="BK109" s="201">
        <f t="shared" si="9"/>
        <v>0</v>
      </c>
      <c r="BL109" s="22" t="s">
        <v>175</v>
      </c>
      <c r="BM109" s="22" t="s">
        <v>209</v>
      </c>
    </row>
    <row r="110" spans="2:65" s="1" customFormat="1" ht="16.5" customHeight="1">
      <c r="B110" s="39"/>
      <c r="C110" s="190" t="s">
        <v>210</v>
      </c>
      <c r="D110" s="190" t="s">
        <v>151</v>
      </c>
      <c r="E110" s="191" t="s">
        <v>211</v>
      </c>
      <c r="F110" s="192" t="s">
        <v>212</v>
      </c>
      <c r="G110" s="193" t="s">
        <v>196</v>
      </c>
      <c r="H110" s="194">
        <v>2</v>
      </c>
      <c r="I110" s="195"/>
      <c r="J110" s="196">
        <f t="shared" si="0"/>
        <v>0</v>
      </c>
      <c r="K110" s="192" t="s">
        <v>21</v>
      </c>
      <c r="L110" s="59"/>
      <c r="M110" s="197" t="s">
        <v>21</v>
      </c>
      <c r="N110" s="198" t="s">
        <v>45</v>
      </c>
      <c r="O110" s="40"/>
      <c r="P110" s="199">
        <f t="shared" si="1"/>
        <v>0</v>
      </c>
      <c r="Q110" s="199">
        <v>0</v>
      </c>
      <c r="R110" s="199">
        <f t="shared" si="2"/>
        <v>0</v>
      </c>
      <c r="S110" s="199">
        <v>0</v>
      </c>
      <c r="T110" s="200">
        <f t="shared" si="3"/>
        <v>0</v>
      </c>
      <c r="AR110" s="22" t="s">
        <v>175</v>
      </c>
      <c r="AT110" s="22" t="s">
        <v>151</v>
      </c>
      <c r="AU110" s="22" t="s">
        <v>82</v>
      </c>
      <c r="AY110" s="22" t="s">
        <v>148</v>
      </c>
      <c r="BE110" s="201">
        <f t="shared" si="4"/>
        <v>0</v>
      </c>
      <c r="BF110" s="201">
        <f t="shared" si="5"/>
        <v>0</v>
      </c>
      <c r="BG110" s="201">
        <f t="shared" si="6"/>
        <v>0</v>
      </c>
      <c r="BH110" s="201">
        <f t="shared" si="7"/>
        <v>0</v>
      </c>
      <c r="BI110" s="201">
        <f t="shared" si="8"/>
        <v>0</v>
      </c>
      <c r="BJ110" s="22" t="s">
        <v>155</v>
      </c>
      <c r="BK110" s="201">
        <f t="shared" si="9"/>
        <v>0</v>
      </c>
      <c r="BL110" s="22" t="s">
        <v>175</v>
      </c>
      <c r="BM110" s="22" t="s">
        <v>213</v>
      </c>
    </row>
    <row r="111" spans="2:65" s="1" customFormat="1" ht="16.5" customHeight="1">
      <c r="B111" s="39"/>
      <c r="C111" s="190" t="s">
        <v>214</v>
      </c>
      <c r="D111" s="190" t="s">
        <v>151</v>
      </c>
      <c r="E111" s="191" t="s">
        <v>215</v>
      </c>
      <c r="F111" s="192" t="s">
        <v>216</v>
      </c>
      <c r="G111" s="193" t="s">
        <v>196</v>
      </c>
      <c r="H111" s="194">
        <v>1</v>
      </c>
      <c r="I111" s="195"/>
      <c r="J111" s="196">
        <f t="shared" si="0"/>
        <v>0</v>
      </c>
      <c r="K111" s="192" t="s">
        <v>21</v>
      </c>
      <c r="L111" s="59"/>
      <c r="M111" s="197" t="s">
        <v>21</v>
      </c>
      <c r="N111" s="198" t="s">
        <v>45</v>
      </c>
      <c r="O111" s="40"/>
      <c r="P111" s="199">
        <f t="shared" si="1"/>
        <v>0</v>
      </c>
      <c r="Q111" s="199">
        <v>0</v>
      </c>
      <c r="R111" s="199">
        <f t="shared" si="2"/>
        <v>0</v>
      </c>
      <c r="S111" s="199">
        <v>0</v>
      </c>
      <c r="T111" s="200">
        <f t="shared" si="3"/>
        <v>0</v>
      </c>
      <c r="AR111" s="22" t="s">
        <v>175</v>
      </c>
      <c r="AT111" s="22" t="s">
        <v>151</v>
      </c>
      <c r="AU111" s="22" t="s">
        <v>82</v>
      </c>
      <c r="AY111" s="22" t="s">
        <v>148</v>
      </c>
      <c r="BE111" s="201">
        <f t="shared" si="4"/>
        <v>0</v>
      </c>
      <c r="BF111" s="201">
        <f t="shared" si="5"/>
        <v>0</v>
      </c>
      <c r="BG111" s="201">
        <f t="shared" si="6"/>
        <v>0</v>
      </c>
      <c r="BH111" s="201">
        <f t="shared" si="7"/>
        <v>0</v>
      </c>
      <c r="BI111" s="201">
        <f t="shared" si="8"/>
        <v>0</v>
      </c>
      <c r="BJ111" s="22" t="s">
        <v>155</v>
      </c>
      <c r="BK111" s="201">
        <f t="shared" si="9"/>
        <v>0</v>
      </c>
      <c r="BL111" s="22" t="s">
        <v>175</v>
      </c>
      <c r="BM111" s="22" t="s">
        <v>217</v>
      </c>
    </row>
    <row r="112" spans="2:65" s="1" customFormat="1" ht="16.5" customHeight="1">
      <c r="B112" s="39"/>
      <c r="C112" s="190" t="s">
        <v>10</v>
      </c>
      <c r="D112" s="190" t="s">
        <v>151</v>
      </c>
      <c r="E112" s="191" t="s">
        <v>218</v>
      </c>
      <c r="F112" s="192" t="s">
        <v>219</v>
      </c>
      <c r="G112" s="193" t="s">
        <v>196</v>
      </c>
      <c r="H112" s="194">
        <v>1</v>
      </c>
      <c r="I112" s="195"/>
      <c r="J112" s="196">
        <f t="shared" si="0"/>
        <v>0</v>
      </c>
      <c r="K112" s="192" t="s">
        <v>21</v>
      </c>
      <c r="L112" s="59"/>
      <c r="M112" s="197" t="s">
        <v>21</v>
      </c>
      <c r="N112" s="198" t="s">
        <v>45</v>
      </c>
      <c r="O112" s="40"/>
      <c r="P112" s="199">
        <f t="shared" si="1"/>
        <v>0</v>
      </c>
      <c r="Q112" s="199">
        <v>0</v>
      </c>
      <c r="R112" s="199">
        <f t="shared" si="2"/>
        <v>0</v>
      </c>
      <c r="S112" s="199">
        <v>0</v>
      </c>
      <c r="T112" s="200">
        <f t="shared" si="3"/>
        <v>0</v>
      </c>
      <c r="AR112" s="22" t="s">
        <v>175</v>
      </c>
      <c r="AT112" s="22" t="s">
        <v>151</v>
      </c>
      <c r="AU112" s="22" t="s">
        <v>82</v>
      </c>
      <c r="AY112" s="22" t="s">
        <v>148</v>
      </c>
      <c r="BE112" s="201">
        <f t="shared" si="4"/>
        <v>0</v>
      </c>
      <c r="BF112" s="201">
        <f t="shared" si="5"/>
        <v>0</v>
      </c>
      <c r="BG112" s="201">
        <f t="shared" si="6"/>
        <v>0</v>
      </c>
      <c r="BH112" s="201">
        <f t="shared" si="7"/>
        <v>0</v>
      </c>
      <c r="BI112" s="201">
        <f t="shared" si="8"/>
        <v>0</v>
      </c>
      <c r="BJ112" s="22" t="s">
        <v>155</v>
      </c>
      <c r="BK112" s="201">
        <f t="shared" si="9"/>
        <v>0</v>
      </c>
      <c r="BL112" s="22" t="s">
        <v>175</v>
      </c>
      <c r="BM112" s="22" t="s">
        <v>220</v>
      </c>
    </row>
    <row r="113" spans="2:65" s="1" customFormat="1" ht="16.5" customHeight="1">
      <c r="B113" s="39"/>
      <c r="C113" s="190" t="s">
        <v>175</v>
      </c>
      <c r="D113" s="190" t="s">
        <v>151</v>
      </c>
      <c r="E113" s="191" t="s">
        <v>221</v>
      </c>
      <c r="F113" s="192" t="s">
        <v>222</v>
      </c>
      <c r="G113" s="193" t="s">
        <v>196</v>
      </c>
      <c r="H113" s="194">
        <v>1</v>
      </c>
      <c r="I113" s="195"/>
      <c r="J113" s="196">
        <f t="shared" si="0"/>
        <v>0</v>
      </c>
      <c r="K113" s="192" t="s">
        <v>21</v>
      </c>
      <c r="L113" s="59"/>
      <c r="M113" s="197" t="s">
        <v>21</v>
      </c>
      <c r="N113" s="198" t="s">
        <v>45</v>
      </c>
      <c r="O113" s="40"/>
      <c r="P113" s="199">
        <f t="shared" si="1"/>
        <v>0</v>
      </c>
      <c r="Q113" s="199">
        <v>0</v>
      </c>
      <c r="R113" s="199">
        <f t="shared" si="2"/>
        <v>0</v>
      </c>
      <c r="S113" s="199">
        <v>0</v>
      </c>
      <c r="T113" s="200">
        <f t="shared" si="3"/>
        <v>0</v>
      </c>
      <c r="AR113" s="22" t="s">
        <v>175</v>
      </c>
      <c r="AT113" s="22" t="s">
        <v>151</v>
      </c>
      <c r="AU113" s="22" t="s">
        <v>82</v>
      </c>
      <c r="AY113" s="22" t="s">
        <v>148</v>
      </c>
      <c r="BE113" s="201">
        <f t="shared" si="4"/>
        <v>0</v>
      </c>
      <c r="BF113" s="201">
        <f t="shared" si="5"/>
        <v>0</v>
      </c>
      <c r="BG113" s="201">
        <f t="shared" si="6"/>
        <v>0</v>
      </c>
      <c r="BH113" s="201">
        <f t="shared" si="7"/>
        <v>0</v>
      </c>
      <c r="BI113" s="201">
        <f t="shared" si="8"/>
        <v>0</v>
      </c>
      <c r="BJ113" s="22" t="s">
        <v>155</v>
      </c>
      <c r="BK113" s="201">
        <f t="shared" si="9"/>
        <v>0</v>
      </c>
      <c r="BL113" s="22" t="s">
        <v>175</v>
      </c>
      <c r="BM113" s="22" t="s">
        <v>223</v>
      </c>
    </row>
    <row r="114" spans="2:65" s="1" customFormat="1" ht="16.5" customHeight="1">
      <c r="B114" s="39"/>
      <c r="C114" s="190" t="s">
        <v>224</v>
      </c>
      <c r="D114" s="190" t="s">
        <v>151</v>
      </c>
      <c r="E114" s="191" t="s">
        <v>225</v>
      </c>
      <c r="F114" s="192" t="s">
        <v>226</v>
      </c>
      <c r="G114" s="193" t="s">
        <v>196</v>
      </c>
      <c r="H114" s="194">
        <v>3</v>
      </c>
      <c r="I114" s="195"/>
      <c r="J114" s="196">
        <f t="shared" si="0"/>
        <v>0</v>
      </c>
      <c r="K114" s="192" t="s">
        <v>21</v>
      </c>
      <c r="L114" s="59"/>
      <c r="M114" s="197" t="s">
        <v>21</v>
      </c>
      <c r="N114" s="198" t="s">
        <v>45</v>
      </c>
      <c r="O114" s="40"/>
      <c r="P114" s="199">
        <f t="shared" si="1"/>
        <v>0</v>
      </c>
      <c r="Q114" s="199">
        <v>0</v>
      </c>
      <c r="R114" s="199">
        <f t="shared" si="2"/>
        <v>0</v>
      </c>
      <c r="S114" s="199">
        <v>0</v>
      </c>
      <c r="T114" s="200">
        <f t="shared" si="3"/>
        <v>0</v>
      </c>
      <c r="AR114" s="22" t="s">
        <v>175</v>
      </c>
      <c r="AT114" s="22" t="s">
        <v>151</v>
      </c>
      <c r="AU114" s="22" t="s">
        <v>82</v>
      </c>
      <c r="AY114" s="22" t="s">
        <v>148</v>
      </c>
      <c r="BE114" s="201">
        <f t="shared" si="4"/>
        <v>0</v>
      </c>
      <c r="BF114" s="201">
        <f t="shared" si="5"/>
        <v>0</v>
      </c>
      <c r="BG114" s="201">
        <f t="shared" si="6"/>
        <v>0</v>
      </c>
      <c r="BH114" s="201">
        <f t="shared" si="7"/>
        <v>0</v>
      </c>
      <c r="BI114" s="201">
        <f t="shared" si="8"/>
        <v>0</v>
      </c>
      <c r="BJ114" s="22" t="s">
        <v>155</v>
      </c>
      <c r="BK114" s="201">
        <f t="shared" si="9"/>
        <v>0</v>
      </c>
      <c r="BL114" s="22" t="s">
        <v>175</v>
      </c>
      <c r="BM114" s="22" t="s">
        <v>227</v>
      </c>
    </row>
    <row r="115" spans="2:65" s="1" customFormat="1" ht="25.5" customHeight="1">
      <c r="B115" s="39"/>
      <c r="C115" s="190" t="s">
        <v>228</v>
      </c>
      <c r="D115" s="190" t="s">
        <v>151</v>
      </c>
      <c r="E115" s="191" t="s">
        <v>229</v>
      </c>
      <c r="F115" s="192" t="s">
        <v>230</v>
      </c>
      <c r="G115" s="193" t="s">
        <v>154</v>
      </c>
      <c r="H115" s="194">
        <v>0.13200000000000001</v>
      </c>
      <c r="I115" s="195"/>
      <c r="J115" s="196">
        <f t="shared" si="0"/>
        <v>0</v>
      </c>
      <c r="K115" s="192" t="s">
        <v>21</v>
      </c>
      <c r="L115" s="59"/>
      <c r="M115" s="197" t="s">
        <v>21</v>
      </c>
      <c r="N115" s="198" t="s">
        <v>45</v>
      </c>
      <c r="O115" s="40"/>
      <c r="P115" s="199">
        <f t="shared" si="1"/>
        <v>0</v>
      </c>
      <c r="Q115" s="199">
        <v>0</v>
      </c>
      <c r="R115" s="199">
        <f t="shared" si="2"/>
        <v>0</v>
      </c>
      <c r="S115" s="199">
        <v>0</v>
      </c>
      <c r="T115" s="200">
        <f t="shared" si="3"/>
        <v>0</v>
      </c>
      <c r="AR115" s="22" t="s">
        <v>175</v>
      </c>
      <c r="AT115" s="22" t="s">
        <v>151</v>
      </c>
      <c r="AU115" s="22" t="s">
        <v>82</v>
      </c>
      <c r="AY115" s="22" t="s">
        <v>148</v>
      </c>
      <c r="BE115" s="201">
        <f t="shared" si="4"/>
        <v>0</v>
      </c>
      <c r="BF115" s="201">
        <f t="shared" si="5"/>
        <v>0</v>
      </c>
      <c r="BG115" s="201">
        <f t="shared" si="6"/>
        <v>0</v>
      </c>
      <c r="BH115" s="201">
        <f t="shared" si="7"/>
        <v>0</v>
      </c>
      <c r="BI115" s="201">
        <f t="shared" si="8"/>
        <v>0</v>
      </c>
      <c r="BJ115" s="22" t="s">
        <v>155</v>
      </c>
      <c r="BK115" s="201">
        <f t="shared" si="9"/>
        <v>0</v>
      </c>
      <c r="BL115" s="22" t="s">
        <v>175</v>
      </c>
      <c r="BM115" s="22" t="s">
        <v>231</v>
      </c>
    </row>
    <row r="116" spans="2:65" s="1" customFormat="1" ht="16.5" customHeight="1">
      <c r="B116" s="39"/>
      <c r="C116" s="190" t="s">
        <v>232</v>
      </c>
      <c r="D116" s="190" t="s">
        <v>151</v>
      </c>
      <c r="E116" s="191" t="s">
        <v>233</v>
      </c>
      <c r="F116" s="192" t="s">
        <v>234</v>
      </c>
      <c r="G116" s="193" t="s">
        <v>190</v>
      </c>
      <c r="H116" s="202"/>
      <c r="I116" s="195"/>
      <c r="J116" s="196">
        <f t="shared" si="0"/>
        <v>0</v>
      </c>
      <c r="K116" s="192" t="s">
        <v>21</v>
      </c>
      <c r="L116" s="59"/>
      <c r="M116" s="197" t="s">
        <v>21</v>
      </c>
      <c r="N116" s="198" t="s">
        <v>45</v>
      </c>
      <c r="O116" s="40"/>
      <c r="P116" s="199">
        <f t="shared" si="1"/>
        <v>0</v>
      </c>
      <c r="Q116" s="199">
        <v>0</v>
      </c>
      <c r="R116" s="199">
        <f t="shared" si="2"/>
        <v>0</v>
      </c>
      <c r="S116" s="199">
        <v>0</v>
      </c>
      <c r="T116" s="200">
        <f t="shared" si="3"/>
        <v>0</v>
      </c>
      <c r="AR116" s="22" t="s">
        <v>175</v>
      </c>
      <c r="AT116" s="22" t="s">
        <v>151</v>
      </c>
      <c r="AU116" s="22" t="s">
        <v>82</v>
      </c>
      <c r="AY116" s="22" t="s">
        <v>148</v>
      </c>
      <c r="BE116" s="201">
        <f t="shared" si="4"/>
        <v>0</v>
      </c>
      <c r="BF116" s="201">
        <f t="shared" si="5"/>
        <v>0</v>
      </c>
      <c r="BG116" s="201">
        <f t="shared" si="6"/>
        <v>0</v>
      </c>
      <c r="BH116" s="201">
        <f t="shared" si="7"/>
        <v>0</v>
      </c>
      <c r="BI116" s="201">
        <f t="shared" si="8"/>
        <v>0</v>
      </c>
      <c r="BJ116" s="22" t="s">
        <v>155</v>
      </c>
      <c r="BK116" s="201">
        <f t="shared" si="9"/>
        <v>0</v>
      </c>
      <c r="BL116" s="22" t="s">
        <v>175</v>
      </c>
      <c r="BM116" s="22" t="s">
        <v>235</v>
      </c>
    </row>
    <row r="117" spans="2:65" s="10" customFormat="1" ht="29.85" customHeight="1">
      <c r="B117" s="174"/>
      <c r="C117" s="175"/>
      <c r="D117" s="176" t="s">
        <v>71</v>
      </c>
      <c r="E117" s="188" t="s">
        <v>236</v>
      </c>
      <c r="F117" s="188" t="s">
        <v>178</v>
      </c>
      <c r="G117" s="175"/>
      <c r="H117" s="175"/>
      <c r="I117" s="178"/>
      <c r="J117" s="189">
        <f>BK117</f>
        <v>0</v>
      </c>
      <c r="K117" s="175"/>
      <c r="L117" s="180"/>
      <c r="M117" s="181"/>
      <c r="N117" s="182"/>
      <c r="O117" s="182"/>
      <c r="P117" s="183">
        <f>SUM(P118:P123)</f>
        <v>0</v>
      </c>
      <c r="Q117" s="182"/>
      <c r="R117" s="183">
        <f>SUM(R118:R123)</f>
        <v>0</v>
      </c>
      <c r="S117" s="182"/>
      <c r="T117" s="184">
        <f>SUM(T118:T123)</f>
        <v>0</v>
      </c>
      <c r="AR117" s="185" t="s">
        <v>82</v>
      </c>
      <c r="AT117" s="186" t="s">
        <v>71</v>
      </c>
      <c r="AU117" s="186" t="s">
        <v>80</v>
      </c>
      <c r="AY117" s="185" t="s">
        <v>148</v>
      </c>
      <c r="BK117" s="187">
        <f>SUM(BK118:BK123)</f>
        <v>0</v>
      </c>
    </row>
    <row r="118" spans="2:65" s="1" customFormat="1" ht="16.5" customHeight="1">
      <c r="B118" s="39"/>
      <c r="C118" s="190" t="s">
        <v>237</v>
      </c>
      <c r="D118" s="190" t="s">
        <v>151</v>
      </c>
      <c r="E118" s="191" t="s">
        <v>238</v>
      </c>
      <c r="F118" s="192" t="s">
        <v>239</v>
      </c>
      <c r="G118" s="193" t="s">
        <v>240</v>
      </c>
      <c r="H118" s="194">
        <v>4</v>
      </c>
      <c r="I118" s="195"/>
      <c r="J118" s="196">
        <f t="shared" ref="J118:J123" si="10">ROUND(I118*H118,2)</f>
        <v>0</v>
      </c>
      <c r="K118" s="192" t="s">
        <v>21</v>
      </c>
      <c r="L118" s="59"/>
      <c r="M118" s="197" t="s">
        <v>21</v>
      </c>
      <c r="N118" s="198" t="s">
        <v>45</v>
      </c>
      <c r="O118" s="40"/>
      <c r="P118" s="199">
        <f t="shared" ref="P118:P123" si="11">O118*H118</f>
        <v>0</v>
      </c>
      <c r="Q118" s="199">
        <v>0</v>
      </c>
      <c r="R118" s="199">
        <f t="shared" ref="R118:R123" si="12">Q118*H118</f>
        <v>0</v>
      </c>
      <c r="S118" s="199">
        <v>0</v>
      </c>
      <c r="T118" s="200">
        <f t="shared" ref="T118:T123" si="13">S118*H118</f>
        <v>0</v>
      </c>
      <c r="AR118" s="22" t="s">
        <v>175</v>
      </c>
      <c r="AT118" s="22" t="s">
        <v>151</v>
      </c>
      <c r="AU118" s="22" t="s">
        <v>82</v>
      </c>
      <c r="AY118" s="22" t="s">
        <v>148</v>
      </c>
      <c r="BE118" s="201">
        <f t="shared" ref="BE118:BE123" si="14">IF(N118="základní",J118,0)</f>
        <v>0</v>
      </c>
      <c r="BF118" s="201">
        <f t="shared" ref="BF118:BF123" si="15">IF(N118="snížená",J118,0)</f>
        <v>0</v>
      </c>
      <c r="BG118" s="201">
        <f t="shared" ref="BG118:BG123" si="16">IF(N118="zákl. přenesená",J118,0)</f>
        <v>0</v>
      </c>
      <c r="BH118" s="201">
        <f t="shared" ref="BH118:BH123" si="17">IF(N118="sníž. přenesená",J118,0)</f>
        <v>0</v>
      </c>
      <c r="BI118" s="201">
        <f t="shared" ref="BI118:BI123" si="18">IF(N118="nulová",J118,0)</f>
        <v>0</v>
      </c>
      <c r="BJ118" s="22" t="s">
        <v>155</v>
      </c>
      <c r="BK118" s="201">
        <f t="shared" ref="BK118:BK123" si="19">ROUND(I118*H118,2)</f>
        <v>0</v>
      </c>
      <c r="BL118" s="22" t="s">
        <v>175</v>
      </c>
      <c r="BM118" s="22" t="s">
        <v>241</v>
      </c>
    </row>
    <row r="119" spans="2:65" s="1" customFormat="1" ht="25.5" customHeight="1">
      <c r="B119" s="39"/>
      <c r="C119" s="190" t="s">
        <v>9</v>
      </c>
      <c r="D119" s="190" t="s">
        <v>151</v>
      </c>
      <c r="E119" s="191" t="s">
        <v>242</v>
      </c>
      <c r="F119" s="192" t="s">
        <v>243</v>
      </c>
      <c r="G119" s="193" t="s">
        <v>240</v>
      </c>
      <c r="H119" s="194">
        <v>1</v>
      </c>
      <c r="I119" s="195"/>
      <c r="J119" s="196">
        <f t="shared" si="10"/>
        <v>0</v>
      </c>
      <c r="K119" s="192" t="s">
        <v>21</v>
      </c>
      <c r="L119" s="59"/>
      <c r="M119" s="197" t="s">
        <v>21</v>
      </c>
      <c r="N119" s="198" t="s">
        <v>45</v>
      </c>
      <c r="O119" s="40"/>
      <c r="P119" s="199">
        <f t="shared" si="11"/>
        <v>0</v>
      </c>
      <c r="Q119" s="199">
        <v>0</v>
      </c>
      <c r="R119" s="199">
        <f t="shared" si="12"/>
        <v>0</v>
      </c>
      <c r="S119" s="199">
        <v>0</v>
      </c>
      <c r="T119" s="200">
        <f t="shared" si="13"/>
        <v>0</v>
      </c>
      <c r="AR119" s="22" t="s">
        <v>175</v>
      </c>
      <c r="AT119" s="22" t="s">
        <v>151</v>
      </c>
      <c r="AU119" s="22" t="s">
        <v>82</v>
      </c>
      <c r="AY119" s="22" t="s">
        <v>148</v>
      </c>
      <c r="BE119" s="201">
        <f t="shared" si="14"/>
        <v>0</v>
      </c>
      <c r="BF119" s="201">
        <f t="shared" si="15"/>
        <v>0</v>
      </c>
      <c r="BG119" s="201">
        <f t="shared" si="16"/>
        <v>0</v>
      </c>
      <c r="BH119" s="201">
        <f t="shared" si="17"/>
        <v>0</v>
      </c>
      <c r="BI119" s="201">
        <f t="shared" si="18"/>
        <v>0</v>
      </c>
      <c r="BJ119" s="22" t="s">
        <v>155</v>
      </c>
      <c r="BK119" s="201">
        <f t="shared" si="19"/>
        <v>0</v>
      </c>
      <c r="BL119" s="22" t="s">
        <v>175</v>
      </c>
      <c r="BM119" s="22" t="s">
        <v>244</v>
      </c>
    </row>
    <row r="120" spans="2:65" s="1" customFormat="1" ht="16.5" customHeight="1">
      <c r="B120" s="39"/>
      <c r="C120" s="190" t="s">
        <v>245</v>
      </c>
      <c r="D120" s="190" t="s">
        <v>151</v>
      </c>
      <c r="E120" s="191" t="s">
        <v>246</v>
      </c>
      <c r="F120" s="192" t="s">
        <v>247</v>
      </c>
      <c r="G120" s="193" t="s">
        <v>240</v>
      </c>
      <c r="H120" s="194">
        <v>1</v>
      </c>
      <c r="I120" s="195"/>
      <c r="J120" s="196">
        <f t="shared" si="10"/>
        <v>0</v>
      </c>
      <c r="K120" s="192" t="s">
        <v>21</v>
      </c>
      <c r="L120" s="59"/>
      <c r="M120" s="197" t="s">
        <v>21</v>
      </c>
      <c r="N120" s="198" t="s">
        <v>45</v>
      </c>
      <c r="O120" s="40"/>
      <c r="P120" s="199">
        <f t="shared" si="11"/>
        <v>0</v>
      </c>
      <c r="Q120" s="199">
        <v>0</v>
      </c>
      <c r="R120" s="199">
        <f t="shared" si="12"/>
        <v>0</v>
      </c>
      <c r="S120" s="199">
        <v>0</v>
      </c>
      <c r="T120" s="200">
        <f t="shared" si="13"/>
        <v>0</v>
      </c>
      <c r="AR120" s="22" t="s">
        <v>175</v>
      </c>
      <c r="AT120" s="22" t="s">
        <v>151</v>
      </c>
      <c r="AU120" s="22" t="s">
        <v>82</v>
      </c>
      <c r="AY120" s="22" t="s">
        <v>148</v>
      </c>
      <c r="BE120" s="201">
        <f t="shared" si="14"/>
        <v>0</v>
      </c>
      <c r="BF120" s="201">
        <f t="shared" si="15"/>
        <v>0</v>
      </c>
      <c r="BG120" s="201">
        <f t="shared" si="16"/>
        <v>0</v>
      </c>
      <c r="BH120" s="201">
        <f t="shared" si="17"/>
        <v>0</v>
      </c>
      <c r="BI120" s="201">
        <f t="shared" si="18"/>
        <v>0</v>
      </c>
      <c r="BJ120" s="22" t="s">
        <v>155</v>
      </c>
      <c r="BK120" s="201">
        <f t="shared" si="19"/>
        <v>0</v>
      </c>
      <c r="BL120" s="22" t="s">
        <v>175</v>
      </c>
      <c r="BM120" s="22" t="s">
        <v>248</v>
      </c>
    </row>
    <row r="121" spans="2:65" s="1" customFormat="1" ht="25.5" customHeight="1">
      <c r="B121" s="39"/>
      <c r="C121" s="190" t="s">
        <v>249</v>
      </c>
      <c r="D121" s="190" t="s">
        <v>151</v>
      </c>
      <c r="E121" s="191" t="s">
        <v>250</v>
      </c>
      <c r="F121" s="192" t="s">
        <v>251</v>
      </c>
      <c r="G121" s="193" t="s">
        <v>154</v>
      </c>
      <c r="H121" s="194">
        <v>0.63</v>
      </c>
      <c r="I121" s="195"/>
      <c r="J121" s="196">
        <f t="shared" si="10"/>
        <v>0</v>
      </c>
      <c r="K121" s="192" t="s">
        <v>21</v>
      </c>
      <c r="L121" s="59"/>
      <c r="M121" s="197" t="s">
        <v>21</v>
      </c>
      <c r="N121" s="198" t="s">
        <v>45</v>
      </c>
      <c r="O121" s="40"/>
      <c r="P121" s="199">
        <f t="shared" si="11"/>
        <v>0</v>
      </c>
      <c r="Q121" s="199">
        <v>0</v>
      </c>
      <c r="R121" s="199">
        <f t="shared" si="12"/>
        <v>0</v>
      </c>
      <c r="S121" s="199">
        <v>0</v>
      </c>
      <c r="T121" s="200">
        <f t="shared" si="13"/>
        <v>0</v>
      </c>
      <c r="AR121" s="22" t="s">
        <v>175</v>
      </c>
      <c r="AT121" s="22" t="s">
        <v>151</v>
      </c>
      <c r="AU121" s="22" t="s">
        <v>82</v>
      </c>
      <c r="AY121" s="22" t="s">
        <v>148</v>
      </c>
      <c r="BE121" s="201">
        <f t="shared" si="14"/>
        <v>0</v>
      </c>
      <c r="BF121" s="201">
        <f t="shared" si="15"/>
        <v>0</v>
      </c>
      <c r="BG121" s="201">
        <f t="shared" si="16"/>
        <v>0</v>
      </c>
      <c r="BH121" s="201">
        <f t="shared" si="17"/>
        <v>0</v>
      </c>
      <c r="BI121" s="201">
        <f t="shared" si="18"/>
        <v>0</v>
      </c>
      <c r="BJ121" s="22" t="s">
        <v>155</v>
      </c>
      <c r="BK121" s="201">
        <f t="shared" si="19"/>
        <v>0</v>
      </c>
      <c r="BL121" s="22" t="s">
        <v>175</v>
      </c>
      <c r="BM121" s="22" t="s">
        <v>252</v>
      </c>
    </row>
    <row r="122" spans="2:65" s="1" customFormat="1" ht="16.5" customHeight="1">
      <c r="B122" s="39"/>
      <c r="C122" s="190" t="s">
        <v>253</v>
      </c>
      <c r="D122" s="190" t="s">
        <v>151</v>
      </c>
      <c r="E122" s="191" t="s">
        <v>254</v>
      </c>
      <c r="F122" s="192" t="s">
        <v>255</v>
      </c>
      <c r="G122" s="193" t="s">
        <v>196</v>
      </c>
      <c r="H122" s="194">
        <v>1</v>
      </c>
      <c r="I122" s="195"/>
      <c r="J122" s="196">
        <f t="shared" si="10"/>
        <v>0</v>
      </c>
      <c r="K122" s="192" t="s">
        <v>21</v>
      </c>
      <c r="L122" s="59"/>
      <c r="M122" s="197" t="s">
        <v>21</v>
      </c>
      <c r="N122" s="198" t="s">
        <v>45</v>
      </c>
      <c r="O122" s="40"/>
      <c r="P122" s="199">
        <f t="shared" si="11"/>
        <v>0</v>
      </c>
      <c r="Q122" s="199">
        <v>0</v>
      </c>
      <c r="R122" s="199">
        <f t="shared" si="12"/>
        <v>0</v>
      </c>
      <c r="S122" s="199">
        <v>0</v>
      </c>
      <c r="T122" s="200">
        <f t="shared" si="13"/>
        <v>0</v>
      </c>
      <c r="AR122" s="22" t="s">
        <v>175</v>
      </c>
      <c r="AT122" s="22" t="s">
        <v>151</v>
      </c>
      <c r="AU122" s="22" t="s">
        <v>82</v>
      </c>
      <c r="AY122" s="22" t="s">
        <v>148</v>
      </c>
      <c r="BE122" s="201">
        <f t="shared" si="14"/>
        <v>0</v>
      </c>
      <c r="BF122" s="201">
        <f t="shared" si="15"/>
        <v>0</v>
      </c>
      <c r="BG122" s="201">
        <f t="shared" si="16"/>
        <v>0</v>
      </c>
      <c r="BH122" s="201">
        <f t="shared" si="17"/>
        <v>0</v>
      </c>
      <c r="BI122" s="201">
        <f t="shared" si="18"/>
        <v>0</v>
      </c>
      <c r="BJ122" s="22" t="s">
        <v>155</v>
      </c>
      <c r="BK122" s="201">
        <f t="shared" si="19"/>
        <v>0</v>
      </c>
      <c r="BL122" s="22" t="s">
        <v>175</v>
      </c>
      <c r="BM122" s="22" t="s">
        <v>256</v>
      </c>
    </row>
    <row r="123" spans="2:65" s="1" customFormat="1" ht="16.5" customHeight="1">
      <c r="B123" s="39"/>
      <c r="C123" s="190" t="s">
        <v>257</v>
      </c>
      <c r="D123" s="190" t="s">
        <v>151</v>
      </c>
      <c r="E123" s="191" t="s">
        <v>258</v>
      </c>
      <c r="F123" s="192" t="s">
        <v>259</v>
      </c>
      <c r="G123" s="193" t="s">
        <v>190</v>
      </c>
      <c r="H123" s="202"/>
      <c r="I123" s="195"/>
      <c r="J123" s="196">
        <f t="shared" si="10"/>
        <v>0</v>
      </c>
      <c r="K123" s="192" t="s">
        <v>21</v>
      </c>
      <c r="L123" s="59"/>
      <c r="M123" s="197" t="s">
        <v>21</v>
      </c>
      <c r="N123" s="198" t="s">
        <v>45</v>
      </c>
      <c r="O123" s="40"/>
      <c r="P123" s="199">
        <f t="shared" si="11"/>
        <v>0</v>
      </c>
      <c r="Q123" s="199">
        <v>0</v>
      </c>
      <c r="R123" s="199">
        <f t="shared" si="12"/>
        <v>0</v>
      </c>
      <c r="S123" s="199">
        <v>0</v>
      </c>
      <c r="T123" s="200">
        <f t="shared" si="13"/>
        <v>0</v>
      </c>
      <c r="AR123" s="22" t="s">
        <v>175</v>
      </c>
      <c r="AT123" s="22" t="s">
        <v>151</v>
      </c>
      <c r="AU123" s="22" t="s">
        <v>82</v>
      </c>
      <c r="AY123" s="22" t="s">
        <v>148</v>
      </c>
      <c r="BE123" s="201">
        <f t="shared" si="14"/>
        <v>0</v>
      </c>
      <c r="BF123" s="201">
        <f t="shared" si="15"/>
        <v>0</v>
      </c>
      <c r="BG123" s="201">
        <f t="shared" si="16"/>
        <v>0</v>
      </c>
      <c r="BH123" s="201">
        <f t="shared" si="17"/>
        <v>0</v>
      </c>
      <c r="BI123" s="201">
        <f t="shared" si="18"/>
        <v>0</v>
      </c>
      <c r="BJ123" s="22" t="s">
        <v>155</v>
      </c>
      <c r="BK123" s="201">
        <f t="shared" si="19"/>
        <v>0</v>
      </c>
      <c r="BL123" s="22" t="s">
        <v>175</v>
      </c>
      <c r="BM123" s="22" t="s">
        <v>260</v>
      </c>
    </row>
    <row r="124" spans="2:65" s="10" customFormat="1" ht="29.85" customHeight="1">
      <c r="B124" s="174"/>
      <c r="C124" s="175"/>
      <c r="D124" s="176" t="s">
        <v>71</v>
      </c>
      <c r="E124" s="188" t="s">
        <v>261</v>
      </c>
      <c r="F124" s="188" t="s">
        <v>178</v>
      </c>
      <c r="G124" s="175"/>
      <c r="H124" s="175"/>
      <c r="I124" s="178"/>
      <c r="J124" s="189">
        <f>BK124</f>
        <v>0</v>
      </c>
      <c r="K124" s="175"/>
      <c r="L124" s="180"/>
      <c r="M124" s="181"/>
      <c r="N124" s="182"/>
      <c r="O124" s="182"/>
      <c r="P124" s="183">
        <f>SUM(P125:P126)</f>
        <v>0</v>
      </c>
      <c r="Q124" s="182"/>
      <c r="R124" s="183">
        <f>SUM(R125:R126)</f>
        <v>0</v>
      </c>
      <c r="S124" s="182"/>
      <c r="T124" s="184">
        <f>SUM(T125:T126)</f>
        <v>0</v>
      </c>
      <c r="AR124" s="185" t="s">
        <v>82</v>
      </c>
      <c r="AT124" s="186" t="s">
        <v>71</v>
      </c>
      <c r="AU124" s="186" t="s">
        <v>80</v>
      </c>
      <c r="AY124" s="185" t="s">
        <v>148</v>
      </c>
      <c r="BK124" s="187">
        <f>SUM(BK125:BK126)</f>
        <v>0</v>
      </c>
    </row>
    <row r="125" spans="2:65" s="1" customFormat="1" ht="16.5" customHeight="1">
      <c r="B125" s="39"/>
      <c r="C125" s="190" t="s">
        <v>262</v>
      </c>
      <c r="D125" s="190" t="s">
        <v>151</v>
      </c>
      <c r="E125" s="191" t="s">
        <v>263</v>
      </c>
      <c r="F125" s="192" t="s">
        <v>264</v>
      </c>
      <c r="G125" s="193" t="s">
        <v>240</v>
      </c>
      <c r="H125" s="194">
        <v>1</v>
      </c>
      <c r="I125" s="195"/>
      <c r="J125" s="196">
        <f>ROUND(I125*H125,2)</f>
        <v>0</v>
      </c>
      <c r="K125" s="192" t="s">
        <v>21</v>
      </c>
      <c r="L125" s="59"/>
      <c r="M125" s="197" t="s">
        <v>21</v>
      </c>
      <c r="N125" s="198" t="s">
        <v>45</v>
      </c>
      <c r="O125" s="40"/>
      <c r="P125" s="199">
        <f>O125*H125</f>
        <v>0</v>
      </c>
      <c r="Q125" s="199">
        <v>0</v>
      </c>
      <c r="R125" s="199">
        <f>Q125*H125</f>
        <v>0</v>
      </c>
      <c r="S125" s="199">
        <v>0</v>
      </c>
      <c r="T125" s="200">
        <f>S125*H125</f>
        <v>0</v>
      </c>
      <c r="AR125" s="22" t="s">
        <v>175</v>
      </c>
      <c r="AT125" s="22" t="s">
        <v>151</v>
      </c>
      <c r="AU125" s="22" t="s">
        <v>82</v>
      </c>
      <c r="AY125" s="22" t="s">
        <v>148</v>
      </c>
      <c r="BE125" s="201">
        <f>IF(N125="základní",J125,0)</f>
        <v>0</v>
      </c>
      <c r="BF125" s="201">
        <f>IF(N125="snížená",J125,0)</f>
        <v>0</v>
      </c>
      <c r="BG125" s="201">
        <f>IF(N125="zákl. přenesená",J125,0)</f>
        <v>0</v>
      </c>
      <c r="BH125" s="201">
        <f>IF(N125="sníž. přenesená",J125,0)</f>
        <v>0</v>
      </c>
      <c r="BI125" s="201">
        <f>IF(N125="nulová",J125,0)</f>
        <v>0</v>
      </c>
      <c r="BJ125" s="22" t="s">
        <v>155</v>
      </c>
      <c r="BK125" s="201">
        <f>ROUND(I125*H125,2)</f>
        <v>0</v>
      </c>
      <c r="BL125" s="22" t="s">
        <v>175</v>
      </c>
      <c r="BM125" s="22" t="s">
        <v>265</v>
      </c>
    </row>
    <row r="126" spans="2:65" s="1" customFormat="1" ht="16.5" customHeight="1">
      <c r="B126" s="39"/>
      <c r="C126" s="190" t="s">
        <v>266</v>
      </c>
      <c r="D126" s="190" t="s">
        <v>151</v>
      </c>
      <c r="E126" s="191" t="s">
        <v>267</v>
      </c>
      <c r="F126" s="192" t="s">
        <v>268</v>
      </c>
      <c r="G126" s="193" t="s">
        <v>190</v>
      </c>
      <c r="H126" s="202"/>
      <c r="I126" s="195"/>
      <c r="J126" s="196">
        <f>ROUND(I126*H126,2)</f>
        <v>0</v>
      </c>
      <c r="K126" s="192" t="s">
        <v>21</v>
      </c>
      <c r="L126" s="59"/>
      <c r="M126" s="197" t="s">
        <v>21</v>
      </c>
      <c r="N126" s="198" t="s">
        <v>45</v>
      </c>
      <c r="O126" s="40"/>
      <c r="P126" s="199">
        <f>O126*H126</f>
        <v>0</v>
      </c>
      <c r="Q126" s="199">
        <v>0</v>
      </c>
      <c r="R126" s="199">
        <f>Q126*H126</f>
        <v>0</v>
      </c>
      <c r="S126" s="199">
        <v>0</v>
      </c>
      <c r="T126" s="200">
        <f>S126*H126</f>
        <v>0</v>
      </c>
      <c r="AR126" s="22" t="s">
        <v>175</v>
      </c>
      <c r="AT126" s="22" t="s">
        <v>151</v>
      </c>
      <c r="AU126" s="22" t="s">
        <v>82</v>
      </c>
      <c r="AY126" s="22" t="s">
        <v>148</v>
      </c>
      <c r="BE126" s="201">
        <f>IF(N126="základní",J126,0)</f>
        <v>0</v>
      </c>
      <c r="BF126" s="201">
        <f>IF(N126="snížená",J126,0)</f>
        <v>0</v>
      </c>
      <c r="BG126" s="201">
        <f>IF(N126="zákl. přenesená",J126,0)</f>
        <v>0</v>
      </c>
      <c r="BH126" s="201">
        <f>IF(N126="sníž. přenesená",J126,0)</f>
        <v>0</v>
      </c>
      <c r="BI126" s="201">
        <f>IF(N126="nulová",J126,0)</f>
        <v>0</v>
      </c>
      <c r="BJ126" s="22" t="s">
        <v>155</v>
      </c>
      <c r="BK126" s="201">
        <f>ROUND(I126*H126,2)</f>
        <v>0</v>
      </c>
      <c r="BL126" s="22" t="s">
        <v>175</v>
      </c>
      <c r="BM126" s="22" t="s">
        <v>269</v>
      </c>
    </row>
    <row r="127" spans="2:65" s="10" customFormat="1" ht="29.85" customHeight="1">
      <c r="B127" s="174"/>
      <c r="C127" s="175"/>
      <c r="D127" s="176" t="s">
        <v>71</v>
      </c>
      <c r="E127" s="188" t="s">
        <v>270</v>
      </c>
      <c r="F127" s="188" t="s">
        <v>271</v>
      </c>
      <c r="G127" s="175"/>
      <c r="H127" s="175"/>
      <c r="I127" s="178"/>
      <c r="J127" s="189">
        <f>BK127</f>
        <v>0</v>
      </c>
      <c r="K127" s="175"/>
      <c r="L127" s="180"/>
      <c r="M127" s="181"/>
      <c r="N127" s="182"/>
      <c r="O127" s="182"/>
      <c r="P127" s="183">
        <f>SUM(P128:P130)</f>
        <v>0</v>
      </c>
      <c r="Q127" s="182"/>
      <c r="R127" s="183">
        <f>SUM(R128:R130)</f>
        <v>0</v>
      </c>
      <c r="S127" s="182"/>
      <c r="T127" s="184">
        <f>SUM(T128:T130)</f>
        <v>0</v>
      </c>
      <c r="AR127" s="185" t="s">
        <v>82</v>
      </c>
      <c r="AT127" s="186" t="s">
        <v>71</v>
      </c>
      <c r="AU127" s="186" t="s">
        <v>80</v>
      </c>
      <c r="AY127" s="185" t="s">
        <v>148</v>
      </c>
      <c r="BK127" s="187">
        <f>SUM(BK128:BK130)</f>
        <v>0</v>
      </c>
    </row>
    <row r="128" spans="2:65" s="1" customFormat="1" ht="16.5" customHeight="1">
      <c r="B128" s="39"/>
      <c r="C128" s="190" t="s">
        <v>272</v>
      </c>
      <c r="D128" s="190" t="s">
        <v>151</v>
      </c>
      <c r="E128" s="191" t="s">
        <v>273</v>
      </c>
      <c r="F128" s="192" t="s">
        <v>274</v>
      </c>
      <c r="G128" s="193" t="s">
        <v>196</v>
      </c>
      <c r="H128" s="194">
        <v>3</v>
      </c>
      <c r="I128" s="195"/>
      <c r="J128" s="196">
        <f>ROUND(I128*H128,2)</f>
        <v>0</v>
      </c>
      <c r="K128" s="192" t="s">
        <v>21</v>
      </c>
      <c r="L128" s="59"/>
      <c r="M128" s="197" t="s">
        <v>21</v>
      </c>
      <c r="N128" s="198" t="s">
        <v>45</v>
      </c>
      <c r="O128" s="40"/>
      <c r="P128" s="199">
        <f>O128*H128</f>
        <v>0</v>
      </c>
      <c r="Q128" s="199">
        <v>0</v>
      </c>
      <c r="R128" s="199">
        <f>Q128*H128</f>
        <v>0</v>
      </c>
      <c r="S128" s="199">
        <v>0</v>
      </c>
      <c r="T128" s="200">
        <f>S128*H128</f>
        <v>0</v>
      </c>
      <c r="AR128" s="22" t="s">
        <v>175</v>
      </c>
      <c r="AT128" s="22" t="s">
        <v>151</v>
      </c>
      <c r="AU128" s="22" t="s">
        <v>82</v>
      </c>
      <c r="AY128" s="22" t="s">
        <v>148</v>
      </c>
      <c r="BE128" s="201">
        <f>IF(N128="základní",J128,0)</f>
        <v>0</v>
      </c>
      <c r="BF128" s="201">
        <f>IF(N128="snížená",J128,0)</f>
        <v>0</v>
      </c>
      <c r="BG128" s="201">
        <f>IF(N128="zákl. přenesená",J128,0)</f>
        <v>0</v>
      </c>
      <c r="BH128" s="201">
        <f>IF(N128="sníž. přenesená",J128,0)</f>
        <v>0</v>
      </c>
      <c r="BI128" s="201">
        <f>IF(N128="nulová",J128,0)</f>
        <v>0</v>
      </c>
      <c r="BJ128" s="22" t="s">
        <v>155</v>
      </c>
      <c r="BK128" s="201">
        <f>ROUND(I128*H128,2)</f>
        <v>0</v>
      </c>
      <c r="BL128" s="22" t="s">
        <v>175</v>
      </c>
      <c r="BM128" s="22" t="s">
        <v>275</v>
      </c>
    </row>
    <row r="129" spans="2:65" s="1" customFormat="1" ht="16.5" customHeight="1">
      <c r="B129" s="39"/>
      <c r="C129" s="190" t="s">
        <v>276</v>
      </c>
      <c r="D129" s="190" t="s">
        <v>151</v>
      </c>
      <c r="E129" s="191" t="s">
        <v>277</v>
      </c>
      <c r="F129" s="192" t="s">
        <v>278</v>
      </c>
      <c r="G129" s="193" t="s">
        <v>196</v>
      </c>
      <c r="H129" s="194">
        <v>3</v>
      </c>
      <c r="I129" s="195"/>
      <c r="J129" s="196">
        <f>ROUND(I129*H129,2)</f>
        <v>0</v>
      </c>
      <c r="K129" s="192" t="s">
        <v>21</v>
      </c>
      <c r="L129" s="59"/>
      <c r="M129" s="197" t="s">
        <v>21</v>
      </c>
      <c r="N129" s="198" t="s">
        <v>45</v>
      </c>
      <c r="O129" s="40"/>
      <c r="P129" s="199">
        <f>O129*H129</f>
        <v>0</v>
      </c>
      <c r="Q129" s="199">
        <v>0</v>
      </c>
      <c r="R129" s="199">
        <f>Q129*H129</f>
        <v>0</v>
      </c>
      <c r="S129" s="199">
        <v>0</v>
      </c>
      <c r="T129" s="200">
        <f>S129*H129</f>
        <v>0</v>
      </c>
      <c r="AR129" s="22" t="s">
        <v>175</v>
      </c>
      <c r="AT129" s="22" t="s">
        <v>151</v>
      </c>
      <c r="AU129" s="22" t="s">
        <v>82</v>
      </c>
      <c r="AY129" s="22" t="s">
        <v>148</v>
      </c>
      <c r="BE129" s="201">
        <f>IF(N129="základní",J129,0)</f>
        <v>0</v>
      </c>
      <c r="BF129" s="201">
        <f>IF(N129="snížená",J129,0)</f>
        <v>0</v>
      </c>
      <c r="BG129" s="201">
        <f>IF(N129="zákl. přenesená",J129,0)</f>
        <v>0</v>
      </c>
      <c r="BH129" s="201">
        <f>IF(N129="sníž. přenesená",J129,0)</f>
        <v>0</v>
      </c>
      <c r="BI129" s="201">
        <f>IF(N129="nulová",J129,0)</f>
        <v>0</v>
      </c>
      <c r="BJ129" s="22" t="s">
        <v>155</v>
      </c>
      <c r="BK129" s="201">
        <f>ROUND(I129*H129,2)</f>
        <v>0</v>
      </c>
      <c r="BL129" s="22" t="s">
        <v>175</v>
      </c>
      <c r="BM129" s="22" t="s">
        <v>279</v>
      </c>
    </row>
    <row r="130" spans="2:65" s="1" customFormat="1" ht="25.5" customHeight="1">
      <c r="B130" s="39"/>
      <c r="C130" s="190" t="s">
        <v>280</v>
      </c>
      <c r="D130" s="190" t="s">
        <v>151</v>
      </c>
      <c r="E130" s="191" t="s">
        <v>281</v>
      </c>
      <c r="F130" s="192" t="s">
        <v>282</v>
      </c>
      <c r="G130" s="193" t="s">
        <v>154</v>
      </c>
      <c r="H130" s="194">
        <v>8.5619999999999994</v>
      </c>
      <c r="I130" s="195"/>
      <c r="J130" s="196">
        <f>ROUND(I130*H130,2)</f>
        <v>0</v>
      </c>
      <c r="K130" s="192" t="s">
        <v>21</v>
      </c>
      <c r="L130" s="59"/>
      <c r="M130" s="197" t="s">
        <v>21</v>
      </c>
      <c r="N130" s="198" t="s">
        <v>45</v>
      </c>
      <c r="O130" s="40"/>
      <c r="P130" s="199">
        <f>O130*H130</f>
        <v>0</v>
      </c>
      <c r="Q130" s="199">
        <v>0</v>
      </c>
      <c r="R130" s="199">
        <f>Q130*H130</f>
        <v>0</v>
      </c>
      <c r="S130" s="199">
        <v>0</v>
      </c>
      <c r="T130" s="200">
        <f>S130*H130</f>
        <v>0</v>
      </c>
      <c r="AR130" s="22" t="s">
        <v>175</v>
      </c>
      <c r="AT130" s="22" t="s">
        <v>151</v>
      </c>
      <c r="AU130" s="22" t="s">
        <v>82</v>
      </c>
      <c r="AY130" s="22" t="s">
        <v>148</v>
      </c>
      <c r="BE130" s="201">
        <f>IF(N130="základní",J130,0)</f>
        <v>0</v>
      </c>
      <c r="BF130" s="201">
        <f>IF(N130="snížená",J130,0)</f>
        <v>0</v>
      </c>
      <c r="BG130" s="201">
        <f>IF(N130="zákl. přenesená",J130,0)</f>
        <v>0</v>
      </c>
      <c r="BH130" s="201">
        <f>IF(N130="sníž. přenesená",J130,0)</f>
        <v>0</v>
      </c>
      <c r="BI130" s="201">
        <f>IF(N130="nulová",J130,0)</f>
        <v>0</v>
      </c>
      <c r="BJ130" s="22" t="s">
        <v>155</v>
      </c>
      <c r="BK130" s="201">
        <f>ROUND(I130*H130,2)</f>
        <v>0</v>
      </c>
      <c r="BL130" s="22" t="s">
        <v>175</v>
      </c>
      <c r="BM130" s="22" t="s">
        <v>283</v>
      </c>
    </row>
    <row r="131" spans="2:65" s="10" customFormat="1" ht="29.85" customHeight="1">
      <c r="B131" s="174"/>
      <c r="C131" s="175"/>
      <c r="D131" s="176" t="s">
        <v>71</v>
      </c>
      <c r="E131" s="188" t="s">
        <v>284</v>
      </c>
      <c r="F131" s="188" t="s">
        <v>271</v>
      </c>
      <c r="G131" s="175"/>
      <c r="H131" s="175"/>
      <c r="I131" s="178"/>
      <c r="J131" s="189">
        <f>BK131</f>
        <v>0</v>
      </c>
      <c r="K131" s="175"/>
      <c r="L131" s="180"/>
      <c r="M131" s="181"/>
      <c r="N131" s="182"/>
      <c r="O131" s="182"/>
      <c r="P131" s="183">
        <f>SUM(P132:P135)</f>
        <v>0</v>
      </c>
      <c r="Q131" s="182"/>
      <c r="R131" s="183">
        <f>SUM(R132:R135)</f>
        <v>0</v>
      </c>
      <c r="S131" s="182"/>
      <c r="T131" s="184">
        <f>SUM(T132:T135)</f>
        <v>0</v>
      </c>
      <c r="AR131" s="185" t="s">
        <v>82</v>
      </c>
      <c r="AT131" s="186" t="s">
        <v>71</v>
      </c>
      <c r="AU131" s="186" t="s">
        <v>80</v>
      </c>
      <c r="AY131" s="185" t="s">
        <v>148</v>
      </c>
      <c r="BK131" s="187">
        <f>SUM(BK132:BK135)</f>
        <v>0</v>
      </c>
    </row>
    <row r="132" spans="2:65" s="1" customFormat="1" ht="16.5" customHeight="1">
      <c r="B132" s="39"/>
      <c r="C132" s="190" t="s">
        <v>285</v>
      </c>
      <c r="D132" s="190" t="s">
        <v>151</v>
      </c>
      <c r="E132" s="191" t="s">
        <v>286</v>
      </c>
      <c r="F132" s="192" t="s">
        <v>287</v>
      </c>
      <c r="G132" s="193" t="s">
        <v>174</v>
      </c>
      <c r="H132" s="194">
        <v>130</v>
      </c>
      <c r="I132" s="195"/>
      <c r="J132" s="196">
        <f>ROUND(I132*H132,2)</f>
        <v>0</v>
      </c>
      <c r="K132" s="192" t="s">
        <v>21</v>
      </c>
      <c r="L132" s="59"/>
      <c r="M132" s="197" t="s">
        <v>21</v>
      </c>
      <c r="N132" s="198" t="s">
        <v>45</v>
      </c>
      <c r="O132" s="40"/>
      <c r="P132" s="199">
        <f>O132*H132</f>
        <v>0</v>
      </c>
      <c r="Q132" s="199">
        <v>0</v>
      </c>
      <c r="R132" s="199">
        <f>Q132*H132</f>
        <v>0</v>
      </c>
      <c r="S132" s="199">
        <v>0</v>
      </c>
      <c r="T132" s="200">
        <f>S132*H132</f>
        <v>0</v>
      </c>
      <c r="AR132" s="22" t="s">
        <v>175</v>
      </c>
      <c r="AT132" s="22" t="s">
        <v>151</v>
      </c>
      <c r="AU132" s="22" t="s">
        <v>82</v>
      </c>
      <c r="AY132" s="22" t="s">
        <v>148</v>
      </c>
      <c r="BE132" s="201">
        <f>IF(N132="základní",J132,0)</f>
        <v>0</v>
      </c>
      <c r="BF132" s="201">
        <f>IF(N132="snížená",J132,0)</f>
        <v>0</v>
      </c>
      <c r="BG132" s="201">
        <f>IF(N132="zákl. přenesená",J132,0)</f>
        <v>0</v>
      </c>
      <c r="BH132" s="201">
        <f>IF(N132="sníž. přenesená",J132,0)</f>
        <v>0</v>
      </c>
      <c r="BI132" s="201">
        <f>IF(N132="nulová",J132,0)</f>
        <v>0</v>
      </c>
      <c r="BJ132" s="22" t="s">
        <v>155</v>
      </c>
      <c r="BK132" s="201">
        <f>ROUND(I132*H132,2)</f>
        <v>0</v>
      </c>
      <c r="BL132" s="22" t="s">
        <v>175</v>
      </c>
      <c r="BM132" s="22" t="s">
        <v>288</v>
      </c>
    </row>
    <row r="133" spans="2:65" s="1" customFormat="1" ht="16.5" customHeight="1">
      <c r="B133" s="39"/>
      <c r="C133" s="190" t="s">
        <v>289</v>
      </c>
      <c r="D133" s="190" t="s">
        <v>151</v>
      </c>
      <c r="E133" s="191" t="s">
        <v>290</v>
      </c>
      <c r="F133" s="192" t="s">
        <v>291</v>
      </c>
      <c r="G133" s="193" t="s">
        <v>196</v>
      </c>
      <c r="H133" s="194">
        <v>2</v>
      </c>
      <c r="I133" s="195"/>
      <c r="J133" s="196">
        <f>ROUND(I133*H133,2)</f>
        <v>0</v>
      </c>
      <c r="K133" s="192" t="s">
        <v>21</v>
      </c>
      <c r="L133" s="59"/>
      <c r="M133" s="197" t="s">
        <v>21</v>
      </c>
      <c r="N133" s="198" t="s">
        <v>45</v>
      </c>
      <c r="O133" s="40"/>
      <c r="P133" s="199">
        <f>O133*H133</f>
        <v>0</v>
      </c>
      <c r="Q133" s="199">
        <v>0</v>
      </c>
      <c r="R133" s="199">
        <f>Q133*H133</f>
        <v>0</v>
      </c>
      <c r="S133" s="199">
        <v>0</v>
      </c>
      <c r="T133" s="200">
        <f>S133*H133</f>
        <v>0</v>
      </c>
      <c r="AR133" s="22" t="s">
        <v>175</v>
      </c>
      <c r="AT133" s="22" t="s">
        <v>151</v>
      </c>
      <c r="AU133" s="22" t="s">
        <v>82</v>
      </c>
      <c r="AY133" s="22" t="s">
        <v>148</v>
      </c>
      <c r="BE133" s="201">
        <f>IF(N133="základní",J133,0)</f>
        <v>0</v>
      </c>
      <c r="BF133" s="201">
        <f>IF(N133="snížená",J133,0)</f>
        <v>0</v>
      </c>
      <c r="BG133" s="201">
        <f>IF(N133="zákl. přenesená",J133,0)</f>
        <v>0</v>
      </c>
      <c r="BH133" s="201">
        <f>IF(N133="sníž. přenesená",J133,0)</f>
        <v>0</v>
      </c>
      <c r="BI133" s="201">
        <f>IF(N133="nulová",J133,0)</f>
        <v>0</v>
      </c>
      <c r="BJ133" s="22" t="s">
        <v>155</v>
      </c>
      <c r="BK133" s="201">
        <f>ROUND(I133*H133,2)</f>
        <v>0</v>
      </c>
      <c r="BL133" s="22" t="s">
        <v>175</v>
      </c>
      <c r="BM133" s="22" t="s">
        <v>292</v>
      </c>
    </row>
    <row r="134" spans="2:65" s="1" customFormat="1" ht="25.5" customHeight="1">
      <c r="B134" s="39"/>
      <c r="C134" s="190" t="s">
        <v>293</v>
      </c>
      <c r="D134" s="190" t="s">
        <v>151</v>
      </c>
      <c r="E134" s="191" t="s">
        <v>294</v>
      </c>
      <c r="F134" s="192" t="s">
        <v>295</v>
      </c>
      <c r="G134" s="193" t="s">
        <v>154</v>
      </c>
      <c r="H134" s="194">
        <v>1.7989999999999999</v>
      </c>
      <c r="I134" s="195"/>
      <c r="J134" s="196">
        <f>ROUND(I134*H134,2)</f>
        <v>0</v>
      </c>
      <c r="K134" s="192" t="s">
        <v>21</v>
      </c>
      <c r="L134" s="59"/>
      <c r="M134" s="197" t="s">
        <v>21</v>
      </c>
      <c r="N134" s="198" t="s">
        <v>45</v>
      </c>
      <c r="O134" s="40"/>
      <c r="P134" s="199">
        <f>O134*H134</f>
        <v>0</v>
      </c>
      <c r="Q134" s="199">
        <v>0</v>
      </c>
      <c r="R134" s="199">
        <f>Q134*H134</f>
        <v>0</v>
      </c>
      <c r="S134" s="199">
        <v>0</v>
      </c>
      <c r="T134" s="200">
        <f>S134*H134</f>
        <v>0</v>
      </c>
      <c r="AR134" s="22" t="s">
        <v>175</v>
      </c>
      <c r="AT134" s="22" t="s">
        <v>151</v>
      </c>
      <c r="AU134" s="22" t="s">
        <v>82</v>
      </c>
      <c r="AY134" s="22" t="s">
        <v>148</v>
      </c>
      <c r="BE134" s="201">
        <f>IF(N134="základní",J134,0)</f>
        <v>0</v>
      </c>
      <c r="BF134" s="201">
        <f>IF(N134="snížená",J134,0)</f>
        <v>0</v>
      </c>
      <c r="BG134" s="201">
        <f>IF(N134="zákl. přenesená",J134,0)</f>
        <v>0</v>
      </c>
      <c r="BH134" s="201">
        <f>IF(N134="sníž. přenesená",J134,0)</f>
        <v>0</v>
      </c>
      <c r="BI134" s="201">
        <f>IF(N134="nulová",J134,0)</f>
        <v>0</v>
      </c>
      <c r="BJ134" s="22" t="s">
        <v>155</v>
      </c>
      <c r="BK134" s="201">
        <f>ROUND(I134*H134,2)</f>
        <v>0</v>
      </c>
      <c r="BL134" s="22" t="s">
        <v>175</v>
      </c>
      <c r="BM134" s="22" t="s">
        <v>296</v>
      </c>
    </row>
    <row r="135" spans="2:65" s="1" customFormat="1" ht="16.5" customHeight="1">
      <c r="B135" s="39"/>
      <c r="C135" s="190" t="s">
        <v>297</v>
      </c>
      <c r="D135" s="190" t="s">
        <v>151</v>
      </c>
      <c r="E135" s="191" t="s">
        <v>298</v>
      </c>
      <c r="F135" s="192" t="s">
        <v>299</v>
      </c>
      <c r="G135" s="193" t="s">
        <v>190</v>
      </c>
      <c r="H135" s="202"/>
      <c r="I135" s="195"/>
      <c r="J135" s="196">
        <f>ROUND(I135*H135,2)</f>
        <v>0</v>
      </c>
      <c r="K135" s="192" t="s">
        <v>21</v>
      </c>
      <c r="L135" s="59"/>
      <c r="M135" s="197" t="s">
        <v>21</v>
      </c>
      <c r="N135" s="198" t="s">
        <v>45</v>
      </c>
      <c r="O135" s="40"/>
      <c r="P135" s="199">
        <f>O135*H135</f>
        <v>0</v>
      </c>
      <c r="Q135" s="199">
        <v>0</v>
      </c>
      <c r="R135" s="199">
        <f>Q135*H135</f>
        <v>0</v>
      </c>
      <c r="S135" s="199">
        <v>0</v>
      </c>
      <c r="T135" s="200">
        <f>S135*H135</f>
        <v>0</v>
      </c>
      <c r="AR135" s="22" t="s">
        <v>175</v>
      </c>
      <c r="AT135" s="22" t="s">
        <v>151</v>
      </c>
      <c r="AU135" s="22" t="s">
        <v>82</v>
      </c>
      <c r="AY135" s="22" t="s">
        <v>148</v>
      </c>
      <c r="BE135" s="201">
        <f>IF(N135="základní",J135,0)</f>
        <v>0</v>
      </c>
      <c r="BF135" s="201">
        <f>IF(N135="snížená",J135,0)</f>
        <v>0</v>
      </c>
      <c r="BG135" s="201">
        <f>IF(N135="zákl. přenesená",J135,0)</f>
        <v>0</v>
      </c>
      <c r="BH135" s="201">
        <f>IF(N135="sníž. přenesená",J135,0)</f>
        <v>0</v>
      </c>
      <c r="BI135" s="201">
        <f>IF(N135="nulová",J135,0)</f>
        <v>0</v>
      </c>
      <c r="BJ135" s="22" t="s">
        <v>155</v>
      </c>
      <c r="BK135" s="201">
        <f>ROUND(I135*H135,2)</f>
        <v>0</v>
      </c>
      <c r="BL135" s="22" t="s">
        <v>175</v>
      </c>
      <c r="BM135" s="22" t="s">
        <v>300</v>
      </c>
    </row>
    <row r="136" spans="2:65" s="10" customFormat="1" ht="29.85" customHeight="1">
      <c r="B136" s="174"/>
      <c r="C136" s="175"/>
      <c r="D136" s="176" t="s">
        <v>71</v>
      </c>
      <c r="E136" s="188" t="s">
        <v>301</v>
      </c>
      <c r="F136" s="188" t="s">
        <v>302</v>
      </c>
      <c r="G136" s="175"/>
      <c r="H136" s="175"/>
      <c r="I136" s="178"/>
      <c r="J136" s="189">
        <f>BK136</f>
        <v>0</v>
      </c>
      <c r="K136" s="175"/>
      <c r="L136" s="180"/>
      <c r="M136" s="181"/>
      <c r="N136" s="182"/>
      <c r="O136" s="182"/>
      <c r="P136" s="183">
        <f>P137</f>
        <v>0</v>
      </c>
      <c r="Q136" s="182"/>
      <c r="R136" s="183">
        <f>R137</f>
        <v>0</v>
      </c>
      <c r="S136" s="182"/>
      <c r="T136" s="184">
        <f>T137</f>
        <v>0</v>
      </c>
      <c r="AR136" s="185" t="s">
        <v>82</v>
      </c>
      <c r="AT136" s="186" t="s">
        <v>71</v>
      </c>
      <c r="AU136" s="186" t="s">
        <v>80</v>
      </c>
      <c r="AY136" s="185" t="s">
        <v>148</v>
      </c>
      <c r="BK136" s="187">
        <f>BK137</f>
        <v>0</v>
      </c>
    </row>
    <row r="137" spans="2:65" s="1" customFormat="1" ht="25.5" customHeight="1">
      <c r="B137" s="39"/>
      <c r="C137" s="190" t="s">
        <v>303</v>
      </c>
      <c r="D137" s="190" t="s">
        <v>151</v>
      </c>
      <c r="E137" s="191" t="s">
        <v>304</v>
      </c>
      <c r="F137" s="192" t="s">
        <v>305</v>
      </c>
      <c r="G137" s="193" t="s">
        <v>306</v>
      </c>
      <c r="H137" s="194">
        <v>1</v>
      </c>
      <c r="I137" s="195"/>
      <c r="J137" s="196">
        <f>ROUND(I137*H137,2)</f>
        <v>0</v>
      </c>
      <c r="K137" s="192" t="s">
        <v>21</v>
      </c>
      <c r="L137" s="59"/>
      <c r="M137" s="197" t="s">
        <v>21</v>
      </c>
      <c r="N137" s="198" t="s">
        <v>45</v>
      </c>
      <c r="O137" s="40"/>
      <c r="P137" s="199">
        <f>O137*H137</f>
        <v>0</v>
      </c>
      <c r="Q137" s="199">
        <v>0</v>
      </c>
      <c r="R137" s="199">
        <f>Q137*H137</f>
        <v>0</v>
      </c>
      <c r="S137" s="199">
        <v>0</v>
      </c>
      <c r="T137" s="200">
        <f>S137*H137</f>
        <v>0</v>
      </c>
      <c r="AR137" s="22" t="s">
        <v>175</v>
      </c>
      <c r="AT137" s="22" t="s">
        <v>151</v>
      </c>
      <c r="AU137" s="22" t="s">
        <v>82</v>
      </c>
      <c r="AY137" s="22" t="s">
        <v>148</v>
      </c>
      <c r="BE137" s="201">
        <f>IF(N137="základní",J137,0)</f>
        <v>0</v>
      </c>
      <c r="BF137" s="201">
        <f>IF(N137="snížená",J137,0)</f>
        <v>0</v>
      </c>
      <c r="BG137" s="201">
        <f>IF(N137="zákl. přenesená",J137,0)</f>
        <v>0</v>
      </c>
      <c r="BH137" s="201">
        <f>IF(N137="sníž. přenesená",J137,0)</f>
        <v>0</v>
      </c>
      <c r="BI137" s="201">
        <f>IF(N137="nulová",J137,0)</f>
        <v>0</v>
      </c>
      <c r="BJ137" s="22" t="s">
        <v>155</v>
      </c>
      <c r="BK137" s="201">
        <f>ROUND(I137*H137,2)</f>
        <v>0</v>
      </c>
      <c r="BL137" s="22" t="s">
        <v>175</v>
      </c>
      <c r="BM137" s="22" t="s">
        <v>307</v>
      </c>
    </row>
    <row r="138" spans="2:65" s="10" customFormat="1" ht="37.35" customHeight="1">
      <c r="B138" s="174"/>
      <c r="C138" s="175"/>
      <c r="D138" s="176" t="s">
        <v>71</v>
      </c>
      <c r="E138" s="177" t="s">
        <v>308</v>
      </c>
      <c r="F138" s="177" t="s">
        <v>309</v>
      </c>
      <c r="G138" s="175"/>
      <c r="H138" s="175"/>
      <c r="I138" s="178"/>
      <c r="J138" s="179">
        <f>BK138</f>
        <v>0</v>
      </c>
      <c r="K138" s="175"/>
      <c r="L138" s="180"/>
      <c r="M138" s="181"/>
      <c r="N138" s="182"/>
      <c r="O138" s="182"/>
      <c r="P138" s="183">
        <f>P139+P146</f>
        <v>0</v>
      </c>
      <c r="Q138" s="182"/>
      <c r="R138" s="183">
        <f>R139+R146</f>
        <v>0</v>
      </c>
      <c r="S138" s="182"/>
      <c r="T138" s="184">
        <f>T139+T146</f>
        <v>0</v>
      </c>
      <c r="AR138" s="185" t="s">
        <v>160</v>
      </c>
      <c r="AT138" s="186" t="s">
        <v>71</v>
      </c>
      <c r="AU138" s="186" t="s">
        <v>72</v>
      </c>
      <c r="AY138" s="185" t="s">
        <v>148</v>
      </c>
      <c r="BK138" s="187">
        <f>BK139+BK146</f>
        <v>0</v>
      </c>
    </row>
    <row r="139" spans="2:65" s="10" customFormat="1" ht="19.899999999999999" customHeight="1">
      <c r="B139" s="174"/>
      <c r="C139" s="175"/>
      <c r="D139" s="176" t="s">
        <v>71</v>
      </c>
      <c r="E139" s="188" t="s">
        <v>310</v>
      </c>
      <c r="F139" s="188" t="s">
        <v>311</v>
      </c>
      <c r="G139" s="175"/>
      <c r="H139" s="175"/>
      <c r="I139" s="178"/>
      <c r="J139" s="189">
        <f>BK139</f>
        <v>0</v>
      </c>
      <c r="K139" s="175"/>
      <c r="L139" s="180"/>
      <c r="M139" s="181"/>
      <c r="N139" s="182"/>
      <c r="O139" s="182"/>
      <c r="P139" s="183">
        <f>SUM(P140:P145)</f>
        <v>0</v>
      </c>
      <c r="Q139" s="182"/>
      <c r="R139" s="183">
        <f>SUM(R140:R145)</f>
        <v>0</v>
      </c>
      <c r="S139" s="182"/>
      <c r="T139" s="184">
        <f>SUM(T140:T145)</f>
        <v>0</v>
      </c>
      <c r="AR139" s="185" t="s">
        <v>160</v>
      </c>
      <c r="AT139" s="186" t="s">
        <v>71</v>
      </c>
      <c r="AU139" s="186" t="s">
        <v>80</v>
      </c>
      <c r="AY139" s="185" t="s">
        <v>148</v>
      </c>
      <c r="BK139" s="187">
        <f>SUM(BK140:BK145)</f>
        <v>0</v>
      </c>
    </row>
    <row r="140" spans="2:65" s="1" customFormat="1" ht="16.5" customHeight="1">
      <c r="B140" s="39"/>
      <c r="C140" s="190" t="s">
        <v>312</v>
      </c>
      <c r="D140" s="190" t="s">
        <v>151</v>
      </c>
      <c r="E140" s="191" t="s">
        <v>313</v>
      </c>
      <c r="F140" s="192" t="s">
        <v>314</v>
      </c>
      <c r="G140" s="193" t="s">
        <v>174</v>
      </c>
      <c r="H140" s="194">
        <v>3</v>
      </c>
      <c r="I140" s="195"/>
      <c r="J140" s="196">
        <f t="shared" ref="J140:J145" si="20">ROUND(I140*H140,2)</f>
        <v>0</v>
      </c>
      <c r="K140" s="192" t="s">
        <v>21</v>
      </c>
      <c r="L140" s="59"/>
      <c r="M140" s="197" t="s">
        <v>21</v>
      </c>
      <c r="N140" s="198" t="s">
        <v>45</v>
      </c>
      <c r="O140" s="40"/>
      <c r="P140" s="199">
        <f t="shared" ref="P140:P145" si="21">O140*H140</f>
        <v>0</v>
      </c>
      <c r="Q140" s="199">
        <v>0</v>
      </c>
      <c r="R140" s="199">
        <f t="shared" ref="R140:R145" si="22">Q140*H140</f>
        <v>0</v>
      </c>
      <c r="S140" s="199">
        <v>0</v>
      </c>
      <c r="T140" s="200">
        <f t="shared" ref="T140:T145" si="23">S140*H140</f>
        <v>0</v>
      </c>
      <c r="AR140" s="22" t="s">
        <v>315</v>
      </c>
      <c r="AT140" s="22" t="s">
        <v>151</v>
      </c>
      <c r="AU140" s="22" t="s">
        <v>82</v>
      </c>
      <c r="AY140" s="22" t="s">
        <v>148</v>
      </c>
      <c r="BE140" s="201">
        <f t="shared" ref="BE140:BE145" si="24">IF(N140="základní",J140,0)</f>
        <v>0</v>
      </c>
      <c r="BF140" s="201">
        <f t="shared" ref="BF140:BF145" si="25">IF(N140="snížená",J140,0)</f>
        <v>0</v>
      </c>
      <c r="BG140" s="201">
        <f t="shared" ref="BG140:BG145" si="26">IF(N140="zákl. přenesená",J140,0)</f>
        <v>0</v>
      </c>
      <c r="BH140" s="201">
        <f t="shared" ref="BH140:BH145" si="27">IF(N140="sníž. přenesená",J140,0)</f>
        <v>0</v>
      </c>
      <c r="BI140" s="201">
        <f t="shared" ref="BI140:BI145" si="28">IF(N140="nulová",J140,0)</f>
        <v>0</v>
      </c>
      <c r="BJ140" s="22" t="s">
        <v>155</v>
      </c>
      <c r="BK140" s="201">
        <f t="shared" ref="BK140:BK145" si="29">ROUND(I140*H140,2)</f>
        <v>0</v>
      </c>
      <c r="BL140" s="22" t="s">
        <v>315</v>
      </c>
      <c r="BM140" s="22" t="s">
        <v>316</v>
      </c>
    </row>
    <row r="141" spans="2:65" s="1" customFormat="1" ht="16.5" customHeight="1">
      <c r="B141" s="39"/>
      <c r="C141" s="203" t="s">
        <v>317</v>
      </c>
      <c r="D141" s="203" t="s">
        <v>308</v>
      </c>
      <c r="E141" s="204" t="s">
        <v>318</v>
      </c>
      <c r="F141" s="205" t="s">
        <v>319</v>
      </c>
      <c r="G141" s="206" t="s">
        <v>174</v>
      </c>
      <c r="H141" s="207">
        <v>3</v>
      </c>
      <c r="I141" s="208"/>
      <c r="J141" s="209">
        <f t="shared" si="20"/>
        <v>0</v>
      </c>
      <c r="K141" s="205" t="s">
        <v>21</v>
      </c>
      <c r="L141" s="210"/>
      <c r="M141" s="211" t="s">
        <v>21</v>
      </c>
      <c r="N141" s="212" t="s">
        <v>45</v>
      </c>
      <c r="O141" s="40"/>
      <c r="P141" s="199">
        <f t="shared" si="21"/>
        <v>0</v>
      </c>
      <c r="Q141" s="199">
        <v>0</v>
      </c>
      <c r="R141" s="199">
        <f t="shared" si="22"/>
        <v>0</v>
      </c>
      <c r="S141" s="199">
        <v>0</v>
      </c>
      <c r="T141" s="200">
        <f t="shared" si="23"/>
        <v>0</v>
      </c>
      <c r="AR141" s="22" t="s">
        <v>320</v>
      </c>
      <c r="AT141" s="22" t="s">
        <v>308</v>
      </c>
      <c r="AU141" s="22" t="s">
        <v>82</v>
      </c>
      <c r="AY141" s="22" t="s">
        <v>148</v>
      </c>
      <c r="BE141" s="201">
        <f t="shared" si="24"/>
        <v>0</v>
      </c>
      <c r="BF141" s="201">
        <f t="shared" si="25"/>
        <v>0</v>
      </c>
      <c r="BG141" s="201">
        <f t="shared" si="26"/>
        <v>0</v>
      </c>
      <c r="BH141" s="201">
        <f t="shared" si="27"/>
        <v>0</v>
      </c>
      <c r="BI141" s="201">
        <f t="shared" si="28"/>
        <v>0</v>
      </c>
      <c r="BJ141" s="22" t="s">
        <v>155</v>
      </c>
      <c r="BK141" s="201">
        <f t="shared" si="29"/>
        <v>0</v>
      </c>
      <c r="BL141" s="22" t="s">
        <v>315</v>
      </c>
      <c r="BM141" s="22" t="s">
        <v>321</v>
      </c>
    </row>
    <row r="142" spans="2:65" s="1" customFormat="1" ht="25.5" customHeight="1">
      <c r="B142" s="39"/>
      <c r="C142" s="190" t="s">
        <v>322</v>
      </c>
      <c r="D142" s="190" t="s">
        <v>151</v>
      </c>
      <c r="E142" s="191" t="s">
        <v>323</v>
      </c>
      <c r="F142" s="192" t="s">
        <v>324</v>
      </c>
      <c r="G142" s="193" t="s">
        <v>196</v>
      </c>
      <c r="H142" s="194">
        <v>3</v>
      </c>
      <c r="I142" s="195"/>
      <c r="J142" s="196">
        <f t="shared" si="20"/>
        <v>0</v>
      </c>
      <c r="K142" s="192" t="s">
        <v>21</v>
      </c>
      <c r="L142" s="59"/>
      <c r="M142" s="197" t="s">
        <v>21</v>
      </c>
      <c r="N142" s="198" t="s">
        <v>45</v>
      </c>
      <c r="O142" s="40"/>
      <c r="P142" s="199">
        <f t="shared" si="21"/>
        <v>0</v>
      </c>
      <c r="Q142" s="199">
        <v>0</v>
      </c>
      <c r="R142" s="199">
        <f t="shared" si="22"/>
        <v>0</v>
      </c>
      <c r="S142" s="199">
        <v>0</v>
      </c>
      <c r="T142" s="200">
        <f t="shared" si="23"/>
        <v>0</v>
      </c>
      <c r="AR142" s="22" t="s">
        <v>315</v>
      </c>
      <c r="AT142" s="22" t="s">
        <v>151</v>
      </c>
      <c r="AU142" s="22" t="s">
        <v>82</v>
      </c>
      <c r="AY142" s="22" t="s">
        <v>148</v>
      </c>
      <c r="BE142" s="201">
        <f t="shared" si="24"/>
        <v>0</v>
      </c>
      <c r="BF142" s="201">
        <f t="shared" si="25"/>
        <v>0</v>
      </c>
      <c r="BG142" s="201">
        <f t="shared" si="26"/>
        <v>0</v>
      </c>
      <c r="BH142" s="201">
        <f t="shared" si="27"/>
        <v>0</v>
      </c>
      <c r="BI142" s="201">
        <f t="shared" si="28"/>
        <v>0</v>
      </c>
      <c r="BJ142" s="22" t="s">
        <v>155</v>
      </c>
      <c r="BK142" s="201">
        <f t="shared" si="29"/>
        <v>0</v>
      </c>
      <c r="BL142" s="22" t="s">
        <v>315</v>
      </c>
      <c r="BM142" s="22" t="s">
        <v>325</v>
      </c>
    </row>
    <row r="143" spans="2:65" s="1" customFormat="1" ht="16.5" customHeight="1">
      <c r="B143" s="39"/>
      <c r="C143" s="190" t="s">
        <v>326</v>
      </c>
      <c r="D143" s="190" t="s">
        <v>151</v>
      </c>
      <c r="E143" s="191" t="s">
        <v>327</v>
      </c>
      <c r="F143" s="192" t="s">
        <v>328</v>
      </c>
      <c r="G143" s="193" t="s">
        <v>174</v>
      </c>
      <c r="H143" s="194">
        <v>3</v>
      </c>
      <c r="I143" s="195"/>
      <c r="J143" s="196">
        <f t="shared" si="20"/>
        <v>0</v>
      </c>
      <c r="K143" s="192" t="s">
        <v>21</v>
      </c>
      <c r="L143" s="59"/>
      <c r="M143" s="197" t="s">
        <v>21</v>
      </c>
      <c r="N143" s="198" t="s">
        <v>45</v>
      </c>
      <c r="O143" s="40"/>
      <c r="P143" s="199">
        <f t="shared" si="21"/>
        <v>0</v>
      </c>
      <c r="Q143" s="199">
        <v>0</v>
      </c>
      <c r="R143" s="199">
        <f t="shared" si="22"/>
        <v>0</v>
      </c>
      <c r="S143" s="199">
        <v>0</v>
      </c>
      <c r="T143" s="200">
        <f t="shared" si="23"/>
        <v>0</v>
      </c>
      <c r="AR143" s="22" t="s">
        <v>315</v>
      </c>
      <c r="AT143" s="22" t="s">
        <v>151</v>
      </c>
      <c r="AU143" s="22" t="s">
        <v>82</v>
      </c>
      <c r="AY143" s="22" t="s">
        <v>148</v>
      </c>
      <c r="BE143" s="201">
        <f t="shared" si="24"/>
        <v>0</v>
      </c>
      <c r="BF143" s="201">
        <f t="shared" si="25"/>
        <v>0</v>
      </c>
      <c r="BG143" s="201">
        <f t="shared" si="26"/>
        <v>0</v>
      </c>
      <c r="BH143" s="201">
        <f t="shared" si="27"/>
        <v>0</v>
      </c>
      <c r="BI143" s="201">
        <f t="shared" si="28"/>
        <v>0</v>
      </c>
      <c r="BJ143" s="22" t="s">
        <v>155</v>
      </c>
      <c r="BK143" s="201">
        <f t="shared" si="29"/>
        <v>0</v>
      </c>
      <c r="BL143" s="22" t="s">
        <v>315</v>
      </c>
      <c r="BM143" s="22" t="s">
        <v>329</v>
      </c>
    </row>
    <row r="144" spans="2:65" s="1" customFormat="1" ht="16.5" customHeight="1">
      <c r="B144" s="39"/>
      <c r="C144" s="190" t="s">
        <v>330</v>
      </c>
      <c r="D144" s="190" t="s">
        <v>151</v>
      </c>
      <c r="E144" s="191" t="s">
        <v>331</v>
      </c>
      <c r="F144" s="192" t="s">
        <v>332</v>
      </c>
      <c r="G144" s="193" t="s">
        <v>190</v>
      </c>
      <c r="H144" s="202"/>
      <c r="I144" s="195"/>
      <c r="J144" s="196">
        <f t="shared" si="20"/>
        <v>0</v>
      </c>
      <c r="K144" s="192" t="s">
        <v>21</v>
      </c>
      <c r="L144" s="59"/>
      <c r="M144" s="197" t="s">
        <v>21</v>
      </c>
      <c r="N144" s="198" t="s">
        <v>45</v>
      </c>
      <c r="O144" s="40"/>
      <c r="P144" s="199">
        <f t="shared" si="21"/>
        <v>0</v>
      </c>
      <c r="Q144" s="199">
        <v>0</v>
      </c>
      <c r="R144" s="199">
        <f t="shared" si="22"/>
        <v>0</v>
      </c>
      <c r="S144" s="199">
        <v>0</v>
      </c>
      <c r="T144" s="200">
        <f t="shared" si="23"/>
        <v>0</v>
      </c>
      <c r="AR144" s="22" t="s">
        <v>315</v>
      </c>
      <c r="AT144" s="22" t="s">
        <v>151</v>
      </c>
      <c r="AU144" s="22" t="s">
        <v>82</v>
      </c>
      <c r="AY144" s="22" t="s">
        <v>148</v>
      </c>
      <c r="BE144" s="201">
        <f t="shared" si="24"/>
        <v>0</v>
      </c>
      <c r="BF144" s="201">
        <f t="shared" si="25"/>
        <v>0</v>
      </c>
      <c r="BG144" s="201">
        <f t="shared" si="26"/>
        <v>0</v>
      </c>
      <c r="BH144" s="201">
        <f t="shared" si="27"/>
        <v>0</v>
      </c>
      <c r="BI144" s="201">
        <f t="shared" si="28"/>
        <v>0</v>
      </c>
      <c r="BJ144" s="22" t="s">
        <v>155</v>
      </c>
      <c r="BK144" s="201">
        <f t="shared" si="29"/>
        <v>0</v>
      </c>
      <c r="BL144" s="22" t="s">
        <v>315</v>
      </c>
      <c r="BM144" s="22" t="s">
        <v>333</v>
      </c>
    </row>
    <row r="145" spans="2:65" s="1" customFormat="1" ht="16.5" customHeight="1">
      <c r="B145" s="39"/>
      <c r="C145" s="190" t="s">
        <v>334</v>
      </c>
      <c r="D145" s="190" t="s">
        <v>151</v>
      </c>
      <c r="E145" s="191" t="s">
        <v>335</v>
      </c>
      <c r="F145" s="192" t="s">
        <v>336</v>
      </c>
      <c r="G145" s="193" t="s">
        <v>190</v>
      </c>
      <c r="H145" s="202"/>
      <c r="I145" s="195"/>
      <c r="J145" s="196">
        <f t="shared" si="20"/>
        <v>0</v>
      </c>
      <c r="K145" s="192" t="s">
        <v>21</v>
      </c>
      <c r="L145" s="59"/>
      <c r="M145" s="197" t="s">
        <v>21</v>
      </c>
      <c r="N145" s="198" t="s">
        <v>45</v>
      </c>
      <c r="O145" s="40"/>
      <c r="P145" s="199">
        <f t="shared" si="21"/>
        <v>0</v>
      </c>
      <c r="Q145" s="199">
        <v>0</v>
      </c>
      <c r="R145" s="199">
        <f t="shared" si="22"/>
        <v>0</v>
      </c>
      <c r="S145" s="199">
        <v>0</v>
      </c>
      <c r="T145" s="200">
        <f t="shared" si="23"/>
        <v>0</v>
      </c>
      <c r="AR145" s="22" t="s">
        <v>315</v>
      </c>
      <c r="AT145" s="22" t="s">
        <v>151</v>
      </c>
      <c r="AU145" s="22" t="s">
        <v>82</v>
      </c>
      <c r="AY145" s="22" t="s">
        <v>148</v>
      </c>
      <c r="BE145" s="201">
        <f t="shared" si="24"/>
        <v>0</v>
      </c>
      <c r="BF145" s="201">
        <f t="shared" si="25"/>
        <v>0</v>
      </c>
      <c r="BG145" s="201">
        <f t="shared" si="26"/>
        <v>0</v>
      </c>
      <c r="BH145" s="201">
        <f t="shared" si="27"/>
        <v>0</v>
      </c>
      <c r="BI145" s="201">
        <f t="shared" si="28"/>
        <v>0</v>
      </c>
      <c r="BJ145" s="22" t="s">
        <v>155</v>
      </c>
      <c r="BK145" s="201">
        <f t="shared" si="29"/>
        <v>0</v>
      </c>
      <c r="BL145" s="22" t="s">
        <v>315</v>
      </c>
      <c r="BM145" s="22" t="s">
        <v>337</v>
      </c>
    </row>
    <row r="146" spans="2:65" s="10" customFormat="1" ht="29.85" customHeight="1">
      <c r="B146" s="174"/>
      <c r="C146" s="175"/>
      <c r="D146" s="176" t="s">
        <v>71</v>
      </c>
      <c r="E146" s="188" t="s">
        <v>338</v>
      </c>
      <c r="F146" s="188" t="s">
        <v>339</v>
      </c>
      <c r="G146" s="175"/>
      <c r="H146" s="175"/>
      <c r="I146" s="178"/>
      <c r="J146" s="189">
        <f>BK146</f>
        <v>0</v>
      </c>
      <c r="K146" s="175"/>
      <c r="L146" s="180"/>
      <c r="M146" s="181"/>
      <c r="N146" s="182"/>
      <c r="O146" s="182"/>
      <c r="P146" s="183">
        <f>SUM(P147:P151)</f>
        <v>0</v>
      </c>
      <c r="Q146" s="182"/>
      <c r="R146" s="183">
        <f>SUM(R147:R151)</f>
        <v>0</v>
      </c>
      <c r="S146" s="182"/>
      <c r="T146" s="184">
        <f>SUM(T147:T151)</f>
        <v>0</v>
      </c>
      <c r="AR146" s="185" t="s">
        <v>160</v>
      </c>
      <c r="AT146" s="186" t="s">
        <v>71</v>
      </c>
      <c r="AU146" s="186" t="s">
        <v>80</v>
      </c>
      <c r="AY146" s="185" t="s">
        <v>148</v>
      </c>
      <c r="BK146" s="187">
        <f>SUM(BK147:BK151)</f>
        <v>0</v>
      </c>
    </row>
    <row r="147" spans="2:65" s="1" customFormat="1" ht="16.5" customHeight="1">
      <c r="B147" s="39"/>
      <c r="C147" s="190" t="s">
        <v>340</v>
      </c>
      <c r="D147" s="190" t="s">
        <v>151</v>
      </c>
      <c r="E147" s="191" t="s">
        <v>341</v>
      </c>
      <c r="F147" s="192" t="s">
        <v>342</v>
      </c>
      <c r="G147" s="193" t="s">
        <v>196</v>
      </c>
      <c r="H147" s="194">
        <v>6</v>
      </c>
      <c r="I147" s="195"/>
      <c r="J147" s="196">
        <f>ROUND(I147*H147,2)</f>
        <v>0</v>
      </c>
      <c r="K147" s="192" t="s">
        <v>21</v>
      </c>
      <c r="L147" s="59"/>
      <c r="M147" s="197" t="s">
        <v>21</v>
      </c>
      <c r="N147" s="198" t="s">
        <v>45</v>
      </c>
      <c r="O147" s="40"/>
      <c r="P147" s="199">
        <f>O147*H147</f>
        <v>0</v>
      </c>
      <c r="Q147" s="199">
        <v>0</v>
      </c>
      <c r="R147" s="199">
        <f>Q147*H147</f>
        <v>0</v>
      </c>
      <c r="S147" s="199">
        <v>0</v>
      </c>
      <c r="T147" s="200">
        <f>S147*H147</f>
        <v>0</v>
      </c>
      <c r="AR147" s="22" t="s">
        <v>315</v>
      </c>
      <c r="AT147" s="22" t="s">
        <v>151</v>
      </c>
      <c r="AU147" s="22" t="s">
        <v>82</v>
      </c>
      <c r="AY147" s="22" t="s">
        <v>148</v>
      </c>
      <c r="BE147" s="201">
        <f>IF(N147="základní",J147,0)</f>
        <v>0</v>
      </c>
      <c r="BF147" s="201">
        <f>IF(N147="snížená",J147,0)</f>
        <v>0</v>
      </c>
      <c r="BG147" s="201">
        <f>IF(N147="zákl. přenesená",J147,0)</f>
        <v>0</v>
      </c>
      <c r="BH147" s="201">
        <f>IF(N147="sníž. přenesená",J147,0)</f>
        <v>0</v>
      </c>
      <c r="BI147" s="201">
        <f>IF(N147="nulová",J147,0)</f>
        <v>0</v>
      </c>
      <c r="BJ147" s="22" t="s">
        <v>155</v>
      </c>
      <c r="BK147" s="201">
        <f>ROUND(I147*H147,2)</f>
        <v>0</v>
      </c>
      <c r="BL147" s="22" t="s">
        <v>315</v>
      </c>
      <c r="BM147" s="22" t="s">
        <v>343</v>
      </c>
    </row>
    <row r="148" spans="2:65" s="11" customFormat="1" ht="13.5">
      <c r="B148" s="213"/>
      <c r="C148" s="214"/>
      <c r="D148" s="215" t="s">
        <v>344</v>
      </c>
      <c r="E148" s="216" t="s">
        <v>21</v>
      </c>
      <c r="F148" s="217" t="s">
        <v>345</v>
      </c>
      <c r="G148" s="214"/>
      <c r="H148" s="218">
        <v>2</v>
      </c>
      <c r="I148" s="219"/>
      <c r="J148" s="214"/>
      <c r="K148" s="214"/>
      <c r="L148" s="220"/>
      <c r="M148" s="221"/>
      <c r="N148" s="222"/>
      <c r="O148" s="222"/>
      <c r="P148" s="222"/>
      <c r="Q148" s="222"/>
      <c r="R148" s="222"/>
      <c r="S148" s="222"/>
      <c r="T148" s="223"/>
      <c r="AT148" s="224" t="s">
        <v>344</v>
      </c>
      <c r="AU148" s="224" t="s">
        <v>82</v>
      </c>
      <c r="AV148" s="11" t="s">
        <v>82</v>
      </c>
      <c r="AW148" s="11" t="s">
        <v>35</v>
      </c>
      <c r="AX148" s="11" t="s">
        <v>72</v>
      </c>
      <c r="AY148" s="224" t="s">
        <v>148</v>
      </c>
    </row>
    <row r="149" spans="2:65" s="11" customFormat="1" ht="13.5">
      <c r="B149" s="213"/>
      <c r="C149" s="214"/>
      <c r="D149" s="215" t="s">
        <v>344</v>
      </c>
      <c r="E149" s="216" t="s">
        <v>21</v>
      </c>
      <c r="F149" s="217" t="s">
        <v>346</v>
      </c>
      <c r="G149" s="214"/>
      <c r="H149" s="218">
        <v>4</v>
      </c>
      <c r="I149" s="219"/>
      <c r="J149" s="214"/>
      <c r="K149" s="214"/>
      <c r="L149" s="220"/>
      <c r="M149" s="221"/>
      <c r="N149" s="222"/>
      <c r="O149" s="222"/>
      <c r="P149" s="222"/>
      <c r="Q149" s="222"/>
      <c r="R149" s="222"/>
      <c r="S149" s="222"/>
      <c r="T149" s="223"/>
      <c r="AT149" s="224" t="s">
        <v>344</v>
      </c>
      <c r="AU149" s="224" t="s">
        <v>82</v>
      </c>
      <c r="AV149" s="11" t="s">
        <v>82</v>
      </c>
      <c r="AW149" s="11" t="s">
        <v>35</v>
      </c>
      <c r="AX149" s="11" t="s">
        <v>72</v>
      </c>
      <c r="AY149" s="224" t="s">
        <v>148</v>
      </c>
    </row>
    <row r="150" spans="2:65" s="12" customFormat="1" ht="13.5">
      <c r="B150" s="225"/>
      <c r="C150" s="226"/>
      <c r="D150" s="215" t="s">
        <v>344</v>
      </c>
      <c r="E150" s="227" t="s">
        <v>21</v>
      </c>
      <c r="F150" s="228" t="s">
        <v>347</v>
      </c>
      <c r="G150" s="226"/>
      <c r="H150" s="229">
        <v>6</v>
      </c>
      <c r="I150" s="230"/>
      <c r="J150" s="226"/>
      <c r="K150" s="226"/>
      <c r="L150" s="231"/>
      <c r="M150" s="232"/>
      <c r="N150" s="233"/>
      <c r="O150" s="233"/>
      <c r="P150" s="233"/>
      <c r="Q150" s="233"/>
      <c r="R150" s="233"/>
      <c r="S150" s="233"/>
      <c r="T150" s="234"/>
      <c r="AT150" s="235" t="s">
        <v>344</v>
      </c>
      <c r="AU150" s="235" t="s">
        <v>82</v>
      </c>
      <c r="AV150" s="12" t="s">
        <v>155</v>
      </c>
      <c r="AW150" s="12" t="s">
        <v>35</v>
      </c>
      <c r="AX150" s="12" t="s">
        <v>80</v>
      </c>
      <c r="AY150" s="235" t="s">
        <v>148</v>
      </c>
    </row>
    <row r="151" spans="2:65" s="1" customFormat="1" ht="16.5" customHeight="1">
      <c r="B151" s="39"/>
      <c r="C151" s="190" t="s">
        <v>348</v>
      </c>
      <c r="D151" s="190" t="s">
        <v>151</v>
      </c>
      <c r="E151" s="191" t="s">
        <v>331</v>
      </c>
      <c r="F151" s="192" t="s">
        <v>332</v>
      </c>
      <c r="G151" s="193" t="s">
        <v>190</v>
      </c>
      <c r="H151" s="202"/>
      <c r="I151" s="195"/>
      <c r="J151" s="196">
        <f>ROUND(I151*H151,2)</f>
        <v>0</v>
      </c>
      <c r="K151" s="192" t="s">
        <v>21</v>
      </c>
      <c r="L151" s="59"/>
      <c r="M151" s="197" t="s">
        <v>21</v>
      </c>
      <c r="N151" s="198" t="s">
        <v>45</v>
      </c>
      <c r="O151" s="40"/>
      <c r="P151" s="199">
        <f>O151*H151</f>
        <v>0</v>
      </c>
      <c r="Q151" s="199">
        <v>0</v>
      </c>
      <c r="R151" s="199">
        <f>Q151*H151</f>
        <v>0</v>
      </c>
      <c r="S151" s="199">
        <v>0</v>
      </c>
      <c r="T151" s="200">
        <f>S151*H151</f>
        <v>0</v>
      </c>
      <c r="AR151" s="22" t="s">
        <v>315</v>
      </c>
      <c r="AT151" s="22" t="s">
        <v>151</v>
      </c>
      <c r="AU151" s="22" t="s">
        <v>82</v>
      </c>
      <c r="AY151" s="22" t="s">
        <v>148</v>
      </c>
      <c r="BE151" s="201">
        <f>IF(N151="základní",J151,0)</f>
        <v>0</v>
      </c>
      <c r="BF151" s="201">
        <f>IF(N151="snížená",J151,0)</f>
        <v>0</v>
      </c>
      <c r="BG151" s="201">
        <f>IF(N151="zákl. přenesená",J151,0)</f>
        <v>0</v>
      </c>
      <c r="BH151" s="201">
        <f>IF(N151="sníž. přenesená",J151,0)</f>
        <v>0</v>
      </c>
      <c r="BI151" s="201">
        <f>IF(N151="nulová",J151,0)</f>
        <v>0</v>
      </c>
      <c r="BJ151" s="22" t="s">
        <v>155</v>
      </c>
      <c r="BK151" s="201">
        <f>ROUND(I151*H151,2)</f>
        <v>0</v>
      </c>
      <c r="BL151" s="22" t="s">
        <v>315</v>
      </c>
      <c r="BM151" s="22" t="s">
        <v>349</v>
      </c>
    </row>
    <row r="152" spans="2:65" s="10" customFormat="1" ht="37.35" customHeight="1">
      <c r="B152" s="174"/>
      <c r="C152" s="175"/>
      <c r="D152" s="176" t="s">
        <v>71</v>
      </c>
      <c r="E152" s="177" t="s">
        <v>350</v>
      </c>
      <c r="F152" s="177" t="s">
        <v>351</v>
      </c>
      <c r="G152" s="175"/>
      <c r="H152" s="175"/>
      <c r="I152" s="178"/>
      <c r="J152" s="179">
        <f>BK152</f>
        <v>0</v>
      </c>
      <c r="K152" s="175"/>
      <c r="L152" s="180"/>
      <c r="M152" s="181"/>
      <c r="N152" s="182"/>
      <c r="O152" s="182"/>
      <c r="P152" s="183">
        <f>SUM(P153:P157)</f>
        <v>0</v>
      </c>
      <c r="Q152" s="182"/>
      <c r="R152" s="183">
        <f>SUM(R153:R157)</f>
        <v>0</v>
      </c>
      <c r="S152" s="182"/>
      <c r="T152" s="184">
        <f>SUM(T153:T157)</f>
        <v>0</v>
      </c>
      <c r="AR152" s="185" t="s">
        <v>155</v>
      </c>
      <c r="AT152" s="186" t="s">
        <v>71</v>
      </c>
      <c r="AU152" s="186" t="s">
        <v>72</v>
      </c>
      <c r="AY152" s="185" t="s">
        <v>148</v>
      </c>
      <c r="BK152" s="187">
        <f>SUM(BK153:BK157)</f>
        <v>0</v>
      </c>
    </row>
    <row r="153" spans="2:65" s="1" customFormat="1" ht="16.5" customHeight="1">
      <c r="B153" s="39"/>
      <c r="C153" s="190" t="s">
        <v>352</v>
      </c>
      <c r="D153" s="190" t="s">
        <v>151</v>
      </c>
      <c r="E153" s="191" t="s">
        <v>353</v>
      </c>
      <c r="F153" s="192" t="s">
        <v>354</v>
      </c>
      <c r="G153" s="193" t="s">
        <v>355</v>
      </c>
      <c r="H153" s="194">
        <v>8</v>
      </c>
      <c r="I153" s="195"/>
      <c r="J153" s="196">
        <f>ROUND(I153*H153,2)</f>
        <v>0</v>
      </c>
      <c r="K153" s="192" t="s">
        <v>21</v>
      </c>
      <c r="L153" s="59"/>
      <c r="M153" s="197" t="s">
        <v>21</v>
      </c>
      <c r="N153" s="198" t="s">
        <v>45</v>
      </c>
      <c r="O153" s="40"/>
      <c r="P153" s="199">
        <f>O153*H153</f>
        <v>0</v>
      </c>
      <c r="Q153" s="199">
        <v>0</v>
      </c>
      <c r="R153" s="199">
        <f>Q153*H153</f>
        <v>0</v>
      </c>
      <c r="S153" s="199">
        <v>0</v>
      </c>
      <c r="T153" s="200">
        <f>S153*H153</f>
        <v>0</v>
      </c>
      <c r="AR153" s="22" t="s">
        <v>356</v>
      </c>
      <c r="AT153" s="22" t="s">
        <v>151</v>
      </c>
      <c r="AU153" s="22" t="s">
        <v>80</v>
      </c>
      <c r="AY153" s="22" t="s">
        <v>148</v>
      </c>
      <c r="BE153" s="201">
        <f>IF(N153="základní",J153,0)</f>
        <v>0</v>
      </c>
      <c r="BF153" s="201">
        <f>IF(N153="snížená",J153,0)</f>
        <v>0</v>
      </c>
      <c r="BG153" s="201">
        <f>IF(N153="zákl. přenesená",J153,0)</f>
        <v>0</v>
      </c>
      <c r="BH153" s="201">
        <f>IF(N153="sníž. přenesená",J153,0)</f>
        <v>0</v>
      </c>
      <c r="BI153" s="201">
        <f>IF(N153="nulová",J153,0)</f>
        <v>0</v>
      </c>
      <c r="BJ153" s="22" t="s">
        <v>155</v>
      </c>
      <c r="BK153" s="201">
        <f>ROUND(I153*H153,2)</f>
        <v>0</v>
      </c>
      <c r="BL153" s="22" t="s">
        <v>356</v>
      </c>
      <c r="BM153" s="22" t="s">
        <v>357</v>
      </c>
    </row>
    <row r="154" spans="2:65" s="1" customFormat="1" ht="16.5" customHeight="1">
      <c r="B154" s="39"/>
      <c r="C154" s="190" t="s">
        <v>358</v>
      </c>
      <c r="D154" s="190" t="s">
        <v>151</v>
      </c>
      <c r="E154" s="191" t="s">
        <v>359</v>
      </c>
      <c r="F154" s="192" t="s">
        <v>360</v>
      </c>
      <c r="G154" s="193" t="s">
        <v>355</v>
      </c>
      <c r="H154" s="194">
        <v>8</v>
      </c>
      <c r="I154" s="195"/>
      <c r="J154" s="196">
        <f>ROUND(I154*H154,2)</f>
        <v>0</v>
      </c>
      <c r="K154" s="192" t="s">
        <v>21</v>
      </c>
      <c r="L154" s="59"/>
      <c r="M154" s="197" t="s">
        <v>21</v>
      </c>
      <c r="N154" s="198" t="s">
        <v>45</v>
      </c>
      <c r="O154" s="40"/>
      <c r="P154" s="199">
        <f>O154*H154</f>
        <v>0</v>
      </c>
      <c r="Q154" s="199">
        <v>0</v>
      </c>
      <c r="R154" s="199">
        <f>Q154*H154</f>
        <v>0</v>
      </c>
      <c r="S154" s="199">
        <v>0</v>
      </c>
      <c r="T154" s="200">
        <f>S154*H154</f>
        <v>0</v>
      </c>
      <c r="AR154" s="22" t="s">
        <v>356</v>
      </c>
      <c r="AT154" s="22" t="s">
        <v>151</v>
      </c>
      <c r="AU154" s="22" t="s">
        <v>80</v>
      </c>
      <c r="AY154" s="22" t="s">
        <v>148</v>
      </c>
      <c r="BE154" s="201">
        <f>IF(N154="základní",J154,0)</f>
        <v>0</v>
      </c>
      <c r="BF154" s="201">
        <f>IF(N154="snížená",J154,0)</f>
        <v>0</v>
      </c>
      <c r="BG154" s="201">
        <f>IF(N154="zákl. přenesená",J154,0)</f>
        <v>0</v>
      </c>
      <c r="BH154" s="201">
        <f>IF(N154="sníž. přenesená",J154,0)</f>
        <v>0</v>
      </c>
      <c r="BI154" s="201">
        <f>IF(N154="nulová",J154,0)</f>
        <v>0</v>
      </c>
      <c r="BJ154" s="22" t="s">
        <v>155</v>
      </c>
      <c r="BK154" s="201">
        <f>ROUND(I154*H154,2)</f>
        <v>0</v>
      </c>
      <c r="BL154" s="22" t="s">
        <v>356</v>
      </c>
      <c r="BM154" s="22" t="s">
        <v>361</v>
      </c>
    </row>
    <row r="155" spans="2:65" s="1" customFormat="1" ht="16.5" customHeight="1">
      <c r="B155" s="39"/>
      <c r="C155" s="190" t="s">
        <v>362</v>
      </c>
      <c r="D155" s="190" t="s">
        <v>151</v>
      </c>
      <c r="E155" s="191" t="s">
        <v>363</v>
      </c>
      <c r="F155" s="192" t="s">
        <v>364</v>
      </c>
      <c r="G155" s="193" t="s">
        <v>355</v>
      </c>
      <c r="H155" s="194">
        <v>16</v>
      </c>
      <c r="I155" s="195"/>
      <c r="J155" s="196">
        <f>ROUND(I155*H155,2)</f>
        <v>0</v>
      </c>
      <c r="K155" s="192" t="s">
        <v>21</v>
      </c>
      <c r="L155" s="59"/>
      <c r="M155" s="197" t="s">
        <v>21</v>
      </c>
      <c r="N155" s="198" t="s">
        <v>45</v>
      </c>
      <c r="O155" s="40"/>
      <c r="P155" s="199">
        <f>O155*H155</f>
        <v>0</v>
      </c>
      <c r="Q155" s="199">
        <v>0</v>
      </c>
      <c r="R155" s="199">
        <f>Q155*H155</f>
        <v>0</v>
      </c>
      <c r="S155" s="199">
        <v>0</v>
      </c>
      <c r="T155" s="200">
        <f>S155*H155</f>
        <v>0</v>
      </c>
      <c r="AR155" s="22" t="s">
        <v>356</v>
      </c>
      <c r="AT155" s="22" t="s">
        <v>151</v>
      </c>
      <c r="AU155" s="22" t="s">
        <v>80</v>
      </c>
      <c r="AY155" s="22" t="s">
        <v>148</v>
      </c>
      <c r="BE155" s="201">
        <f>IF(N155="základní",J155,0)</f>
        <v>0</v>
      </c>
      <c r="BF155" s="201">
        <f>IF(N155="snížená",J155,0)</f>
        <v>0</v>
      </c>
      <c r="BG155" s="201">
        <f>IF(N155="zákl. přenesená",J155,0)</f>
        <v>0</v>
      </c>
      <c r="BH155" s="201">
        <f>IF(N155="sníž. přenesená",J155,0)</f>
        <v>0</v>
      </c>
      <c r="BI155" s="201">
        <f>IF(N155="nulová",J155,0)</f>
        <v>0</v>
      </c>
      <c r="BJ155" s="22" t="s">
        <v>155</v>
      </c>
      <c r="BK155" s="201">
        <f>ROUND(I155*H155,2)</f>
        <v>0</v>
      </c>
      <c r="BL155" s="22" t="s">
        <v>356</v>
      </c>
      <c r="BM155" s="22" t="s">
        <v>365</v>
      </c>
    </row>
    <row r="156" spans="2:65" s="1" customFormat="1" ht="16.5" customHeight="1">
      <c r="B156" s="39"/>
      <c r="C156" s="190" t="s">
        <v>366</v>
      </c>
      <c r="D156" s="190" t="s">
        <v>151</v>
      </c>
      <c r="E156" s="191" t="s">
        <v>367</v>
      </c>
      <c r="F156" s="192" t="s">
        <v>368</v>
      </c>
      <c r="G156" s="193" t="s">
        <v>355</v>
      </c>
      <c r="H156" s="194">
        <v>16</v>
      </c>
      <c r="I156" s="195"/>
      <c r="J156" s="196">
        <f>ROUND(I156*H156,2)</f>
        <v>0</v>
      </c>
      <c r="K156" s="192" t="s">
        <v>21</v>
      </c>
      <c r="L156" s="59"/>
      <c r="M156" s="197" t="s">
        <v>21</v>
      </c>
      <c r="N156" s="198" t="s">
        <v>45</v>
      </c>
      <c r="O156" s="40"/>
      <c r="P156" s="199">
        <f>O156*H156</f>
        <v>0</v>
      </c>
      <c r="Q156" s="199">
        <v>0</v>
      </c>
      <c r="R156" s="199">
        <f>Q156*H156</f>
        <v>0</v>
      </c>
      <c r="S156" s="199">
        <v>0</v>
      </c>
      <c r="T156" s="200">
        <f>S156*H156</f>
        <v>0</v>
      </c>
      <c r="AR156" s="22" t="s">
        <v>356</v>
      </c>
      <c r="AT156" s="22" t="s">
        <v>151</v>
      </c>
      <c r="AU156" s="22" t="s">
        <v>80</v>
      </c>
      <c r="AY156" s="22" t="s">
        <v>148</v>
      </c>
      <c r="BE156" s="201">
        <f>IF(N156="základní",J156,0)</f>
        <v>0</v>
      </c>
      <c r="BF156" s="201">
        <f>IF(N156="snížená",J156,0)</f>
        <v>0</v>
      </c>
      <c r="BG156" s="201">
        <f>IF(N156="zákl. přenesená",J156,0)</f>
        <v>0</v>
      </c>
      <c r="BH156" s="201">
        <f>IF(N156="sníž. přenesená",J156,0)</f>
        <v>0</v>
      </c>
      <c r="BI156" s="201">
        <f>IF(N156="nulová",J156,0)</f>
        <v>0</v>
      </c>
      <c r="BJ156" s="22" t="s">
        <v>155</v>
      </c>
      <c r="BK156" s="201">
        <f>ROUND(I156*H156,2)</f>
        <v>0</v>
      </c>
      <c r="BL156" s="22" t="s">
        <v>356</v>
      </c>
      <c r="BM156" s="22" t="s">
        <v>369</v>
      </c>
    </row>
    <row r="157" spans="2:65" s="1" customFormat="1" ht="16.5" customHeight="1">
      <c r="B157" s="39"/>
      <c r="C157" s="190" t="s">
        <v>370</v>
      </c>
      <c r="D157" s="190" t="s">
        <v>151</v>
      </c>
      <c r="E157" s="191" t="s">
        <v>371</v>
      </c>
      <c r="F157" s="192" t="s">
        <v>372</v>
      </c>
      <c r="G157" s="193" t="s">
        <v>355</v>
      </c>
      <c r="H157" s="194">
        <v>4</v>
      </c>
      <c r="I157" s="195"/>
      <c r="J157" s="196">
        <f>ROUND(I157*H157,2)</f>
        <v>0</v>
      </c>
      <c r="K157" s="192" t="s">
        <v>21</v>
      </c>
      <c r="L157" s="59"/>
      <c r="M157" s="197" t="s">
        <v>21</v>
      </c>
      <c r="N157" s="236" t="s">
        <v>45</v>
      </c>
      <c r="O157" s="237"/>
      <c r="P157" s="238">
        <f>O157*H157</f>
        <v>0</v>
      </c>
      <c r="Q157" s="238">
        <v>0</v>
      </c>
      <c r="R157" s="238">
        <f>Q157*H157</f>
        <v>0</v>
      </c>
      <c r="S157" s="238">
        <v>0</v>
      </c>
      <c r="T157" s="239">
        <f>S157*H157</f>
        <v>0</v>
      </c>
      <c r="AR157" s="22" t="s">
        <v>356</v>
      </c>
      <c r="AT157" s="22" t="s">
        <v>151</v>
      </c>
      <c r="AU157" s="22" t="s">
        <v>80</v>
      </c>
      <c r="AY157" s="22" t="s">
        <v>148</v>
      </c>
      <c r="BE157" s="201">
        <f>IF(N157="základní",J157,0)</f>
        <v>0</v>
      </c>
      <c r="BF157" s="201">
        <f>IF(N157="snížená",J157,0)</f>
        <v>0</v>
      </c>
      <c r="BG157" s="201">
        <f>IF(N157="zákl. přenesená",J157,0)</f>
        <v>0</v>
      </c>
      <c r="BH157" s="201">
        <f>IF(N157="sníž. přenesená",J157,0)</f>
        <v>0</v>
      </c>
      <c r="BI157" s="201">
        <f>IF(N157="nulová",J157,0)</f>
        <v>0</v>
      </c>
      <c r="BJ157" s="22" t="s">
        <v>155</v>
      </c>
      <c r="BK157" s="201">
        <f>ROUND(I157*H157,2)</f>
        <v>0</v>
      </c>
      <c r="BL157" s="22" t="s">
        <v>356</v>
      </c>
      <c r="BM157" s="22" t="s">
        <v>373</v>
      </c>
    </row>
    <row r="158" spans="2:65" s="1" customFormat="1" ht="6.95" customHeight="1">
      <c r="B158" s="54"/>
      <c r="C158" s="55"/>
      <c r="D158" s="55"/>
      <c r="E158" s="55"/>
      <c r="F158" s="55"/>
      <c r="G158" s="55"/>
      <c r="H158" s="55"/>
      <c r="I158" s="137"/>
      <c r="J158" s="55"/>
      <c r="K158" s="55"/>
      <c r="L158" s="59"/>
    </row>
  </sheetData>
  <sheetProtection algorithmName="SHA-512" hashValue="3nQ70lWR8m+CASEIGMG0SqjPuNQSzl6GLzmYTSIr0xgt1P52nYOLfHgxbb/u1SLm+fbzfusGcuizb1RjYKyR/g==" saltValue="srHUnUSLh7h0+uXI3eVA6lYDS82UD9Q00I7CWHpSt0fIOpsqgRwMjbuD1s7VRv5NcROAwHn0S7zMzpYPjjCFiw==" spinCount="100000" sheet="1" objects="1" scenarios="1" formatColumns="0" formatRows="0" autoFilter="0"/>
  <autoFilter ref="C90:K157"/>
  <mergeCells count="10">
    <mergeCell ref="J51:J52"/>
    <mergeCell ref="E81:H81"/>
    <mergeCell ref="E83:H83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90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18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9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19"/>
      <c r="B1" s="110"/>
      <c r="C1" s="110"/>
      <c r="D1" s="111" t="s">
        <v>1</v>
      </c>
      <c r="E1" s="110"/>
      <c r="F1" s="112" t="s">
        <v>104</v>
      </c>
      <c r="G1" s="366" t="s">
        <v>105</v>
      </c>
      <c r="H1" s="366"/>
      <c r="I1" s="113"/>
      <c r="J1" s="112" t="s">
        <v>106</v>
      </c>
      <c r="K1" s="111" t="s">
        <v>107</v>
      </c>
      <c r="L1" s="112" t="s">
        <v>108</v>
      </c>
      <c r="M1" s="112"/>
      <c r="N1" s="112"/>
      <c r="O1" s="112"/>
      <c r="P1" s="112"/>
      <c r="Q1" s="112"/>
      <c r="R1" s="112"/>
      <c r="S1" s="112"/>
      <c r="T1" s="112"/>
      <c r="U1" s="18"/>
      <c r="V1" s="18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</row>
    <row r="2" spans="1:70" ht="36.950000000000003" customHeight="1"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AT2" s="22" t="s">
        <v>85</v>
      </c>
    </row>
    <row r="3" spans="1:70" ht="6.95" customHeight="1">
      <c r="B3" s="23"/>
      <c r="C3" s="24"/>
      <c r="D3" s="24"/>
      <c r="E3" s="24"/>
      <c r="F3" s="24"/>
      <c r="G3" s="24"/>
      <c r="H3" s="24"/>
      <c r="I3" s="114"/>
      <c r="J3" s="24"/>
      <c r="K3" s="25"/>
      <c r="AT3" s="22" t="s">
        <v>82</v>
      </c>
    </row>
    <row r="4" spans="1:70" ht="36.950000000000003" customHeight="1">
      <c r="B4" s="26"/>
      <c r="C4" s="27"/>
      <c r="D4" s="28" t="s">
        <v>109</v>
      </c>
      <c r="E4" s="27"/>
      <c r="F4" s="27"/>
      <c r="G4" s="27"/>
      <c r="H4" s="27"/>
      <c r="I4" s="115"/>
      <c r="J4" s="27"/>
      <c r="K4" s="29"/>
      <c r="M4" s="30" t="s">
        <v>12</v>
      </c>
      <c r="AT4" s="22" t="s">
        <v>35</v>
      </c>
    </row>
    <row r="5" spans="1:70" ht="6.95" customHeight="1">
      <c r="B5" s="26"/>
      <c r="C5" s="27"/>
      <c r="D5" s="27"/>
      <c r="E5" s="27"/>
      <c r="F5" s="27"/>
      <c r="G5" s="27"/>
      <c r="H5" s="27"/>
      <c r="I5" s="115"/>
      <c r="J5" s="27"/>
      <c r="K5" s="29"/>
    </row>
    <row r="6" spans="1:70">
      <c r="B6" s="26"/>
      <c r="C6" s="27"/>
      <c r="D6" s="35" t="s">
        <v>18</v>
      </c>
      <c r="E6" s="27"/>
      <c r="F6" s="27"/>
      <c r="G6" s="27"/>
      <c r="H6" s="27"/>
      <c r="I6" s="115"/>
      <c r="J6" s="27"/>
      <c r="K6" s="29"/>
    </row>
    <row r="7" spans="1:70" ht="16.5" customHeight="1">
      <c r="B7" s="26"/>
      <c r="C7" s="27"/>
      <c r="D7" s="27"/>
      <c r="E7" s="358" t="str">
        <f>'Rekapitulace stavby'!K6</f>
        <v>Město Libavá - Rekonstrukce předávacích stanic PDA, kuchyně a teplovodu z CK</v>
      </c>
      <c r="F7" s="359"/>
      <c r="G7" s="359"/>
      <c r="H7" s="359"/>
      <c r="I7" s="115"/>
      <c r="J7" s="27"/>
      <c r="K7" s="29"/>
    </row>
    <row r="8" spans="1:70" s="1" customFormat="1">
      <c r="B8" s="39"/>
      <c r="C8" s="40"/>
      <c r="D8" s="35" t="s">
        <v>110</v>
      </c>
      <c r="E8" s="40"/>
      <c r="F8" s="40"/>
      <c r="G8" s="40"/>
      <c r="H8" s="40"/>
      <c r="I8" s="116"/>
      <c r="J8" s="40"/>
      <c r="K8" s="43"/>
    </row>
    <row r="9" spans="1:70" s="1" customFormat="1" ht="36.950000000000003" customHeight="1">
      <c r="B9" s="39"/>
      <c r="C9" s="40"/>
      <c r="D9" s="40"/>
      <c r="E9" s="360" t="s">
        <v>374</v>
      </c>
      <c r="F9" s="361"/>
      <c r="G9" s="361"/>
      <c r="H9" s="361"/>
      <c r="I9" s="116"/>
      <c r="J9" s="40"/>
      <c r="K9" s="43"/>
    </row>
    <row r="10" spans="1:70" s="1" customFormat="1" ht="13.5">
      <c r="B10" s="39"/>
      <c r="C10" s="40"/>
      <c r="D10" s="40"/>
      <c r="E10" s="40"/>
      <c r="F10" s="40"/>
      <c r="G10" s="40"/>
      <c r="H10" s="40"/>
      <c r="I10" s="116"/>
      <c r="J10" s="40"/>
      <c r="K10" s="43"/>
    </row>
    <row r="11" spans="1:70" s="1" customFormat="1" ht="14.45" customHeight="1">
      <c r="B11" s="39"/>
      <c r="C11" s="40"/>
      <c r="D11" s="35" t="s">
        <v>20</v>
      </c>
      <c r="E11" s="40"/>
      <c r="F11" s="33" t="s">
        <v>21</v>
      </c>
      <c r="G11" s="40"/>
      <c r="H11" s="40"/>
      <c r="I11" s="117" t="s">
        <v>22</v>
      </c>
      <c r="J11" s="33" t="s">
        <v>21</v>
      </c>
      <c r="K11" s="43"/>
    </row>
    <row r="12" spans="1:70" s="1" customFormat="1" ht="14.45" customHeight="1">
      <c r="B12" s="39"/>
      <c r="C12" s="40"/>
      <c r="D12" s="35" t="s">
        <v>23</v>
      </c>
      <c r="E12" s="40"/>
      <c r="F12" s="33" t="s">
        <v>24</v>
      </c>
      <c r="G12" s="40"/>
      <c r="H12" s="40"/>
      <c r="I12" s="117" t="s">
        <v>25</v>
      </c>
      <c r="J12" s="118" t="str">
        <f>'Rekapitulace stavby'!AN8</f>
        <v>5. 1. 2018</v>
      </c>
      <c r="K12" s="43"/>
    </row>
    <row r="13" spans="1:70" s="1" customFormat="1" ht="10.9" customHeight="1">
      <c r="B13" s="39"/>
      <c r="C13" s="40"/>
      <c r="D13" s="40"/>
      <c r="E13" s="40"/>
      <c r="F13" s="40"/>
      <c r="G13" s="40"/>
      <c r="H13" s="40"/>
      <c r="I13" s="116"/>
      <c r="J13" s="40"/>
      <c r="K13" s="43"/>
    </row>
    <row r="14" spans="1:70" s="1" customFormat="1" ht="14.45" customHeight="1">
      <c r="B14" s="39"/>
      <c r="C14" s="40"/>
      <c r="D14" s="35" t="s">
        <v>27</v>
      </c>
      <c r="E14" s="40"/>
      <c r="F14" s="40"/>
      <c r="G14" s="40"/>
      <c r="H14" s="40"/>
      <c r="I14" s="117" t="s">
        <v>28</v>
      </c>
      <c r="J14" s="33" t="s">
        <v>21</v>
      </c>
      <c r="K14" s="43"/>
    </row>
    <row r="15" spans="1:70" s="1" customFormat="1" ht="18" customHeight="1">
      <c r="B15" s="39"/>
      <c r="C15" s="40"/>
      <c r="D15" s="40"/>
      <c r="E15" s="33" t="s">
        <v>29</v>
      </c>
      <c r="F15" s="40"/>
      <c r="G15" s="40"/>
      <c r="H15" s="40"/>
      <c r="I15" s="117" t="s">
        <v>30</v>
      </c>
      <c r="J15" s="33" t="s">
        <v>21</v>
      </c>
      <c r="K15" s="43"/>
    </row>
    <row r="16" spans="1:70" s="1" customFormat="1" ht="6.95" customHeight="1">
      <c r="B16" s="39"/>
      <c r="C16" s="40"/>
      <c r="D16" s="40"/>
      <c r="E16" s="40"/>
      <c r="F16" s="40"/>
      <c r="G16" s="40"/>
      <c r="H16" s="40"/>
      <c r="I16" s="116"/>
      <c r="J16" s="40"/>
      <c r="K16" s="43"/>
    </row>
    <row r="17" spans="2:11" s="1" customFormat="1" ht="14.45" customHeight="1">
      <c r="B17" s="39"/>
      <c r="C17" s="40"/>
      <c r="D17" s="35" t="s">
        <v>31</v>
      </c>
      <c r="E17" s="40"/>
      <c r="F17" s="40"/>
      <c r="G17" s="40"/>
      <c r="H17" s="40"/>
      <c r="I17" s="117" t="s">
        <v>28</v>
      </c>
      <c r="J17" s="33" t="str">
        <f>IF('Rekapitulace stavby'!AN13="Vyplň údaj","",IF('Rekapitulace stavby'!AN13="","",'Rekapitulace stavby'!AN13))</f>
        <v/>
      </c>
      <c r="K17" s="43"/>
    </row>
    <row r="18" spans="2:11" s="1" customFormat="1" ht="18" customHeight="1">
      <c r="B18" s="39"/>
      <c r="C18" s="40"/>
      <c r="D18" s="40"/>
      <c r="E18" s="33" t="str">
        <f>IF('Rekapitulace stavby'!E14="Vyplň údaj","",IF('Rekapitulace stavby'!E14="","",'Rekapitulace stavby'!E14))</f>
        <v/>
      </c>
      <c r="F18" s="40"/>
      <c r="G18" s="40"/>
      <c r="H18" s="40"/>
      <c r="I18" s="117" t="s">
        <v>30</v>
      </c>
      <c r="J18" s="33" t="str">
        <f>IF('Rekapitulace stavby'!AN14="Vyplň údaj","",IF('Rekapitulace stavby'!AN14="","",'Rekapitulace stavby'!AN14))</f>
        <v/>
      </c>
      <c r="K18" s="43"/>
    </row>
    <row r="19" spans="2:11" s="1" customFormat="1" ht="6.95" customHeight="1">
      <c r="B19" s="39"/>
      <c r="C19" s="40"/>
      <c r="D19" s="40"/>
      <c r="E19" s="40"/>
      <c r="F19" s="40"/>
      <c r="G19" s="40"/>
      <c r="H19" s="40"/>
      <c r="I19" s="116"/>
      <c r="J19" s="40"/>
      <c r="K19" s="43"/>
    </row>
    <row r="20" spans="2:11" s="1" customFormat="1" ht="14.45" customHeight="1">
      <c r="B20" s="39"/>
      <c r="C20" s="40"/>
      <c r="D20" s="35" t="s">
        <v>33</v>
      </c>
      <c r="E20" s="40"/>
      <c r="F20" s="40"/>
      <c r="G20" s="40"/>
      <c r="H20" s="40"/>
      <c r="I20" s="117" t="s">
        <v>28</v>
      </c>
      <c r="J20" s="33" t="s">
        <v>21</v>
      </c>
      <c r="K20" s="43"/>
    </row>
    <row r="21" spans="2:11" s="1" customFormat="1" ht="18" customHeight="1">
      <c r="B21" s="39"/>
      <c r="C21" s="40"/>
      <c r="D21" s="40"/>
      <c r="E21" s="33" t="s">
        <v>34</v>
      </c>
      <c r="F21" s="40"/>
      <c r="G21" s="40"/>
      <c r="H21" s="40"/>
      <c r="I21" s="117" t="s">
        <v>30</v>
      </c>
      <c r="J21" s="33" t="s">
        <v>21</v>
      </c>
      <c r="K21" s="43"/>
    </row>
    <row r="22" spans="2:11" s="1" customFormat="1" ht="6.95" customHeight="1">
      <c r="B22" s="39"/>
      <c r="C22" s="40"/>
      <c r="D22" s="40"/>
      <c r="E22" s="40"/>
      <c r="F22" s="40"/>
      <c r="G22" s="40"/>
      <c r="H22" s="40"/>
      <c r="I22" s="116"/>
      <c r="J22" s="40"/>
      <c r="K22" s="43"/>
    </row>
    <row r="23" spans="2:11" s="1" customFormat="1" ht="14.45" customHeight="1">
      <c r="B23" s="39"/>
      <c r="C23" s="40"/>
      <c r="D23" s="35" t="s">
        <v>36</v>
      </c>
      <c r="E23" s="40"/>
      <c r="F23" s="40"/>
      <c r="G23" s="40"/>
      <c r="H23" s="40"/>
      <c r="I23" s="116"/>
      <c r="J23" s="40"/>
      <c r="K23" s="43"/>
    </row>
    <row r="24" spans="2:11" s="6" customFormat="1" ht="16.5" customHeight="1">
      <c r="B24" s="119"/>
      <c r="C24" s="120"/>
      <c r="D24" s="120"/>
      <c r="E24" s="327" t="s">
        <v>21</v>
      </c>
      <c r="F24" s="327"/>
      <c r="G24" s="327"/>
      <c r="H24" s="327"/>
      <c r="I24" s="121"/>
      <c r="J24" s="120"/>
      <c r="K24" s="122"/>
    </row>
    <row r="25" spans="2:11" s="1" customFormat="1" ht="6.95" customHeight="1">
      <c r="B25" s="39"/>
      <c r="C25" s="40"/>
      <c r="D25" s="40"/>
      <c r="E25" s="40"/>
      <c r="F25" s="40"/>
      <c r="G25" s="40"/>
      <c r="H25" s="40"/>
      <c r="I25" s="116"/>
      <c r="J25" s="40"/>
      <c r="K25" s="43"/>
    </row>
    <row r="26" spans="2:11" s="1" customFormat="1" ht="6.95" customHeight="1">
      <c r="B26" s="39"/>
      <c r="C26" s="40"/>
      <c r="D26" s="83"/>
      <c r="E26" s="83"/>
      <c r="F26" s="83"/>
      <c r="G26" s="83"/>
      <c r="H26" s="83"/>
      <c r="I26" s="123"/>
      <c r="J26" s="83"/>
      <c r="K26" s="124"/>
    </row>
    <row r="27" spans="2:11" s="1" customFormat="1" ht="25.35" customHeight="1">
      <c r="B27" s="39"/>
      <c r="C27" s="40"/>
      <c r="D27" s="125" t="s">
        <v>38</v>
      </c>
      <c r="E27" s="40"/>
      <c r="F27" s="40"/>
      <c r="G27" s="40"/>
      <c r="H27" s="40"/>
      <c r="I27" s="116"/>
      <c r="J27" s="126">
        <f>ROUND(J90,2)</f>
        <v>0</v>
      </c>
      <c r="K27" s="43"/>
    </row>
    <row r="28" spans="2:11" s="1" customFormat="1" ht="6.95" customHeight="1">
      <c r="B28" s="39"/>
      <c r="C28" s="40"/>
      <c r="D28" s="83"/>
      <c r="E28" s="83"/>
      <c r="F28" s="83"/>
      <c r="G28" s="83"/>
      <c r="H28" s="83"/>
      <c r="I28" s="123"/>
      <c r="J28" s="83"/>
      <c r="K28" s="124"/>
    </row>
    <row r="29" spans="2:11" s="1" customFormat="1" ht="14.45" customHeight="1">
      <c r="B29" s="39"/>
      <c r="C29" s="40"/>
      <c r="D29" s="40"/>
      <c r="E29" s="40"/>
      <c r="F29" s="44" t="s">
        <v>40</v>
      </c>
      <c r="G29" s="40"/>
      <c r="H29" s="40"/>
      <c r="I29" s="127" t="s">
        <v>39</v>
      </c>
      <c r="J29" s="44" t="s">
        <v>41</v>
      </c>
      <c r="K29" s="43"/>
    </row>
    <row r="30" spans="2:11" s="1" customFormat="1" ht="14.45" hidden="1" customHeight="1">
      <c r="B30" s="39"/>
      <c r="C30" s="40"/>
      <c r="D30" s="47" t="s">
        <v>42</v>
      </c>
      <c r="E30" s="47" t="s">
        <v>43</v>
      </c>
      <c r="F30" s="128">
        <f>ROUND(SUM(BE90:BE217), 2)</f>
        <v>0</v>
      </c>
      <c r="G30" s="40"/>
      <c r="H30" s="40"/>
      <c r="I30" s="129">
        <v>0.21</v>
      </c>
      <c r="J30" s="128">
        <f>ROUND(ROUND((SUM(BE90:BE217)), 2)*I30, 2)</f>
        <v>0</v>
      </c>
      <c r="K30" s="43"/>
    </row>
    <row r="31" spans="2:11" s="1" customFormat="1" ht="14.45" hidden="1" customHeight="1">
      <c r="B31" s="39"/>
      <c r="C31" s="40"/>
      <c r="D31" s="40"/>
      <c r="E31" s="47" t="s">
        <v>44</v>
      </c>
      <c r="F31" s="128">
        <f>ROUND(SUM(BF90:BF217), 2)</f>
        <v>0</v>
      </c>
      <c r="G31" s="40"/>
      <c r="H31" s="40"/>
      <c r="I31" s="129">
        <v>0.15</v>
      </c>
      <c r="J31" s="128">
        <f>ROUND(ROUND((SUM(BF90:BF217)), 2)*I31, 2)</f>
        <v>0</v>
      </c>
      <c r="K31" s="43"/>
    </row>
    <row r="32" spans="2:11" s="1" customFormat="1" ht="14.45" customHeight="1">
      <c r="B32" s="39"/>
      <c r="C32" s="40"/>
      <c r="D32" s="47" t="s">
        <v>42</v>
      </c>
      <c r="E32" s="47" t="s">
        <v>45</v>
      </c>
      <c r="F32" s="128">
        <f>ROUND(SUM(BG90:BG217), 2)</f>
        <v>0</v>
      </c>
      <c r="G32" s="40"/>
      <c r="H32" s="40"/>
      <c r="I32" s="129">
        <v>0.21</v>
      </c>
      <c r="J32" s="128">
        <v>0</v>
      </c>
      <c r="K32" s="43"/>
    </row>
    <row r="33" spans="2:11" s="1" customFormat="1" ht="14.45" customHeight="1">
      <c r="B33" s="39"/>
      <c r="C33" s="40"/>
      <c r="D33" s="40"/>
      <c r="E33" s="47" t="s">
        <v>46</v>
      </c>
      <c r="F33" s="128">
        <f>ROUND(SUM(BH90:BH217), 2)</f>
        <v>0</v>
      </c>
      <c r="G33" s="40"/>
      <c r="H33" s="40"/>
      <c r="I33" s="129">
        <v>0.15</v>
      </c>
      <c r="J33" s="128">
        <v>0</v>
      </c>
      <c r="K33" s="43"/>
    </row>
    <row r="34" spans="2:11" s="1" customFormat="1" ht="14.45" hidden="1" customHeight="1">
      <c r="B34" s="39"/>
      <c r="C34" s="40"/>
      <c r="D34" s="40"/>
      <c r="E34" s="47" t="s">
        <v>47</v>
      </c>
      <c r="F34" s="128">
        <f>ROUND(SUM(BI90:BI217), 2)</f>
        <v>0</v>
      </c>
      <c r="G34" s="40"/>
      <c r="H34" s="40"/>
      <c r="I34" s="129">
        <v>0</v>
      </c>
      <c r="J34" s="128">
        <v>0</v>
      </c>
      <c r="K34" s="43"/>
    </row>
    <row r="35" spans="2:11" s="1" customFormat="1" ht="6.95" customHeight="1">
      <c r="B35" s="39"/>
      <c r="C35" s="40"/>
      <c r="D35" s="40"/>
      <c r="E35" s="40"/>
      <c r="F35" s="40"/>
      <c r="G35" s="40"/>
      <c r="H35" s="40"/>
      <c r="I35" s="116"/>
      <c r="J35" s="40"/>
      <c r="K35" s="43"/>
    </row>
    <row r="36" spans="2:11" s="1" customFormat="1" ht="25.35" customHeight="1">
      <c r="B36" s="39"/>
      <c r="C36" s="130"/>
      <c r="D36" s="131" t="s">
        <v>48</v>
      </c>
      <c r="E36" s="77"/>
      <c r="F36" s="77"/>
      <c r="G36" s="132" t="s">
        <v>49</v>
      </c>
      <c r="H36" s="133" t="s">
        <v>50</v>
      </c>
      <c r="I36" s="134"/>
      <c r="J36" s="135">
        <f>SUM(J27:J34)</f>
        <v>0</v>
      </c>
      <c r="K36" s="136"/>
    </row>
    <row r="37" spans="2:11" s="1" customFormat="1" ht="14.45" customHeight="1">
      <c r="B37" s="54"/>
      <c r="C37" s="55"/>
      <c r="D37" s="55"/>
      <c r="E37" s="55"/>
      <c r="F37" s="55"/>
      <c r="G37" s="55"/>
      <c r="H37" s="55"/>
      <c r="I37" s="137"/>
      <c r="J37" s="55"/>
      <c r="K37" s="56"/>
    </row>
    <row r="41" spans="2:11" s="1" customFormat="1" ht="6.95" customHeight="1">
      <c r="B41" s="138"/>
      <c r="C41" s="139"/>
      <c r="D41" s="139"/>
      <c r="E41" s="139"/>
      <c r="F41" s="139"/>
      <c r="G41" s="139"/>
      <c r="H41" s="139"/>
      <c r="I41" s="140"/>
      <c r="J41" s="139"/>
      <c r="K41" s="141"/>
    </row>
    <row r="42" spans="2:11" s="1" customFormat="1" ht="36.950000000000003" customHeight="1">
      <c r="B42" s="39"/>
      <c r="C42" s="28" t="s">
        <v>112</v>
      </c>
      <c r="D42" s="40"/>
      <c r="E42" s="40"/>
      <c r="F42" s="40"/>
      <c r="G42" s="40"/>
      <c r="H42" s="40"/>
      <c r="I42" s="116"/>
      <c r="J42" s="40"/>
      <c r="K42" s="43"/>
    </row>
    <row r="43" spans="2:11" s="1" customFormat="1" ht="6.95" customHeight="1">
      <c r="B43" s="39"/>
      <c r="C43" s="40"/>
      <c r="D43" s="40"/>
      <c r="E43" s="40"/>
      <c r="F43" s="40"/>
      <c r="G43" s="40"/>
      <c r="H43" s="40"/>
      <c r="I43" s="116"/>
      <c r="J43" s="40"/>
      <c r="K43" s="43"/>
    </row>
    <row r="44" spans="2:11" s="1" customFormat="1" ht="14.45" customHeight="1">
      <c r="B44" s="39"/>
      <c r="C44" s="35" t="s">
        <v>18</v>
      </c>
      <c r="D44" s="40"/>
      <c r="E44" s="40"/>
      <c r="F44" s="40"/>
      <c r="G44" s="40"/>
      <c r="H44" s="40"/>
      <c r="I44" s="116"/>
      <c r="J44" s="40"/>
      <c r="K44" s="43"/>
    </row>
    <row r="45" spans="2:11" s="1" customFormat="1" ht="16.5" customHeight="1">
      <c r="B45" s="39"/>
      <c r="C45" s="40"/>
      <c r="D45" s="40"/>
      <c r="E45" s="358" t="str">
        <f>E7</f>
        <v>Město Libavá - Rekonstrukce předávacích stanic PDA, kuchyně a teplovodu z CK</v>
      </c>
      <c r="F45" s="359"/>
      <c r="G45" s="359"/>
      <c r="H45" s="359"/>
      <c r="I45" s="116"/>
      <c r="J45" s="40"/>
      <c r="K45" s="43"/>
    </row>
    <row r="46" spans="2:11" s="1" customFormat="1" ht="14.45" customHeight="1">
      <c r="B46" s="39"/>
      <c r="C46" s="35" t="s">
        <v>110</v>
      </c>
      <c r="D46" s="40"/>
      <c r="E46" s="40"/>
      <c r="F46" s="40"/>
      <c r="G46" s="40"/>
      <c r="H46" s="40"/>
      <c r="I46" s="116"/>
      <c r="J46" s="40"/>
      <c r="K46" s="43"/>
    </row>
    <row r="47" spans="2:11" s="1" customFormat="1" ht="17.25" customHeight="1">
      <c r="B47" s="39"/>
      <c r="C47" s="40"/>
      <c r="D47" s="40"/>
      <c r="E47" s="360" t="str">
        <f>E9</f>
        <v>D.2 - Předávací stanice v PDA</v>
      </c>
      <c r="F47" s="361"/>
      <c r="G47" s="361"/>
      <c r="H47" s="361"/>
      <c r="I47" s="116"/>
      <c r="J47" s="40"/>
      <c r="K47" s="43"/>
    </row>
    <row r="48" spans="2:11" s="1" customFormat="1" ht="6.95" customHeight="1">
      <c r="B48" s="39"/>
      <c r="C48" s="40"/>
      <c r="D48" s="40"/>
      <c r="E48" s="40"/>
      <c r="F48" s="40"/>
      <c r="G48" s="40"/>
      <c r="H48" s="40"/>
      <c r="I48" s="116"/>
      <c r="J48" s="40"/>
      <c r="K48" s="43"/>
    </row>
    <row r="49" spans="2:47" s="1" customFormat="1" ht="18" customHeight="1">
      <c r="B49" s="39"/>
      <c r="C49" s="35" t="s">
        <v>23</v>
      </c>
      <c r="D49" s="40"/>
      <c r="E49" s="40"/>
      <c r="F49" s="33" t="str">
        <f>F12</f>
        <v xml:space="preserve"> Město Libavá</v>
      </c>
      <c r="G49" s="40"/>
      <c r="H49" s="40"/>
      <c r="I49" s="117" t="s">
        <v>25</v>
      </c>
      <c r="J49" s="118" t="str">
        <f>IF(J12="","",J12)</f>
        <v>5. 1. 2018</v>
      </c>
      <c r="K49" s="43"/>
    </row>
    <row r="50" spans="2:47" s="1" customFormat="1" ht="6.95" customHeight="1">
      <c r="B50" s="39"/>
      <c r="C50" s="40"/>
      <c r="D50" s="40"/>
      <c r="E50" s="40"/>
      <c r="F50" s="40"/>
      <c r="G50" s="40"/>
      <c r="H50" s="40"/>
      <c r="I50" s="116"/>
      <c r="J50" s="40"/>
      <c r="K50" s="43"/>
    </row>
    <row r="51" spans="2:47" s="1" customFormat="1">
      <c r="B51" s="39"/>
      <c r="C51" s="35" t="s">
        <v>27</v>
      </c>
      <c r="D51" s="40"/>
      <c r="E51" s="40"/>
      <c r="F51" s="33" t="str">
        <f>E15</f>
        <v xml:space="preserve"> Armádní Servisní, p. o.</v>
      </c>
      <c r="G51" s="40"/>
      <c r="H51" s="40"/>
      <c r="I51" s="117" t="s">
        <v>33</v>
      </c>
      <c r="J51" s="327" t="str">
        <f>E21</f>
        <v xml:space="preserve"> Ing. Zdeněk Kovář</v>
      </c>
      <c r="K51" s="43"/>
    </row>
    <row r="52" spans="2:47" s="1" customFormat="1" ht="14.45" customHeight="1">
      <c r="B52" s="39"/>
      <c r="C52" s="35" t="s">
        <v>31</v>
      </c>
      <c r="D52" s="40"/>
      <c r="E52" s="40"/>
      <c r="F52" s="33" t="str">
        <f>IF(E18="","",E18)</f>
        <v/>
      </c>
      <c r="G52" s="40"/>
      <c r="H52" s="40"/>
      <c r="I52" s="116"/>
      <c r="J52" s="362"/>
      <c r="K52" s="43"/>
    </row>
    <row r="53" spans="2:47" s="1" customFormat="1" ht="10.35" customHeight="1">
      <c r="B53" s="39"/>
      <c r="C53" s="40"/>
      <c r="D53" s="40"/>
      <c r="E53" s="40"/>
      <c r="F53" s="40"/>
      <c r="G53" s="40"/>
      <c r="H53" s="40"/>
      <c r="I53" s="116"/>
      <c r="J53" s="40"/>
      <c r="K53" s="43"/>
    </row>
    <row r="54" spans="2:47" s="1" customFormat="1" ht="29.25" customHeight="1">
      <c r="B54" s="39"/>
      <c r="C54" s="142" t="s">
        <v>113</v>
      </c>
      <c r="D54" s="130"/>
      <c r="E54" s="130"/>
      <c r="F54" s="130"/>
      <c r="G54" s="130"/>
      <c r="H54" s="130"/>
      <c r="I54" s="143"/>
      <c r="J54" s="144" t="s">
        <v>114</v>
      </c>
      <c r="K54" s="145"/>
    </row>
    <row r="55" spans="2:47" s="1" customFormat="1" ht="10.35" customHeight="1">
      <c r="B55" s="39"/>
      <c r="C55" s="40"/>
      <c r="D55" s="40"/>
      <c r="E55" s="40"/>
      <c r="F55" s="40"/>
      <c r="G55" s="40"/>
      <c r="H55" s="40"/>
      <c r="I55" s="116"/>
      <c r="J55" s="40"/>
      <c r="K55" s="43"/>
    </row>
    <row r="56" spans="2:47" s="1" customFormat="1" ht="29.25" customHeight="1">
      <c r="B56" s="39"/>
      <c r="C56" s="146" t="s">
        <v>115</v>
      </c>
      <c r="D56" s="40"/>
      <c r="E56" s="40"/>
      <c r="F56" s="40"/>
      <c r="G56" s="40"/>
      <c r="H56" s="40"/>
      <c r="I56" s="116"/>
      <c r="J56" s="126">
        <f>J90</f>
        <v>0</v>
      </c>
      <c r="K56" s="43"/>
      <c r="AU56" s="22" t="s">
        <v>116</v>
      </c>
    </row>
    <row r="57" spans="2:47" s="7" customFormat="1" ht="24.95" customHeight="1">
      <c r="B57" s="147"/>
      <c r="C57" s="148"/>
      <c r="D57" s="149" t="s">
        <v>117</v>
      </c>
      <c r="E57" s="150"/>
      <c r="F57" s="150"/>
      <c r="G57" s="150"/>
      <c r="H57" s="150"/>
      <c r="I57" s="151"/>
      <c r="J57" s="152">
        <f>J91</f>
        <v>0</v>
      </c>
      <c r="K57" s="153"/>
    </row>
    <row r="58" spans="2:47" s="8" customFormat="1" ht="19.899999999999999" customHeight="1">
      <c r="B58" s="154"/>
      <c r="C58" s="155"/>
      <c r="D58" s="156" t="s">
        <v>118</v>
      </c>
      <c r="E58" s="157"/>
      <c r="F58" s="157"/>
      <c r="G58" s="157"/>
      <c r="H58" s="157"/>
      <c r="I58" s="158"/>
      <c r="J58" s="159">
        <f>J92</f>
        <v>0</v>
      </c>
      <c r="K58" s="160"/>
    </row>
    <row r="59" spans="2:47" s="7" customFormat="1" ht="24.95" customHeight="1">
      <c r="B59" s="147"/>
      <c r="C59" s="148"/>
      <c r="D59" s="149" t="s">
        <v>119</v>
      </c>
      <c r="E59" s="150"/>
      <c r="F59" s="150"/>
      <c r="G59" s="150"/>
      <c r="H59" s="150"/>
      <c r="I59" s="151"/>
      <c r="J59" s="152">
        <f>J99</f>
        <v>0</v>
      </c>
      <c r="K59" s="153"/>
    </row>
    <row r="60" spans="2:47" s="8" customFormat="1" ht="19.899999999999999" customHeight="1">
      <c r="B60" s="154"/>
      <c r="C60" s="155"/>
      <c r="D60" s="156" t="s">
        <v>120</v>
      </c>
      <c r="E60" s="157"/>
      <c r="F60" s="157"/>
      <c r="G60" s="157"/>
      <c r="H60" s="157"/>
      <c r="I60" s="158"/>
      <c r="J60" s="159">
        <f>J100</f>
        <v>0</v>
      </c>
      <c r="K60" s="160"/>
    </row>
    <row r="61" spans="2:47" s="8" customFormat="1" ht="19.899999999999999" customHeight="1">
      <c r="B61" s="154"/>
      <c r="C61" s="155"/>
      <c r="D61" s="156" t="s">
        <v>122</v>
      </c>
      <c r="E61" s="157"/>
      <c r="F61" s="157"/>
      <c r="G61" s="157"/>
      <c r="H61" s="157"/>
      <c r="I61" s="158"/>
      <c r="J61" s="159">
        <f>J110</f>
        <v>0</v>
      </c>
      <c r="K61" s="160"/>
    </row>
    <row r="62" spans="2:47" s="8" customFormat="1" ht="19.899999999999999" customHeight="1">
      <c r="B62" s="154"/>
      <c r="C62" s="155"/>
      <c r="D62" s="156" t="s">
        <v>123</v>
      </c>
      <c r="E62" s="157"/>
      <c r="F62" s="157"/>
      <c r="G62" s="157"/>
      <c r="H62" s="157"/>
      <c r="I62" s="158"/>
      <c r="J62" s="159">
        <f>J131</f>
        <v>0</v>
      </c>
      <c r="K62" s="160"/>
    </row>
    <row r="63" spans="2:47" s="8" customFormat="1" ht="19.899999999999999" customHeight="1">
      <c r="B63" s="154"/>
      <c r="C63" s="155"/>
      <c r="D63" s="156" t="s">
        <v>125</v>
      </c>
      <c r="E63" s="157"/>
      <c r="F63" s="157"/>
      <c r="G63" s="157"/>
      <c r="H63" s="157"/>
      <c r="I63" s="158"/>
      <c r="J63" s="159">
        <f>J141</f>
        <v>0</v>
      </c>
      <c r="K63" s="160"/>
    </row>
    <row r="64" spans="2:47" s="8" customFormat="1" ht="19.899999999999999" customHeight="1">
      <c r="B64" s="154"/>
      <c r="C64" s="155"/>
      <c r="D64" s="156" t="s">
        <v>126</v>
      </c>
      <c r="E64" s="157"/>
      <c r="F64" s="157"/>
      <c r="G64" s="157"/>
      <c r="H64" s="157"/>
      <c r="I64" s="158"/>
      <c r="J64" s="159">
        <f>J155</f>
        <v>0</v>
      </c>
      <c r="K64" s="160"/>
    </row>
    <row r="65" spans="2:12" s="8" customFormat="1" ht="19.899999999999999" customHeight="1">
      <c r="B65" s="154"/>
      <c r="C65" s="155"/>
      <c r="D65" s="156" t="s">
        <v>375</v>
      </c>
      <c r="E65" s="157"/>
      <c r="F65" s="157"/>
      <c r="G65" s="157"/>
      <c r="H65" s="157"/>
      <c r="I65" s="158"/>
      <c r="J65" s="159">
        <f>J169</f>
        <v>0</v>
      </c>
      <c r="K65" s="160"/>
    </row>
    <row r="66" spans="2:12" s="8" customFormat="1" ht="19.899999999999999" customHeight="1">
      <c r="B66" s="154"/>
      <c r="C66" s="155"/>
      <c r="D66" s="156" t="s">
        <v>127</v>
      </c>
      <c r="E66" s="157"/>
      <c r="F66" s="157"/>
      <c r="G66" s="157"/>
      <c r="H66" s="157"/>
      <c r="I66" s="158"/>
      <c r="J66" s="159">
        <f>J195</f>
        <v>0</v>
      </c>
      <c r="K66" s="160"/>
    </row>
    <row r="67" spans="2:12" s="8" customFormat="1" ht="19.899999999999999" customHeight="1">
      <c r="B67" s="154"/>
      <c r="C67" s="155"/>
      <c r="D67" s="156" t="s">
        <v>376</v>
      </c>
      <c r="E67" s="157"/>
      <c r="F67" s="157"/>
      <c r="G67" s="157"/>
      <c r="H67" s="157"/>
      <c r="I67" s="158"/>
      <c r="J67" s="159">
        <f>J199</f>
        <v>0</v>
      </c>
      <c r="K67" s="160"/>
    </row>
    <row r="68" spans="2:12" s="7" customFormat="1" ht="24.95" customHeight="1">
      <c r="B68" s="147"/>
      <c r="C68" s="148"/>
      <c r="D68" s="149" t="s">
        <v>128</v>
      </c>
      <c r="E68" s="150"/>
      <c r="F68" s="150"/>
      <c r="G68" s="150"/>
      <c r="H68" s="150"/>
      <c r="I68" s="151"/>
      <c r="J68" s="152">
        <f>J204</f>
        <v>0</v>
      </c>
      <c r="K68" s="153"/>
    </row>
    <row r="69" spans="2:12" s="8" customFormat="1" ht="19.899999999999999" customHeight="1">
      <c r="B69" s="154"/>
      <c r="C69" s="155"/>
      <c r="D69" s="156" t="s">
        <v>130</v>
      </c>
      <c r="E69" s="157"/>
      <c r="F69" s="157"/>
      <c r="G69" s="157"/>
      <c r="H69" s="157"/>
      <c r="I69" s="158"/>
      <c r="J69" s="159">
        <f>J205</f>
        <v>0</v>
      </c>
      <c r="K69" s="160"/>
    </row>
    <row r="70" spans="2:12" s="7" customFormat="1" ht="24.95" customHeight="1">
      <c r="B70" s="147"/>
      <c r="C70" s="148"/>
      <c r="D70" s="149" t="s">
        <v>131</v>
      </c>
      <c r="E70" s="150"/>
      <c r="F70" s="150"/>
      <c r="G70" s="150"/>
      <c r="H70" s="150"/>
      <c r="I70" s="151"/>
      <c r="J70" s="152">
        <f>J211</f>
        <v>0</v>
      </c>
      <c r="K70" s="153"/>
    </row>
    <row r="71" spans="2:12" s="1" customFormat="1" ht="21.75" customHeight="1">
      <c r="B71" s="39"/>
      <c r="C71" s="40"/>
      <c r="D71" s="40"/>
      <c r="E71" s="40"/>
      <c r="F71" s="40"/>
      <c r="G71" s="40"/>
      <c r="H71" s="40"/>
      <c r="I71" s="116"/>
      <c r="J71" s="40"/>
      <c r="K71" s="43"/>
    </row>
    <row r="72" spans="2:12" s="1" customFormat="1" ht="6.95" customHeight="1">
      <c r="B72" s="54"/>
      <c r="C72" s="55"/>
      <c r="D72" s="55"/>
      <c r="E72" s="55"/>
      <c r="F72" s="55"/>
      <c r="G72" s="55"/>
      <c r="H72" s="55"/>
      <c r="I72" s="137"/>
      <c r="J72" s="55"/>
      <c r="K72" s="56"/>
    </row>
    <row r="76" spans="2:12" s="1" customFormat="1" ht="6.95" customHeight="1">
      <c r="B76" s="57"/>
      <c r="C76" s="58"/>
      <c r="D76" s="58"/>
      <c r="E76" s="58"/>
      <c r="F76" s="58"/>
      <c r="G76" s="58"/>
      <c r="H76" s="58"/>
      <c r="I76" s="140"/>
      <c r="J76" s="58"/>
      <c r="K76" s="58"/>
      <c r="L76" s="59"/>
    </row>
    <row r="77" spans="2:12" s="1" customFormat="1" ht="36.950000000000003" customHeight="1">
      <c r="B77" s="39"/>
      <c r="C77" s="60" t="s">
        <v>132</v>
      </c>
      <c r="D77" s="61"/>
      <c r="E77" s="61"/>
      <c r="F77" s="61"/>
      <c r="G77" s="61"/>
      <c r="H77" s="61"/>
      <c r="I77" s="161"/>
      <c r="J77" s="61"/>
      <c r="K77" s="61"/>
      <c r="L77" s="59"/>
    </row>
    <row r="78" spans="2:12" s="1" customFormat="1" ht="6.95" customHeight="1">
      <c r="B78" s="39"/>
      <c r="C78" s="61"/>
      <c r="D78" s="61"/>
      <c r="E78" s="61"/>
      <c r="F78" s="61"/>
      <c r="G78" s="61"/>
      <c r="H78" s="61"/>
      <c r="I78" s="161"/>
      <c r="J78" s="61"/>
      <c r="K78" s="61"/>
      <c r="L78" s="59"/>
    </row>
    <row r="79" spans="2:12" s="1" customFormat="1" ht="14.45" customHeight="1">
      <c r="B79" s="39"/>
      <c r="C79" s="63" t="s">
        <v>18</v>
      </c>
      <c r="D79" s="61"/>
      <c r="E79" s="61"/>
      <c r="F79" s="61"/>
      <c r="G79" s="61"/>
      <c r="H79" s="61"/>
      <c r="I79" s="161"/>
      <c r="J79" s="61"/>
      <c r="K79" s="61"/>
      <c r="L79" s="59"/>
    </row>
    <row r="80" spans="2:12" s="1" customFormat="1" ht="16.5" customHeight="1">
      <c r="B80" s="39"/>
      <c r="C80" s="61"/>
      <c r="D80" s="61"/>
      <c r="E80" s="363" t="str">
        <f>E7</f>
        <v>Město Libavá - Rekonstrukce předávacích stanic PDA, kuchyně a teplovodu z CK</v>
      </c>
      <c r="F80" s="364"/>
      <c r="G80" s="364"/>
      <c r="H80" s="364"/>
      <c r="I80" s="161"/>
      <c r="J80" s="61"/>
      <c r="K80" s="61"/>
      <c r="L80" s="59"/>
    </row>
    <row r="81" spans="2:65" s="1" customFormat="1" ht="14.45" customHeight="1">
      <c r="B81" s="39"/>
      <c r="C81" s="63" t="s">
        <v>110</v>
      </c>
      <c r="D81" s="61"/>
      <c r="E81" s="61"/>
      <c r="F81" s="61"/>
      <c r="G81" s="61"/>
      <c r="H81" s="61"/>
      <c r="I81" s="161"/>
      <c r="J81" s="61"/>
      <c r="K81" s="61"/>
      <c r="L81" s="59"/>
    </row>
    <row r="82" spans="2:65" s="1" customFormat="1" ht="17.25" customHeight="1">
      <c r="B82" s="39"/>
      <c r="C82" s="61"/>
      <c r="D82" s="61"/>
      <c r="E82" s="338" t="str">
        <f>E9</f>
        <v>D.2 - Předávací stanice v PDA</v>
      </c>
      <c r="F82" s="365"/>
      <c r="G82" s="365"/>
      <c r="H82" s="365"/>
      <c r="I82" s="161"/>
      <c r="J82" s="61"/>
      <c r="K82" s="61"/>
      <c r="L82" s="59"/>
    </row>
    <row r="83" spans="2:65" s="1" customFormat="1" ht="6.95" customHeight="1">
      <c r="B83" s="39"/>
      <c r="C83" s="61"/>
      <c r="D83" s="61"/>
      <c r="E83" s="61"/>
      <c r="F83" s="61"/>
      <c r="G83" s="61"/>
      <c r="H83" s="61"/>
      <c r="I83" s="161"/>
      <c r="J83" s="61"/>
      <c r="K83" s="61"/>
      <c r="L83" s="59"/>
    </row>
    <row r="84" spans="2:65" s="1" customFormat="1" ht="18" customHeight="1">
      <c r="B84" s="39"/>
      <c r="C84" s="63" t="s">
        <v>23</v>
      </c>
      <c r="D84" s="61"/>
      <c r="E84" s="61"/>
      <c r="F84" s="162" t="str">
        <f>F12</f>
        <v xml:space="preserve"> Město Libavá</v>
      </c>
      <c r="G84" s="61"/>
      <c r="H84" s="61"/>
      <c r="I84" s="163" t="s">
        <v>25</v>
      </c>
      <c r="J84" s="71" t="str">
        <f>IF(J12="","",J12)</f>
        <v>5. 1. 2018</v>
      </c>
      <c r="K84" s="61"/>
      <c r="L84" s="59"/>
    </row>
    <row r="85" spans="2:65" s="1" customFormat="1" ht="6.95" customHeight="1">
      <c r="B85" s="39"/>
      <c r="C85" s="61"/>
      <c r="D85" s="61"/>
      <c r="E85" s="61"/>
      <c r="F85" s="61"/>
      <c r="G85" s="61"/>
      <c r="H85" s="61"/>
      <c r="I85" s="161"/>
      <c r="J85" s="61"/>
      <c r="K85" s="61"/>
      <c r="L85" s="59"/>
    </row>
    <row r="86" spans="2:65" s="1" customFormat="1">
      <c r="B86" s="39"/>
      <c r="C86" s="63" t="s">
        <v>27</v>
      </c>
      <c r="D86" s="61"/>
      <c r="E86" s="61"/>
      <c r="F86" s="162" t="str">
        <f>E15</f>
        <v xml:space="preserve"> Armádní Servisní, p. o.</v>
      </c>
      <c r="G86" s="61"/>
      <c r="H86" s="61"/>
      <c r="I86" s="163" t="s">
        <v>33</v>
      </c>
      <c r="J86" s="162" t="str">
        <f>E21</f>
        <v xml:space="preserve"> Ing. Zdeněk Kovář</v>
      </c>
      <c r="K86" s="61"/>
      <c r="L86" s="59"/>
    </row>
    <row r="87" spans="2:65" s="1" customFormat="1" ht="14.45" customHeight="1">
      <c r="B87" s="39"/>
      <c r="C87" s="63" t="s">
        <v>31</v>
      </c>
      <c r="D87" s="61"/>
      <c r="E87" s="61"/>
      <c r="F87" s="162" t="str">
        <f>IF(E18="","",E18)</f>
        <v/>
      </c>
      <c r="G87" s="61"/>
      <c r="H87" s="61"/>
      <c r="I87" s="161"/>
      <c r="J87" s="61"/>
      <c r="K87" s="61"/>
      <c r="L87" s="59"/>
    </row>
    <row r="88" spans="2:65" s="1" customFormat="1" ht="10.35" customHeight="1">
      <c r="B88" s="39"/>
      <c r="C88" s="61"/>
      <c r="D88" s="61"/>
      <c r="E88" s="61"/>
      <c r="F88" s="61"/>
      <c r="G88" s="61"/>
      <c r="H88" s="61"/>
      <c r="I88" s="161"/>
      <c r="J88" s="61"/>
      <c r="K88" s="61"/>
      <c r="L88" s="59"/>
    </row>
    <row r="89" spans="2:65" s="9" customFormat="1" ht="29.25" customHeight="1">
      <c r="B89" s="164"/>
      <c r="C89" s="165" t="s">
        <v>133</v>
      </c>
      <c r="D89" s="166" t="s">
        <v>57</v>
      </c>
      <c r="E89" s="166" t="s">
        <v>53</v>
      </c>
      <c r="F89" s="166" t="s">
        <v>134</v>
      </c>
      <c r="G89" s="166" t="s">
        <v>135</v>
      </c>
      <c r="H89" s="166" t="s">
        <v>136</v>
      </c>
      <c r="I89" s="167" t="s">
        <v>137</v>
      </c>
      <c r="J89" s="166" t="s">
        <v>114</v>
      </c>
      <c r="K89" s="168" t="s">
        <v>138</v>
      </c>
      <c r="L89" s="169"/>
      <c r="M89" s="79" t="s">
        <v>139</v>
      </c>
      <c r="N89" s="80" t="s">
        <v>42</v>
      </c>
      <c r="O89" s="80" t="s">
        <v>140</v>
      </c>
      <c r="P89" s="80" t="s">
        <v>141</v>
      </c>
      <c r="Q89" s="80" t="s">
        <v>142</v>
      </c>
      <c r="R89" s="80" t="s">
        <v>143</v>
      </c>
      <c r="S89" s="80" t="s">
        <v>144</v>
      </c>
      <c r="T89" s="81" t="s">
        <v>145</v>
      </c>
    </row>
    <row r="90" spans="2:65" s="1" customFormat="1" ht="29.25" customHeight="1">
      <c r="B90" s="39"/>
      <c r="C90" s="85" t="s">
        <v>115</v>
      </c>
      <c r="D90" s="61"/>
      <c r="E90" s="61"/>
      <c r="F90" s="61"/>
      <c r="G90" s="61"/>
      <c r="H90" s="61"/>
      <c r="I90" s="161"/>
      <c r="J90" s="170">
        <f>BK90</f>
        <v>0</v>
      </c>
      <c r="K90" s="61"/>
      <c r="L90" s="59"/>
      <c r="M90" s="82"/>
      <c r="N90" s="83"/>
      <c r="O90" s="83"/>
      <c r="P90" s="171">
        <f>P91+P99+P204+P211</f>
        <v>0</v>
      </c>
      <c r="Q90" s="83"/>
      <c r="R90" s="171">
        <f>R91+R99+R204+R211</f>
        <v>0</v>
      </c>
      <c r="S90" s="83"/>
      <c r="T90" s="172">
        <f>T91+T99+T204+T211</f>
        <v>0</v>
      </c>
      <c r="AT90" s="22" t="s">
        <v>71</v>
      </c>
      <c r="AU90" s="22" t="s">
        <v>116</v>
      </c>
      <c r="BK90" s="173">
        <f>BK91+BK99+BK204+BK211</f>
        <v>0</v>
      </c>
    </row>
    <row r="91" spans="2:65" s="10" customFormat="1" ht="37.35" customHeight="1">
      <c r="B91" s="174"/>
      <c r="C91" s="175"/>
      <c r="D91" s="176" t="s">
        <v>71</v>
      </c>
      <c r="E91" s="177" t="s">
        <v>146</v>
      </c>
      <c r="F91" s="177" t="s">
        <v>147</v>
      </c>
      <c r="G91" s="175"/>
      <c r="H91" s="175"/>
      <c r="I91" s="178"/>
      <c r="J91" s="179">
        <f>BK91</f>
        <v>0</v>
      </c>
      <c r="K91" s="175"/>
      <c r="L91" s="180"/>
      <c r="M91" s="181"/>
      <c r="N91" s="182"/>
      <c r="O91" s="182"/>
      <c r="P91" s="183">
        <f>P92</f>
        <v>0</v>
      </c>
      <c r="Q91" s="182"/>
      <c r="R91" s="183">
        <f>R92</f>
        <v>0</v>
      </c>
      <c r="S91" s="182"/>
      <c r="T91" s="184">
        <f>T92</f>
        <v>0</v>
      </c>
      <c r="AR91" s="185" t="s">
        <v>80</v>
      </c>
      <c r="AT91" s="186" t="s">
        <v>71</v>
      </c>
      <c r="AU91" s="186" t="s">
        <v>72</v>
      </c>
      <c r="AY91" s="185" t="s">
        <v>148</v>
      </c>
      <c r="BK91" s="187">
        <f>BK92</f>
        <v>0</v>
      </c>
    </row>
    <row r="92" spans="2:65" s="10" customFormat="1" ht="19.899999999999999" customHeight="1">
      <c r="B92" s="174"/>
      <c r="C92" s="175"/>
      <c r="D92" s="176" t="s">
        <v>71</v>
      </c>
      <c r="E92" s="188" t="s">
        <v>149</v>
      </c>
      <c r="F92" s="188" t="s">
        <v>150</v>
      </c>
      <c r="G92" s="175"/>
      <c r="H92" s="175"/>
      <c r="I92" s="178"/>
      <c r="J92" s="189">
        <f>BK92</f>
        <v>0</v>
      </c>
      <c r="K92" s="175"/>
      <c r="L92" s="180"/>
      <c r="M92" s="181"/>
      <c r="N92" s="182"/>
      <c r="O92" s="182"/>
      <c r="P92" s="183">
        <f>SUM(P93:P98)</f>
        <v>0</v>
      </c>
      <c r="Q92" s="182"/>
      <c r="R92" s="183">
        <f>SUM(R93:R98)</f>
        <v>0</v>
      </c>
      <c r="S92" s="182"/>
      <c r="T92" s="184">
        <f>SUM(T93:T98)</f>
        <v>0</v>
      </c>
      <c r="AR92" s="185" t="s">
        <v>80</v>
      </c>
      <c r="AT92" s="186" t="s">
        <v>71</v>
      </c>
      <c r="AU92" s="186" t="s">
        <v>80</v>
      </c>
      <c r="AY92" s="185" t="s">
        <v>148</v>
      </c>
      <c r="BK92" s="187">
        <f>SUM(BK93:BK98)</f>
        <v>0</v>
      </c>
    </row>
    <row r="93" spans="2:65" s="1" customFormat="1" ht="25.5" customHeight="1">
      <c r="B93" s="39"/>
      <c r="C93" s="190" t="s">
        <v>80</v>
      </c>
      <c r="D93" s="190" t="s">
        <v>151</v>
      </c>
      <c r="E93" s="191" t="s">
        <v>152</v>
      </c>
      <c r="F93" s="192" t="s">
        <v>153</v>
      </c>
      <c r="G93" s="193" t="s">
        <v>154</v>
      </c>
      <c r="H93" s="194">
        <v>3.1779999999999999</v>
      </c>
      <c r="I93" s="195"/>
      <c r="J93" s="196">
        <f>ROUND(I93*H93,2)</f>
        <v>0</v>
      </c>
      <c r="K93" s="192" t="s">
        <v>21</v>
      </c>
      <c r="L93" s="59"/>
      <c r="M93" s="197" t="s">
        <v>21</v>
      </c>
      <c r="N93" s="198" t="s">
        <v>45</v>
      </c>
      <c r="O93" s="40"/>
      <c r="P93" s="199">
        <f>O93*H93</f>
        <v>0</v>
      </c>
      <c r="Q93" s="199">
        <v>0</v>
      </c>
      <c r="R93" s="199">
        <f>Q93*H93</f>
        <v>0</v>
      </c>
      <c r="S93" s="199">
        <v>0</v>
      </c>
      <c r="T93" s="200">
        <f>S93*H93</f>
        <v>0</v>
      </c>
      <c r="AR93" s="22" t="s">
        <v>155</v>
      </c>
      <c r="AT93" s="22" t="s">
        <v>151</v>
      </c>
      <c r="AU93" s="22" t="s">
        <v>82</v>
      </c>
      <c r="AY93" s="22" t="s">
        <v>148</v>
      </c>
      <c r="BE93" s="201">
        <f>IF(N93="základní",J93,0)</f>
        <v>0</v>
      </c>
      <c r="BF93" s="201">
        <f>IF(N93="snížená",J93,0)</f>
        <v>0</v>
      </c>
      <c r="BG93" s="201">
        <f>IF(N93="zákl. přenesená",J93,0)</f>
        <v>0</v>
      </c>
      <c r="BH93" s="201">
        <f>IF(N93="sníž. přenesená",J93,0)</f>
        <v>0</v>
      </c>
      <c r="BI93" s="201">
        <f>IF(N93="nulová",J93,0)</f>
        <v>0</v>
      </c>
      <c r="BJ93" s="22" t="s">
        <v>155</v>
      </c>
      <c r="BK93" s="201">
        <f>ROUND(I93*H93,2)</f>
        <v>0</v>
      </c>
      <c r="BL93" s="22" t="s">
        <v>155</v>
      </c>
      <c r="BM93" s="22" t="s">
        <v>377</v>
      </c>
    </row>
    <row r="94" spans="2:65" s="1" customFormat="1" ht="25.5" customHeight="1">
      <c r="B94" s="39"/>
      <c r="C94" s="190" t="s">
        <v>82</v>
      </c>
      <c r="D94" s="190" t="s">
        <v>151</v>
      </c>
      <c r="E94" s="191" t="s">
        <v>157</v>
      </c>
      <c r="F94" s="192" t="s">
        <v>158</v>
      </c>
      <c r="G94" s="193" t="s">
        <v>154</v>
      </c>
      <c r="H94" s="194">
        <v>3.1779999999999999</v>
      </c>
      <c r="I94" s="195"/>
      <c r="J94" s="196">
        <f>ROUND(I94*H94,2)</f>
        <v>0</v>
      </c>
      <c r="K94" s="192" t="s">
        <v>21</v>
      </c>
      <c r="L94" s="59"/>
      <c r="M94" s="197" t="s">
        <v>21</v>
      </c>
      <c r="N94" s="198" t="s">
        <v>45</v>
      </c>
      <c r="O94" s="40"/>
      <c r="P94" s="199">
        <f>O94*H94</f>
        <v>0</v>
      </c>
      <c r="Q94" s="199">
        <v>0</v>
      </c>
      <c r="R94" s="199">
        <f>Q94*H94</f>
        <v>0</v>
      </c>
      <c r="S94" s="199">
        <v>0</v>
      </c>
      <c r="T94" s="200">
        <f>S94*H94</f>
        <v>0</v>
      </c>
      <c r="AR94" s="22" t="s">
        <v>155</v>
      </c>
      <c r="AT94" s="22" t="s">
        <v>151</v>
      </c>
      <c r="AU94" s="22" t="s">
        <v>82</v>
      </c>
      <c r="AY94" s="22" t="s">
        <v>148</v>
      </c>
      <c r="BE94" s="201">
        <f>IF(N94="základní",J94,0)</f>
        <v>0</v>
      </c>
      <c r="BF94" s="201">
        <f>IF(N94="snížená",J94,0)</f>
        <v>0</v>
      </c>
      <c r="BG94" s="201">
        <f>IF(N94="zákl. přenesená",J94,0)</f>
        <v>0</v>
      </c>
      <c r="BH94" s="201">
        <f>IF(N94="sníž. přenesená",J94,0)</f>
        <v>0</v>
      </c>
      <c r="BI94" s="201">
        <f>IF(N94="nulová",J94,0)</f>
        <v>0</v>
      </c>
      <c r="BJ94" s="22" t="s">
        <v>155</v>
      </c>
      <c r="BK94" s="201">
        <f>ROUND(I94*H94,2)</f>
        <v>0</v>
      </c>
      <c r="BL94" s="22" t="s">
        <v>155</v>
      </c>
      <c r="BM94" s="22" t="s">
        <v>378</v>
      </c>
    </row>
    <row r="95" spans="2:65" s="1" customFormat="1" ht="25.5" customHeight="1">
      <c r="B95" s="39"/>
      <c r="C95" s="190" t="s">
        <v>160</v>
      </c>
      <c r="D95" s="190" t="s">
        <v>151</v>
      </c>
      <c r="E95" s="191" t="s">
        <v>161</v>
      </c>
      <c r="F95" s="192" t="s">
        <v>162</v>
      </c>
      <c r="G95" s="193" t="s">
        <v>154</v>
      </c>
      <c r="H95" s="194">
        <v>12.712</v>
      </c>
      <c r="I95" s="195"/>
      <c r="J95" s="196">
        <f>ROUND(I95*H95,2)</f>
        <v>0</v>
      </c>
      <c r="K95" s="192" t="s">
        <v>21</v>
      </c>
      <c r="L95" s="59"/>
      <c r="M95" s="197" t="s">
        <v>21</v>
      </c>
      <c r="N95" s="198" t="s">
        <v>45</v>
      </c>
      <c r="O95" s="40"/>
      <c r="P95" s="199">
        <f>O95*H95</f>
        <v>0</v>
      </c>
      <c r="Q95" s="199">
        <v>0</v>
      </c>
      <c r="R95" s="199">
        <f>Q95*H95</f>
        <v>0</v>
      </c>
      <c r="S95" s="199">
        <v>0</v>
      </c>
      <c r="T95" s="200">
        <f>S95*H95</f>
        <v>0</v>
      </c>
      <c r="AR95" s="22" t="s">
        <v>155</v>
      </c>
      <c r="AT95" s="22" t="s">
        <v>151</v>
      </c>
      <c r="AU95" s="22" t="s">
        <v>82</v>
      </c>
      <c r="AY95" s="22" t="s">
        <v>148</v>
      </c>
      <c r="BE95" s="201">
        <f>IF(N95="základní",J95,0)</f>
        <v>0</v>
      </c>
      <c r="BF95" s="201">
        <f>IF(N95="snížená",J95,0)</f>
        <v>0</v>
      </c>
      <c r="BG95" s="201">
        <f>IF(N95="zákl. přenesená",J95,0)</f>
        <v>0</v>
      </c>
      <c r="BH95" s="201">
        <f>IF(N95="sníž. přenesená",J95,0)</f>
        <v>0</v>
      </c>
      <c r="BI95" s="201">
        <f>IF(N95="nulová",J95,0)</f>
        <v>0</v>
      </c>
      <c r="BJ95" s="22" t="s">
        <v>155</v>
      </c>
      <c r="BK95" s="201">
        <f>ROUND(I95*H95,2)</f>
        <v>0</v>
      </c>
      <c r="BL95" s="22" t="s">
        <v>155</v>
      </c>
      <c r="BM95" s="22" t="s">
        <v>379</v>
      </c>
    </row>
    <row r="96" spans="2:65" s="11" customFormat="1" ht="13.5">
      <c r="B96" s="213"/>
      <c r="C96" s="214"/>
      <c r="D96" s="215" t="s">
        <v>344</v>
      </c>
      <c r="E96" s="216" t="s">
        <v>21</v>
      </c>
      <c r="F96" s="217" t="s">
        <v>380</v>
      </c>
      <c r="G96" s="214"/>
      <c r="H96" s="218">
        <v>12.712</v>
      </c>
      <c r="I96" s="219"/>
      <c r="J96" s="214"/>
      <c r="K96" s="214"/>
      <c r="L96" s="220"/>
      <c r="M96" s="221"/>
      <c r="N96" s="222"/>
      <c r="O96" s="222"/>
      <c r="P96" s="222"/>
      <c r="Q96" s="222"/>
      <c r="R96" s="222"/>
      <c r="S96" s="222"/>
      <c r="T96" s="223"/>
      <c r="AT96" s="224" t="s">
        <v>344</v>
      </c>
      <c r="AU96" s="224" t="s">
        <v>82</v>
      </c>
      <c r="AV96" s="11" t="s">
        <v>82</v>
      </c>
      <c r="AW96" s="11" t="s">
        <v>35</v>
      </c>
      <c r="AX96" s="11" t="s">
        <v>72</v>
      </c>
      <c r="AY96" s="224" t="s">
        <v>148</v>
      </c>
    </row>
    <row r="97" spans="2:65" s="12" customFormat="1" ht="13.5">
      <c r="B97" s="225"/>
      <c r="C97" s="226"/>
      <c r="D97" s="215" t="s">
        <v>344</v>
      </c>
      <c r="E97" s="227" t="s">
        <v>21</v>
      </c>
      <c r="F97" s="228" t="s">
        <v>347</v>
      </c>
      <c r="G97" s="226"/>
      <c r="H97" s="229">
        <v>12.712</v>
      </c>
      <c r="I97" s="230"/>
      <c r="J97" s="226"/>
      <c r="K97" s="226"/>
      <c r="L97" s="231"/>
      <c r="M97" s="232"/>
      <c r="N97" s="233"/>
      <c r="O97" s="233"/>
      <c r="P97" s="233"/>
      <c r="Q97" s="233"/>
      <c r="R97" s="233"/>
      <c r="S97" s="233"/>
      <c r="T97" s="234"/>
      <c r="AT97" s="235" t="s">
        <v>344</v>
      </c>
      <c r="AU97" s="235" t="s">
        <v>82</v>
      </c>
      <c r="AV97" s="12" t="s">
        <v>155</v>
      </c>
      <c r="AW97" s="12" t="s">
        <v>35</v>
      </c>
      <c r="AX97" s="12" t="s">
        <v>80</v>
      </c>
      <c r="AY97" s="235" t="s">
        <v>148</v>
      </c>
    </row>
    <row r="98" spans="2:65" s="1" customFormat="1" ht="25.5" customHeight="1">
      <c r="B98" s="39"/>
      <c r="C98" s="190" t="s">
        <v>155</v>
      </c>
      <c r="D98" s="190" t="s">
        <v>151</v>
      </c>
      <c r="E98" s="191" t="s">
        <v>164</v>
      </c>
      <c r="F98" s="192" t="s">
        <v>165</v>
      </c>
      <c r="G98" s="193" t="s">
        <v>154</v>
      </c>
      <c r="H98" s="194">
        <v>0.502</v>
      </c>
      <c r="I98" s="195"/>
      <c r="J98" s="196">
        <f>ROUND(I98*H98,2)</f>
        <v>0</v>
      </c>
      <c r="K98" s="192" t="s">
        <v>21</v>
      </c>
      <c r="L98" s="59"/>
      <c r="M98" s="197" t="s">
        <v>21</v>
      </c>
      <c r="N98" s="198" t="s">
        <v>45</v>
      </c>
      <c r="O98" s="40"/>
      <c r="P98" s="199">
        <f>O98*H98</f>
        <v>0</v>
      </c>
      <c r="Q98" s="199">
        <v>0</v>
      </c>
      <c r="R98" s="199">
        <f>Q98*H98</f>
        <v>0</v>
      </c>
      <c r="S98" s="199">
        <v>0</v>
      </c>
      <c r="T98" s="200">
        <f>S98*H98</f>
        <v>0</v>
      </c>
      <c r="AR98" s="22" t="s">
        <v>155</v>
      </c>
      <c r="AT98" s="22" t="s">
        <v>151</v>
      </c>
      <c r="AU98" s="22" t="s">
        <v>82</v>
      </c>
      <c r="AY98" s="22" t="s">
        <v>148</v>
      </c>
      <c r="BE98" s="201">
        <f>IF(N98="základní",J98,0)</f>
        <v>0</v>
      </c>
      <c r="BF98" s="201">
        <f>IF(N98="snížená",J98,0)</f>
        <v>0</v>
      </c>
      <c r="BG98" s="201">
        <f>IF(N98="zákl. přenesená",J98,0)</f>
        <v>0</v>
      </c>
      <c r="BH98" s="201">
        <f>IF(N98="sníž. přenesená",J98,0)</f>
        <v>0</v>
      </c>
      <c r="BI98" s="201">
        <f>IF(N98="nulová",J98,0)</f>
        <v>0</v>
      </c>
      <c r="BJ98" s="22" t="s">
        <v>155</v>
      </c>
      <c r="BK98" s="201">
        <f>ROUND(I98*H98,2)</f>
        <v>0</v>
      </c>
      <c r="BL98" s="22" t="s">
        <v>155</v>
      </c>
      <c r="BM98" s="22" t="s">
        <v>381</v>
      </c>
    </row>
    <row r="99" spans="2:65" s="10" customFormat="1" ht="37.35" customHeight="1">
      <c r="B99" s="174"/>
      <c r="C99" s="175"/>
      <c r="D99" s="176" t="s">
        <v>71</v>
      </c>
      <c r="E99" s="177" t="s">
        <v>167</v>
      </c>
      <c r="F99" s="177" t="s">
        <v>168</v>
      </c>
      <c r="G99" s="175"/>
      <c r="H99" s="175"/>
      <c r="I99" s="178"/>
      <c r="J99" s="179">
        <f>BK99</f>
        <v>0</v>
      </c>
      <c r="K99" s="175"/>
      <c r="L99" s="180"/>
      <c r="M99" s="181"/>
      <c r="N99" s="182"/>
      <c r="O99" s="182"/>
      <c r="P99" s="183">
        <f>P100+P110+P131+P141+P155+P169+P195+P199</f>
        <v>0</v>
      </c>
      <c r="Q99" s="182"/>
      <c r="R99" s="183">
        <f>R100+R110+R131+R141+R155+R169+R195+R199</f>
        <v>0</v>
      </c>
      <c r="S99" s="182"/>
      <c r="T99" s="184">
        <f>T100+T110+T131+T141+T155+T169+T195+T199</f>
        <v>0</v>
      </c>
      <c r="AR99" s="185" t="s">
        <v>80</v>
      </c>
      <c r="AT99" s="186" t="s">
        <v>71</v>
      </c>
      <c r="AU99" s="186" t="s">
        <v>72</v>
      </c>
      <c r="AY99" s="185" t="s">
        <v>148</v>
      </c>
      <c r="BK99" s="187">
        <f>BK100+BK110+BK131+BK141+BK155+BK169+BK195+BK199</f>
        <v>0</v>
      </c>
    </row>
    <row r="100" spans="2:65" s="10" customFormat="1" ht="19.899999999999999" customHeight="1">
      <c r="B100" s="174"/>
      <c r="C100" s="175"/>
      <c r="D100" s="176" t="s">
        <v>71</v>
      </c>
      <c r="E100" s="188" t="s">
        <v>169</v>
      </c>
      <c r="F100" s="188" t="s">
        <v>170</v>
      </c>
      <c r="G100" s="175"/>
      <c r="H100" s="175"/>
      <c r="I100" s="178"/>
      <c r="J100" s="189">
        <f>BK100</f>
        <v>0</v>
      </c>
      <c r="K100" s="175"/>
      <c r="L100" s="180"/>
      <c r="M100" s="181"/>
      <c r="N100" s="182"/>
      <c r="O100" s="182"/>
      <c r="P100" s="183">
        <f>SUM(P101:P109)</f>
        <v>0</v>
      </c>
      <c r="Q100" s="182"/>
      <c r="R100" s="183">
        <f>SUM(R101:R109)</f>
        <v>0</v>
      </c>
      <c r="S100" s="182"/>
      <c r="T100" s="184">
        <f>SUM(T101:T109)</f>
        <v>0</v>
      </c>
      <c r="AR100" s="185" t="s">
        <v>80</v>
      </c>
      <c r="AT100" s="186" t="s">
        <v>71</v>
      </c>
      <c r="AU100" s="186" t="s">
        <v>80</v>
      </c>
      <c r="AY100" s="185" t="s">
        <v>148</v>
      </c>
      <c r="BK100" s="187">
        <f>SUM(BK101:BK109)</f>
        <v>0</v>
      </c>
    </row>
    <row r="101" spans="2:65" s="1" customFormat="1" ht="25.5" customHeight="1">
      <c r="B101" s="39"/>
      <c r="C101" s="190" t="s">
        <v>171</v>
      </c>
      <c r="D101" s="190" t="s">
        <v>151</v>
      </c>
      <c r="E101" s="191" t="s">
        <v>172</v>
      </c>
      <c r="F101" s="192" t="s">
        <v>382</v>
      </c>
      <c r="G101" s="193" t="s">
        <v>174</v>
      </c>
      <c r="H101" s="194">
        <v>75</v>
      </c>
      <c r="I101" s="195"/>
      <c r="J101" s="196">
        <f t="shared" ref="J101:J109" si="0">ROUND(I101*H101,2)</f>
        <v>0</v>
      </c>
      <c r="K101" s="192" t="s">
        <v>21</v>
      </c>
      <c r="L101" s="59"/>
      <c r="M101" s="197" t="s">
        <v>21</v>
      </c>
      <c r="N101" s="198" t="s">
        <v>45</v>
      </c>
      <c r="O101" s="40"/>
      <c r="P101" s="199">
        <f t="shared" ref="P101:P109" si="1">O101*H101</f>
        <v>0</v>
      </c>
      <c r="Q101" s="199">
        <v>0</v>
      </c>
      <c r="R101" s="199">
        <f t="shared" ref="R101:R109" si="2">Q101*H101</f>
        <v>0</v>
      </c>
      <c r="S101" s="199">
        <v>0</v>
      </c>
      <c r="T101" s="200">
        <f t="shared" ref="T101:T109" si="3">S101*H101</f>
        <v>0</v>
      </c>
      <c r="AR101" s="22" t="s">
        <v>155</v>
      </c>
      <c r="AT101" s="22" t="s">
        <v>151</v>
      </c>
      <c r="AU101" s="22" t="s">
        <v>82</v>
      </c>
      <c r="AY101" s="22" t="s">
        <v>148</v>
      </c>
      <c r="BE101" s="201">
        <f t="shared" ref="BE101:BE109" si="4">IF(N101="základní",J101,0)</f>
        <v>0</v>
      </c>
      <c r="BF101" s="201">
        <f t="shared" ref="BF101:BF109" si="5">IF(N101="snížená",J101,0)</f>
        <v>0</v>
      </c>
      <c r="BG101" s="201">
        <f t="shared" ref="BG101:BG109" si="6">IF(N101="zákl. přenesená",J101,0)</f>
        <v>0</v>
      </c>
      <c r="BH101" s="201">
        <f t="shared" ref="BH101:BH109" si="7">IF(N101="sníž. přenesená",J101,0)</f>
        <v>0</v>
      </c>
      <c r="BI101" s="201">
        <f t="shared" ref="BI101:BI109" si="8">IF(N101="nulová",J101,0)</f>
        <v>0</v>
      </c>
      <c r="BJ101" s="22" t="s">
        <v>155</v>
      </c>
      <c r="BK101" s="201">
        <f t="shared" ref="BK101:BK109" si="9">ROUND(I101*H101,2)</f>
        <v>0</v>
      </c>
      <c r="BL101" s="22" t="s">
        <v>155</v>
      </c>
      <c r="BM101" s="22" t="s">
        <v>383</v>
      </c>
    </row>
    <row r="102" spans="2:65" s="1" customFormat="1" ht="25.5" customHeight="1">
      <c r="B102" s="39"/>
      <c r="C102" s="190" t="s">
        <v>179</v>
      </c>
      <c r="D102" s="190" t="s">
        <v>151</v>
      </c>
      <c r="E102" s="191" t="s">
        <v>384</v>
      </c>
      <c r="F102" s="192" t="s">
        <v>385</v>
      </c>
      <c r="G102" s="193" t="s">
        <v>174</v>
      </c>
      <c r="H102" s="194">
        <v>24</v>
      </c>
      <c r="I102" s="195"/>
      <c r="J102" s="196">
        <f t="shared" si="0"/>
        <v>0</v>
      </c>
      <c r="K102" s="192" t="s">
        <v>21</v>
      </c>
      <c r="L102" s="59"/>
      <c r="M102" s="197" t="s">
        <v>21</v>
      </c>
      <c r="N102" s="198" t="s">
        <v>45</v>
      </c>
      <c r="O102" s="40"/>
      <c r="P102" s="199">
        <f t="shared" si="1"/>
        <v>0</v>
      </c>
      <c r="Q102" s="199">
        <v>0</v>
      </c>
      <c r="R102" s="199">
        <f t="shared" si="2"/>
        <v>0</v>
      </c>
      <c r="S102" s="199">
        <v>0</v>
      </c>
      <c r="T102" s="200">
        <f t="shared" si="3"/>
        <v>0</v>
      </c>
      <c r="AR102" s="22" t="s">
        <v>155</v>
      </c>
      <c r="AT102" s="22" t="s">
        <v>151</v>
      </c>
      <c r="AU102" s="22" t="s">
        <v>82</v>
      </c>
      <c r="AY102" s="22" t="s">
        <v>148</v>
      </c>
      <c r="BE102" s="201">
        <f t="shared" si="4"/>
        <v>0</v>
      </c>
      <c r="BF102" s="201">
        <f t="shared" si="5"/>
        <v>0</v>
      </c>
      <c r="BG102" s="201">
        <f t="shared" si="6"/>
        <v>0</v>
      </c>
      <c r="BH102" s="201">
        <f t="shared" si="7"/>
        <v>0</v>
      </c>
      <c r="BI102" s="201">
        <f t="shared" si="8"/>
        <v>0</v>
      </c>
      <c r="BJ102" s="22" t="s">
        <v>155</v>
      </c>
      <c r="BK102" s="201">
        <f t="shared" si="9"/>
        <v>0</v>
      </c>
      <c r="BL102" s="22" t="s">
        <v>155</v>
      </c>
      <c r="BM102" s="22" t="s">
        <v>386</v>
      </c>
    </row>
    <row r="103" spans="2:65" s="1" customFormat="1" ht="25.5" customHeight="1">
      <c r="B103" s="39"/>
      <c r="C103" s="190" t="s">
        <v>183</v>
      </c>
      <c r="D103" s="190" t="s">
        <v>151</v>
      </c>
      <c r="E103" s="191" t="s">
        <v>387</v>
      </c>
      <c r="F103" s="192" t="s">
        <v>388</v>
      </c>
      <c r="G103" s="193" t="s">
        <v>174</v>
      </c>
      <c r="H103" s="194">
        <v>42</v>
      </c>
      <c r="I103" s="195"/>
      <c r="J103" s="196">
        <f t="shared" si="0"/>
        <v>0</v>
      </c>
      <c r="K103" s="192" t="s">
        <v>21</v>
      </c>
      <c r="L103" s="59"/>
      <c r="M103" s="197" t="s">
        <v>21</v>
      </c>
      <c r="N103" s="198" t="s">
        <v>45</v>
      </c>
      <c r="O103" s="40"/>
      <c r="P103" s="199">
        <f t="shared" si="1"/>
        <v>0</v>
      </c>
      <c r="Q103" s="199">
        <v>0</v>
      </c>
      <c r="R103" s="199">
        <f t="shared" si="2"/>
        <v>0</v>
      </c>
      <c r="S103" s="199">
        <v>0</v>
      </c>
      <c r="T103" s="200">
        <f t="shared" si="3"/>
        <v>0</v>
      </c>
      <c r="AR103" s="22" t="s">
        <v>155</v>
      </c>
      <c r="AT103" s="22" t="s">
        <v>151</v>
      </c>
      <c r="AU103" s="22" t="s">
        <v>82</v>
      </c>
      <c r="AY103" s="22" t="s">
        <v>148</v>
      </c>
      <c r="BE103" s="201">
        <f t="shared" si="4"/>
        <v>0</v>
      </c>
      <c r="BF103" s="201">
        <f t="shared" si="5"/>
        <v>0</v>
      </c>
      <c r="BG103" s="201">
        <f t="shared" si="6"/>
        <v>0</v>
      </c>
      <c r="BH103" s="201">
        <f t="shared" si="7"/>
        <v>0</v>
      </c>
      <c r="BI103" s="201">
        <f t="shared" si="8"/>
        <v>0</v>
      </c>
      <c r="BJ103" s="22" t="s">
        <v>155</v>
      </c>
      <c r="BK103" s="201">
        <f t="shared" si="9"/>
        <v>0</v>
      </c>
      <c r="BL103" s="22" t="s">
        <v>155</v>
      </c>
      <c r="BM103" s="22" t="s">
        <v>389</v>
      </c>
    </row>
    <row r="104" spans="2:65" s="1" customFormat="1" ht="16.5" customHeight="1">
      <c r="B104" s="39"/>
      <c r="C104" s="203" t="s">
        <v>187</v>
      </c>
      <c r="D104" s="203" t="s">
        <v>308</v>
      </c>
      <c r="E104" s="204" t="s">
        <v>390</v>
      </c>
      <c r="F104" s="205" t="s">
        <v>391</v>
      </c>
      <c r="G104" s="206" t="s">
        <v>174</v>
      </c>
      <c r="H104" s="207">
        <v>25.3</v>
      </c>
      <c r="I104" s="208"/>
      <c r="J104" s="209">
        <f t="shared" si="0"/>
        <v>0</v>
      </c>
      <c r="K104" s="205" t="s">
        <v>21</v>
      </c>
      <c r="L104" s="210"/>
      <c r="M104" s="211" t="s">
        <v>21</v>
      </c>
      <c r="N104" s="212" t="s">
        <v>45</v>
      </c>
      <c r="O104" s="40"/>
      <c r="P104" s="199">
        <f t="shared" si="1"/>
        <v>0</v>
      </c>
      <c r="Q104" s="199">
        <v>0</v>
      </c>
      <c r="R104" s="199">
        <f t="shared" si="2"/>
        <v>0</v>
      </c>
      <c r="S104" s="199">
        <v>0</v>
      </c>
      <c r="T104" s="200">
        <f t="shared" si="3"/>
        <v>0</v>
      </c>
      <c r="AR104" s="22" t="s">
        <v>187</v>
      </c>
      <c r="AT104" s="22" t="s">
        <v>308</v>
      </c>
      <c r="AU104" s="22" t="s">
        <v>82</v>
      </c>
      <c r="AY104" s="22" t="s">
        <v>148</v>
      </c>
      <c r="BE104" s="201">
        <f t="shared" si="4"/>
        <v>0</v>
      </c>
      <c r="BF104" s="201">
        <f t="shared" si="5"/>
        <v>0</v>
      </c>
      <c r="BG104" s="201">
        <f t="shared" si="6"/>
        <v>0</v>
      </c>
      <c r="BH104" s="201">
        <f t="shared" si="7"/>
        <v>0</v>
      </c>
      <c r="BI104" s="201">
        <f t="shared" si="8"/>
        <v>0</v>
      </c>
      <c r="BJ104" s="22" t="s">
        <v>155</v>
      </c>
      <c r="BK104" s="201">
        <f t="shared" si="9"/>
        <v>0</v>
      </c>
      <c r="BL104" s="22" t="s">
        <v>155</v>
      </c>
      <c r="BM104" s="22" t="s">
        <v>392</v>
      </c>
    </row>
    <row r="105" spans="2:65" s="1" customFormat="1" ht="16.5" customHeight="1">
      <c r="B105" s="39"/>
      <c r="C105" s="203" t="s">
        <v>193</v>
      </c>
      <c r="D105" s="203" t="s">
        <v>308</v>
      </c>
      <c r="E105" s="204" t="s">
        <v>393</v>
      </c>
      <c r="F105" s="205" t="s">
        <v>394</v>
      </c>
      <c r="G105" s="206" t="s">
        <v>174</v>
      </c>
      <c r="H105" s="207">
        <v>1.1000000000000001</v>
      </c>
      <c r="I105" s="208"/>
      <c r="J105" s="209">
        <f t="shared" si="0"/>
        <v>0</v>
      </c>
      <c r="K105" s="205" t="s">
        <v>21</v>
      </c>
      <c r="L105" s="210"/>
      <c r="M105" s="211" t="s">
        <v>21</v>
      </c>
      <c r="N105" s="212" t="s">
        <v>45</v>
      </c>
      <c r="O105" s="40"/>
      <c r="P105" s="199">
        <f t="shared" si="1"/>
        <v>0</v>
      </c>
      <c r="Q105" s="199">
        <v>0</v>
      </c>
      <c r="R105" s="199">
        <f t="shared" si="2"/>
        <v>0</v>
      </c>
      <c r="S105" s="199">
        <v>0</v>
      </c>
      <c r="T105" s="200">
        <f t="shared" si="3"/>
        <v>0</v>
      </c>
      <c r="AR105" s="22" t="s">
        <v>187</v>
      </c>
      <c r="AT105" s="22" t="s">
        <v>308</v>
      </c>
      <c r="AU105" s="22" t="s">
        <v>82</v>
      </c>
      <c r="AY105" s="22" t="s">
        <v>148</v>
      </c>
      <c r="BE105" s="201">
        <f t="shared" si="4"/>
        <v>0</v>
      </c>
      <c r="BF105" s="201">
        <f t="shared" si="5"/>
        <v>0</v>
      </c>
      <c r="BG105" s="201">
        <f t="shared" si="6"/>
        <v>0</v>
      </c>
      <c r="BH105" s="201">
        <f t="shared" si="7"/>
        <v>0</v>
      </c>
      <c r="BI105" s="201">
        <f t="shared" si="8"/>
        <v>0</v>
      </c>
      <c r="BJ105" s="22" t="s">
        <v>155</v>
      </c>
      <c r="BK105" s="201">
        <f t="shared" si="9"/>
        <v>0</v>
      </c>
      <c r="BL105" s="22" t="s">
        <v>155</v>
      </c>
      <c r="BM105" s="22" t="s">
        <v>395</v>
      </c>
    </row>
    <row r="106" spans="2:65" s="1" customFormat="1" ht="16.5" customHeight="1">
      <c r="B106" s="39"/>
      <c r="C106" s="203" t="s">
        <v>198</v>
      </c>
      <c r="D106" s="203" t="s">
        <v>308</v>
      </c>
      <c r="E106" s="204" t="s">
        <v>396</v>
      </c>
      <c r="F106" s="205" t="s">
        <v>397</v>
      </c>
      <c r="G106" s="206" t="s">
        <v>174</v>
      </c>
      <c r="H106" s="207">
        <v>46.2</v>
      </c>
      <c r="I106" s="208"/>
      <c r="J106" s="209">
        <f t="shared" si="0"/>
        <v>0</v>
      </c>
      <c r="K106" s="205" t="s">
        <v>21</v>
      </c>
      <c r="L106" s="210"/>
      <c r="M106" s="211" t="s">
        <v>21</v>
      </c>
      <c r="N106" s="212" t="s">
        <v>45</v>
      </c>
      <c r="O106" s="40"/>
      <c r="P106" s="199">
        <f t="shared" si="1"/>
        <v>0</v>
      </c>
      <c r="Q106" s="199">
        <v>0</v>
      </c>
      <c r="R106" s="199">
        <f t="shared" si="2"/>
        <v>0</v>
      </c>
      <c r="S106" s="199">
        <v>0</v>
      </c>
      <c r="T106" s="200">
        <f t="shared" si="3"/>
        <v>0</v>
      </c>
      <c r="AR106" s="22" t="s">
        <v>187</v>
      </c>
      <c r="AT106" s="22" t="s">
        <v>308</v>
      </c>
      <c r="AU106" s="22" t="s">
        <v>82</v>
      </c>
      <c r="AY106" s="22" t="s">
        <v>148</v>
      </c>
      <c r="BE106" s="201">
        <f t="shared" si="4"/>
        <v>0</v>
      </c>
      <c r="BF106" s="201">
        <f t="shared" si="5"/>
        <v>0</v>
      </c>
      <c r="BG106" s="201">
        <f t="shared" si="6"/>
        <v>0</v>
      </c>
      <c r="BH106" s="201">
        <f t="shared" si="7"/>
        <v>0</v>
      </c>
      <c r="BI106" s="201">
        <f t="shared" si="8"/>
        <v>0</v>
      </c>
      <c r="BJ106" s="22" t="s">
        <v>155</v>
      </c>
      <c r="BK106" s="201">
        <f t="shared" si="9"/>
        <v>0</v>
      </c>
      <c r="BL106" s="22" t="s">
        <v>155</v>
      </c>
      <c r="BM106" s="22" t="s">
        <v>398</v>
      </c>
    </row>
    <row r="107" spans="2:65" s="1" customFormat="1" ht="16.5" customHeight="1">
      <c r="B107" s="39"/>
      <c r="C107" s="190" t="s">
        <v>202</v>
      </c>
      <c r="D107" s="190" t="s">
        <v>151</v>
      </c>
      <c r="E107" s="191" t="s">
        <v>399</v>
      </c>
      <c r="F107" s="192" t="s">
        <v>400</v>
      </c>
      <c r="G107" s="193" t="s">
        <v>401</v>
      </c>
      <c r="H107" s="194">
        <v>5</v>
      </c>
      <c r="I107" s="195"/>
      <c r="J107" s="196">
        <f t="shared" si="0"/>
        <v>0</v>
      </c>
      <c r="K107" s="192" t="s">
        <v>21</v>
      </c>
      <c r="L107" s="59"/>
      <c r="M107" s="197" t="s">
        <v>21</v>
      </c>
      <c r="N107" s="198" t="s">
        <v>45</v>
      </c>
      <c r="O107" s="40"/>
      <c r="P107" s="199">
        <f t="shared" si="1"/>
        <v>0</v>
      </c>
      <c r="Q107" s="199">
        <v>0</v>
      </c>
      <c r="R107" s="199">
        <f t="shared" si="2"/>
        <v>0</v>
      </c>
      <c r="S107" s="199">
        <v>0</v>
      </c>
      <c r="T107" s="200">
        <f t="shared" si="3"/>
        <v>0</v>
      </c>
      <c r="AR107" s="22" t="s">
        <v>155</v>
      </c>
      <c r="AT107" s="22" t="s">
        <v>151</v>
      </c>
      <c r="AU107" s="22" t="s">
        <v>82</v>
      </c>
      <c r="AY107" s="22" t="s">
        <v>148</v>
      </c>
      <c r="BE107" s="201">
        <f t="shared" si="4"/>
        <v>0</v>
      </c>
      <c r="BF107" s="201">
        <f t="shared" si="5"/>
        <v>0</v>
      </c>
      <c r="BG107" s="201">
        <f t="shared" si="6"/>
        <v>0</v>
      </c>
      <c r="BH107" s="201">
        <f t="shared" si="7"/>
        <v>0</v>
      </c>
      <c r="BI107" s="201">
        <f t="shared" si="8"/>
        <v>0</v>
      </c>
      <c r="BJ107" s="22" t="s">
        <v>155</v>
      </c>
      <c r="BK107" s="201">
        <f t="shared" si="9"/>
        <v>0</v>
      </c>
      <c r="BL107" s="22" t="s">
        <v>155</v>
      </c>
      <c r="BM107" s="22" t="s">
        <v>402</v>
      </c>
    </row>
    <row r="108" spans="2:65" s="1" customFormat="1" ht="16.5" customHeight="1">
      <c r="B108" s="39"/>
      <c r="C108" s="203" t="s">
        <v>206</v>
      </c>
      <c r="D108" s="203" t="s">
        <v>308</v>
      </c>
      <c r="E108" s="204" t="s">
        <v>403</v>
      </c>
      <c r="F108" s="205" t="s">
        <v>404</v>
      </c>
      <c r="G108" s="206" t="s">
        <v>401</v>
      </c>
      <c r="H108" s="207">
        <v>7.7</v>
      </c>
      <c r="I108" s="208"/>
      <c r="J108" s="209">
        <f t="shared" si="0"/>
        <v>0</v>
      </c>
      <c r="K108" s="205" t="s">
        <v>21</v>
      </c>
      <c r="L108" s="210"/>
      <c r="M108" s="211" t="s">
        <v>21</v>
      </c>
      <c r="N108" s="212" t="s">
        <v>45</v>
      </c>
      <c r="O108" s="40"/>
      <c r="P108" s="199">
        <f t="shared" si="1"/>
        <v>0</v>
      </c>
      <c r="Q108" s="199">
        <v>0</v>
      </c>
      <c r="R108" s="199">
        <f t="shared" si="2"/>
        <v>0</v>
      </c>
      <c r="S108" s="199">
        <v>0</v>
      </c>
      <c r="T108" s="200">
        <f t="shared" si="3"/>
        <v>0</v>
      </c>
      <c r="AR108" s="22" t="s">
        <v>187</v>
      </c>
      <c r="AT108" s="22" t="s">
        <v>308</v>
      </c>
      <c r="AU108" s="22" t="s">
        <v>82</v>
      </c>
      <c r="AY108" s="22" t="s">
        <v>148</v>
      </c>
      <c r="BE108" s="201">
        <f t="shared" si="4"/>
        <v>0</v>
      </c>
      <c r="BF108" s="201">
        <f t="shared" si="5"/>
        <v>0</v>
      </c>
      <c r="BG108" s="201">
        <f t="shared" si="6"/>
        <v>0</v>
      </c>
      <c r="BH108" s="201">
        <f t="shared" si="7"/>
        <v>0</v>
      </c>
      <c r="BI108" s="201">
        <f t="shared" si="8"/>
        <v>0</v>
      </c>
      <c r="BJ108" s="22" t="s">
        <v>155</v>
      </c>
      <c r="BK108" s="201">
        <f t="shared" si="9"/>
        <v>0</v>
      </c>
      <c r="BL108" s="22" t="s">
        <v>155</v>
      </c>
      <c r="BM108" s="22" t="s">
        <v>405</v>
      </c>
    </row>
    <row r="109" spans="2:65" s="1" customFormat="1" ht="16.5" customHeight="1">
      <c r="B109" s="39"/>
      <c r="C109" s="190" t="s">
        <v>210</v>
      </c>
      <c r="D109" s="190" t="s">
        <v>151</v>
      </c>
      <c r="E109" s="191" t="s">
        <v>406</v>
      </c>
      <c r="F109" s="192" t="s">
        <v>407</v>
      </c>
      <c r="G109" s="193" t="s">
        <v>190</v>
      </c>
      <c r="H109" s="202"/>
      <c r="I109" s="195"/>
      <c r="J109" s="196">
        <f t="shared" si="0"/>
        <v>0</v>
      </c>
      <c r="K109" s="192" t="s">
        <v>21</v>
      </c>
      <c r="L109" s="59"/>
      <c r="M109" s="197" t="s">
        <v>21</v>
      </c>
      <c r="N109" s="198" t="s">
        <v>45</v>
      </c>
      <c r="O109" s="40"/>
      <c r="P109" s="199">
        <f t="shared" si="1"/>
        <v>0</v>
      </c>
      <c r="Q109" s="199">
        <v>0</v>
      </c>
      <c r="R109" s="199">
        <f t="shared" si="2"/>
        <v>0</v>
      </c>
      <c r="S109" s="199">
        <v>0</v>
      </c>
      <c r="T109" s="200">
        <f t="shared" si="3"/>
        <v>0</v>
      </c>
      <c r="AR109" s="22" t="s">
        <v>155</v>
      </c>
      <c r="AT109" s="22" t="s">
        <v>151</v>
      </c>
      <c r="AU109" s="22" t="s">
        <v>82</v>
      </c>
      <c r="AY109" s="22" t="s">
        <v>148</v>
      </c>
      <c r="BE109" s="201">
        <f t="shared" si="4"/>
        <v>0</v>
      </c>
      <c r="BF109" s="201">
        <f t="shared" si="5"/>
        <v>0</v>
      </c>
      <c r="BG109" s="201">
        <f t="shared" si="6"/>
        <v>0</v>
      </c>
      <c r="BH109" s="201">
        <f t="shared" si="7"/>
        <v>0</v>
      </c>
      <c r="BI109" s="201">
        <f t="shared" si="8"/>
        <v>0</v>
      </c>
      <c r="BJ109" s="22" t="s">
        <v>155</v>
      </c>
      <c r="BK109" s="201">
        <f t="shared" si="9"/>
        <v>0</v>
      </c>
      <c r="BL109" s="22" t="s">
        <v>155</v>
      </c>
      <c r="BM109" s="22" t="s">
        <v>408</v>
      </c>
    </row>
    <row r="110" spans="2:65" s="10" customFormat="1" ht="29.85" customHeight="1">
      <c r="B110" s="174"/>
      <c r="C110" s="175"/>
      <c r="D110" s="176" t="s">
        <v>71</v>
      </c>
      <c r="E110" s="188" t="s">
        <v>192</v>
      </c>
      <c r="F110" s="188" t="s">
        <v>178</v>
      </c>
      <c r="G110" s="175"/>
      <c r="H110" s="175"/>
      <c r="I110" s="178"/>
      <c r="J110" s="189">
        <f>BK110</f>
        <v>0</v>
      </c>
      <c r="K110" s="175"/>
      <c r="L110" s="180"/>
      <c r="M110" s="181"/>
      <c r="N110" s="182"/>
      <c r="O110" s="182"/>
      <c r="P110" s="183">
        <f>SUM(P111:P130)</f>
        <v>0</v>
      </c>
      <c r="Q110" s="182"/>
      <c r="R110" s="183">
        <f>SUM(R111:R130)</f>
        <v>0</v>
      </c>
      <c r="S110" s="182"/>
      <c r="T110" s="184">
        <f>SUM(T111:T130)</f>
        <v>0</v>
      </c>
      <c r="AR110" s="185" t="s">
        <v>80</v>
      </c>
      <c r="AT110" s="186" t="s">
        <v>71</v>
      </c>
      <c r="AU110" s="186" t="s">
        <v>80</v>
      </c>
      <c r="AY110" s="185" t="s">
        <v>148</v>
      </c>
      <c r="BK110" s="187">
        <f>SUM(BK111:BK130)</f>
        <v>0</v>
      </c>
    </row>
    <row r="111" spans="2:65" s="1" customFormat="1" ht="16.5" customHeight="1">
      <c r="B111" s="39"/>
      <c r="C111" s="190" t="s">
        <v>214</v>
      </c>
      <c r="D111" s="190" t="s">
        <v>151</v>
      </c>
      <c r="E111" s="191" t="s">
        <v>409</v>
      </c>
      <c r="F111" s="192" t="s">
        <v>410</v>
      </c>
      <c r="G111" s="193" t="s">
        <v>196</v>
      </c>
      <c r="H111" s="194">
        <v>4</v>
      </c>
      <c r="I111" s="195"/>
      <c r="J111" s="196">
        <f t="shared" ref="J111:J130" si="10">ROUND(I111*H111,2)</f>
        <v>0</v>
      </c>
      <c r="K111" s="192" t="s">
        <v>21</v>
      </c>
      <c r="L111" s="59"/>
      <c r="M111" s="197" t="s">
        <v>21</v>
      </c>
      <c r="N111" s="198" t="s">
        <v>45</v>
      </c>
      <c r="O111" s="40"/>
      <c r="P111" s="199">
        <f t="shared" ref="P111:P130" si="11">O111*H111</f>
        <v>0</v>
      </c>
      <c r="Q111" s="199">
        <v>0</v>
      </c>
      <c r="R111" s="199">
        <f t="shared" ref="R111:R130" si="12">Q111*H111</f>
        <v>0</v>
      </c>
      <c r="S111" s="199">
        <v>0</v>
      </c>
      <c r="T111" s="200">
        <f t="shared" ref="T111:T130" si="13">S111*H111</f>
        <v>0</v>
      </c>
      <c r="AR111" s="22" t="s">
        <v>155</v>
      </c>
      <c r="AT111" s="22" t="s">
        <v>151</v>
      </c>
      <c r="AU111" s="22" t="s">
        <v>82</v>
      </c>
      <c r="AY111" s="22" t="s">
        <v>148</v>
      </c>
      <c r="BE111" s="201">
        <f t="shared" ref="BE111:BE130" si="14">IF(N111="základní",J111,0)</f>
        <v>0</v>
      </c>
      <c r="BF111" s="201">
        <f t="shared" ref="BF111:BF130" si="15">IF(N111="snížená",J111,0)</f>
        <v>0</v>
      </c>
      <c r="BG111" s="201">
        <f t="shared" ref="BG111:BG130" si="16">IF(N111="zákl. přenesená",J111,0)</f>
        <v>0</v>
      </c>
      <c r="BH111" s="201">
        <f t="shared" ref="BH111:BH130" si="17">IF(N111="sníž. přenesená",J111,0)</f>
        <v>0</v>
      </c>
      <c r="BI111" s="201">
        <f t="shared" ref="BI111:BI130" si="18">IF(N111="nulová",J111,0)</f>
        <v>0</v>
      </c>
      <c r="BJ111" s="22" t="s">
        <v>155</v>
      </c>
      <c r="BK111" s="201">
        <f t="shared" ref="BK111:BK130" si="19">ROUND(I111*H111,2)</f>
        <v>0</v>
      </c>
      <c r="BL111" s="22" t="s">
        <v>155</v>
      </c>
      <c r="BM111" s="22" t="s">
        <v>411</v>
      </c>
    </row>
    <row r="112" spans="2:65" s="1" customFormat="1" ht="16.5" customHeight="1">
      <c r="B112" s="39"/>
      <c r="C112" s="190" t="s">
        <v>10</v>
      </c>
      <c r="D112" s="190" t="s">
        <v>151</v>
      </c>
      <c r="E112" s="191" t="s">
        <v>412</v>
      </c>
      <c r="F112" s="192" t="s">
        <v>413</v>
      </c>
      <c r="G112" s="193" t="s">
        <v>196</v>
      </c>
      <c r="H112" s="194">
        <v>4</v>
      </c>
      <c r="I112" s="195"/>
      <c r="J112" s="196">
        <f t="shared" si="10"/>
        <v>0</v>
      </c>
      <c r="K112" s="192" t="s">
        <v>21</v>
      </c>
      <c r="L112" s="59"/>
      <c r="M112" s="197" t="s">
        <v>21</v>
      </c>
      <c r="N112" s="198" t="s">
        <v>45</v>
      </c>
      <c r="O112" s="40"/>
      <c r="P112" s="199">
        <f t="shared" si="11"/>
        <v>0</v>
      </c>
      <c r="Q112" s="199">
        <v>0</v>
      </c>
      <c r="R112" s="199">
        <f t="shared" si="12"/>
        <v>0</v>
      </c>
      <c r="S112" s="199">
        <v>0</v>
      </c>
      <c r="T112" s="200">
        <f t="shared" si="13"/>
        <v>0</v>
      </c>
      <c r="AR112" s="22" t="s">
        <v>155</v>
      </c>
      <c r="AT112" s="22" t="s">
        <v>151</v>
      </c>
      <c r="AU112" s="22" t="s">
        <v>82</v>
      </c>
      <c r="AY112" s="22" t="s">
        <v>148</v>
      </c>
      <c r="BE112" s="201">
        <f t="shared" si="14"/>
        <v>0</v>
      </c>
      <c r="BF112" s="201">
        <f t="shared" si="15"/>
        <v>0</v>
      </c>
      <c r="BG112" s="201">
        <f t="shared" si="16"/>
        <v>0</v>
      </c>
      <c r="BH112" s="201">
        <f t="shared" si="17"/>
        <v>0</v>
      </c>
      <c r="BI112" s="201">
        <f t="shared" si="18"/>
        <v>0</v>
      </c>
      <c r="BJ112" s="22" t="s">
        <v>155</v>
      </c>
      <c r="BK112" s="201">
        <f t="shared" si="19"/>
        <v>0</v>
      </c>
      <c r="BL112" s="22" t="s">
        <v>155</v>
      </c>
      <c r="BM112" s="22" t="s">
        <v>414</v>
      </c>
    </row>
    <row r="113" spans="2:65" s="1" customFormat="1" ht="16.5" customHeight="1">
      <c r="B113" s="39"/>
      <c r="C113" s="190" t="s">
        <v>175</v>
      </c>
      <c r="D113" s="190" t="s">
        <v>151</v>
      </c>
      <c r="E113" s="191" t="s">
        <v>415</v>
      </c>
      <c r="F113" s="192" t="s">
        <v>416</v>
      </c>
      <c r="G113" s="193" t="s">
        <v>196</v>
      </c>
      <c r="H113" s="194">
        <v>4</v>
      </c>
      <c r="I113" s="195"/>
      <c r="J113" s="196">
        <f t="shared" si="10"/>
        <v>0</v>
      </c>
      <c r="K113" s="192" t="s">
        <v>21</v>
      </c>
      <c r="L113" s="59"/>
      <c r="M113" s="197" t="s">
        <v>21</v>
      </c>
      <c r="N113" s="198" t="s">
        <v>45</v>
      </c>
      <c r="O113" s="40"/>
      <c r="P113" s="199">
        <f t="shared" si="11"/>
        <v>0</v>
      </c>
      <c r="Q113" s="199">
        <v>0</v>
      </c>
      <c r="R113" s="199">
        <f t="shared" si="12"/>
        <v>0</v>
      </c>
      <c r="S113" s="199">
        <v>0</v>
      </c>
      <c r="T113" s="200">
        <f t="shared" si="13"/>
        <v>0</v>
      </c>
      <c r="AR113" s="22" t="s">
        <v>155</v>
      </c>
      <c r="AT113" s="22" t="s">
        <v>151</v>
      </c>
      <c r="AU113" s="22" t="s">
        <v>82</v>
      </c>
      <c r="AY113" s="22" t="s">
        <v>148</v>
      </c>
      <c r="BE113" s="201">
        <f t="shared" si="14"/>
        <v>0</v>
      </c>
      <c r="BF113" s="201">
        <f t="shared" si="15"/>
        <v>0</v>
      </c>
      <c r="BG113" s="201">
        <f t="shared" si="16"/>
        <v>0</v>
      </c>
      <c r="BH113" s="201">
        <f t="shared" si="17"/>
        <v>0</v>
      </c>
      <c r="BI113" s="201">
        <f t="shared" si="18"/>
        <v>0</v>
      </c>
      <c r="BJ113" s="22" t="s">
        <v>155</v>
      </c>
      <c r="BK113" s="201">
        <f t="shared" si="19"/>
        <v>0</v>
      </c>
      <c r="BL113" s="22" t="s">
        <v>155</v>
      </c>
      <c r="BM113" s="22" t="s">
        <v>417</v>
      </c>
    </row>
    <row r="114" spans="2:65" s="1" customFormat="1" ht="25.5" customHeight="1">
      <c r="B114" s="39"/>
      <c r="C114" s="190" t="s">
        <v>224</v>
      </c>
      <c r="D114" s="190" t="s">
        <v>151</v>
      </c>
      <c r="E114" s="191" t="s">
        <v>418</v>
      </c>
      <c r="F114" s="192" t="s">
        <v>419</v>
      </c>
      <c r="G114" s="193" t="s">
        <v>174</v>
      </c>
      <c r="H114" s="194">
        <v>4</v>
      </c>
      <c r="I114" s="195"/>
      <c r="J114" s="196">
        <f t="shared" si="10"/>
        <v>0</v>
      </c>
      <c r="K114" s="192" t="s">
        <v>21</v>
      </c>
      <c r="L114" s="59"/>
      <c r="M114" s="197" t="s">
        <v>21</v>
      </c>
      <c r="N114" s="198" t="s">
        <v>45</v>
      </c>
      <c r="O114" s="40"/>
      <c r="P114" s="199">
        <f t="shared" si="11"/>
        <v>0</v>
      </c>
      <c r="Q114" s="199">
        <v>0</v>
      </c>
      <c r="R114" s="199">
        <f t="shared" si="12"/>
        <v>0</v>
      </c>
      <c r="S114" s="199">
        <v>0</v>
      </c>
      <c r="T114" s="200">
        <f t="shared" si="13"/>
        <v>0</v>
      </c>
      <c r="AR114" s="22" t="s">
        <v>155</v>
      </c>
      <c r="AT114" s="22" t="s">
        <v>151</v>
      </c>
      <c r="AU114" s="22" t="s">
        <v>82</v>
      </c>
      <c r="AY114" s="22" t="s">
        <v>148</v>
      </c>
      <c r="BE114" s="201">
        <f t="shared" si="14"/>
        <v>0</v>
      </c>
      <c r="BF114" s="201">
        <f t="shared" si="15"/>
        <v>0</v>
      </c>
      <c r="BG114" s="201">
        <f t="shared" si="16"/>
        <v>0</v>
      </c>
      <c r="BH114" s="201">
        <f t="shared" si="17"/>
        <v>0</v>
      </c>
      <c r="BI114" s="201">
        <f t="shared" si="18"/>
        <v>0</v>
      </c>
      <c r="BJ114" s="22" t="s">
        <v>155</v>
      </c>
      <c r="BK114" s="201">
        <f t="shared" si="19"/>
        <v>0</v>
      </c>
      <c r="BL114" s="22" t="s">
        <v>155</v>
      </c>
      <c r="BM114" s="22" t="s">
        <v>420</v>
      </c>
    </row>
    <row r="115" spans="2:65" s="1" customFormat="1" ht="25.5" customHeight="1">
      <c r="B115" s="39"/>
      <c r="C115" s="190" t="s">
        <v>228</v>
      </c>
      <c r="D115" s="190" t="s">
        <v>151</v>
      </c>
      <c r="E115" s="191" t="s">
        <v>199</v>
      </c>
      <c r="F115" s="192" t="s">
        <v>200</v>
      </c>
      <c r="G115" s="193" t="s">
        <v>174</v>
      </c>
      <c r="H115" s="194">
        <v>10</v>
      </c>
      <c r="I115" s="195"/>
      <c r="J115" s="196">
        <f t="shared" si="10"/>
        <v>0</v>
      </c>
      <c r="K115" s="192" t="s">
        <v>21</v>
      </c>
      <c r="L115" s="59"/>
      <c r="M115" s="197" t="s">
        <v>21</v>
      </c>
      <c r="N115" s="198" t="s">
        <v>45</v>
      </c>
      <c r="O115" s="40"/>
      <c r="P115" s="199">
        <f t="shared" si="11"/>
        <v>0</v>
      </c>
      <c r="Q115" s="199">
        <v>0</v>
      </c>
      <c r="R115" s="199">
        <f t="shared" si="12"/>
        <v>0</v>
      </c>
      <c r="S115" s="199">
        <v>0</v>
      </c>
      <c r="T115" s="200">
        <f t="shared" si="13"/>
        <v>0</v>
      </c>
      <c r="AR115" s="22" t="s">
        <v>155</v>
      </c>
      <c r="AT115" s="22" t="s">
        <v>151</v>
      </c>
      <c r="AU115" s="22" t="s">
        <v>82</v>
      </c>
      <c r="AY115" s="22" t="s">
        <v>148</v>
      </c>
      <c r="BE115" s="201">
        <f t="shared" si="14"/>
        <v>0</v>
      </c>
      <c r="BF115" s="201">
        <f t="shared" si="15"/>
        <v>0</v>
      </c>
      <c r="BG115" s="201">
        <f t="shared" si="16"/>
        <v>0</v>
      </c>
      <c r="BH115" s="201">
        <f t="shared" si="17"/>
        <v>0</v>
      </c>
      <c r="BI115" s="201">
        <f t="shared" si="18"/>
        <v>0</v>
      </c>
      <c r="BJ115" s="22" t="s">
        <v>155</v>
      </c>
      <c r="BK115" s="201">
        <f t="shared" si="19"/>
        <v>0</v>
      </c>
      <c r="BL115" s="22" t="s">
        <v>155</v>
      </c>
      <c r="BM115" s="22" t="s">
        <v>421</v>
      </c>
    </row>
    <row r="116" spans="2:65" s="1" customFormat="1" ht="25.5" customHeight="1">
      <c r="B116" s="39"/>
      <c r="C116" s="190" t="s">
        <v>232</v>
      </c>
      <c r="D116" s="190" t="s">
        <v>151</v>
      </c>
      <c r="E116" s="191" t="s">
        <v>422</v>
      </c>
      <c r="F116" s="192" t="s">
        <v>423</v>
      </c>
      <c r="G116" s="193" t="s">
        <v>174</v>
      </c>
      <c r="H116" s="194">
        <v>25</v>
      </c>
      <c r="I116" s="195"/>
      <c r="J116" s="196">
        <f t="shared" si="10"/>
        <v>0</v>
      </c>
      <c r="K116" s="192" t="s">
        <v>21</v>
      </c>
      <c r="L116" s="59"/>
      <c r="M116" s="197" t="s">
        <v>21</v>
      </c>
      <c r="N116" s="198" t="s">
        <v>45</v>
      </c>
      <c r="O116" s="40"/>
      <c r="P116" s="199">
        <f t="shared" si="11"/>
        <v>0</v>
      </c>
      <c r="Q116" s="199">
        <v>0</v>
      </c>
      <c r="R116" s="199">
        <f t="shared" si="12"/>
        <v>0</v>
      </c>
      <c r="S116" s="199">
        <v>0</v>
      </c>
      <c r="T116" s="200">
        <f t="shared" si="13"/>
        <v>0</v>
      </c>
      <c r="AR116" s="22" t="s">
        <v>155</v>
      </c>
      <c r="AT116" s="22" t="s">
        <v>151</v>
      </c>
      <c r="AU116" s="22" t="s">
        <v>82</v>
      </c>
      <c r="AY116" s="22" t="s">
        <v>148</v>
      </c>
      <c r="BE116" s="201">
        <f t="shared" si="14"/>
        <v>0</v>
      </c>
      <c r="BF116" s="201">
        <f t="shared" si="15"/>
        <v>0</v>
      </c>
      <c r="BG116" s="201">
        <f t="shared" si="16"/>
        <v>0</v>
      </c>
      <c r="BH116" s="201">
        <f t="shared" si="17"/>
        <v>0</v>
      </c>
      <c r="BI116" s="201">
        <f t="shared" si="18"/>
        <v>0</v>
      </c>
      <c r="BJ116" s="22" t="s">
        <v>155</v>
      </c>
      <c r="BK116" s="201">
        <f t="shared" si="19"/>
        <v>0</v>
      </c>
      <c r="BL116" s="22" t="s">
        <v>155</v>
      </c>
      <c r="BM116" s="22" t="s">
        <v>424</v>
      </c>
    </row>
    <row r="117" spans="2:65" s="1" customFormat="1" ht="16.5" customHeight="1">
      <c r="B117" s="39"/>
      <c r="C117" s="190" t="s">
        <v>237</v>
      </c>
      <c r="D117" s="190" t="s">
        <v>151</v>
      </c>
      <c r="E117" s="191" t="s">
        <v>425</v>
      </c>
      <c r="F117" s="192" t="s">
        <v>426</v>
      </c>
      <c r="G117" s="193" t="s">
        <v>174</v>
      </c>
      <c r="H117" s="194">
        <v>4</v>
      </c>
      <c r="I117" s="195"/>
      <c r="J117" s="196">
        <f t="shared" si="10"/>
        <v>0</v>
      </c>
      <c r="K117" s="192" t="s">
        <v>21</v>
      </c>
      <c r="L117" s="59"/>
      <c r="M117" s="197" t="s">
        <v>21</v>
      </c>
      <c r="N117" s="198" t="s">
        <v>45</v>
      </c>
      <c r="O117" s="40"/>
      <c r="P117" s="199">
        <f t="shared" si="11"/>
        <v>0</v>
      </c>
      <c r="Q117" s="199">
        <v>0</v>
      </c>
      <c r="R117" s="199">
        <f t="shared" si="12"/>
        <v>0</v>
      </c>
      <c r="S117" s="199">
        <v>0</v>
      </c>
      <c r="T117" s="200">
        <f t="shared" si="13"/>
        <v>0</v>
      </c>
      <c r="AR117" s="22" t="s">
        <v>155</v>
      </c>
      <c r="AT117" s="22" t="s">
        <v>151</v>
      </c>
      <c r="AU117" s="22" t="s">
        <v>82</v>
      </c>
      <c r="AY117" s="22" t="s">
        <v>148</v>
      </c>
      <c r="BE117" s="201">
        <f t="shared" si="14"/>
        <v>0</v>
      </c>
      <c r="BF117" s="201">
        <f t="shared" si="15"/>
        <v>0</v>
      </c>
      <c r="BG117" s="201">
        <f t="shared" si="16"/>
        <v>0</v>
      </c>
      <c r="BH117" s="201">
        <f t="shared" si="17"/>
        <v>0</v>
      </c>
      <c r="BI117" s="201">
        <f t="shared" si="18"/>
        <v>0</v>
      </c>
      <c r="BJ117" s="22" t="s">
        <v>155</v>
      </c>
      <c r="BK117" s="201">
        <f t="shared" si="19"/>
        <v>0</v>
      </c>
      <c r="BL117" s="22" t="s">
        <v>155</v>
      </c>
      <c r="BM117" s="22" t="s">
        <v>427</v>
      </c>
    </row>
    <row r="118" spans="2:65" s="1" customFormat="1" ht="16.5" customHeight="1">
      <c r="B118" s="39"/>
      <c r="C118" s="190" t="s">
        <v>9</v>
      </c>
      <c r="D118" s="190" t="s">
        <v>151</v>
      </c>
      <c r="E118" s="191" t="s">
        <v>428</v>
      </c>
      <c r="F118" s="192" t="s">
        <v>429</v>
      </c>
      <c r="G118" s="193" t="s">
        <v>174</v>
      </c>
      <c r="H118" s="194">
        <v>10</v>
      </c>
      <c r="I118" s="195"/>
      <c r="J118" s="196">
        <f t="shared" si="10"/>
        <v>0</v>
      </c>
      <c r="K118" s="192" t="s">
        <v>21</v>
      </c>
      <c r="L118" s="59"/>
      <c r="M118" s="197" t="s">
        <v>21</v>
      </c>
      <c r="N118" s="198" t="s">
        <v>45</v>
      </c>
      <c r="O118" s="40"/>
      <c r="P118" s="199">
        <f t="shared" si="11"/>
        <v>0</v>
      </c>
      <c r="Q118" s="199">
        <v>0</v>
      </c>
      <c r="R118" s="199">
        <f t="shared" si="12"/>
        <v>0</v>
      </c>
      <c r="S118" s="199">
        <v>0</v>
      </c>
      <c r="T118" s="200">
        <f t="shared" si="13"/>
        <v>0</v>
      </c>
      <c r="AR118" s="22" t="s">
        <v>155</v>
      </c>
      <c r="AT118" s="22" t="s">
        <v>151</v>
      </c>
      <c r="AU118" s="22" t="s">
        <v>82</v>
      </c>
      <c r="AY118" s="22" t="s">
        <v>148</v>
      </c>
      <c r="BE118" s="201">
        <f t="shared" si="14"/>
        <v>0</v>
      </c>
      <c r="BF118" s="201">
        <f t="shared" si="15"/>
        <v>0</v>
      </c>
      <c r="BG118" s="201">
        <f t="shared" si="16"/>
        <v>0</v>
      </c>
      <c r="BH118" s="201">
        <f t="shared" si="17"/>
        <v>0</v>
      </c>
      <c r="BI118" s="201">
        <f t="shared" si="18"/>
        <v>0</v>
      </c>
      <c r="BJ118" s="22" t="s">
        <v>155</v>
      </c>
      <c r="BK118" s="201">
        <f t="shared" si="19"/>
        <v>0</v>
      </c>
      <c r="BL118" s="22" t="s">
        <v>155</v>
      </c>
      <c r="BM118" s="22" t="s">
        <v>430</v>
      </c>
    </row>
    <row r="119" spans="2:65" s="1" customFormat="1" ht="16.5" customHeight="1">
      <c r="B119" s="39"/>
      <c r="C119" s="190" t="s">
        <v>249</v>
      </c>
      <c r="D119" s="190" t="s">
        <v>151</v>
      </c>
      <c r="E119" s="191" t="s">
        <v>431</v>
      </c>
      <c r="F119" s="192" t="s">
        <v>432</v>
      </c>
      <c r="G119" s="193" t="s">
        <v>174</v>
      </c>
      <c r="H119" s="194">
        <v>25</v>
      </c>
      <c r="I119" s="195"/>
      <c r="J119" s="196">
        <f t="shared" si="10"/>
        <v>0</v>
      </c>
      <c r="K119" s="192" t="s">
        <v>21</v>
      </c>
      <c r="L119" s="59"/>
      <c r="M119" s="197" t="s">
        <v>21</v>
      </c>
      <c r="N119" s="198" t="s">
        <v>45</v>
      </c>
      <c r="O119" s="40"/>
      <c r="P119" s="199">
        <f t="shared" si="11"/>
        <v>0</v>
      </c>
      <c r="Q119" s="199">
        <v>0</v>
      </c>
      <c r="R119" s="199">
        <f t="shared" si="12"/>
        <v>0</v>
      </c>
      <c r="S119" s="199">
        <v>0</v>
      </c>
      <c r="T119" s="200">
        <f t="shared" si="13"/>
        <v>0</v>
      </c>
      <c r="AR119" s="22" t="s">
        <v>155</v>
      </c>
      <c r="AT119" s="22" t="s">
        <v>151</v>
      </c>
      <c r="AU119" s="22" t="s">
        <v>82</v>
      </c>
      <c r="AY119" s="22" t="s">
        <v>148</v>
      </c>
      <c r="BE119" s="201">
        <f t="shared" si="14"/>
        <v>0</v>
      </c>
      <c r="BF119" s="201">
        <f t="shared" si="15"/>
        <v>0</v>
      </c>
      <c r="BG119" s="201">
        <f t="shared" si="16"/>
        <v>0</v>
      </c>
      <c r="BH119" s="201">
        <f t="shared" si="17"/>
        <v>0</v>
      </c>
      <c r="BI119" s="201">
        <f t="shared" si="18"/>
        <v>0</v>
      </c>
      <c r="BJ119" s="22" t="s">
        <v>155</v>
      </c>
      <c r="BK119" s="201">
        <f t="shared" si="19"/>
        <v>0</v>
      </c>
      <c r="BL119" s="22" t="s">
        <v>155</v>
      </c>
      <c r="BM119" s="22" t="s">
        <v>433</v>
      </c>
    </row>
    <row r="120" spans="2:65" s="1" customFormat="1" ht="25.5" customHeight="1">
      <c r="B120" s="39"/>
      <c r="C120" s="190" t="s">
        <v>253</v>
      </c>
      <c r="D120" s="190" t="s">
        <v>151</v>
      </c>
      <c r="E120" s="191" t="s">
        <v>207</v>
      </c>
      <c r="F120" s="192" t="s">
        <v>208</v>
      </c>
      <c r="G120" s="193" t="s">
        <v>196</v>
      </c>
      <c r="H120" s="194">
        <v>32</v>
      </c>
      <c r="I120" s="195"/>
      <c r="J120" s="196">
        <f t="shared" si="10"/>
        <v>0</v>
      </c>
      <c r="K120" s="192" t="s">
        <v>21</v>
      </c>
      <c r="L120" s="59"/>
      <c r="M120" s="197" t="s">
        <v>21</v>
      </c>
      <c r="N120" s="198" t="s">
        <v>45</v>
      </c>
      <c r="O120" s="40"/>
      <c r="P120" s="199">
        <f t="shared" si="11"/>
        <v>0</v>
      </c>
      <c r="Q120" s="199">
        <v>0</v>
      </c>
      <c r="R120" s="199">
        <f t="shared" si="12"/>
        <v>0</v>
      </c>
      <c r="S120" s="199">
        <v>0</v>
      </c>
      <c r="T120" s="200">
        <f t="shared" si="13"/>
        <v>0</v>
      </c>
      <c r="AR120" s="22" t="s">
        <v>155</v>
      </c>
      <c r="AT120" s="22" t="s">
        <v>151</v>
      </c>
      <c r="AU120" s="22" t="s">
        <v>82</v>
      </c>
      <c r="AY120" s="22" t="s">
        <v>148</v>
      </c>
      <c r="BE120" s="201">
        <f t="shared" si="14"/>
        <v>0</v>
      </c>
      <c r="BF120" s="201">
        <f t="shared" si="15"/>
        <v>0</v>
      </c>
      <c r="BG120" s="201">
        <f t="shared" si="16"/>
        <v>0</v>
      </c>
      <c r="BH120" s="201">
        <f t="shared" si="17"/>
        <v>0</v>
      </c>
      <c r="BI120" s="201">
        <f t="shared" si="18"/>
        <v>0</v>
      </c>
      <c r="BJ120" s="22" t="s">
        <v>155</v>
      </c>
      <c r="BK120" s="201">
        <f t="shared" si="19"/>
        <v>0</v>
      </c>
      <c r="BL120" s="22" t="s">
        <v>155</v>
      </c>
      <c r="BM120" s="22" t="s">
        <v>434</v>
      </c>
    </row>
    <row r="121" spans="2:65" s="1" customFormat="1" ht="16.5" customHeight="1">
      <c r="B121" s="39"/>
      <c r="C121" s="190" t="s">
        <v>245</v>
      </c>
      <c r="D121" s="190" t="s">
        <v>151</v>
      </c>
      <c r="E121" s="191" t="s">
        <v>435</v>
      </c>
      <c r="F121" s="192" t="s">
        <v>436</v>
      </c>
      <c r="G121" s="193" t="s">
        <v>196</v>
      </c>
      <c r="H121" s="194">
        <v>1</v>
      </c>
      <c r="I121" s="195"/>
      <c r="J121" s="196">
        <f t="shared" si="10"/>
        <v>0</v>
      </c>
      <c r="K121" s="192" t="s">
        <v>21</v>
      </c>
      <c r="L121" s="59"/>
      <c r="M121" s="197" t="s">
        <v>21</v>
      </c>
      <c r="N121" s="198" t="s">
        <v>45</v>
      </c>
      <c r="O121" s="40"/>
      <c r="P121" s="199">
        <f t="shared" si="11"/>
        <v>0</v>
      </c>
      <c r="Q121" s="199">
        <v>0</v>
      </c>
      <c r="R121" s="199">
        <f t="shared" si="12"/>
        <v>0</v>
      </c>
      <c r="S121" s="199">
        <v>0</v>
      </c>
      <c r="T121" s="200">
        <f t="shared" si="13"/>
        <v>0</v>
      </c>
      <c r="AR121" s="22" t="s">
        <v>155</v>
      </c>
      <c r="AT121" s="22" t="s">
        <v>151</v>
      </c>
      <c r="AU121" s="22" t="s">
        <v>82</v>
      </c>
      <c r="AY121" s="22" t="s">
        <v>148</v>
      </c>
      <c r="BE121" s="201">
        <f t="shared" si="14"/>
        <v>0</v>
      </c>
      <c r="BF121" s="201">
        <f t="shared" si="15"/>
        <v>0</v>
      </c>
      <c r="BG121" s="201">
        <f t="shared" si="16"/>
        <v>0</v>
      </c>
      <c r="BH121" s="201">
        <f t="shared" si="17"/>
        <v>0</v>
      </c>
      <c r="BI121" s="201">
        <f t="shared" si="18"/>
        <v>0</v>
      </c>
      <c r="BJ121" s="22" t="s">
        <v>155</v>
      </c>
      <c r="BK121" s="201">
        <f t="shared" si="19"/>
        <v>0</v>
      </c>
      <c r="BL121" s="22" t="s">
        <v>155</v>
      </c>
      <c r="BM121" s="22" t="s">
        <v>437</v>
      </c>
    </row>
    <row r="122" spans="2:65" s="1" customFormat="1" ht="16.5" customHeight="1">
      <c r="B122" s="39"/>
      <c r="C122" s="190" t="s">
        <v>257</v>
      </c>
      <c r="D122" s="190" t="s">
        <v>151</v>
      </c>
      <c r="E122" s="191" t="s">
        <v>215</v>
      </c>
      <c r="F122" s="192" t="s">
        <v>216</v>
      </c>
      <c r="G122" s="193" t="s">
        <v>196</v>
      </c>
      <c r="H122" s="194">
        <v>1</v>
      </c>
      <c r="I122" s="195"/>
      <c r="J122" s="196">
        <f t="shared" si="10"/>
        <v>0</v>
      </c>
      <c r="K122" s="192" t="s">
        <v>21</v>
      </c>
      <c r="L122" s="59"/>
      <c r="M122" s="197" t="s">
        <v>21</v>
      </c>
      <c r="N122" s="198" t="s">
        <v>45</v>
      </c>
      <c r="O122" s="40"/>
      <c r="P122" s="199">
        <f t="shared" si="11"/>
        <v>0</v>
      </c>
      <c r="Q122" s="199">
        <v>0</v>
      </c>
      <c r="R122" s="199">
        <f t="shared" si="12"/>
        <v>0</v>
      </c>
      <c r="S122" s="199">
        <v>0</v>
      </c>
      <c r="T122" s="200">
        <f t="shared" si="13"/>
        <v>0</v>
      </c>
      <c r="AR122" s="22" t="s">
        <v>155</v>
      </c>
      <c r="AT122" s="22" t="s">
        <v>151</v>
      </c>
      <c r="AU122" s="22" t="s">
        <v>82</v>
      </c>
      <c r="AY122" s="22" t="s">
        <v>148</v>
      </c>
      <c r="BE122" s="201">
        <f t="shared" si="14"/>
        <v>0</v>
      </c>
      <c r="BF122" s="201">
        <f t="shared" si="15"/>
        <v>0</v>
      </c>
      <c r="BG122" s="201">
        <f t="shared" si="16"/>
        <v>0</v>
      </c>
      <c r="BH122" s="201">
        <f t="shared" si="17"/>
        <v>0</v>
      </c>
      <c r="BI122" s="201">
        <f t="shared" si="18"/>
        <v>0</v>
      </c>
      <c r="BJ122" s="22" t="s">
        <v>155</v>
      </c>
      <c r="BK122" s="201">
        <f t="shared" si="19"/>
        <v>0</v>
      </c>
      <c r="BL122" s="22" t="s">
        <v>155</v>
      </c>
      <c r="BM122" s="22" t="s">
        <v>438</v>
      </c>
    </row>
    <row r="123" spans="2:65" s="1" customFormat="1" ht="16.5" customHeight="1">
      <c r="B123" s="39"/>
      <c r="C123" s="190" t="s">
        <v>262</v>
      </c>
      <c r="D123" s="190" t="s">
        <v>151</v>
      </c>
      <c r="E123" s="191" t="s">
        <v>218</v>
      </c>
      <c r="F123" s="192" t="s">
        <v>439</v>
      </c>
      <c r="G123" s="193" t="s">
        <v>196</v>
      </c>
      <c r="H123" s="194">
        <v>1</v>
      </c>
      <c r="I123" s="195"/>
      <c r="J123" s="196">
        <f t="shared" si="10"/>
        <v>0</v>
      </c>
      <c r="K123" s="192" t="s">
        <v>21</v>
      </c>
      <c r="L123" s="59"/>
      <c r="M123" s="197" t="s">
        <v>21</v>
      </c>
      <c r="N123" s="198" t="s">
        <v>45</v>
      </c>
      <c r="O123" s="40"/>
      <c r="P123" s="199">
        <f t="shared" si="11"/>
        <v>0</v>
      </c>
      <c r="Q123" s="199">
        <v>0</v>
      </c>
      <c r="R123" s="199">
        <f t="shared" si="12"/>
        <v>0</v>
      </c>
      <c r="S123" s="199">
        <v>0</v>
      </c>
      <c r="T123" s="200">
        <f t="shared" si="13"/>
        <v>0</v>
      </c>
      <c r="AR123" s="22" t="s">
        <v>155</v>
      </c>
      <c r="AT123" s="22" t="s">
        <v>151</v>
      </c>
      <c r="AU123" s="22" t="s">
        <v>82</v>
      </c>
      <c r="AY123" s="22" t="s">
        <v>148</v>
      </c>
      <c r="BE123" s="201">
        <f t="shared" si="14"/>
        <v>0</v>
      </c>
      <c r="BF123" s="201">
        <f t="shared" si="15"/>
        <v>0</v>
      </c>
      <c r="BG123" s="201">
        <f t="shared" si="16"/>
        <v>0</v>
      </c>
      <c r="BH123" s="201">
        <f t="shared" si="17"/>
        <v>0</v>
      </c>
      <c r="BI123" s="201">
        <f t="shared" si="18"/>
        <v>0</v>
      </c>
      <c r="BJ123" s="22" t="s">
        <v>155</v>
      </c>
      <c r="BK123" s="201">
        <f t="shared" si="19"/>
        <v>0</v>
      </c>
      <c r="BL123" s="22" t="s">
        <v>155</v>
      </c>
      <c r="BM123" s="22" t="s">
        <v>440</v>
      </c>
    </row>
    <row r="124" spans="2:65" s="1" customFormat="1" ht="16.5" customHeight="1">
      <c r="B124" s="39"/>
      <c r="C124" s="190" t="s">
        <v>266</v>
      </c>
      <c r="D124" s="190" t="s">
        <v>151</v>
      </c>
      <c r="E124" s="191" t="s">
        <v>441</v>
      </c>
      <c r="F124" s="192" t="s">
        <v>442</v>
      </c>
      <c r="G124" s="193" t="s">
        <v>196</v>
      </c>
      <c r="H124" s="194">
        <v>1</v>
      </c>
      <c r="I124" s="195"/>
      <c r="J124" s="196">
        <f t="shared" si="10"/>
        <v>0</v>
      </c>
      <c r="K124" s="192" t="s">
        <v>21</v>
      </c>
      <c r="L124" s="59"/>
      <c r="M124" s="197" t="s">
        <v>21</v>
      </c>
      <c r="N124" s="198" t="s">
        <v>45</v>
      </c>
      <c r="O124" s="40"/>
      <c r="P124" s="199">
        <f t="shared" si="11"/>
        <v>0</v>
      </c>
      <c r="Q124" s="199">
        <v>0</v>
      </c>
      <c r="R124" s="199">
        <f t="shared" si="12"/>
        <v>0</v>
      </c>
      <c r="S124" s="199">
        <v>0</v>
      </c>
      <c r="T124" s="200">
        <f t="shared" si="13"/>
        <v>0</v>
      </c>
      <c r="AR124" s="22" t="s">
        <v>155</v>
      </c>
      <c r="AT124" s="22" t="s">
        <v>151</v>
      </c>
      <c r="AU124" s="22" t="s">
        <v>82</v>
      </c>
      <c r="AY124" s="22" t="s">
        <v>148</v>
      </c>
      <c r="BE124" s="201">
        <f t="shared" si="14"/>
        <v>0</v>
      </c>
      <c r="BF124" s="201">
        <f t="shared" si="15"/>
        <v>0</v>
      </c>
      <c r="BG124" s="201">
        <f t="shared" si="16"/>
        <v>0</v>
      </c>
      <c r="BH124" s="201">
        <f t="shared" si="17"/>
        <v>0</v>
      </c>
      <c r="BI124" s="201">
        <f t="shared" si="18"/>
        <v>0</v>
      </c>
      <c r="BJ124" s="22" t="s">
        <v>155</v>
      </c>
      <c r="BK124" s="201">
        <f t="shared" si="19"/>
        <v>0</v>
      </c>
      <c r="BL124" s="22" t="s">
        <v>155</v>
      </c>
      <c r="BM124" s="22" t="s">
        <v>443</v>
      </c>
    </row>
    <row r="125" spans="2:65" s="1" customFormat="1" ht="16.5" customHeight="1">
      <c r="B125" s="39"/>
      <c r="C125" s="190" t="s">
        <v>272</v>
      </c>
      <c r="D125" s="190" t="s">
        <v>151</v>
      </c>
      <c r="E125" s="191" t="s">
        <v>225</v>
      </c>
      <c r="F125" s="192" t="s">
        <v>226</v>
      </c>
      <c r="G125" s="193" t="s">
        <v>196</v>
      </c>
      <c r="H125" s="194">
        <v>4</v>
      </c>
      <c r="I125" s="195"/>
      <c r="J125" s="196">
        <f t="shared" si="10"/>
        <v>0</v>
      </c>
      <c r="K125" s="192" t="s">
        <v>21</v>
      </c>
      <c r="L125" s="59"/>
      <c r="M125" s="197" t="s">
        <v>21</v>
      </c>
      <c r="N125" s="198" t="s">
        <v>45</v>
      </c>
      <c r="O125" s="40"/>
      <c r="P125" s="199">
        <f t="shared" si="11"/>
        <v>0</v>
      </c>
      <c r="Q125" s="199">
        <v>0</v>
      </c>
      <c r="R125" s="199">
        <f t="shared" si="12"/>
        <v>0</v>
      </c>
      <c r="S125" s="199">
        <v>0</v>
      </c>
      <c r="T125" s="200">
        <f t="shared" si="13"/>
        <v>0</v>
      </c>
      <c r="AR125" s="22" t="s">
        <v>155</v>
      </c>
      <c r="AT125" s="22" t="s">
        <v>151</v>
      </c>
      <c r="AU125" s="22" t="s">
        <v>82</v>
      </c>
      <c r="AY125" s="22" t="s">
        <v>148</v>
      </c>
      <c r="BE125" s="201">
        <f t="shared" si="14"/>
        <v>0</v>
      </c>
      <c r="BF125" s="201">
        <f t="shared" si="15"/>
        <v>0</v>
      </c>
      <c r="BG125" s="201">
        <f t="shared" si="16"/>
        <v>0</v>
      </c>
      <c r="BH125" s="201">
        <f t="shared" si="17"/>
        <v>0</v>
      </c>
      <c r="BI125" s="201">
        <f t="shared" si="18"/>
        <v>0</v>
      </c>
      <c r="BJ125" s="22" t="s">
        <v>155</v>
      </c>
      <c r="BK125" s="201">
        <f t="shared" si="19"/>
        <v>0</v>
      </c>
      <c r="BL125" s="22" t="s">
        <v>155</v>
      </c>
      <c r="BM125" s="22" t="s">
        <v>444</v>
      </c>
    </row>
    <row r="126" spans="2:65" s="1" customFormat="1" ht="16.5" customHeight="1">
      <c r="B126" s="39"/>
      <c r="C126" s="190" t="s">
        <v>276</v>
      </c>
      <c r="D126" s="190" t="s">
        <v>151</v>
      </c>
      <c r="E126" s="191" t="s">
        <v>445</v>
      </c>
      <c r="F126" s="192" t="s">
        <v>446</v>
      </c>
      <c r="G126" s="193" t="s">
        <v>196</v>
      </c>
      <c r="H126" s="194">
        <v>4</v>
      </c>
      <c r="I126" s="195"/>
      <c r="J126" s="196">
        <f t="shared" si="10"/>
        <v>0</v>
      </c>
      <c r="K126" s="192" t="s">
        <v>21</v>
      </c>
      <c r="L126" s="59"/>
      <c r="M126" s="197" t="s">
        <v>21</v>
      </c>
      <c r="N126" s="198" t="s">
        <v>45</v>
      </c>
      <c r="O126" s="40"/>
      <c r="P126" s="199">
        <f t="shared" si="11"/>
        <v>0</v>
      </c>
      <c r="Q126" s="199">
        <v>0</v>
      </c>
      <c r="R126" s="199">
        <f t="shared" si="12"/>
        <v>0</v>
      </c>
      <c r="S126" s="199">
        <v>0</v>
      </c>
      <c r="T126" s="200">
        <f t="shared" si="13"/>
        <v>0</v>
      </c>
      <c r="AR126" s="22" t="s">
        <v>155</v>
      </c>
      <c r="AT126" s="22" t="s">
        <v>151</v>
      </c>
      <c r="AU126" s="22" t="s">
        <v>82</v>
      </c>
      <c r="AY126" s="22" t="s">
        <v>148</v>
      </c>
      <c r="BE126" s="201">
        <f t="shared" si="14"/>
        <v>0</v>
      </c>
      <c r="BF126" s="201">
        <f t="shared" si="15"/>
        <v>0</v>
      </c>
      <c r="BG126" s="201">
        <f t="shared" si="16"/>
        <v>0</v>
      </c>
      <c r="BH126" s="201">
        <f t="shared" si="17"/>
        <v>0</v>
      </c>
      <c r="BI126" s="201">
        <f t="shared" si="18"/>
        <v>0</v>
      </c>
      <c r="BJ126" s="22" t="s">
        <v>155</v>
      </c>
      <c r="BK126" s="201">
        <f t="shared" si="19"/>
        <v>0</v>
      </c>
      <c r="BL126" s="22" t="s">
        <v>155</v>
      </c>
      <c r="BM126" s="22" t="s">
        <v>447</v>
      </c>
    </row>
    <row r="127" spans="2:65" s="1" customFormat="1" ht="38.25" customHeight="1">
      <c r="B127" s="39"/>
      <c r="C127" s="190" t="s">
        <v>280</v>
      </c>
      <c r="D127" s="190" t="s">
        <v>151</v>
      </c>
      <c r="E127" s="191" t="s">
        <v>448</v>
      </c>
      <c r="F127" s="192" t="s">
        <v>449</v>
      </c>
      <c r="G127" s="193" t="s">
        <v>196</v>
      </c>
      <c r="H127" s="194">
        <v>1</v>
      </c>
      <c r="I127" s="195"/>
      <c r="J127" s="196">
        <f t="shared" si="10"/>
        <v>0</v>
      </c>
      <c r="K127" s="192" t="s">
        <v>21</v>
      </c>
      <c r="L127" s="59"/>
      <c r="M127" s="197" t="s">
        <v>21</v>
      </c>
      <c r="N127" s="198" t="s">
        <v>45</v>
      </c>
      <c r="O127" s="40"/>
      <c r="P127" s="199">
        <f t="shared" si="11"/>
        <v>0</v>
      </c>
      <c r="Q127" s="199">
        <v>0</v>
      </c>
      <c r="R127" s="199">
        <f t="shared" si="12"/>
        <v>0</v>
      </c>
      <c r="S127" s="199">
        <v>0</v>
      </c>
      <c r="T127" s="200">
        <f t="shared" si="13"/>
        <v>0</v>
      </c>
      <c r="AR127" s="22" t="s">
        <v>155</v>
      </c>
      <c r="AT127" s="22" t="s">
        <v>151</v>
      </c>
      <c r="AU127" s="22" t="s">
        <v>82</v>
      </c>
      <c r="AY127" s="22" t="s">
        <v>148</v>
      </c>
      <c r="BE127" s="201">
        <f t="shared" si="14"/>
        <v>0</v>
      </c>
      <c r="BF127" s="201">
        <f t="shared" si="15"/>
        <v>0</v>
      </c>
      <c r="BG127" s="201">
        <f t="shared" si="16"/>
        <v>0</v>
      </c>
      <c r="BH127" s="201">
        <f t="shared" si="17"/>
        <v>0</v>
      </c>
      <c r="BI127" s="201">
        <f t="shared" si="18"/>
        <v>0</v>
      </c>
      <c r="BJ127" s="22" t="s">
        <v>155</v>
      </c>
      <c r="BK127" s="201">
        <f t="shared" si="19"/>
        <v>0</v>
      </c>
      <c r="BL127" s="22" t="s">
        <v>155</v>
      </c>
      <c r="BM127" s="22" t="s">
        <v>450</v>
      </c>
    </row>
    <row r="128" spans="2:65" s="1" customFormat="1" ht="25.5" customHeight="1">
      <c r="B128" s="39"/>
      <c r="C128" s="190" t="s">
        <v>285</v>
      </c>
      <c r="D128" s="190" t="s">
        <v>151</v>
      </c>
      <c r="E128" s="191" t="s">
        <v>451</v>
      </c>
      <c r="F128" s="192" t="s">
        <v>452</v>
      </c>
      <c r="G128" s="193" t="s">
        <v>196</v>
      </c>
      <c r="H128" s="194">
        <v>1</v>
      </c>
      <c r="I128" s="195"/>
      <c r="J128" s="196">
        <f t="shared" si="10"/>
        <v>0</v>
      </c>
      <c r="K128" s="192" t="s">
        <v>21</v>
      </c>
      <c r="L128" s="59"/>
      <c r="M128" s="197" t="s">
        <v>21</v>
      </c>
      <c r="N128" s="198" t="s">
        <v>45</v>
      </c>
      <c r="O128" s="40"/>
      <c r="P128" s="199">
        <f t="shared" si="11"/>
        <v>0</v>
      </c>
      <c r="Q128" s="199">
        <v>0</v>
      </c>
      <c r="R128" s="199">
        <f t="shared" si="12"/>
        <v>0</v>
      </c>
      <c r="S128" s="199">
        <v>0</v>
      </c>
      <c r="T128" s="200">
        <f t="shared" si="13"/>
        <v>0</v>
      </c>
      <c r="AR128" s="22" t="s">
        <v>155</v>
      </c>
      <c r="AT128" s="22" t="s">
        <v>151</v>
      </c>
      <c r="AU128" s="22" t="s">
        <v>82</v>
      </c>
      <c r="AY128" s="22" t="s">
        <v>148</v>
      </c>
      <c r="BE128" s="201">
        <f t="shared" si="14"/>
        <v>0</v>
      </c>
      <c r="BF128" s="201">
        <f t="shared" si="15"/>
        <v>0</v>
      </c>
      <c r="BG128" s="201">
        <f t="shared" si="16"/>
        <v>0</v>
      </c>
      <c r="BH128" s="201">
        <f t="shared" si="17"/>
        <v>0</v>
      </c>
      <c r="BI128" s="201">
        <f t="shared" si="18"/>
        <v>0</v>
      </c>
      <c r="BJ128" s="22" t="s">
        <v>155</v>
      </c>
      <c r="BK128" s="201">
        <f t="shared" si="19"/>
        <v>0</v>
      </c>
      <c r="BL128" s="22" t="s">
        <v>155</v>
      </c>
      <c r="BM128" s="22" t="s">
        <v>453</v>
      </c>
    </row>
    <row r="129" spans="2:65" s="1" customFormat="1" ht="25.5" customHeight="1">
      <c r="B129" s="39"/>
      <c r="C129" s="190" t="s">
        <v>289</v>
      </c>
      <c r="D129" s="190" t="s">
        <v>151</v>
      </c>
      <c r="E129" s="191" t="s">
        <v>229</v>
      </c>
      <c r="F129" s="192" t="s">
        <v>230</v>
      </c>
      <c r="G129" s="193" t="s">
        <v>154</v>
      </c>
      <c r="H129" s="194">
        <v>1.0589999999999999</v>
      </c>
      <c r="I129" s="195"/>
      <c r="J129" s="196">
        <f t="shared" si="10"/>
        <v>0</v>
      </c>
      <c r="K129" s="192" t="s">
        <v>21</v>
      </c>
      <c r="L129" s="59"/>
      <c r="M129" s="197" t="s">
        <v>21</v>
      </c>
      <c r="N129" s="198" t="s">
        <v>45</v>
      </c>
      <c r="O129" s="40"/>
      <c r="P129" s="199">
        <f t="shared" si="11"/>
        <v>0</v>
      </c>
      <c r="Q129" s="199">
        <v>0</v>
      </c>
      <c r="R129" s="199">
        <f t="shared" si="12"/>
        <v>0</v>
      </c>
      <c r="S129" s="199">
        <v>0</v>
      </c>
      <c r="T129" s="200">
        <f t="shared" si="13"/>
        <v>0</v>
      </c>
      <c r="AR129" s="22" t="s">
        <v>155</v>
      </c>
      <c r="AT129" s="22" t="s">
        <v>151</v>
      </c>
      <c r="AU129" s="22" t="s">
        <v>82</v>
      </c>
      <c r="AY129" s="22" t="s">
        <v>148</v>
      </c>
      <c r="BE129" s="201">
        <f t="shared" si="14"/>
        <v>0</v>
      </c>
      <c r="BF129" s="201">
        <f t="shared" si="15"/>
        <v>0</v>
      </c>
      <c r="BG129" s="201">
        <f t="shared" si="16"/>
        <v>0</v>
      </c>
      <c r="BH129" s="201">
        <f t="shared" si="17"/>
        <v>0</v>
      </c>
      <c r="BI129" s="201">
        <f t="shared" si="18"/>
        <v>0</v>
      </c>
      <c r="BJ129" s="22" t="s">
        <v>155</v>
      </c>
      <c r="BK129" s="201">
        <f t="shared" si="19"/>
        <v>0</v>
      </c>
      <c r="BL129" s="22" t="s">
        <v>155</v>
      </c>
      <c r="BM129" s="22" t="s">
        <v>454</v>
      </c>
    </row>
    <row r="130" spans="2:65" s="1" customFormat="1" ht="16.5" customHeight="1">
      <c r="B130" s="39"/>
      <c r="C130" s="190" t="s">
        <v>293</v>
      </c>
      <c r="D130" s="190" t="s">
        <v>151</v>
      </c>
      <c r="E130" s="191" t="s">
        <v>233</v>
      </c>
      <c r="F130" s="192" t="s">
        <v>234</v>
      </c>
      <c r="G130" s="193" t="s">
        <v>190</v>
      </c>
      <c r="H130" s="202"/>
      <c r="I130" s="195"/>
      <c r="J130" s="196">
        <f t="shared" si="10"/>
        <v>0</v>
      </c>
      <c r="K130" s="192" t="s">
        <v>21</v>
      </c>
      <c r="L130" s="59"/>
      <c r="M130" s="197" t="s">
        <v>21</v>
      </c>
      <c r="N130" s="198" t="s">
        <v>45</v>
      </c>
      <c r="O130" s="40"/>
      <c r="P130" s="199">
        <f t="shared" si="11"/>
        <v>0</v>
      </c>
      <c r="Q130" s="199">
        <v>0</v>
      </c>
      <c r="R130" s="199">
        <f t="shared" si="12"/>
        <v>0</v>
      </c>
      <c r="S130" s="199">
        <v>0</v>
      </c>
      <c r="T130" s="200">
        <f t="shared" si="13"/>
        <v>0</v>
      </c>
      <c r="AR130" s="22" t="s">
        <v>155</v>
      </c>
      <c r="AT130" s="22" t="s">
        <v>151</v>
      </c>
      <c r="AU130" s="22" t="s">
        <v>82</v>
      </c>
      <c r="AY130" s="22" t="s">
        <v>148</v>
      </c>
      <c r="BE130" s="201">
        <f t="shared" si="14"/>
        <v>0</v>
      </c>
      <c r="BF130" s="201">
        <f t="shared" si="15"/>
        <v>0</v>
      </c>
      <c r="BG130" s="201">
        <f t="shared" si="16"/>
        <v>0</v>
      </c>
      <c r="BH130" s="201">
        <f t="shared" si="17"/>
        <v>0</v>
      </c>
      <c r="BI130" s="201">
        <f t="shared" si="18"/>
        <v>0</v>
      </c>
      <c r="BJ130" s="22" t="s">
        <v>155</v>
      </c>
      <c r="BK130" s="201">
        <f t="shared" si="19"/>
        <v>0</v>
      </c>
      <c r="BL130" s="22" t="s">
        <v>155</v>
      </c>
      <c r="BM130" s="22" t="s">
        <v>455</v>
      </c>
    </row>
    <row r="131" spans="2:65" s="10" customFormat="1" ht="29.85" customHeight="1">
      <c r="B131" s="174"/>
      <c r="C131" s="175"/>
      <c r="D131" s="176" t="s">
        <v>71</v>
      </c>
      <c r="E131" s="188" t="s">
        <v>236</v>
      </c>
      <c r="F131" s="188" t="s">
        <v>178</v>
      </c>
      <c r="G131" s="175"/>
      <c r="H131" s="175"/>
      <c r="I131" s="178"/>
      <c r="J131" s="189">
        <f>BK131</f>
        <v>0</v>
      </c>
      <c r="K131" s="175"/>
      <c r="L131" s="180"/>
      <c r="M131" s="181"/>
      <c r="N131" s="182"/>
      <c r="O131" s="182"/>
      <c r="P131" s="183">
        <f>SUM(P132:P140)</f>
        <v>0</v>
      </c>
      <c r="Q131" s="182"/>
      <c r="R131" s="183">
        <f>SUM(R132:R140)</f>
        <v>0</v>
      </c>
      <c r="S131" s="182"/>
      <c r="T131" s="184">
        <f>SUM(T132:T140)</f>
        <v>0</v>
      </c>
      <c r="AR131" s="185" t="s">
        <v>80</v>
      </c>
      <c r="AT131" s="186" t="s">
        <v>71</v>
      </c>
      <c r="AU131" s="186" t="s">
        <v>80</v>
      </c>
      <c r="AY131" s="185" t="s">
        <v>148</v>
      </c>
      <c r="BK131" s="187">
        <f>SUM(BK132:BK140)</f>
        <v>0</v>
      </c>
    </row>
    <row r="132" spans="2:65" s="1" customFormat="1" ht="38.25" customHeight="1">
      <c r="B132" s="39"/>
      <c r="C132" s="190" t="s">
        <v>297</v>
      </c>
      <c r="D132" s="190" t="s">
        <v>151</v>
      </c>
      <c r="E132" s="191" t="s">
        <v>456</v>
      </c>
      <c r="F132" s="192" t="s">
        <v>457</v>
      </c>
      <c r="G132" s="193" t="s">
        <v>240</v>
      </c>
      <c r="H132" s="194">
        <v>1</v>
      </c>
      <c r="I132" s="195"/>
      <c r="J132" s="196">
        <f t="shared" ref="J132:J140" si="20">ROUND(I132*H132,2)</f>
        <v>0</v>
      </c>
      <c r="K132" s="192" t="s">
        <v>21</v>
      </c>
      <c r="L132" s="59"/>
      <c r="M132" s="197" t="s">
        <v>21</v>
      </c>
      <c r="N132" s="198" t="s">
        <v>45</v>
      </c>
      <c r="O132" s="40"/>
      <c r="P132" s="199">
        <f t="shared" ref="P132:P140" si="21">O132*H132</f>
        <v>0</v>
      </c>
      <c r="Q132" s="199">
        <v>0</v>
      </c>
      <c r="R132" s="199">
        <f t="shared" ref="R132:R140" si="22">Q132*H132</f>
        <v>0</v>
      </c>
      <c r="S132" s="199">
        <v>0</v>
      </c>
      <c r="T132" s="200">
        <f t="shared" ref="T132:T140" si="23">S132*H132</f>
        <v>0</v>
      </c>
      <c r="AR132" s="22" t="s">
        <v>155</v>
      </c>
      <c r="AT132" s="22" t="s">
        <v>151</v>
      </c>
      <c r="AU132" s="22" t="s">
        <v>82</v>
      </c>
      <c r="AY132" s="22" t="s">
        <v>148</v>
      </c>
      <c r="BE132" s="201">
        <f t="shared" ref="BE132:BE140" si="24">IF(N132="základní",J132,0)</f>
        <v>0</v>
      </c>
      <c r="BF132" s="201">
        <f t="shared" ref="BF132:BF140" si="25">IF(N132="snížená",J132,0)</f>
        <v>0</v>
      </c>
      <c r="BG132" s="201">
        <f t="shared" ref="BG132:BG140" si="26">IF(N132="zákl. přenesená",J132,0)</f>
        <v>0</v>
      </c>
      <c r="BH132" s="201">
        <f t="shared" ref="BH132:BH140" si="27">IF(N132="sníž. přenesená",J132,0)</f>
        <v>0</v>
      </c>
      <c r="BI132" s="201">
        <f t="shared" ref="BI132:BI140" si="28">IF(N132="nulová",J132,0)</f>
        <v>0</v>
      </c>
      <c r="BJ132" s="22" t="s">
        <v>155</v>
      </c>
      <c r="BK132" s="201">
        <f t="shared" ref="BK132:BK140" si="29">ROUND(I132*H132,2)</f>
        <v>0</v>
      </c>
      <c r="BL132" s="22" t="s">
        <v>155</v>
      </c>
      <c r="BM132" s="22" t="s">
        <v>458</v>
      </c>
    </row>
    <row r="133" spans="2:65" s="1" customFormat="1" ht="51" customHeight="1">
      <c r="B133" s="39"/>
      <c r="C133" s="190" t="s">
        <v>303</v>
      </c>
      <c r="D133" s="190" t="s">
        <v>151</v>
      </c>
      <c r="E133" s="191" t="s">
        <v>459</v>
      </c>
      <c r="F133" s="192" t="s">
        <v>460</v>
      </c>
      <c r="G133" s="193" t="s">
        <v>240</v>
      </c>
      <c r="H133" s="194">
        <v>1</v>
      </c>
      <c r="I133" s="195"/>
      <c r="J133" s="196">
        <f t="shared" si="20"/>
        <v>0</v>
      </c>
      <c r="K133" s="192" t="s">
        <v>21</v>
      </c>
      <c r="L133" s="59"/>
      <c r="M133" s="197" t="s">
        <v>21</v>
      </c>
      <c r="N133" s="198" t="s">
        <v>45</v>
      </c>
      <c r="O133" s="40"/>
      <c r="P133" s="199">
        <f t="shared" si="21"/>
        <v>0</v>
      </c>
      <c r="Q133" s="199">
        <v>0</v>
      </c>
      <c r="R133" s="199">
        <f t="shared" si="22"/>
        <v>0</v>
      </c>
      <c r="S133" s="199">
        <v>0</v>
      </c>
      <c r="T133" s="200">
        <f t="shared" si="23"/>
        <v>0</v>
      </c>
      <c r="AR133" s="22" t="s">
        <v>155</v>
      </c>
      <c r="AT133" s="22" t="s">
        <v>151</v>
      </c>
      <c r="AU133" s="22" t="s">
        <v>82</v>
      </c>
      <c r="AY133" s="22" t="s">
        <v>148</v>
      </c>
      <c r="BE133" s="201">
        <f t="shared" si="24"/>
        <v>0</v>
      </c>
      <c r="BF133" s="201">
        <f t="shared" si="25"/>
        <v>0</v>
      </c>
      <c r="BG133" s="201">
        <f t="shared" si="26"/>
        <v>0</v>
      </c>
      <c r="BH133" s="201">
        <f t="shared" si="27"/>
        <v>0</v>
      </c>
      <c r="BI133" s="201">
        <f t="shared" si="28"/>
        <v>0</v>
      </c>
      <c r="BJ133" s="22" t="s">
        <v>155</v>
      </c>
      <c r="BK133" s="201">
        <f t="shared" si="29"/>
        <v>0</v>
      </c>
      <c r="BL133" s="22" t="s">
        <v>155</v>
      </c>
      <c r="BM133" s="22" t="s">
        <v>461</v>
      </c>
    </row>
    <row r="134" spans="2:65" s="1" customFormat="1" ht="25.5" customHeight="1">
      <c r="B134" s="39"/>
      <c r="C134" s="190" t="s">
        <v>312</v>
      </c>
      <c r="D134" s="190" t="s">
        <v>151</v>
      </c>
      <c r="E134" s="191" t="s">
        <v>462</v>
      </c>
      <c r="F134" s="192" t="s">
        <v>463</v>
      </c>
      <c r="G134" s="193" t="s">
        <v>240</v>
      </c>
      <c r="H134" s="194">
        <v>2</v>
      </c>
      <c r="I134" s="195"/>
      <c r="J134" s="196">
        <f t="shared" si="20"/>
        <v>0</v>
      </c>
      <c r="K134" s="192" t="s">
        <v>21</v>
      </c>
      <c r="L134" s="59"/>
      <c r="M134" s="197" t="s">
        <v>21</v>
      </c>
      <c r="N134" s="198" t="s">
        <v>45</v>
      </c>
      <c r="O134" s="40"/>
      <c r="P134" s="199">
        <f t="shared" si="21"/>
        <v>0</v>
      </c>
      <c r="Q134" s="199">
        <v>0</v>
      </c>
      <c r="R134" s="199">
        <f t="shared" si="22"/>
        <v>0</v>
      </c>
      <c r="S134" s="199">
        <v>0</v>
      </c>
      <c r="T134" s="200">
        <f t="shared" si="23"/>
        <v>0</v>
      </c>
      <c r="AR134" s="22" t="s">
        <v>155</v>
      </c>
      <c r="AT134" s="22" t="s">
        <v>151</v>
      </c>
      <c r="AU134" s="22" t="s">
        <v>82</v>
      </c>
      <c r="AY134" s="22" t="s">
        <v>148</v>
      </c>
      <c r="BE134" s="201">
        <f t="shared" si="24"/>
        <v>0</v>
      </c>
      <c r="BF134" s="201">
        <f t="shared" si="25"/>
        <v>0</v>
      </c>
      <c r="BG134" s="201">
        <f t="shared" si="26"/>
        <v>0</v>
      </c>
      <c r="BH134" s="201">
        <f t="shared" si="27"/>
        <v>0</v>
      </c>
      <c r="BI134" s="201">
        <f t="shared" si="28"/>
        <v>0</v>
      </c>
      <c r="BJ134" s="22" t="s">
        <v>155</v>
      </c>
      <c r="BK134" s="201">
        <f t="shared" si="29"/>
        <v>0</v>
      </c>
      <c r="BL134" s="22" t="s">
        <v>155</v>
      </c>
      <c r="BM134" s="22" t="s">
        <v>464</v>
      </c>
    </row>
    <row r="135" spans="2:65" s="1" customFormat="1" ht="25.5" customHeight="1">
      <c r="B135" s="39"/>
      <c r="C135" s="190" t="s">
        <v>317</v>
      </c>
      <c r="D135" s="190" t="s">
        <v>151</v>
      </c>
      <c r="E135" s="191" t="s">
        <v>242</v>
      </c>
      <c r="F135" s="192" t="s">
        <v>243</v>
      </c>
      <c r="G135" s="193" t="s">
        <v>240</v>
      </c>
      <c r="H135" s="194">
        <v>3</v>
      </c>
      <c r="I135" s="195"/>
      <c r="J135" s="196">
        <f t="shared" si="20"/>
        <v>0</v>
      </c>
      <c r="K135" s="192" t="s">
        <v>21</v>
      </c>
      <c r="L135" s="59"/>
      <c r="M135" s="197" t="s">
        <v>21</v>
      </c>
      <c r="N135" s="198" t="s">
        <v>45</v>
      </c>
      <c r="O135" s="40"/>
      <c r="P135" s="199">
        <f t="shared" si="21"/>
        <v>0</v>
      </c>
      <c r="Q135" s="199">
        <v>0</v>
      </c>
      <c r="R135" s="199">
        <f t="shared" si="22"/>
        <v>0</v>
      </c>
      <c r="S135" s="199">
        <v>0</v>
      </c>
      <c r="T135" s="200">
        <f t="shared" si="23"/>
        <v>0</v>
      </c>
      <c r="AR135" s="22" t="s">
        <v>155</v>
      </c>
      <c r="AT135" s="22" t="s">
        <v>151</v>
      </c>
      <c r="AU135" s="22" t="s">
        <v>82</v>
      </c>
      <c r="AY135" s="22" t="s">
        <v>148</v>
      </c>
      <c r="BE135" s="201">
        <f t="shared" si="24"/>
        <v>0</v>
      </c>
      <c r="BF135" s="201">
        <f t="shared" si="25"/>
        <v>0</v>
      </c>
      <c r="BG135" s="201">
        <f t="shared" si="26"/>
        <v>0</v>
      </c>
      <c r="BH135" s="201">
        <f t="shared" si="27"/>
        <v>0</v>
      </c>
      <c r="BI135" s="201">
        <f t="shared" si="28"/>
        <v>0</v>
      </c>
      <c r="BJ135" s="22" t="s">
        <v>155</v>
      </c>
      <c r="BK135" s="201">
        <f t="shared" si="29"/>
        <v>0</v>
      </c>
      <c r="BL135" s="22" t="s">
        <v>155</v>
      </c>
      <c r="BM135" s="22" t="s">
        <v>465</v>
      </c>
    </row>
    <row r="136" spans="2:65" s="1" customFormat="1" ht="38.25" customHeight="1">
      <c r="B136" s="39"/>
      <c r="C136" s="190" t="s">
        <v>322</v>
      </c>
      <c r="D136" s="190" t="s">
        <v>151</v>
      </c>
      <c r="E136" s="191" t="s">
        <v>466</v>
      </c>
      <c r="F136" s="192" t="s">
        <v>467</v>
      </c>
      <c r="G136" s="193" t="s">
        <v>240</v>
      </c>
      <c r="H136" s="194">
        <v>4</v>
      </c>
      <c r="I136" s="195"/>
      <c r="J136" s="196">
        <f t="shared" si="20"/>
        <v>0</v>
      </c>
      <c r="K136" s="192" t="s">
        <v>21</v>
      </c>
      <c r="L136" s="59"/>
      <c r="M136" s="197" t="s">
        <v>21</v>
      </c>
      <c r="N136" s="198" t="s">
        <v>45</v>
      </c>
      <c r="O136" s="40"/>
      <c r="P136" s="199">
        <f t="shared" si="21"/>
        <v>0</v>
      </c>
      <c r="Q136" s="199">
        <v>0</v>
      </c>
      <c r="R136" s="199">
        <f t="shared" si="22"/>
        <v>0</v>
      </c>
      <c r="S136" s="199">
        <v>0</v>
      </c>
      <c r="T136" s="200">
        <f t="shared" si="23"/>
        <v>0</v>
      </c>
      <c r="AR136" s="22" t="s">
        <v>155</v>
      </c>
      <c r="AT136" s="22" t="s">
        <v>151</v>
      </c>
      <c r="AU136" s="22" t="s">
        <v>82</v>
      </c>
      <c r="AY136" s="22" t="s">
        <v>148</v>
      </c>
      <c r="BE136" s="201">
        <f t="shared" si="24"/>
        <v>0</v>
      </c>
      <c r="BF136" s="201">
        <f t="shared" si="25"/>
        <v>0</v>
      </c>
      <c r="BG136" s="201">
        <f t="shared" si="26"/>
        <v>0</v>
      </c>
      <c r="BH136" s="201">
        <f t="shared" si="27"/>
        <v>0</v>
      </c>
      <c r="BI136" s="201">
        <f t="shared" si="28"/>
        <v>0</v>
      </c>
      <c r="BJ136" s="22" t="s">
        <v>155</v>
      </c>
      <c r="BK136" s="201">
        <f t="shared" si="29"/>
        <v>0</v>
      </c>
      <c r="BL136" s="22" t="s">
        <v>155</v>
      </c>
      <c r="BM136" s="22" t="s">
        <v>468</v>
      </c>
    </row>
    <row r="137" spans="2:65" s="1" customFormat="1" ht="38.25" customHeight="1">
      <c r="B137" s="39"/>
      <c r="C137" s="190" t="s">
        <v>326</v>
      </c>
      <c r="D137" s="190" t="s">
        <v>151</v>
      </c>
      <c r="E137" s="191" t="s">
        <v>469</v>
      </c>
      <c r="F137" s="192" t="s">
        <v>470</v>
      </c>
      <c r="G137" s="193" t="s">
        <v>240</v>
      </c>
      <c r="H137" s="194">
        <v>1</v>
      </c>
      <c r="I137" s="195"/>
      <c r="J137" s="196">
        <f t="shared" si="20"/>
        <v>0</v>
      </c>
      <c r="K137" s="192" t="s">
        <v>21</v>
      </c>
      <c r="L137" s="59"/>
      <c r="M137" s="197" t="s">
        <v>21</v>
      </c>
      <c r="N137" s="198" t="s">
        <v>45</v>
      </c>
      <c r="O137" s="40"/>
      <c r="P137" s="199">
        <f t="shared" si="21"/>
        <v>0</v>
      </c>
      <c r="Q137" s="199">
        <v>0</v>
      </c>
      <c r="R137" s="199">
        <f t="shared" si="22"/>
        <v>0</v>
      </c>
      <c r="S137" s="199">
        <v>0</v>
      </c>
      <c r="T137" s="200">
        <f t="shared" si="23"/>
        <v>0</v>
      </c>
      <c r="AR137" s="22" t="s">
        <v>155</v>
      </c>
      <c r="AT137" s="22" t="s">
        <v>151</v>
      </c>
      <c r="AU137" s="22" t="s">
        <v>82</v>
      </c>
      <c r="AY137" s="22" t="s">
        <v>148</v>
      </c>
      <c r="BE137" s="201">
        <f t="shared" si="24"/>
        <v>0</v>
      </c>
      <c r="BF137" s="201">
        <f t="shared" si="25"/>
        <v>0</v>
      </c>
      <c r="BG137" s="201">
        <f t="shared" si="26"/>
        <v>0</v>
      </c>
      <c r="BH137" s="201">
        <f t="shared" si="27"/>
        <v>0</v>
      </c>
      <c r="BI137" s="201">
        <f t="shared" si="28"/>
        <v>0</v>
      </c>
      <c r="BJ137" s="22" t="s">
        <v>155</v>
      </c>
      <c r="BK137" s="201">
        <f t="shared" si="29"/>
        <v>0</v>
      </c>
      <c r="BL137" s="22" t="s">
        <v>155</v>
      </c>
      <c r="BM137" s="22" t="s">
        <v>471</v>
      </c>
    </row>
    <row r="138" spans="2:65" s="1" customFormat="1" ht="25.5" customHeight="1">
      <c r="B138" s="39"/>
      <c r="C138" s="190" t="s">
        <v>330</v>
      </c>
      <c r="D138" s="190" t="s">
        <v>151</v>
      </c>
      <c r="E138" s="191" t="s">
        <v>472</v>
      </c>
      <c r="F138" s="192" t="s">
        <v>473</v>
      </c>
      <c r="G138" s="193" t="s">
        <v>240</v>
      </c>
      <c r="H138" s="194">
        <v>1</v>
      </c>
      <c r="I138" s="195"/>
      <c r="J138" s="196">
        <f t="shared" si="20"/>
        <v>0</v>
      </c>
      <c r="K138" s="192" t="s">
        <v>21</v>
      </c>
      <c r="L138" s="59"/>
      <c r="M138" s="197" t="s">
        <v>21</v>
      </c>
      <c r="N138" s="198" t="s">
        <v>45</v>
      </c>
      <c r="O138" s="40"/>
      <c r="P138" s="199">
        <f t="shared" si="21"/>
        <v>0</v>
      </c>
      <c r="Q138" s="199">
        <v>0</v>
      </c>
      <c r="R138" s="199">
        <f t="shared" si="22"/>
        <v>0</v>
      </c>
      <c r="S138" s="199">
        <v>0</v>
      </c>
      <c r="T138" s="200">
        <f t="shared" si="23"/>
        <v>0</v>
      </c>
      <c r="AR138" s="22" t="s">
        <v>155</v>
      </c>
      <c r="AT138" s="22" t="s">
        <v>151</v>
      </c>
      <c r="AU138" s="22" t="s">
        <v>82</v>
      </c>
      <c r="AY138" s="22" t="s">
        <v>148</v>
      </c>
      <c r="BE138" s="201">
        <f t="shared" si="24"/>
        <v>0</v>
      </c>
      <c r="BF138" s="201">
        <f t="shared" si="25"/>
        <v>0</v>
      </c>
      <c r="BG138" s="201">
        <f t="shared" si="26"/>
        <v>0</v>
      </c>
      <c r="BH138" s="201">
        <f t="shared" si="27"/>
        <v>0</v>
      </c>
      <c r="BI138" s="201">
        <f t="shared" si="28"/>
        <v>0</v>
      </c>
      <c r="BJ138" s="22" t="s">
        <v>155</v>
      </c>
      <c r="BK138" s="201">
        <f t="shared" si="29"/>
        <v>0</v>
      </c>
      <c r="BL138" s="22" t="s">
        <v>155</v>
      </c>
      <c r="BM138" s="22" t="s">
        <v>474</v>
      </c>
    </row>
    <row r="139" spans="2:65" s="1" customFormat="1" ht="25.5" customHeight="1">
      <c r="B139" s="39"/>
      <c r="C139" s="190" t="s">
        <v>334</v>
      </c>
      <c r="D139" s="190" t="s">
        <v>151</v>
      </c>
      <c r="E139" s="191" t="s">
        <v>475</v>
      </c>
      <c r="F139" s="192" t="s">
        <v>476</v>
      </c>
      <c r="G139" s="193" t="s">
        <v>240</v>
      </c>
      <c r="H139" s="194">
        <v>1</v>
      </c>
      <c r="I139" s="195"/>
      <c r="J139" s="196">
        <f t="shared" si="20"/>
        <v>0</v>
      </c>
      <c r="K139" s="192" t="s">
        <v>21</v>
      </c>
      <c r="L139" s="59"/>
      <c r="M139" s="197" t="s">
        <v>21</v>
      </c>
      <c r="N139" s="198" t="s">
        <v>45</v>
      </c>
      <c r="O139" s="40"/>
      <c r="P139" s="199">
        <f t="shared" si="21"/>
        <v>0</v>
      </c>
      <c r="Q139" s="199">
        <v>0</v>
      </c>
      <c r="R139" s="199">
        <f t="shared" si="22"/>
        <v>0</v>
      </c>
      <c r="S139" s="199">
        <v>0</v>
      </c>
      <c r="T139" s="200">
        <f t="shared" si="23"/>
        <v>0</v>
      </c>
      <c r="AR139" s="22" t="s">
        <v>155</v>
      </c>
      <c r="AT139" s="22" t="s">
        <v>151</v>
      </c>
      <c r="AU139" s="22" t="s">
        <v>82</v>
      </c>
      <c r="AY139" s="22" t="s">
        <v>148</v>
      </c>
      <c r="BE139" s="201">
        <f t="shared" si="24"/>
        <v>0</v>
      </c>
      <c r="BF139" s="201">
        <f t="shared" si="25"/>
        <v>0</v>
      </c>
      <c r="BG139" s="201">
        <f t="shared" si="26"/>
        <v>0</v>
      </c>
      <c r="BH139" s="201">
        <f t="shared" si="27"/>
        <v>0</v>
      </c>
      <c r="BI139" s="201">
        <f t="shared" si="28"/>
        <v>0</v>
      </c>
      <c r="BJ139" s="22" t="s">
        <v>155</v>
      </c>
      <c r="BK139" s="201">
        <f t="shared" si="29"/>
        <v>0</v>
      </c>
      <c r="BL139" s="22" t="s">
        <v>155</v>
      </c>
      <c r="BM139" s="22" t="s">
        <v>477</v>
      </c>
    </row>
    <row r="140" spans="2:65" s="1" customFormat="1" ht="16.5" customHeight="1">
      <c r="B140" s="39"/>
      <c r="C140" s="190" t="s">
        <v>340</v>
      </c>
      <c r="D140" s="190" t="s">
        <v>151</v>
      </c>
      <c r="E140" s="191" t="s">
        <v>258</v>
      </c>
      <c r="F140" s="192" t="s">
        <v>259</v>
      </c>
      <c r="G140" s="193" t="s">
        <v>190</v>
      </c>
      <c r="H140" s="202"/>
      <c r="I140" s="195"/>
      <c r="J140" s="196">
        <f t="shared" si="20"/>
        <v>0</v>
      </c>
      <c r="K140" s="192" t="s">
        <v>21</v>
      </c>
      <c r="L140" s="59"/>
      <c r="M140" s="197" t="s">
        <v>21</v>
      </c>
      <c r="N140" s="198" t="s">
        <v>45</v>
      </c>
      <c r="O140" s="40"/>
      <c r="P140" s="199">
        <f t="shared" si="21"/>
        <v>0</v>
      </c>
      <c r="Q140" s="199">
        <v>0</v>
      </c>
      <c r="R140" s="199">
        <f t="shared" si="22"/>
        <v>0</v>
      </c>
      <c r="S140" s="199">
        <v>0</v>
      </c>
      <c r="T140" s="200">
        <f t="shared" si="23"/>
        <v>0</v>
      </c>
      <c r="AR140" s="22" t="s">
        <v>155</v>
      </c>
      <c r="AT140" s="22" t="s">
        <v>151</v>
      </c>
      <c r="AU140" s="22" t="s">
        <v>82</v>
      </c>
      <c r="AY140" s="22" t="s">
        <v>148</v>
      </c>
      <c r="BE140" s="201">
        <f t="shared" si="24"/>
        <v>0</v>
      </c>
      <c r="BF140" s="201">
        <f t="shared" si="25"/>
        <v>0</v>
      </c>
      <c r="BG140" s="201">
        <f t="shared" si="26"/>
        <v>0</v>
      </c>
      <c r="BH140" s="201">
        <f t="shared" si="27"/>
        <v>0</v>
      </c>
      <c r="BI140" s="201">
        <f t="shared" si="28"/>
        <v>0</v>
      </c>
      <c r="BJ140" s="22" t="s">
        <v>155</v>
      </c>
      <c r="BK140" s="201">
        <f t="shared" si="29"/>
        <v>0</v>
      </c>
      <c r="BL140" s="22" t="s">
        <v>155</v>
      </c>
      <c r="BM140" s="22" t="s">
        <v>478</v>
      </c>
    </row>
    <row r="141" spans="2:65" s="10" customFormat="1" ht="29.85" customHeight="1">
      <c r="B141" s="174"/>
      <c r="C141" s="175"/>
      <c r="D141" s="176" t="s">
        <v>71</v>
      </c>
      <c r="E141" s="188" t="s">
        <v>270</v>
      </c>
      <c r="F141" s="188" t="s">
        <v>271</v>
      </c>
      <c r="G141" s="175"/>
      <c r="H141" s="175"/>
      <c r="I141" s="178"/>
      <c r="J141" s="189">
        <f>BK141</f>
        <v>0</v>
      </c>
      <c r="K141" s="175"/>
      <c r="L141" s="180"/>
      <c r="M141" s="181"/>
      <c r="N141" s="182"/>
      <c r="O141" s="182"/>
      <c r="P141" s="183">
        <f>SUM(P142:P154)</f>
        <v>0</v>
      </c>
      <c r="Q141" s="182"/>
      <c r="R141" s="183">
        <f>SUM(R142:R154)</f>
        <v>0</v>
      </c>
      <c r="S141" s="182"/>
      <c r="T141" s="184">
        <f>SUM(T142:T154)</f>
        <v>0</v>
      </c>
      <c r="AR141" s="185" t="s">
        <v>80</v>
      </c>
      <c r="AT141" s="186" t="s">
        <v>71</v>
      </c>
      <c r="AU141" s="186" t="s">
        <v>80</v>
      </c>
      <c r="AY141" s="185" t="s">
        <v>148</v>
      </c>
      <c r="BK141" s="187">
        <f>SUM(BK142:BK154)</f>
        <v>0</v>
      </c>
    </row>
    <row r="142" spans="2:65" s="1" customFormat="1" ht="16.5" customHeight="1">
      <c r="B142" s="39"/>
      <c r="C142" s="190" t="s">
        <v>348</v>
      </c>
      <c r="D142" s="190" t="s">
        <v>151</v>
      </c>
      <c r="E142" s="191" t="s">
        <v>479</v>
      </c>
      <c r="F142" s="192" t="s">
        <v>480</v>
      </c>
      <c r="G142" s="193" t="s">
        <v>174</v>
      </c>
      <c r="H142" s="194">
        <v>2</v>
      </c>
      <c r="I142" s="195"/>
      <c r="J142" s="196">
        <f t="shared" ref="J142:J154" si="30">ROUND(I142*H142,2)</f>
        <v>0</v>
      </c>
      <c r="K142" s="192" t="s">
        <v>21</v>
      </c>
      <c r="L142" s="59"/>
      <c r="M142" s="197" t="s">
        <v>21</v>
      </c>
      <c r="N142" s="198" t="s">
        <v>45</v>
      </c>
      <c r="O142" s="40"/>
      <c r="P142" s="199">
        <f t="shared" ref="P142:P154" si="31">O142*H142</f>
        <v>0</v>
      </c>
      <c r="Q142" s="199">
        <v>0</v>
      </c>
      <c r="R142" s="199">
        <f t="shared" ref="R142:R154" si="32">Q142*H142</f>
        <v>0</v>
      </c>
      <c r="S142" s="199">
        <v>0</v>
      </c>
      <c r="T142" s="200">
        <f t="shared" ref="T142:T154" si="33">S142*H142</f>
        <v>0</v>
      </c>
      <c r="AR142" s="22" t="s">
        <v>155</v>
      </c>
      <c r="AT142" s="22" t="s">
        <v>151</v>
      </c>
      <c r="AU142" s="22" t="s">
        <v>82</v>
      </c>
      <c r="AY142" s="22" t="s">
        <v>148</v>
      </c>
      <c r="BE142" s="201">
        <f t="shared" ref="BE142:BE154" si="34">IF(N142="základní",J142,0)</f>
        <v>0</v>
      </c>
      <c r="BF142" s="201">
        <f t="shared" ref="BF142:BF154" si="35">IF(N142="snížená",J142,0)</f>
        <v>0</v>
      </c>
      <c r="BG142" s="201">
        <f t="shared" ref="BG142:BG154" si="36">IF(N142="zákl. přenesená",J142,0)</f>
        <v>0</v>
      </c>
      <c r="BH142" s="201">
        <f t="shared" ref="BH142:BH154" si="37">IF(N142="sníž. přenesená",J142,0)</f>
        <v>0</v>
      </c>
      <c r="BI142" s="201">
        <f t="shared" ref="BI142:BI154" si="38">IF(N142="nulová",J142,0)</f>
        <v>0</v>
      </c>
      <c r="BJ142" s="22" t="s">
        <v>155</v>
      </c>
      <c r="BK142" s="201">
        <f t="shared" ref="BK142:BK154" si="39">ROUND(I142*H142,2)</f>
        <v>0</v>
      </c>
      <c r="BL142" s="22" t="s">
        <v>155</v>
      </c>
      <c r="BM142" s="22" t="s">
        <v>481</v>
      </c>
    </row>
    <row r="143" spans="2:65" s="1" customFormat="1" ht="38.25" customHeight="1">
      <c r="B143" s="39"/>
      <c r="C143" s="190" t="s">
        <v>352</v>
      </c>
      <c r="D143" s="190" t="s">
        <v>151</v>
      </c>
      <c r="E143" s="191" t="s">
        <v>482</v>
      </c>
      <c r="F143" s="192" t="s">
        <v>483</v>
      </c>
      <c r="G143" s="193" t="s">
        <v>196</v>
      </c>
      <c r="H143" s="194">
        <v>1</v>
      </c>
      <c r="I143" s="195"/>
      <c r="J143" s="196">
        <f t="shared" si="30"/>
        <v>0</v>
      </c>
      <c r="K143" s="192" t="s">
        <v>21</v>
      </c>
      <c r="L143" s="59"/>
      <c r="M143" s="197" t="s">
        <v>21</v>
      </c>
      <c r="N143" s="198" t="s">
        <v>45</v>
      </c>
      <c r="O143" s="40"/>
      <c r="P143" s="199">
        <f t="shared" si="31"/>
        <v>0</v>
      </c>
      <c r="Q143" s="199">
        <v>0</v>
      </c>
      <c r="R143" s="199">
        <f t="shared" si="32"/>
        <v>0</v>
      </c>
      <c r="S143" s="199">
        <v>0</v>
      </c>
      <c r="T143" s="200">
        <f t="shared" si="33"/>
        <v>0</v>
      </c>
      <c r="AR143" s="22" t="s">
        <v>155</v>
      </c>
      <c r="AT143" s="22" t="s">
        <v>151</v>
      </c>
      <c r="AU143" s="22" t="s">
        <v>82</v>
      </c>
      <c r="AY143" s="22" t="s">
        <v>148</v>
      </c>
      <c r="BE143" s="201">
        <f t="shared" si="34"/>
        <v>0</v>
      </c>
      <c r="BF143" s="201">
        <f t="shared" si="35"/>
        <v>0</v>
      </c>
      <c r="BG143" s="201">
        <f t="shared" si="36"/>
        <v>0</v>
      </c>
      <c r="BH143" s="201">
        <f t="shared" si="37"/>
        <v>0</v>
      </c>
      <c r="BI143" s="201">
        <f t="shared" si="38"/>
        <v>0</v>
      </c>
      <c r="BJ143" s="22" t="s">
        <v>155</v>
      </c>
      <c r="BK143" s="201">
        <f t="shared" si="39"/>
        <v>0</v>
      </c>
      <c r="BL143" s="22" t="s">
        <v>155</v>
      </c>
      <c r="BM143" s="22" t="s">
        <v>484</v>
      </c>
    </row>
    <row r="144" spans="2:65" s="1" customFormat="1" ht="51" customHeight="1">
      <c r="B144" s="39"/>
      <c r="C144" s="190" t="s">
        <v>358</v>
      </c>
      <c r="D144" s="190" t="s">
        <v>151</v>
      </c>
      <c r="E144" s="191" t="s">
        <v>485</v>
      </c>
      <c r="F144" s="192" t="s">
        <v>486</v>
      </c>
      <c r="G144" s="193" t="s">
        <v>240</v>
      </c>
      <c r="H144" s="194">
        <v>1</v>
      </c>
      <c r="I144" s="195"/>
      <c r="J144" s="196">
        <f t="shared" si="30"/>
        <v>0</v>
      </c>
      <c r="K144" s="192" t="s">
        <v>21</v>
      </c>
      <c r="L144" s="59"/>
      <c r="M144" s="197" t="s">
        <v>21</v>
      </c>
      <c r="N144" s="198" t="s">
        <v>45</v>
      </c>
      <c r="O144" s="40"/>
      <c r="P144" s="199">
        <f t="shared" si="31"/>
        <v>0</v>
      </c>
      <c r="Q144" s="199">
        <v>0</v>
      </c>
      <c r="R144" s="199">
        <f t="shared" si="32"/>
        <v>0</v>
      </c>
      <c r="S144" s="199">
        <v>0</v>
      </c>
      <c r="T144" s="200">
        <f t="shared" si="33"/>
        <v>0</v>
      </c>
      <c r="AR144" s="22" t="s">
        <v>155</v>
      </c>
      <c r="AT144" s="22" t="s">
        <v>151</v>
      </c>
      <c r="AU144" s="22" t="s">
        <v>82</v>
      </c>
      <c r="AY144" s="22" t="s">
        <v>148</v>
      </c>
      <c r="BE144" s="201">
        <f t="shared" si="34"/>
        <v>0</v>
      </c>
      <c r="BF144" s="201">
        <f t="shared" si="35"/>
        <v>0</v>
      </c>
      <c r="BG144" s="201">
        <f t="shared" si="36"/>
        <v>0</v>
      </c>
      <c r="BH144" s="201">
        <f t="shared" si="37"/>
        <v>0</v>
      </c>
      <c r="BI144" s="201">
        <f t="shared" si="38"/>
        <v>0</v>
      </c>
      <c r="BJ144" s="22" t="s">
        <v>155</v>
      </c>
      <c r="BK144" s="201">
        <f t="shared" si="39"/>
        <v>0</v>
      </c>
      <c r="BL144" s="22" t="s">
        <v>155</v>
      </c>
      <c r="BM144" s="22" t="s">
        <v>487</v>
      </c>
    </row>
    <row r="145" spans="2:65" s="1" customFormat="1" ht="51" customHeight="1">
      <c r="B145" s="39"/>
      <c r="C145" s="190" t="s">
        <v>362</v>
      </c>
      <c r="D145" s="190" t="s">
        <v>151</v>
      </c>
      <c r="E145" s="191" t="s">
        <v>488</v>
      </c>
      <c r="F145" s="192" t="s">
        <v>489</v>
      </c>
      <c r="G145" s="193" t="s">
        <v>240</v>
      </c>
      <c r="H145" s="194">
        <v>1</v>
      </c>
      <c r="I145" s="195"/>
      <c r="J145" s="196">
        <f t="shared" si="30"/>
        <v>0</v>
      </c>
      <c r="K145" s="192" t="s">
        <v>21</v>
      </c>
      <c r="L145" s="59"/>
      <c r="M145" s="197" t="s">
        <v>21</v>
      </c>
      <c r="N145" s="198" t="s">
        <v>45</v>
      </c>
      <c r="O145" s="40"/>
      <c r="P145" s="199">
        <f t="shared" si="31"/>
        <v>0</v>
      </c>
      <c r="Q145" s="199">
        <v>0</v>
      </c>
      <c r="R145" s="199">
        <f t="shared" si="32"/>
        <v>0</v>
      </c>
      <c r="S145" s="199">
        <v>0</v>
      </c>
      <c r="T145" s="200">
        <f t="shared" si="33"/>
        <v>0</v>
      </c>
      <c r="AR145" s="22" t="s">
        <v>155</v>
      </c>
      <c r="AT145" s="22" t="s">
        <v>151</v>
      </c>
      <c r="AU145" s="22" t="s">
        <v>82</v>
      </c>
      <c r="AY145" s="22" t="s">
        <v>148</v>
      </c>
      <c r="BE145" s="201">
        <f t="shared" si="34"/>
        <v>0</v>
      </c>
      <c r="BF145" s="201">
        <f t="shared" si="35"/>
        <v>0</v>
      </c>
      <c r="BG145" s="201">
        <f t="shared" si="36"/>
        <v>0</v>
      </c>
      <c r="BH145" s="201">
        <f t="shared" si="37"/>
        <v>0</v>
      </c>
      <c r="BI145" s="201">
        <f t="shared" si="38"/>
        <v>0</v>
      </c>
      <c r="BJ145" s="22" t="s">
        <v>155</v>
      </c>
      <c r="BK145" s="201">
        <f t="shared" si="39"/>
        <v>0</v>
      </c>
      <c r="BL145" s="22" t="s">
        <v>155</v>
      </c>
      <c r="BM145" s="22" t="s">
        <v>490</v>
      </c>
    </row>
    <row r="146" spans="2:65" s="1" customFormat="1" ht="16.5" customHeight="1">
      <c r="B146" s="39"/>
      <c r="C146" s="190" t="s">
        <v>366</v>
      </c>
      <c r="D146" s="190" t="s">
        <v>151</v>
      </c>
      <c r="E146" s="191" t="s">
        <v>491</v>
      </c>
      <c r="F146" s="192" t="s">
        <v>492</v>
      </c>
      <c r="G146" s="193" t="s">
        <v>240</v>
      </c>
      <c r="H146" s="194">
        <v>1</v>
      </c>
      <c r="I146" s="195"/>
      <c r="J146" s="196">
        <f t="shared" si="30"/>
        <v>0</v>
      </c>
      <c r="K146" s="192" t="s">
        <v>21</v>
      </c>
      <c r="L146" s="59"/>
      <c r="M146" s="197" t="s">
        <v>21</v>
      </c>
      <c r="N146" s="198" t="s">
        <v>45</v>
      </c>
      <c r="O146" s="40"/>
      <c r="P146" s="199">
        <f t="shared" si="31"/>
        <v>0</v>
      </c>
      <c r="Q146" s="199">
        <v>0</v>
      </c>
      <c r="R146" s="199">
        <f t="shared" si="32"/>
        <v>0</v>
      </c>
      <c r="S146" s="199">
        <v>0</v>
      </c>
      <c r="T146" s="200">
        <f t="shared" si="33"/>
        <v>0</v>
      </c>
      <c r="AR146" s="22" t="s">
        <v>155</v>
      </c>
      <c r="AT146" s="22" t="s">
        <v>151</v>
      </c>
      <c r="AU146" s="22" t="s">
        <v>82</v>
      </c>
      <c r="AY146" s="22" t="s">
        <v>148</v>
      </c>
      <c r="BE146" s="201">
        <f t="shared" si="34"/>
        <v>0</v>
      </c>
      <c r="BF146" s="201">
        <f t="shared" si="35"/>
        <v>0</v>
      </c>
      <c r="BG146" s="201">
        <f t="shared" si="36"/>
        <v>0</v>
      </c>
      <c r="BH146" s="201">
        <f t="shared" si="37"/>
        <v>0</v>
      </c>
      <c r="BI146" s="201">
        <f t="shared" si="38"/>
        <v>0</v>
      </c>
      <c r="BJ146" s="22" t="s">
        <v>155</v>
      </c>
      <c r="BK146" s="201">
        <f t="shared" si="39"/>
        <v>0</v>
      </c>
      <c r="BL146" s="22" t="s">
        <v>155</v>
      </c>
      <c r="BM146" s="22" t="s">
        <v>493</v>
      </c>
    </row>
    <row r="147" spans="2:65" s="1" customFormat="1" ht="51" customHeight="1">
      <c r="B147" s="39"/>
      <c r="C147" s="190" t="s">
        <v>370</v>
      </c>
      <c r="D147" s="190" t="s">
        <v>151</v>
      </c>
      <c r="E147" s="191" t="s">
        <v>494</v>
      </c>
      <c r="F147" s="192" t="s">
        <v>495</v>
      </c>
      <c r="G147" s="193" t="s">
        <v>240</v>
      </c>
      <c r="H147" s="194">
        <v>1</v>
      </c>
      <c r="I147" s="195"/>
      <c r="J147" s="196">
        <f t="shared" si="30"/>
        <v>0</v>
      </c>
      <c r="K147" s="192" t="s">
        <v>21</v>
      </c>
      <c r="L147" s="59"/>
      <c r="M147" s="197" t="s">
        <v>21</v>
      </c>
      <c r="N147" s="198" t="s">
        <v>45</v>
      </c>
      <c r="O147" s="40"/>
      <c r="P147" s="199">
        <f t="shared" si="31"/>
        <v>0</v>
      </c>
      <c r="Q147" s="199">
        <v>0</v>
      </c>
      <c r="R147" s="199">
        <f t="shared" si="32"/>
        <v>0</v>
      </c>
      <c r="S147" s="199">
        <v>0</v>
      </c>
      <c r="T147" s="200">
        <f t="shared" si="33"/>
        <v>0</v>
      </c>
      <c r="AR147" s="22" t="s">
        <v>155</v>
      </c>
      <c r="AT147" s="22" t="s">
        <v>151</v>
      </c>
      <c r="AU147" s="22" t="s">
        <v>82</v>
      </c>
      <c r="AY147" s="22" t="s">
        <v>148</v>
      </c>
      <c r="BE147" s="201">
        <f t="shared" si="34"/>
        <v>0</v>
      </c>
      <c r="BF147" s="201">
        <f t="shared" si="35"/>
        <v>0</v>
      </c>
      <c r="BG147" s="201">
        <f t="shared" si="36"/>
        <v>0</v>
      </c>
      <c r="BH147" s="201">
        <f t="shared" si="37"/>
        <v>0</v>
      </c>
      <c r="BI147" s="201">
        <f t="shared" si="38"/>
        <v>0</v>
      </c>
      <c r="BJ147" s="22" t="s">
        <v>155</v>
      </c>
      <c r="BK147" s="201">
        <f t="shared" si="39"/>
        <v>0</v>
      </c>
      <c r="BL147" s="22" t="s">
        <v>155</v>
      </c>
      <c r="BM147" s="22" t="s">
        <v>496</v>
      </c>
    </row>
    <row r="148" spans="2:65" s="1" customFormat="1" ht="25.5" customHeight="1">
      <c r="B148" s="39"/>
      <c r="C148" s="190" t="s">
        <v>497</v>
      </c>
      <c r="D148" s="190" t="s">
        <v>151</v>
      </c>
      <c r="E148" s="191" t="s">
        <v>498</v>
      </c>
      <c r="F148" s="192" t="s">
        <v>499</v>
      </c>
      <c r="G148" s="193" t="s">
        <v>306</v>
      </c>
      <c r="H148" s="194">
        <v>3</v>
      </c>
      <c r="I148" s="195"/>
      <c r="J148" s="196">
        <f t="shared" si="30"/>
        <v>0</v>
      </c>
      <c r="K148" s="192" t="s">
        <v>21</v>
      </c>
      <c r="L148" s="59"/>
      <c r="M148" s="197" t="s">
        <v>21</v>
      </c>
      <c r="N148" s="198" t="s">
        <v>45</v>
      </c>
      <c r="O148" s="40"/>
      <c r="P148" s="199">
        <f t="shared" si="31"/>
        <v>0</v>
      </c>
      <c r="Q148" s="199">
        <v>0</v>
      </c>
      <c r="R148" s="199">
        <f t="shared" si="32"/>
        <v>0</v>
      </c>
      <c r="S148" s="199">
        <v>0</v>
      </c>
      <c r="T148" s="200">
        <f t="shared" si="33"/>
        <v>0</v>
      </c>
      <c r="AR148" s="22" t="s">
        <v>155</v>
      </c>
      <c r="AT148" s="22" t="s">
        <v>151</v>
      </c>
      <c r="AU148" s="22" t="s">
        <v>82</v>
      </c>
      <c r="AY148" s="22" t="s">
        <v>148</v>
      </c>
      <c r="BE148" s="201">
        <f t="shared" si="34"/>
        <v>0</v>
      </c>
      <c r="BF148" s="201">
        <f t="shared" si="35"/>
        <v>0</v>
      </c>
      <c r="BG148" s="201">
        <f t="shared" si="36"/>
        <v>0</v>
      </c>
      <c r="BH148" s="201">
        <f t="shared" si="37"/>
        <v>0</v>
      </c>
      <c r="BI148" s="201">
        <f t="shared" si="38"/>
        <v>0</v>
      </c>
      <c r="BJ148" s="22" t="s">
        <v>155</v>
      </c>
      <c r="BK148" s="201">
        <f t="shared" si="39"/>
        <v>0</v>
      </c>
      <c r="BL148" s="22" t="s">
        <v>155</v>
      </c>
      <c r="BM148" s="22" t="s">
        <v>500</v>
      </c>
    </row>
    <row r="149" spans="2:65" s="1" customFormat="1" ht="25.5" customHeight="1">
      <c r="B149" s="39"/>
      <c r="C149" s="190" t="s">
        <v>501</v>
      </c>
      <c r="D149" s="190" t="s">
        <v>151</v>
      </c>
      <c r="E149" s="191" t="s">
        <v>502</v>
      </c>
      <c r="F149" s="192" t="s">
        <v>503</v>
      </c>
      <c r="G149" s="193" t="s">
        <v>240</v>
      </c>
      <c r="H149" s="194">
        <v>1</v>
      </c>
      <c r="I149" s="195"/>
      <c r="J149" s="196">
        <f t="shared" si="30"/>
        <v>0</v>
      </c>
      <c r="K149" s="192" t="s">
        <v>21</v>
      </c>
      <c r="L149" s="59"/>
      <c r="M149" s="197" t="s">
        <v>21</v>
      </c>
      <c r="N149" s="198" t="s">
        <v>45</v>
      </c>
      <c r="O149" s="40"/>
      <c r="P149" s="199">
        <f t="shared" si="31"/>
        <v>0</v>
      </c>
      <c r="Q149" s="199">
        <v>0</v>
      </c>
      <c r="R149" s="199">
        <f t="shared" si="32"/>
        <v>0</v>
      </c>
      <c r="S149" s="199">
        <v>0</v>
      </c>
      <c r="T149" s="200">
        <f t="shared" si="33"/>
        <v>0</v>
      </c>
      <c r="AR149" s="22" t="s">
        <v>155</v>
      </c>
      <c r="AT149" s="22" t="s">
        <v>151</v>
      </c>
      <c r="AU149" s="22" t="s">
        <v>82</v>
      </c>
      <c r="AY149" s="22" t="s">
        <v>148</v>
      </c>
      <c r="BE149" s="201">
        <f t="shared" si="34"/>
        <v>0</v>
      </c>
      <c r="BF149" s="201">
        <f t="shared" si="35"/>
        <v>0</v>
      </c>
      <c r="BG149" s="201">
        <f t="shared" si="36"/>
        <v>0</v>
      </c>
      <c r="BH149" s="201">
        <f t="shared" si="37"/>
        <v>0</v>
      </c>
      <c r="BI149" s="201">
        <f t="shared" si="38"/>
        <v>0</v>
      </c>
      <c r="BJ149" s="22" t="s">
        <v>155</v>
      </c>
      <c r="BK149" s="201">
        <f t="shared" si="39"/>
        <v>0</v>
      </c>
      <c r="BL149" s="22" t="s">
        <v>155</v>
      </c>
      <c r="BM149" s="22" t="s">
        <v>504</v>
      </c>
    </row>
    <row r="150" spans="2:65" s="1" customFormat="1" ht="25.5" customHeight="1">
      <c r="B150" s="39"/>
      <c r="C150" s="190" t="s">
        <v>505</v>
      </c>
      <c r="D150" s="190" t="s">
        <v>151</v>
      </c>
      <c r="E150" s="191" t="s">
        <v>506</v>
      </c>
      <c r="F150" s="192" t="s">
        <v>507</v>
      </c>
      <c r="G150" s="193" t="s">
        <v>240</v>
      </c>
      <c r="H150" s="194">
        <v>1</v>
      </c>
      <c r="I150" s="195"/>
      <c r="J150" s="196">
        <f t="shared" si="30"/>
        <v>0</v>
      </c>
      <c r="K150" s="192" t="s">
        <v>21</v>
      </c>
      <c r="L150" s="59"/>
      <c r="M150" s="197" t="s">
        <v>21</v>
      </c>
      <c r="N150" s="198" t="s">
        <v>45</v>
      </c>
      <c r="O150" s="40"/>
      <c r="P150" s="199">
        <f t="shared" si="31"/>
        <v>0</v>
      </c>
      <c r="Q150" s="199">
        <v>0</v>
      </c>
      <c r="R150" s="199">
        <f t="shared" si="32"/>
        <v>0</v>
      </c>
      <c r="S150" s="199">
        <v>0</v>
      </c>
      <c r="T150" s="200">
        <f t="shared" si="33"/>
        <v>0</v>
      </c>
      <c r="AR150" s="22" t="s">
        <v>155</v>
      </c>
      <c r="AT150" s="22" t="s">
        <v>151</v>
      </c>
      <c r="AU150" s="22" t="s">
        <v>82</v>
      </c>
      <c r="AY150" s="22" t="s">
        <v>148</v>
      </c>
      <c r="BE150" s="201">
        <f t="shared" si="34"/>
        <v>0</v>
      </c>
      <c r="BF150" s="201">
        <f t="shared" si="35"/>
        <v>0</v>
      </c>
      <c r="BG150" s="201">
        <f t="shared" si="36"/>
        <v>0</v>
      </c>
      <c r="BH150" s="201">
        <f t="shared" si="37"/>
        <v>0</v>
      </c>
      <c r="BI150" s="201">
        <f t="shared" si="38"/>
        <v>0</v>
      </c>
      <c r="BJ150" s="22" t="s">
        <v>155</v>
      </c>
      <c r="BK150" s="201">
        <f t="shared" si="39"/>
        <v>0</v>
      </c>
      <c r="BL150" s="22" t="s">
        <v>155</v>
      </c>
      <c r="BM150" s="22" t="s">
        <v>508</v>
      </c>
    </row>
    <row r="151" spans="2:65" s="1" customFormat="1" ht="25.5" customHeight="1">
      <c r="B151" s="39"/>
      <c r="C151" s="190" t="s">
        <v>509</v>
      </c>
      <c r="D151" s="190" t="s">
        <v>151</v>
      </c>
      <c r="E151" s="191" t="s">
        <v>510</v>
      </c>
      <c r="F151" s="192" t="s">
        <v>511</v>
      </c>
      <c r="G151" s="193" t="s">
        <v>240</v>
      </c>
      <c r="H151" s="194">
        <v>1</v>
      </c>
      <c r="I151" s="195"/>
      <c r="J151" s="196">
        <f t="shared" si="30"/>
        <v>0</v>
      </c>
      <c r="K151" s="192" t="s">
        <v>21</v>
      </c>
      <c r="L151" s="59"/>
      <c r="M151" s="197" t="s">
        <v>21</v>
      </c>
      <c r="N151" s="198" t="s">
        <v>45</v>
      </c>
      <c r="O151" s="40"/>
      <c r="P151" s="199">
        <f t="shared" si="31"/>
        <v>0</v>
      </c>
      <c r="Q151" s="199">
        <v>0</v>
      </c>
      <c r="R151" s="199">
        <f t="shared" si="32"/>
        <v>0</v>
      </c>
      <c r="S151" s="199">
        <v>0</v>
      </c>
      <c r="T151" s="200">
        <f t="shared" si="33"/>
        <v>0</v>
      </c>
      <c r="AR151" s="22" t="s">
        <v>155</v>
      </c>
      <c r="AT151" s="22" t="s">
        <v>151</v>
      </c>
      <c r="AU151" s="22" t="s">
        <v>82</v>
      </c>
      <c r="AY151" s="22" t="s">
        <v>148</v>
      </c>
      <c r="BE151" s="201">
        <f t="shared" si="34"/>
        <v>0</v>
      </c>
      <c r="BF151" s="201">
        <f t="shared" si="35"/>
        <v>0</v>
      </c>
      <c r="BG151" s="201">
        <f t="shared" si="36"/>
        <v>0</v>
      </c>
      <c r="BH151" s="201">
        <f t="shared" si="37"/>
        <v>0</v>
      </c>
      <c r="BI151" s="201">
        <f t="shared" si="38"/>
        <v>0</v>
      </c>
      <c r="BJ151" s="22" t="s">
        <v>155</v>
      </c>
      <c r="BK151" s="201">
        <f t="shared" si="39"/>
        <v>0</v>
      </c>
      <c r="BL151" s="22" t="s">
        <v>155</v>
      </c>
      <c r="BM151" s="22" t="s">
        <v>512</v>
      </c>
    </row>
    <row r="152" spans="2:65" s="1" customFormat="1" ht="25.5" customHeight="1">
      <c r="B152" s="39"/>
      <c r="C152" s="190" t="s">
        <v>513</v>
      </c>
      <c r="D152" s="190" t="s">
        <v>151</v>
      </c>
      <c r="E152" s="191" t="s">
        <v>514</v>
      </c>
      <c r="F152" s="192" t="s">
        <v>515</v>
      </c>
      <c r="G152" s="193" t="s">
        <v>240</v>
      </c>
      <c r="H152" s="194">
        <v>1</v>
      </c>
      <c r="I152" s="195"/>
      <c r="J152" s="196">
        <f t="shared" si="30"/>
        <v>0</v>
      </c>
      <c r="K152" s="192" t="s">
        <v>21</v>
      </c>
      <c r="L152" s="59"/>
      <c r="M152" s="197" t="s">
        <v>21</v>
      </c>
      <c r="N152" s="198" t="s">
        <v>45</v>
      </c>
      <c r="O152" s="40"/>
      <c r="P152" s="199">
        <f t="shared" si="31"/>
        <v>0</v>
      </c>
      <c r="Q152" s="199">
        <v>0</v>
      </c>
      <c r="R152" s="199">
        <f t="shared" si="32"/>
        <v>0</v>
      </c>
      <c r="S152" s="199">
        <v>0</v>
      </c>
      <c r="T152" s="200">
        <f t="shared" si="33"/>
        <v>0</v>
      </c>
      <c r="AR152" s="22" t="s">
        <v>155</v>
      </c>
      <c r="AT152" s="22" t="s">
        <v>151</v>
      </c>
      <c r="AU152" s="22" t="s">
        <v>82</v>
      </c>
      <c r="AY152" s="22" t="s">
        <v>148</v>
      </c>
      <c r="BE152" s="201">
        <f t="shared" si="34"/>
        <v>0</v>
      </c>
      <c r="BF152" s="201">
        <f t="shared" si="35"/>
        <v>0</v>
      </c>
      <c r="BG152" s="201">
        <f t="shared" si="36"/>
        <v>0</v>
      </c>
      <c r="BH152" s="201">
        <f t="shared" si="37"/>
        <v>0</v>
      </c>
      <c r="BI152" s="201">
        <f t="shared" si="38"/>
        <v>0</v>
      </c>
      <c r="BJ152" s="22" t="s">
        <v>155</v>
      </c>
      <c r="BK152" s="201">
        <f t="shared" si="39"/>
        <v>0</v>
      </c>
      <c r="BL152" s="22" t="s">
        <v>155</v>
      </c>
      <c r="BM152" s="22" t="s">
        <v>516</v>
      </c>
    </row>
    <row r="153" spans="2:65" s="1" customFormat="1" ht="25.5" customHeight="1">
      <c r="B153" s="39"/>
      <c r="C153" s="190" t="s">
        <v>517</v>
      </c>
      <c r="D153" s="190" t="s">
        <v>151</v>
      </c>
      <c r="E153" s="191" t="s">
        <v>281</v>
      </c>
      <c r="F153" s="192" t="s">
        <v>282</v>
      </c>
      <c r="G153" s="193" t="s">
        <v>154</v>
      </c>
      <c r="H153" s="194">
        <v>0.48699999999999999</v>
      </c>
      <c r="I153" s="195"/>
      <c r="J153" s="196">
        <f t="shared" si="30"/>
        <v>0</v>
      </c>
      <c r="K153" s="192" t="s">
        <v>21</v>
      </c>
      <c r="L153" s="59"/>
      <c r="M153" s="197" t="s">
        <v>21</v>
      </c>
      <c r="N153" s="198" t="s">
        <v>45</v>
      </c>
      <c r="O153" s="40"/>
      <c r="P153" s="199">
        <f t="shared" si="31"/>
        <v>0</v>
      </c>
      <c r="Q153" s="199">
        <v>0</v>
      </c>
      <c r="R153" s="199">
        <f t="shared" si="32"/>
        <v>0</v>
      </c>
      <c r="S153" s="199">
        <v>0</v>
      </c>
      <c r="T153" s="200">
        <f t="shared" si="33"/>
        <v>0</v>
      </c>
      <c r="AR153" s="22" t="s">
        <v>155</v>
      </c>
      <c r="AT153" s="22" t="s">
        <v>151</v>
      </c>
      <c r="AU153" s="22" t="s">
        <v>82</v>
      </c>
      <c r="AY153" s="22" t="s">
        <v>148</v>
      </c>
      <c r="BE153" s="201">
        <f t="shared" si="34"/>
        <v>0</v>
      </c>
      <c r="BF153" s="201">
        <f t="shared" si="35"/>
        <v>0</v>
      </c>
      <c r="BG153" s="201">
        <f t="shared" si="36"/>
        <v>0</v>
      </c>
      <c r="BH153" s="201">
        <f t="shared" si="37"/>
        <v>0</v>
      </c>
      <c r="BI153" s="201">
        <f t="shared" si="38"/>
        <v>0</v>
      </c>
      <c r="BJ153" s="22" t="s">
        <v>155</v>
      </c>
      <c r="BK153" s="201">
        <f t="shared" si="39"/>
        <v>0</v>
      </c>
      <c r="BL153" s="22" t="s">
        <v>155</v>
      </c>
      <c r="BM153" s="22" t="s">
        <v>518</v>
      </c>
    </row>
    <row r="154" spans="2:65" s="1" customFormat="1" ht="16.5" customHeight="1">
      <c r="B154" s="39"/>
      <c r="C154" s="190" t="s">
        <v>519</v>
      </c>
      <c r="D154" s="190" t="s">
        <v>151</v>
      </c>
      <c r="E154" s="191" t="s">
        <v>520</v>
      </c>
      <c r="F154" s="192" t="s">
        <v>521</v>
      </c>
      <c r="G154" s="193" t="s">
        <v>190</v>
      </c>
      <c r="H154" s="202"/>
      <c r="I154" s="195"/>
      <c r="J154" s="196">
        <f t="shared" si="30"/>
        <v>0</v>
      </c>
      <c r="K154" s="192" t="s">
        <v>21</v>
      </c>
      <c r="L154" s="59"/>
      <c r="M154" s="197" t="s">
        <v>21</v>
      </c>
      <c r="N154" s="198" t="s">
        <v>45</v>
      </c>
      <c r="O154" s="40"/>
      <c r="P154" s="199">
        <f t="shared" si="31"/>
        <v>0</v>
      </c>
      <c r="Q154" s="199">
        <v>0</v>
      </c>
      <c r="R154" s="199">
        <f t="shared" si="32"/>
        <v>0</v>
      </c>
      <c r="S154" s="199">
        <v>0</v>
      </c>
      <c r="T154" s="200">
        <f t="shared" si="33"/>
        <v>0</v>
      </c>
      <c r="AR154" s="22" t="s">
        <v>155</v>
      </c>
      <c r="AT154" s="22" t="s">
        <v>151</v>
      </c>
      <c r="AU154" s="22" t="s">
        <v>82</v>
      </c>
      <c r="AY154" s="22" t="s">
        <v>148</v>
      </c>
      <c r="BE154" s="201">
        <f t="shared" si="34"/>
        <v>0</v>
      </c>
      <c r="BF154" s="201">
        <f t="shared" si="35"/>
        <v>0</v>
      </c>
      <c r="BG154" s="201">
        <f t="shared" si="36"/>
        <v>0</v>
      </c>
      <c r="BH154" s="201">
        <f t="shared" si="37"/>
        <v>0</v>
      </c>
      <c r="BI154" s="201">
        <f t="shared" si="38"/>
        <v>0</v>
      </c>
      <c r="BJ154" s="22" t="s">
        <v>155</v>
      </c>
      <c r="BK154" s="201">
        <f t="shared" si="39"/>
        <v>0</v>
      </c>
      <c r="BL154" s="22" t="s">
        <v>155</v>
      </c>
      <c r="BM154" s="22" t="s">
        <v>522</v>
      </c>
    </row>
    <row r="155" spans="2:65" s="10" customFormat="1" ht="29.85" customHeight="1">
      <c r="B155" s="174"/>
      <c r="C155" s="175"/>
      <c r="D155" s="176" t="s">
        <v>71</v>
      </c>
      <c r="E155" s="188" t="s">
        <v>284</v>
      </c>
      <c r="F155" s="188" t="s">
        <v>271</v>
      </c>
      <c r="G155" s="175"/>
      <c r="H155" s="175"/>
      <c r="I155" s="178"/>
      <c r="J155" s="189">
        <f>BK155</f>
        <v>0</v>
      </c>
      <c r="K155" s="175"/>
      <c r="L155" s="180"/>
      <c r="M155" s="181"/>
      <c r="N155" s="182"/>
      <c r="O155" s="182"/>
      <c r="P155" s="183">
        <f>SUM(P156:P168)</f>
        <v>0</v>
      </c>
      <c r="Q155" s="182"/>
      <c r="R155" s="183">
        <f>SUM(R156:R168)</f>
        <v>0</v>
      </c>
      <c r="S155" s="182"/>
      <c r="T155" s="184">
        <f>SUM(T156:T168)</f>
        <v>0</v>
      </c>
      <c r="AR155" s="185" t="s">
        <v>80</v>
      </c>
      <c r="AT155" s="186" t="s">
        <v>71</v>
      </c>
      <c r="AU155" s="186" t="s">
        <v>80</v>
      </c>
      <c r="AY155" s="185" t="s">
        <v>148</v>
      </c>
      <c r="BK155" s="187">
        <f>SUM(BK156:BK168)</f>
        <v>0</v>
      </c>
    </row>
    <row r="156" spans="2:65" s="1" customFormat="1" ht="25.5" customHeight="1">
      <c r="B156" s="39"/>
      <c r="C156" s="190" t="s">
        <v>523</v>
      </c>
      <c r="D156" s="190" t="s">
        <v>151</v>
      </c>
      <c r="E156" s="191" t="s">
        <v>524</v>
      </c>
      <c r="F156" s="192" t="s">
        <v>525</v>
      </c>
      <c r="G156" s="193" t="s">
        <v>174</v>
      </c>
      <c r="H156" s="194">
        <v>23</v>
      </c>
      <c r="I156" s="195"/>
      <c r="J156" s="196">
        <f t="shared" ref="J156:J163" si="40">ROUND(I156*H156,2)</f>
        <v>0</v>
      </c>
      <c r="K156" s="192" t="s">
        <v>21</v>
      </c>
      <c r="L156" s="59"/>
      <c r="M156" s="197" t="s">
        <v>21</v>
      </c>
      <c r="N156" s="198" t="s">
        <v>45</v>
      </c>
      <c r="O156" s="40"/>
      <c r="P156" s="199">
        <f t="shared" ref="P156:P163" si="41">O156*H156</f>
        <v>0</v>
      </c>
      <c r="Q156" s="199">
        <v>0</v>
      </c>
      <c r="R156" s="199">
        <f t="shared" ref="R156:R163" si="42">Q156*H156</f>
        <v>0</v>
      </c>
      <c r="S156" s="199">
        <v>0</v>
      </c>
      <c r="T156" s="200">
        <f t="shared" ref="T156:T163" si="43">S156*H156</f>
        <v>0</v>
      </c>
      <c r="AR156" s="22" t="s">
        <v>155</v>
      </c>
      <c r="AT156" s="22" t="s">
        <v>151</v>
      </c>
      <c r="AU156" s="22" t="s">
        <v>82</v>
      </c>
      <c r="AY156" s="22" t="s">
        <v>148</v>
      </c>
      <c r="BE156" s="201">
        <f t="shared" ref="BE156:BE163" si="44">IF(N156="základní",J156,0)</f>
        <v>0</v>
      </c>
      <c r="BF156" s="201">
        <f t="shared" ref="BF156:BF163" si="45">IF(N156="snížená",J156,0)</f>
        <v>0</v>
      </c>
      <c r="BG156" s="201">
        <f t="shared" ref="BG156:BG163" si="46">IF(N156="zákl. přenesená",J156,0)</f>
        <v>0</v>
      </c>
      <c r="BH156" s="201">
        <f t="shared" ref="BH156:BH163" si="47">IF(N156="sníž. přenesená",J156,0)</f>
        <v>0</v>
      </c>
      <c r="BI156" s="201">
        <f t="shared" ref="BI156:BI163" si="48">IF(N156="nulová",J156,0)</f>
        <v>0</v>
      </c>
      <c r="BJ156" s="22" t="s">
        <v>155</v>
      </c>
      <c r="BK156" s="201">
        <f t="shared" ref="BK156:BK163" si="49">ROUND(I156*H156,2)</f>
        <v>0</v>
      </c>
      <c r="BL156" s="22" t="s">
        <v>155</v>
      </c>
      <c r="BM156" s="22" t="s">
        <v>526</v>
      </c>
    </row>
    <row r="157" spans="2:65" s="1" customFormat="1" ht="25.5" customHeight="1">
      <c r="B157" s="39"/>
      <c r="C157" s="190" t="s">
        <v>527</v>
      </c>
      <c r="D157" s="190" t="s">
        <v>151</v>
      </c>
      <c r="E157" s="191" t="s">
        <v>528</v>
      </c>
      <c r="F157" s="192" t="s">
        <v>529</v>
      </c>
      <c r="G157" s="193" t="s">
        <v>174</v>
      </c>
      <c r="H157" s="194">
        <v>1</v>
      </c>
      <c r="I157" s="195"/>
      <c r="J157" s="196">
        <f t="shared" si="40"/>
        <v>0</v>
      </c>
      <c r="K157" s="192" t="s">
        <v>21</v>
      </c>
      <c r="L157" s="59"/>
      <c r="M157" s="197" t="s">
        <v>21</v>
      </c>
      <c r="N157" s="198" t="s">
        <v>45</v>
      </c>
      <c r="O157" s="40"/>
      <c r="P157" s="199">
        <f t="shared" si="41"/>
        <v>0</v>
      </c>
      <c r="Q157" s="199">
        <v>0</v>
      </c>
      <c r="R157" s="199">
        <f t="shared" si="42"/>
        <v>0</v>
      </c>
      <c r="S157" s="199">
        <v>0</v>
      </c>
      <c r="T157" s="200">
        <f t="shared" si="43"/>
        <v>0</v>
      </c>
      <c r="AR157" s="22" t="s">
        <v>155</v>
      </c>
      <c r="AT157" s="22" t="s">
        <v>151</v>
      </c>
      <c r="AU157" s="22" t="s">
        <v>82</v>
      </c>
      <c r="AY157" s="22" t="s">
        <v>148</v>
      </c>
      <c r="BE157" s="201">
        <f t="shared" si="44"/>
        <v>0</v>
      </c>
      <c r="BF157" s="201">
        <f t="shared" si="45"/>
        <v>0</v>
      </c>
      <c r="BG157" s="201">
        <f t="shared" si="46"/>
        <v>0</v>
      </c>
      <c r="BH157" s="201">
        <f t="shared" si="47"/>
        <v>0</v>
      </c>
      <c r="BI157" s="201">
        <f t="shared" si="48"/>
        <v>0</v>
      </c>
      <c r="BJ157" s="22" t="s">
        <v>155</v>
      </c>
      <c r="BK157" s="201">
        <f t="shared" si="49"/>
        <v>0</v>
      </c>
      <c r="BL157" s="22" t="s">
        <v>155</v>
      </c>
      <c r="BM157" s="22" t="s">
        <v>530</v>
      </c>
    </row>
    <row r="158" spans="2:65" s="1" customFormat="1" ht="16.5" customHeight="1">
      <c r="B158" s="39"/>
      <c r="C158" s="190" t="s">
        <v>531</v>
      </c>
      <c r="D158" s="190" t="s">
        <v>151</v>
      </c>
      <c r="E158" s="191" t="s">
        <v>532</v>
      </c>
      <c r="F158" s="192" t="s">
        <v>533</v>
      </c>
      <c r="G158" s="193" t="s">
        <v>174</v>
      </c>
      <c r="H158" s="194">
        <v>75</v>
      </c>
      <c r="I158" s="195"/>
      <c r="J158" s="196">
        <f t="shared" si="40"/>
        <v>0</v>
      </c>
      <c r="K158" s="192" t="s">
        <v>21</v>
      </c>
      <c r="L158" s="59"/>
      <c r="M158" s="197" t="s">
        <v>21</v>
      </c>
      <c r="N158" s="198" t="s">
        <v>45</v>
      </c>
      <c r="O158" s="40"/>
      <c r="P158" s="199">
        <f t="shared" si="41"/>
        <v>0</v>
      </c>
      <c r="Q158" s="199">
        <v>0</v>
      </c>
      <c r="R158" s="199">
        <f t="shared" si="42"/>
        <v>0</v>
      </c>
      <c r="S158" s="199">
        <v>0</v>
      </c>
      <c r="T158" s="200">
        <f t="shared" si="43"/>
        <v>0</v>
      </c>
      <c r="AR158" s="22" t="s">
        <v>155</v>
      </c>
      <c r="AT158" s="22" t="s">
        <v>151</v>
      </c>
      <c r="AU158" s="22" t="s">
        <v>82</v>
      </c>
      <c r="AY158" s="22" t="s">
        <v>148</v>
      </c>
      <c r="BE158" s="201">
        <f t="shared" si="44"/>
        <v>0</v>
      </c>
      <c r="BF158" s="201">
        <f t="shared" si="45"/>
        <v>0</v>
      </c>
      <c r="BG158" s="201">
        <f t="shared" si="46"/>
        <v>0</v>
      </c>
      <c r="BH158" s="201">
        <f t="shared" si="47"/>
        <v>0</v>
      </c>
      <c r="BI158" s="201">
        <f t="shared" si="48"/>
        <v>0</v>
      </c>
      <c r="BJ158" s="22" t="s">
        <v>155</v>
      </c>
      <c r="BK158" s="201">
        <f t="shared" si="49"/>
        <v>0</v>
      </c>
      <c r="BL158" s="22" t="s">
        <v>155</v>
      </c>
      <c r="BM158" s="22" t="s">
        <v>534</v>
      </c>
    </row>
    <row r="159" spans="2:65" s="1" customFormat="1" ht="16.5" customHeight="1">
      <c r="B159" s="39"/>
      <c r="C159" s="190" t="s">
        <v>535</v>
      </c>
      <c r="D159" s="190" t="s">
        <v>151</v>
      </c>
      <c r="E159" s="191" t="s">
        <v>536</v>
      </c>
      <c r="F159" s="192" t="s">
        <v>537</v>
      </c>
      <c r="G159" s="193" t="s">
        <v>174</v>
      </c>
      <c r="H159" s="194">
        <v>42</v>
      </c>
      <c r="I159" s="195"/>
      <c r="J159" s="196">
        <f t="shared" si="40"/>
        <v>0</v>
      </c>
      <c r="K159" s="192" t="s">
        <v>21</v>
      </c>
      <c r="L159" s="59"/>
      <c r="M159" s="197" t="s">
        <v>21</v>
      </c>
      <c r="N159" s="198" t="s">
        <v>45</v>
      </c>
      <c r="O159" s="40"/>
      <c r="P159" s="199">
        <f t="shared" si="41"/>
        <v>0</v>
      </c>
      <c r="Q159" s="199">
        <v>0</v>
      </c>
      <c r="R159" s="199">
        <f t="shared" si="42"/>
        <v>0</v>
      </c>
      <c r="S159" s="199">
        <v>0</v>
      </c>
      <c r="T159" s="200">
        <f t="shared" si="43"/>
        <v>0</v>
      </c>
      <c r="AR159" s="22" t="s">
        <v>155</v>
      </c>
      <c r="AT159" s="22" t="s">
        <v>151</v>
      </c>
      <c r="AU159" s="22" t="s">
        <v>82</v>
      </c>
      <c r="AY159" s="22" t="s">
        <v>148</v>
      </c>
      <c r="BE159" s="201">
        <f t="shared" si="44"/>
        <v>0</v>
      </c>
      <c r="BF159" s="201">
        <f t="shared" si="45"/>
        <v>0</v>
      </c>
      <c r="BG159" s="201">
        <f t="shared" si="46"/>
        <v>0</v>
      </c>
      <c r="BH159" s="201">
        <f t="shared" si="47"/>
        <v>0</v>
      </c>
      <c r="BI159" s="201">
        <f t="shared" si="48"/>
        <v>0</v>
      </c>
      <c r="BJ159" s="22" t="s">
        <v>155</v>
      </c>
      <c r="BK159" s="201">
        <f t="shared" si="49"/>
        <v>0</v>
      </c>
      <c r="BL159" s="22" t="s">
        <v>155</v>
      </c>
      <c r="BM159" s="22" t="s">
        <v>538</v>
      </c>
    </row>
    <row r="160" spans="2:65" s="1" customFormat="1" ht="16.5" customHeight="1">
      <c r="B160" s="39"/>
      <c r="C160" s="190" t="s">
        <v>539</v>
      </c>
      <c r="D160" s="190" t="s">
        <v>151</v>
      </c>
      <c r="E160" s="191" t="s">
        <v>540</v>
      </c>
      <c r="F160" s="192" t="s">
        <v>541</v>
      </c>
      <c r="G160" s="193" t="s">
        <v>174</v>
      </c>
      <c r="H160" s="194">
        <v>23</v>
      </c>
      <c r="I160" s="195"/>
      <c r="J160" s="196">
        <f t="shared" si="40"/>
        <v>0</v>
      </c>
      <c r="K160" s="192" t="s">
        <v>21</v>
      </c>
      <c r="L160" s="59"/>
      <c r="M160" s="197" t="s">
        <v>21</v>
      </c>
      <c r="N160" s="198" t="s">
        <v>45</v>
      </c>
      <c r="O160" s="40"/>
      <c r="P160" s="199">
        <f t="shared" si="41"/>
        <v>0</v>
      </c>
      <c r="Q160" s="199">
        <v>0</v>
      </c>
      <c r="R160" s="199">
        <f t="shared" si="42"/>
        <v>0</v>
      </c>
      <c r="S160" s="199">
        <v>0</v>
      </c>
      <c r="T160" s="200">
        <f t="shared" si="43"/>
        <v>0</v>
      </c>
      <c r="AR160" s="22" t="s">
        <v>155</v>
      </c>
      <c r="AT160" s="22" t="s">
        <v>151</v>
      </c>
      <c r="AU160" s="22" t="s">
        <v>82</v>
      </c>
      <c r="AY160" s="22" t="s">
        <v>148</v>
      </c>
      <c r="BE160" s="201">
        <f t="shared" si="44"/>
        <v>0</v>
      </c>
      <c r="BF160" s="201">
        <f t="shared" si="45"/>
        <v>0</v>
      </c>
      <c r="BG160" s="201">
        <f t="shared" si="46"/>
        <v>0</v>
      </c>
      <c r="BH160" s="201">
        <f t="shared" si="47"/>
        <v>0</v>
      </c>
      <c r="BI160" s="201">
        <f t="shared" si="48"/>
        <v>0</v>
      </c>
      <c r="BJ160" s="22" t="s">
        <v>155</v>
      </c>
      <c r="BK160" s="201">
        <f t="shared" si="49"/>
        <v>0</v>
      </c>
      <c r="BL160" s="22" t="s">
        <v>155</v>
      </c>
      <c r="BM160" s="22" t="s">
        <v>542</v>
      </c>
    </row>
    <row r="161" spans="2:65" s="1" customFormat="1" ht="16.5" customHeight="1">
      <c r="B161" s="39"/>
      <c r="C161" s="190" t="s">
        <v>543</v>
      </c>
      <c r="D161" s="190" t="s">
        <v>151</v>
      </c>
      <c r="E161" s="191" t="s">
        <v>544</v>
      </c>
      <c r="F161" s="192" t="s">
        <v>545</v>
      </c>
      <c r="G161" s="193" t="s">
        <v>174</v>
      </c>
      <c r="H161" s="194">
        <v>1</v>
      </c>
      <c r="I161" s="195"/>
      <c r="J161" s="196">
        <f t="shared" si="40"/>
        <v>0</v>
      </c>
      <c r="K161" s="192" t="s">
        <v>21</v>
      </c>
      <c r="L161" s="59"/>
      <c r="M161" s="197" t="s">
        <v>21</v>
      </c>
      <c r="N161" s="198" t="s">
        <v>45</v>
      </c>
      <c r="O161" s="40"/>
      <c r="P161" s="199">
        <f t="shared" si="41"/>
        <v>0</v>
      </c>
      <c r="Q161" s="199">
        <v>0</v>
      </c>
      <c r="R161" s="199">
        <f t="shared" si="42"/>
        <v>0</v>
      </c>
      <c r="S161" s="199">
        <v>0</v>
      </c>
      <c r="T161" s="200">
        <f t="shared" si="43"/>
        <v>0</v>
      </c>
      <c r="AR161" s="22" t="s">
        <v>155</v>
      </c>
      <c r="AT161" s="22" t="s">
        <v>151</v>
      </c>
      <c r="AU161" s="22" t="s">
        <v>82</v>
      </c>
      <c r="AY161" s="22" t="s">
        <v>148</v>
      </c>
      <c r="BE161" s="201">
        <f t="shared" si="44"/>
        <v>0</v>
      </c>
      <c r="BF161" s="201">
        <f t="shared" si="45"/>
        <v>0</v>
      </c>
      <c r="BG161" s="201">
        <f t="shared" si="46"/>
        <v>0</v>
      </c>
      <c r="BH161" s="201">
        <f t="shared" si="47"/>
        <v>0</v>
      </c>
      <c r="BI161" s="201">
        <f t="shared" si="48"/>
        <v>0</v>
      </c>
      <c r="BJ161" s="22" t="s">
        <v>155</v>
      </c>
      <c r="BK161" s="201">
        <f t="shared" si="49"/>
        <v>0</v>
      </c>
      <c r="BL161" s="22" t="s">
        <v>155</v>
      </c>
      <c r="BM161" s="22" t="s">
        <v>546</v>
      </c>
    </row>
    <row r="162" spans="2:65" s="1" customFormat="1" ht="16.5" customHeight="1">
      <c r="B162" s="39"/>
      <c r="C162" s="190" t="s">
        <v>547</v>
      </c>
      <c r="D162" s="190" t="s">
        <v>151</v>
      </c>
      <c r="E162" s="191" t="s">
        <v>548</v>
      </c>
      <c r="F162" s="192" t="s">
        <v>549</v>
      </c>
      <c r="G162" s="193" t="s">
        <v>174</v>
      </c>
      <c r="H162" s="194">
        <v>42</v>
      </c>
      <c r="I162" s="195"/>
      <c r="J162" s="196">
        <f t="shared" si="40"/>
        <v>0</v>
      </c>
      <c r="K162" s="192" t="s">
        <v>21</v>
      </c>
      <c r="L162" s="59"/>
      <c r="M162" s="197" t="s">
        <v>21</v>
      </c>
      <c r="N162" s="198" t="s">
        <v>45</v>
      </c>
      <c r="O162" s="40"/>
      <c r="P162" s="199">
        <f t="shared" si="41"/>
        <v>0</v>
      </c>
      <c r="Q162" s="199">
        <v>0</v>
      </c>
      <c r="R162" s="199">
        <f t="shared" si="42"/>
        <v>0</v>
      </c>
      <c r="S162" s="199">
        <v>0</v>
      </c>
      <c r="T162" s="200">
        <f t="shared" si="43"/>
        <v>0</v>
      </c>
      <c r="AR162" s="22" t="s">
        <v>155</v>
      </c>
      <c r="AT162" s="22" t="s">
        <v>151</v>
      </c>
      <c r="AU162" s="22" t="s">
        <v>82</v>
      </c>
      <c r="AY162" s="22" t="s">
        <v>148</v>
      </c>
      <c r="BE162" s="201">
        <f t="shared" si="44"/>
        <v>0</v>
      </c>
      <c r="BF162" s="201">
        <f t="shared" si="45"/>
        <v>0</v>
      </c>
      <c r="BG162" s="201">
        <f t="shared" si="46"/>
        <v>0</v>
      </c>
      <c r="BH162" s="201">
        <f t="shared" si="47"/>
        <v>0</v>
      </c>
      <c r="BI162" s="201">
        <f t="shared" si="48"/>
        <v>0</v>
      </c>
      <c r="BJ162" s="22" t="s">
        <v>155</v>
      </c>
      <c r="BK162" s="201">
        <f t="shared" si="49"/>
        <v>0</v>
      </c>
      <c r="BL162" s="22" t="s">
        <v>155</v>
      </c>
      <c r="BM162" s="22" t="s">
        <v>550</v>
      </c>
    </row>
    <row r="163" spans="2:65" s="1" customFormat="1" ht="25.5" customHeight="1">
      <c r="B163" s="39"/>
      <c r="C163" s="190" t="s">
        <v>551</v>
      </c>
      <c r="D163" s="190" t="s">
        <v>151</v>
      </c>
      <c r="E163" s="191" t="s">
        <v>552</v>
      </c>
      <c r="F163" s="192" t="s">
        <v>204</v>
      </c>
      <c r="G163" s="193" t="s">
        <v>174</v>
      </c>
      <c r="H163" s="194">
        <v>4</v>
      </c>
      <c r="I163" s="195"/>
      <c r="J163" s="196">
        <f t="shared" si="40"/>
        <v>0</v>
      </c>
      <c r="K163" s="192" t="s">
        <v>21</v>
      </c>
      <c r="L163" s="59"/>
      <c r="M163" s="197" t="s">
        <v>21</v>
      </c>
      <c r="N163" s="198" t="s">
        <v>45</v>
      </c>
      <c r="O163" s="40"/>
      <c r="P163" s="199">
        <f t="shared" si="41"/>
        <v>0</v>
      </c>
      <c r="Q163" s="199">
        <v>0</v>
      </c>
      <c r="R163" s="199">
        <f t="shared" si="42"/>
        <v>0</v>
      </c>
      <c r="S163" s="199">
        <v>0</v>
      </c>
      <c r="T163" s="200">
        <f t="shared" si="43"/>
        <v>0</v>
      </c>
      <c r="AR163" s="22" t="s">
        <v>155</v>
      </c>
      <c r="AT163" s="22" t="s">
        <v>151</v>
      </c>
      <c r="AU163" s="22" t="s">
        <v>82</v>
      </c>
      <c r="AY163" s="22" t="s">
        <v>148</v>
      </c>
      <c r="BE163" s="201">
        <f t="shared" si="44"/>
        <v>0</v>
      </c>
      <c r="BF163" s="201">
        <f t="shared" si="45"/>
        <v>0</v>
      </c>
      <c r="BG163" s="201">
        <f t="shared" si="46"/>
        <v>0</v>
      </c>
      <c r="BH163" s="201">
        <f t="shared" si="47"/>
        <v>0</v>
      </c>
      <c r="BI163" s="201">
        <f t="shared" si="48"/>
        <v>0</v>
      </c>
      <c r="BJ163" s="22" t="s">
        <v>155</v>
      </c>
      <c r="BK163" s="201">
        <f t="shared" si="49"/>
        <v>0</v>
      </c>
      <c r="BL163" s="22" t="s">
        <v>155</v>
      </c>
      <c r="BM163" s="22" t="s">
        <v>553</v>
      </c>
    </row>
    <row r="164" spans="2:65" s="11" customFormat="1" ht="13.5">
      <c r="B164" s="213"/>
      <c r="C164" s="214"/>
      <c r="D164" s="215" t="s">
        <v>344</v>
      </c>
      <c r="E164" s="216" t="s">
        <v>21</v>
      </c>
      <c r="F164" s="217" t="s">
        <v>554</v>
      </c>
      <c r="G164" s="214"/>
      <c r="H164" s="218">
        <v>4</v>
      </c>
      <c r="I164" s="219"/>
      <c r="J164" s="214"/>
      <c r="K164" s="214"/>
      <c r="L164" s="220"/>
      <c r="M164" s="221"/>
      <c r="N164" s="222"/>
      <c r="O164" s="222"/>
      <c r="P164" s="222"/>
      <c r="Q164" s="222"/>
      <c r="R164" s="222"/>
      <c r="S164" s="222"/>
      <c r="T164" s="223"/>
      <c r="AT164" s="224" t="s">
        <v>344</v>
      </c>
      <c r="AU164" s="224" t="s">
        <v>82</v>
      </c>
      <c r="AV164" s="11" t="s">
        <v>82</v>
      </c>
      <c r="AW164" s="11" t="s">
        <v>35</v>
      </c>
      <c r="AX164" s="11" t="s">
        <v>72</v>
      </c>
      <c r="AY164" s="224" t="s">
        <v>148</v>
      </c>
    </row>
    <row r="165" spans="2:65" s="12" customFormat="1" ht="13.5">
      <c r="B165" s="225"/>
      <c r="C165" s="226"/>
      <c r="D165" s="215" t="s">
        <v>344</v>
      </c>
      <c r="E165" s="227" t="s">
        <v>21</v>
      </c>
      <c r="F165" s="228" t="s">
        <v>347</v>
      </c>
      <c r="G165" s="226"/>
      <c r="H165" s="229">
        <v>4</v>
      </c>
      <c r="I165" s="230"/>
      <c r="J165" s="226"/>
      <c r="K165" s="226"/>
      <c r="L165" s="231"/>
      <c r="M165" s="232"/>
      <c r="N165" s="233"/>
      <c r="O165" s="233"/>
      <c r="P165" s="233"/>
      <c r="Q165" s="233"/>
      <c r="R165" s="233"/>
      <c r="S165" s="233"/>
      <c r="T165" s="234"/>
      <c r="AT165" s="235" t="s">
        <v>344</v>
      </c>
      <c r="AU165" s="235" t="s">
        <v>82</v>
      </c>
      <c r="AV165" s="12" t="s">
        <v>155</v>
      </c>
      <c r="AW165" s="12" t="s">
        <v>35</v>
      </c>
      <c r="AX165" s="12" t="s">
        <v>80</v>
      </c>
      <c r="AY165" s="235" t="s">
        <v>148</v>
      </c>
    </row>
    <row r="166" spans="2:65" s="1" customFormat="1" ht="25.5" customHeight="1">
      <c r="B166" s="39"/>
      <c r="C166" s="190" t="s">
        <v>315</v>
      </c>
      <c r="D166" s="190" t="s">
        <v>151</v>
      </c>
      <c r="E166" s="191" t="s">
        <v>555</v>
      </c>
      <c r="F166" s="192" t="s">
        <v>556</v>
      </c>
      <c r="G166" s="193" t="s">
        <v>174</v>
      </c>
      <c r="H166" s="194">
        <v>34</v>
      </c>
      <c r="I166" s="195"/>
      <c r="J166" s="196">
        <f>ROUND(I166*H166,2)</f>
        <v>0</v>
      </c>
      <c r="K166" s="192" t="s">
        <v>21</v>
      </c>
      <c r="L166" s="59"/>
      <c r="M166" s="197" t="s">
        <v>21</v>
      </c>
      <c r="N166" s="198" t="s">
        <v>45</v>
      </c>
      <c r="O166" s="40"/>
      <c r="P166" s="199">
        <f>O166*H166</f>
        <v>0</v>
      </c>
      <c r="Q166" s="199">
        <v>0</v>
      </c>
      <c r="R166" s="199">
        <f>Q166*H166</f>
        <v>0</v>
      </c>
      <c r="S166" s="199">
        <v>0</v>
      </c>
      <c r="T166" s="200">
        <f>S166*H166</f>
        <v>0</v>
      </c>
      <c r="AR166" s="22" t="s">
        <v>155</v>
      </c>
      <c r="AT166" s="22" t="s">
        <v>151</v>
      </c>
      <c r="AU166" s="22" t="s">
        <v>82</v>
      </c>
      <c r="AY166" s="22" t="s">
        <v>148</v>
      </c>
      <c r="BE166" s="201">
        <f>IF(N166="základní",J166,0)</f>
        <v>0</v>
      </c>
      <c r="BF166" s="201">
        <f>IF(N166="snížená",J166,0)</f>
        <v>0</v>
      </c>
      <c r="BG166" s="201">
        <f>IF(N166="zákl. přenesená",J166,0)</f>
        <v>0</v>
      </c>
      <c r="BH166" s="201">
        <f>IF(N166="sníž. přenesená",J166,0)</f>
        <v>0</v>
      </c>
      <c r="BI166" s="201">
        <f>IF(N166="nulová",J166,0)</f>
        <v>0</v>
      </c>
      <c r="BJ166" s="22" t="s">
        <v>155</v>
      </c>
      <c r="BK166" s="201">
        <f>ROUND(I166*H166,2)</f>
        <v>0</v>
      </c>
      <c r="BL166" s="22" t="s">
        <v>155</v>
      </c>
      <c r="BM166" s="22" t="s">
        <v>557</v>
      </c>
    </row>
    <row r="167" spans="2:65" s="1" customFormat="1" ht="25.5" customHeight="1">
      <c r="B167" s="39"/>
      <c r="C167" s="190" t="s">
        <v>558</v>
      </c>
      <c r="D167" s="190" t="s">
        <v>151</v>
      </c>
      <c r="E167" s="191" t="s">
        <v>294</v>
      </c>
      <c r="F167" s="192" t="s">
        <v>295</v>
      </c>
      <c r="G167" s="193" t="s">
        <v>154</v>
      </c>
      <c r="H167" s="194">
        <v>0.63100000000000001</v>
      </c>
      <c r="I167" s="195"/>
      <c r="J167" s="196">
        <f>ROUND(I167*H167,2)</f>
        <v>0</v>
      </c>
      <c r="K167" s="192" t="s">
        <v>21</v>
      </c>
      <c r="L167" s="59"/>
      <c r="M167" s="197" t="s">
        <v>21</v>
      </c>
      <c r="N167" s="198" t="s">
        <v>45</v>
      </c>
      <c r="O167" s="40"/>
      <c r="P167" s="199">
        <f>O167*H167</f>
        <v>0</v>
      </c>
      <c r="Q167" s="199">
        <v>0</v>
      </c>
      <c r="R167" s="199">
        <f>Q167*H167</f>
        <v>0</v>
      </c>
      <c r="S167" s="199">
        <v>0</v>
      </c>
      <c r="T167" s="200">
        <f>S167*H167</f>
        <v>0</v>
      </c>
      <c r="AR167" s="22" t="s">
        <v>155</v>
      </c>
      <c r="AT167" s="22" t="s">
        <v>151</v>
      </c>
      <c r="AU167" s="22" t="s">
        <v>82</v>
      </c>
      <c r="AY167" s="22" t="s">
        <v>148</v>
      </c>
      <c r="BE167" s="201">
        <f>IF(N167="základní",J167,0)</f>
        <v>0</v>
      </c>
      <c r="BF167" s="201">
        <f>IF(N167="snížená",J167,0)</f>
        <v>0</v>
      </c>
      <c r="BG167" s="201">
        <f>IF(N167="zákl. přenesená",J167,0)</f>
        <v>0</v>
      </c>
      <c r="BH167" s="201">
        <f>IF(N167="sníž. přenesená",J167,0)</f>
        <v>0</v>
      </c>
      <c r="BI167" s="201">
        <f>IF(N167="nulová",J167,0)</f>
        <v>0</v>
      </c>
      <c r="BJ167" s="22" t="s">
        <v>155</v>
      </c>
      <c r="BK167" s="201">
        <f>ROUND(I167*H167,2)</f>
        <v>0</v>
      </c>
      <c r="BL167" s="22" t="s">
        <v>155</v>
      </c>
      <c r="BM167" s="22" t="s">
        <v>559</v>
      </c>
    </row>
    <row r="168" spans="2:65" s="1" customFormat="1" ht="16.5" customHeight="1">
      <c r="B168" s="39"/>
      <c r="C168" s="190" t="s">
        <v>560</v>
      </c>
      <c r="D168" s="190" t="s">
        <v>151</v>
      </c>
      <c r="E168" s="191" t="s">
        <v>298</v>
      </c>
      <c r="F168" s="192" t="s">
        <v>299</v>
      </c>
      <c r="G168" s="193" t="s">
        <v>190</v>
      </c>
      <c r="H168" s="202"/>
      <c r="I168" s="195"/>
      <c r="J168" s="196">
        <f>ROUND(I168*H168,2)</f>
        <v>0</v>
      </c>
      <c r="K168" s="192" t="s">
        <v>21</v>
      </c>
      <c r="L168" s="59"/>
      <c r="M168" s="197" t="s">
        <v>21</v>
      </c>
      <c r="N168" s="198" t="s">
        <v>45</v>
      </c>
      <c r="O168" s="40"/>
      <c r="P168" s="199">
        <f>O168*H168</f>
        <v>0</v>
      </c>
      <c r="Q168" s="199">
        <v>0</v>
      </c>
      <c r="R168" s="199">
        <f>Q168*H168</f>
        <v>0</v>
      </c>
      <c r="S168" s="199">
        <v>0</v>
      </c>
      <c r="T168" s="200">
        <f>S168*H168</f>
        <v>0</v>
      </c>
      <c r="AR168" s="22" t="s">
        <v>155</v>
      </c>
      <c r="AT168" s="22" t="s">
        <v>151</v>
      </c>
      <c r="AU168" s="22" t="s">
        <v>82</v>
      </c>
      <c r="AY168" s="22" t="s">
        <v>148</v>
      </c>
      <c r="BE168" s="201">
        <f>IF(N168="základní",J168,0)</f>
        <v>0</v>
      </c>
      <c r="BF168" s="201">
        <f>IF(N168="snížená",J168,0)</f>
        <v>0</v>
      </c>
      <c r="BG168" s="201">
        <f>IF(N168="zákl. přenesená",J168,0)</f>
        <v>0</v>
      </c>
      <c r="BH168" s="201">
        <f>IF(N168="sníž. přenesená",J168,0)</f>
        <v>0</v>
      </c>
      <c r="BI168" s="201">
        <f>IF(N168="nulová",J168,0)</f>
        <v>0</v>
      </c>
      <c r="BJ168" s="22" t="s">
        <v>155</v>
      </c>
      <c r="BK168" s="201">
        <f>ROUND(I168*H168,2)</f>
        <v>0</v>
      </c>
      <c r="BL168" s="22" t="s">
        <v>155</v>
      </c>
      <c r="BM168" s="22" t="s">
        <v>561</v>
      </c>
    </row>
    <row r="169" spans="2:65" s="10" customFormat="1" ht="29.85" customHeight="1">
      <c r="B169" s="174"/>
      <c r="C169" s="175"/>
      <c r="D169" s="176" t="s">
        <v>71</v>
      </c>
      <c r="E169" s="188" t="s">
        <v>562</v>
      </c>
      <c r="F169" s="188" t="s">
        <v>271</v>
      </c>
      <c r="G169" s="175"/>
      <c r="H169" s="175"/>
      <c r="I169" s="178"/>
      <c r="J169" s="189">
        <f>BK169</f>
        <v>0</v>
      </c>
      <c r="K169" s="175"/>
      <c r="L169" s="180"/>
      <c r="M169" s="181"/>
      <c r="N169" s="182"/>
      <c r="O169" s="182"/>
      <c r="P169" s="183">
        <f>SUM(P170:P194)</f>
        <v>0</v>
      </c>
      <c r="Q169" s="182"/>
      <c r="R169" s="183">
        <f>SUM(R170:R194)</f>
        <v>0</v>
      </c>
      <c r="S169" s="182"/>
      <c r="T169" s="184">
        <f>SUM(T170:T194)</f>
        <v>0</v>
      </c>
      <c r="AR169" s="185" t="s">
        <v>82</v>
      </c>
      <c r="AT169" s="186" t="s">
        <v>71</v>
      </c>
      <c r="AU169" s="186" t="s">
        <v>80</v>
      </c>
      <c r="AY169" s="185" t="s">
        <v>148</v>
      </c>
      <c r="BK169" s="187">
        <f>SUM(BK170:BK194)</f>
        <v>0</v>
      </c>
    </row>
    <row r="170" spans="2:65" s="1" customFormat="1" ht="16.5" customHeight="1">
      <c r="B170" s="39"/>
      <c r="C170" s="190" t="s">
        <v>563</v>
      </c>
      <c r="D170" s="190" t="s">
        <v>151</v>
      </c>
      <c r="E170" s="191" t="s">
        <v>564</v>
      </c>
      <c r="F170" s="192" t="s">
        <v>565</v>
      </c>
      <c r="G170" s="193" t="s">
        <v>240</v>
      </c>
      <c r="H170" s="194">
        <v>1</v>
      </c>
      <c r="I170" s="195"/>
      <c r="J170" s="196">
        <f t="shared" ref="J170:J191" si="50">ROUND(I170*H170,2)</f>
        <v>0</v>
      </c>
      <c r="K170" s="192" t="s">
        <v>21</v>
      </c>
      <c r="L170" s="59"/>
      <c r="M170" s="197" t="s">
        <v>21</v>
      </c>
      <c r="N170" s="198" t="s">
        <v>45</v>
      </c>
      <c r="O170" s="40"/>
      <c r="P170" s="199">
        <f t="shared" ref="P170:P191" si="51">O170*H170</f>
        <v>0</v>
      </c>
      <c r="Q170" s="199">
        <v>0</v>
      </c>
      <c r="R170" s="199">
        <f t="shared" ref="R170:R191" si="52">Q170*H170</f>
        <v>0</v>
      </c>
      <c r="S170" s="199">
        <v>0</v>
      </c>
      <c r="T170" s="200">
        <f t="shared" ref="T170:T191" si="53">S170*H170</f>
        <v>0</v>
      </c>
      <c r="AR170" s="22" t="s">
        <v>175</v>
      </c>
      <c r="AT170" s="22" t="s">
        <v>151</v>
      </c>
      <c r="AU170" s="22" t="s">
        <v>82</v>
      </c>
      <c r="AY170" s="22" t="s">
        <v>148</v>
      </c>
      <c r="BE170" s="201">
        <f t="shared" ref="BE170:BE191" si="54">IF(N170="základní",J170,0)</f>
        <v>0</v>
      </c>
      <c r="BF170" s="201">
        <f t="shared" ref="BF170:BF191" si="55">IF(N170="snížená",J170,0)</f>
        <v>0</v>
      </c>
      <c r="BG170" s="201">
        <f t="shared" ref="BG170:BG191" si="56">IF(N170="zákl. přenesená",J170,0)</f>
        <v>0</v>
      </c>
      <c r="BH170" s="201">
        <f t="shared" ref="BH170:BH191" si="57">IF(N170="sníž. přenesená",J170,0)</f>
        <v>0</v>
      </c>
      <c r="BI170" s="201">
        <f t="shared" ref="BI170:BI191" si="58">IF(N170="nulová",J170,0)</f>
        <v>0</v>
      </c>
      <c r="BJ170" s="22" t="s">
        <v>155</v>
      </c>
      <c r="BK170" s="201">
        <f t="shared" ref="BK170:BK191" si="59">ROUND(I170*H170,2)</f>
        <v>0</v>
      </c>
      <c r="BL170" s="22" t="s">
        <v>175</v>
      </c>
      <c r="BM170" s="22" t="s">
        <v>566</v>
      </c>
    </row>
    <row r="171" spans="2:65" s="1" customFormat="1" ht="16.5" customHeight="1">
      <c r="B171" s="39"/>
      <c r="C171" s="203" t="s">
        <v>567</v>
      </c>
      <c r="D171" s="203" t="s">
        <v>308</v>
      </c>
      <c r="E171" s="204" t="s">
        <v>568</v>
      </c>
      <c r="F171" s="205" t="s">
        <v>569</v>
      </c>
      <c r="G171" s="206" t="s">
        <v>196</v>
      </c>
      <c r="H171" s="207">
        <v>1</v>
      </c>
      <c r="I171" s="208"/>
      <c r="J171" s="209">
        <f t="shared" si="50"/>
        <v>0</v>
      </c>
      <c r="K171" s="205" t="s">
        <v>21</v>
      </c>
      <c r="L171" s="210"/>
      <c r="M171" s="211" t="s">
        <v>21</v>
      </c>
      <c r="N171" s="212" t="s">
        <v>45</v>
      </c>
      <c r="O171" s="40"/>
      <c r="P171" s="199">
        <f t="shared" si="51"/>
        <v>0</v>
      </c>
      <c r="Q171" s="199">
        <v>0</v>
      </c>
      <c r="R171" s="199">
        <f t="shared" si="52"/>
        <v>0</v>
      </c>
      <c r="S171" s="199">
        <v>0</v>
      </c>
      <c r="T171" s="200">
        <f t="shared" si="53"/>
        <v>0</v>
      </c>
      <c r="AR171" s="22" t="s">
        <v>289</v>
      </c>
      <c r="AT171" s="22" t="s">
        <v>308</v>
      </c>
      <c r="AU171" s="22" t="s">
        <v>82</v>
      </c>
      <c r="AY171" s="22" t="s">
        <v>148</v>
      </c>
      <c r="BE171" s="201">
        <f t="shared" si="54"/>
        <v>0</v>
      </c>
      <c r="BF171" s="201">
        <f t="shared" si="55"/>
        <v>0</v>
      </c>
      <c r="BG171" s="201">
        <f t="shared" si="56"/>
        <v>0</v>
      </c>
      <c r="BH171" s="201">
        <f t="shared" si="57"/>
        <v>0</v>
      </c>
      <c r="BI171" s="201">
        <f t="shared" si="58"/>
        <v>0</v>
      </c>
      <c r="BJ171" s="22" t="s">
        <v>155</v>
      </c>
      <c r="BK171" s="201">
        <f t="shared" si="59"/>
        <v>0</v>
      </c>
      <c r="BL171" s="22" t="s">
        <v>175</v>
      </c>
      <c r="BM171" s="22" t="s">
        <v>570</v>
      </c>
    </row>
    <row r="172" spans="2:65" s="1" customFormat="1" ht="16.5" customHeight="1">
      <c r="B172" s="39"/>
      <c r="C172" s="190" t="s">
        <v>571</v>
      </c>
      <c r="D172" s="190" t="s">
        <v>151</v>
      </c>
      <c r="E172" s="191" t="s">
        <v>572</v>
      </c>
      <c r="F172" s="192" t="s">
        <v>573</v>
      </c>
      <c r="G172" s="193" t="s">
        <v>196</v>
      </c>
      <c r="H172" s="194">
        <v>8</v>
      </c>
      <c r="I172" s="195"/>
      <c r="J172" s="196">
        <f t="shared" si="50"/>
        <v>0</v>
      </c>
      <c r="K172" s="192" t="s">
        <v>21</v>
      </c>
      <c r="L172" s="59"/>
      <c r="M172" s="197" t="s">
        <v>21</v>
      </c>
      <c r="N172" s="198" t="s">
        <v>45</v>
      </c>
      <c r="O172" s="40"/>
      <c r="P172" s="199">
        <f t="shared" si="51"/>
        <v>0</v>
      </c>
      <c r="Q172" s="199">
        <v>0</v>
      </c>
      <c r="R172" s="199">
        <f t="shared" si="52"/>
        <v>0</v>
      </c>
      <c r="S172" s="199">
        <v>0</v>
      </c>
      <c r="T172" s="200">
        <f t="shared" si="53"/>
        <v>0</v>
      </c>
      <c r="AR172" s="22" t="s">
        <v>175</v>
      </c>
      <c r="AT172" s="22" t="s">
        <v>151</v>
      </c>
      <c r="AU172" s="22" t="s">
        <v>82</v>
      </c>
      <c r="AY172" s="22" t="s">
        <v>148</v>
      </c>
      <c r="BE172" s="201">
        <f t="shared" si="54"/>
        <v>0</v>
      </c>
      <c r="BF172" s="201">
        <f t="shared" si="55"/>
        <v>0</v>
      </c>
      <c r="BG172" s="201">
        <f t="shared" si="56"/>
        <v>0</v>
      </c>
      <c r="BH172" s="201">
        <f t="shared" si="57"/>
        <v>0</v>
      </c>
      <c r="BI172" s="201">
        <f t="shared" si="58"/>
        <v>0</v>
      </c>
      <c r="BJ172" s="22" t="s">
        <v>155</v>
      </c>
      <c r="BK172" s="201">
        <f t="shared" si="59"/>
        <v>0</v>
      </c>
      <c r="BL172" s="22" t="s">
        <v>175</v>
      </c>
      <c r="BM172" s="22" t="s">
        <v>574</v>
      </c>
    </row>
    <row r="173" spans="2:65" s="1" customFormat="1" ht="16.5" customHeight="1">
      <c r="B173" s="39"/>
      <c r="C173" s="190" t="s">
        <v>575</v>
      </c>
      <c r="D173" s="190" t="s">
        <v>151</v>
      </c>
      <c r="E173" s="191" t="s">
        <v>576</v>
      </c>
      <c r="F173" s="192" t="s">
        <v>577</v>
      </c>
      <c r="G173" s="193" t="s">
        <v>196</v>
      </c>
      <c r="H173" s="194">
        <v>1</v>
      </c>
      <c r="I173" s="195"/>
      <c r="J173" s="196">
        <f t="shared" si="50"/>
        <v>0</v>
      </c>
      <c r="K173" s="192" t="s">
        <v>21</v>
      </c>
      <c r="L173" s="59"/>
      <c r="M173" s="197" t="s">
        <v>21</v>
      </c>
      <c r="N173" s="198" t="s">
        <v>45</v>
      </c>
      <c r="O173" s="40"/>
      <c r="P173" s="199">
        <f t="shared" si="51"/>
        <v>0</v>
      </c>
      <c r="Q173" s="199">
        <v>0</v>
      </c>
      <c r="R173" s="199">
        <f t="shared" si="52"/>
        <v>0</v>
      </c>
      <c r="S173" s="199">
        <v>0</v>
      </c>
      <c r="T173" s="200">
        <f t="shared" si="53"/>
        <v>0</v>
      </c>
      <c r="AR173" s="22" t="s">
        <v>175</v>
      </c>
      <c r="AT173" s="22" t="s">
        <v>151</v>
      </c>
      <c r="AU173" s="22" t="s">
        <v>82</v>
      </c>
      <c r="AY173" s="22" t="s">
        <v>148</v>
      </c>
      <c r="BE173" s="201">
        <f t="shared" si="54"/>
        <v>0</v>
      </c>
      <c r="BF173" s="201">
        <f t="shared" si="55"/>
        <v>0</v>
      </c>
      <c r="BG173" s="201">
        <f t="shared" si="56"/>
        <v>0</v>
      </c>
      <c r="BH173" s="201">
        <f t="shared" si="57"/>
        <v>0</v>
      </c>
      <c r="BI173" s="201">
        <f t="shared" si="58"/>
        <v>0</v>
      </c>
      <c r="BJ173" s="22" t="s">
        <v>155</v>
      </c>
      <c r="BK173" s="201">
        <f t="shared" si="59"/>
        <v>0</v>
      </c>
      <c r="BL173" s="22" t="s">
        <v>175</v>
      </c>
      <c r="BM173" s="22" t="s">
        <v>578</v>
      </c>
    </row>
    <row r="174" spans="2:65" s="1" customFormat="1" ht="16.5" customHeight="1">
      <c r="B174" s="39"/>
      <c r="C174" s="190" t="s">
        <v>579</v>
      </c>
      <c r="D174" s="190" t="s">
        <v>151</v>
      </c>
      <c r="E174" s="191" t="s">
        <v>580</v>
      </c>
      <c r="F174" s="192" t="s">
        <v>581</v>
      </c>
      <c r="G174" s="193" t="s">
        <v>196</v>
      </c>
      <c r="H174" s="194">
        <v>2</v>
      </c>
      <c r="I174" s="195"/>
      <c r="J174" s="196">
        <f t="shared" si="50"/>
        <v>0</v>
      </c>
      <c r="K174" s="192" t="s">
        <v>21</v>
      </c>
      <c r="L174" s="59"/>
      <c r="M174" s="197" t="s">
        <v>21</v>
      </c>
      <c r="N174" s="198" t="s">
        <v>45</v>
      </c>
      <c r="O174" s="40"/>
      <c r="P174" s="199">
        <f t="shared" si="51"/>
        <v>0</v>
      </c>
      <c r="Q174" s="199">
        <v>0</v>
      </c>
      <c r="R174" s="199">
        <f t="shared" si="52"/>
        <v>0</v>
      </c>
      <c r="S174" s="199">
        <v>0</v>
      </c>
      <c r="T174" s="200">
        <f t="shared" si="53"/>
        <v>0</v>
      </c>
      <c r="AR174" s="22" t="s">
        <v>175</v>
      </c>
      <c r="AT174" s="22" t="s">
        <v>151</v>
      </c>
      <c r="AU174" s="22" t="s">
        <v>82</v>
      </c>
      <c r="AY174" s="22" t="s">
        <v>148</v>
      </c>
      <c r="BE174" s="201">
        <f t="shared" si="54"/>
        <v>0</v>
      </c>
      <c r="BF174" s="201">
        <f t="shared" si="55"/>
        <v>0</v>
      </c>
      <c r="BG174" s="201">
        <f t="shared" si="56"/>
        <v>0</v>
      </c>
      <c r="BH174" s="201">
        <f t="shared" si="57"/>
        <v>0</v>
      </c>
      <c r="BI174" s="201">
        <f t="shared" si="58"/>
        <v>0</v>
      </c>
      <c r="BJ174" s="22" t="s">
        <v>155</v>
      </c>
      <c r="BK174" s="201">
        <f t="shared" si="59"/>
        <v>0</v>
      </c>
      <c r="BL174" s="22" t="s">
        <v>175</v>
      </c>
      <c r="BM174" s="22" t="s">
        <v>582</v>
      </c>
    </row>
    <row r="175" spans="2:65" s="1" customFormat="1" ht="38.25" customHeight="1">
      <c r="B175" s="39"/>
      <c r="C175" s="190" t="s">
        <v>583</v>
      </c>
      <c r="D175" s="190" t="s">
        <v>151</v>
      </c>
      <c r="E175" s="191" t="s">
        <v>584</v>
      </c>
      <c r="F175" s="192" t="s">
        <v>585</v>
      </c>
      <c r="G175" s="193" t="s">
        <v>196</v>
      </c>
      <c r="H175" s="194">
        <v>1</v>
      </c>
      <c r="I175" s="195"/>
      <c r="J175" s="196">
        <f t="shared" si="50"/>
        <v>0</v>
      </c>
      <c r="K175" s="192" t="s">
        <v>21</v>
      </c>
      <c r="L175" s="59"/>
      <c r="M175" s="197" t="s">
        <v>21</v>
      </c>
      <c r="N175" s="198" t="s">
        <v>45</v>
      </c>
      <c r="O175" s="40"/>
      <c r="P175" s="199">
        <f t="shared" si="51"/>
        <v>0</v>
      </c>
      <c r="Q175" s="199">
        <v>0</v>
      </c>
      <c r="R175" s="199">
        <f t="shared" si="52"/>
        <v>0</v>
      </c>
      <c r="S175" s="199">
        <v>0</v>
      </c>
      <c r="T175" s="200">
        <f t="shared" si="53"/>
        <v>0</v>
      </c>
      <c r="AR175" s="22" t="s">
        <v>175</v>
      </c>
      <c r="AT175" s="22" t="s">
        <v>151</v>
      </c>
      <c r="AU175" s="22" t="s">
        <v>82</v>
      </c>
      <c r="AY175" s="22" t="s">
        <v>148</v>
      </c>
      <c r="BE175" s="201">
        <f t="shared" si="54"/>
        <v>0</v>
      </c>
      <c r="BF175" s="201">
        <f t="shared" si="55"/>
        <v>0</v>
      </c>
      <c r="BG175" s="201">
        <f t="shared" si="56"/>
        <v>0</v>
      </c>
      <c r="BH175" s="201">
        <f t="shared" si="57"/>
        <v>0</v>
      </c>
      <c r="BI175" s="201">
        <f t="shared" si="58"/>
        <v>0</v>
      </c>
      <c r="BJ175" s="22" t="s">
        <v>155</v>
      </c>
      <c r="BK175" s="201">
        <f t="shared" si="59"/>
        <v>0</v>
      </c>
      <c r="BL175" s="22" t="s">
        <v>175</v>
      </c>
      <c r="BM175" s="22" t="s">
        <v>586</v>
      </c>
    </row>
    <row r="176" spans="2:65" s="1" customFormat="1" ht="38.25" customHeight="1">
      <c r="B176" s="39"/>
      <c r="C176" s="190" t="s">
        <v>587</v>
      </c>
      <c r="D176" s="190" t="s">
        <v>151</v>
      </c>
      <c r="E176" s="191" t="s">
        <v>588</v>
      </c>
      <c r="F176" s="192" t="s">
        <v>589</v>
      </c>
      <c r="G176" s="193" t="s">
        <v>196</v>
      </c>
      <c r="H176" s="194">
        <v>1</v>
      </c>
      <c r="I176" s="195"/>
      <c r="J176" s="196">
        <f t="shared" si="50"/>
        <v>0</v>
      </c>
      <c r="K176" s="192" t="s">
        <v>21</v>
      </c>
      <c r="L176" s="59"/>
      <c r="M176" s="197" t="s">
        <v>21</v>
      </c>
      <c r="N176" s="198" t="s">
        <v>45</v>
      </c>
      <c r="O176" s="40"/>
      <c r="P176" s="199">
        <f t="shared" si="51"/>
        <v>0</v>
      </c>
      <c r="Q176" s="199">
        <v>0</v>
      </c>
      <c r="R176" s="199">
        <f t="shared" si="52"/>
        <v>0</v>
      </c>
      <c r="S176" s="199">
        <v>0</v>
      </c>
      <c r="T176" s="200">
        <f t="shared" si="53"/>
        <v>0</v>
      </c>
      <c r="AR176" s="22" t="s">
        <v>175</v>
      </c>
      <c r="AT176" s="22" t="s">
        <v>151</v>
      </c>
      <c r="AU176" s="22" t="s">
        <v>82</v>
      </c>
      <c r="AY176" s="22" t="s">
        <v>148</v>
      </c>
      <c r="BE176" s="201">
        <f t="shared" si="54"/>
        <v>0</v>
      </c>
      <c r="BF176" s="201">
        <f t="shared" si="55"/>
        <v>0</v>
      </c>
      <c r="BG176" s="201">
        <f t="shared" si="56"/>
        <v>0</v>
      </c>
      <c r="BH176" s="201">
        <f t="shared" si="57"/>
        <v>0</v>
      </c>
      <c r="BI176" s="201">
        <f t="shared" si="58"/>
        <v>0</v>
      </c>
      <c r="BJ176" s="22" t="s">
        <v>155</v>
      </c>
      <c r="BK176" s="201">
        <f t="shared" si="59"/>
        <v>0</v>
      </c>
      <c r="BL176" s="22" t="s">
        <v>175</v>
      </c>
      <c r="BM176" s="22" t="s">
        <v>590</v>
      </c>
    </row>
    <row r="177" spans="2:65" s="1" customFormat="1" ht="16.5" customHeight="1">
      <c r="B177" s="39"/>
      <c r="C177" s="190" t="s">
        <v>591</v>
      </c>
      <c r="D177" s="190" t="s">
        <v>151</v>
      </c>
      <c r="E177" s="191" t="s">
        <v>592</v>
      </c>
      <c r="F177" s="192" t="s">
        <v>593</v>
      </c>
      <c r="G177" s="193" t="s">
        <v>196</v>
      </c>
      <c r="H177" s="194">
        <v>3</v>
      </c>
      <c r="I177" s="195"/>
      <c r="J177" s="196">
        <f t="shared" si="50"/>
        <v>0</v>
      </c>
      <c r="K177" s="192" t="s">
        <v>21</v>
      </c>
      <c r="L177" s="59"/>
      <c r="M177" s="197" t="s">
        <v>21</v>
      </c>
      <c r="N177" s="198" t="s">
        <v>45</v>
      </c>
      <c r="O177" s="40"/>
      <c r="P177" s="199">
        <f t="shared" si="51"/>
        <v>0</v>
      </c>
      <c r="Q177" s="199">
        <v>0</v>
      </c>
      <c r="R177" s="199">
        <f t="shared" si="52"/>
        <v>0</v>
      </c>
      <c r="S177" s="199">
        <v>0</v>
      </c>
      <c r="T177" s="200">
        <f t="shared" si="53"/>
        <v>0</v>
      </c>
      <c r="AR177" s="22" t="s">
        <v>175</v>
      </c>
      <c r="AT177" s="22" t="s">
        <v>151</v>
      </c>
      <c r="AU177" s="22" t="s">
        <v>82</v>
      </c>
      <c r="AY177" s="22" t="s">
        <v>148</v>
      </c>
      <c r="BE177" s="201">
        <f t="shared" si="54"/>
        <v>0</v>
      </c>
      <c r="BF177" s="201">
        <f t="shared" si="55"/>
        <v>0</v>
      </c>
      <c r="BG177" s="201">
        <f t="shared" si="56"/>
        <v>0</v>
      </c>
      <c r="BH177" s="201">
        <f t="shared" si="57"/>
        <v>0</v>
      </c>
      <c r="BI177" s="201">
        <f t="shared" si="58"/>
        <v>0</v>
      </c>
      <c r="BJ177" s="22" t="s">
        <v>155</v>
      </c>
      <c r="BK177" s="201">
        <f t="shared" si="59"/>
        <v>0</v>
      </c>
      <c r="BL177" s="22" t="s">
        <v>175</v>
      </c>
      <c r="BM177" s="22" t="s">
        <v>594</v>
      </c>
    </row>
    <row r="178" spans="2:65" s="1" customFormat="1" ht="16.5" customHeight="1">
      <c r="B178" s="39"/>
      <c r="C178" s="190" t="s">
        <v>595</v>
      </c>
      <c r="D178" s="190" t="s">
        <v>151</v>
      </c>
      <c r="E178" s="191" t="s">
        <v>596</v>
      </c>
      <c r="F178" s="192" t="s">
        <v>597</v>
      </c>
      <c r="G178" s="193" t="s">
        <v>196</v>
      </c>
      <c r="H178" s="194">
        <v>3</v>
      </c>
      <c r="I178" s="195"/>
      <c r="J178" s="196">
        <f t="shared" si="50"/>
        <v>0</v>
      </c>
      <c r="K178" s="192" t="s">
        <v>21</v>
      </c>
      <c r="L178" s="59"/>
      <c r="M178" s="197" t="s">
        <v>21</v>
      </c>
      <c r="N178" s="198" t="s">
        <v>45</v>
      </c>
      <c r="O178" s="40"/>
      <c r="P178" s="199">
        <f t="shared" si="51"/>
        <v>0</v>
      </c>
      <c r="Q178" s="199">
        <v>0</v>
      </c>
      <c r="R178" s="199">
        <f t="shared" si="52"/>
        <v>0</v>
      </c>
      <c r="S178" s="199">
        <v>0</v>
      </c>
      <c r="T178" s="200">
        <f t="shared" si="53"/>
        <v>0</v>
      </c>
      <c r="AR178" s="22" t="s">
        <v>175</v>
      </c>
      <c r="AT178" s="22" t="s">
        <v>151</v>
      </c>
      <c r="AU178" s="22" t="s">
        <v>82</v>
      </c>
      <c r="AY178" s="22" t="s">
        <v>148</v>
      </c>
      <c r="BE178" s="201">
        <f t="shared" si="54"/>
        <v>0</v>
      </c>
      <c r="BF178" s="201">
        <f t="shared" si="55"/>
        <v>0</v>
      </c>
      <c r="BG178" s="201">
        <f t="shared" si="56"/>
        <v>0</v>
      </c>
      <c r="BH178" s="201">
        <f t="shared" si="57"/>
        <v>0</v>
      </c>
      <c r="BI178" s="201">
        <f t="shared" si="58"/>
        <v>0</v>
      </c>
      <c r="BJ178" s="22" t="s">
        <v>155</v>
      </c>
      <c r="BK178" s="201">
        <f t="shared" si="59"/>
        <v>0</v>
      </c>
      <c r="BL178" s="22" t="s">
        <v>175</v>
      </c>
      <c r="BM178" s="22" t="s">
        <v>598</v>
      </c>
    </row>
    <row r="179" spans="2:65" s="1" customFormat="1" ht="16.5" customHeight="1">
      <c r="B179" s="39"/>
      <c r="C179" s="190" t="s">
        <v>599</v>
      </c>
      <c r="D179" s="190" t="s">
        <v>151</v>
      </c>
      <c r="E179" s="191" t="s">
        <v>600</v>
      </c>
      <c r="F179" s="192" t="s">
        <v>601</v>
      </c>
      <c r="G179" s="193" t="s">
        <v>196</v>
      </c>
      <c r="H179" s="194">
        <v>10</v>
      </c>
      <c r="I179" s="195"/>
      <c r="J179" s="196">
        <f t="shared" si="50"/>
        <v>0</v>
      </c>
      <c r="K179" s="192" t="s">
        <v>21</v>
      </c>
      <c r="L179" s="59"/>
      <c r="M179" s="197" t="s">
        <v>21</v>
      </c>
      <c r="N179" s="198" t="s">
        <v>45</v>
      </c>
      <c r="O179" s="40"/>
      <c r="P179" s="199">
        <f t="shared" si="51"/>
        <v>0</v>
      </c>
      <c r="Q179" s="199">
        <v>0</v>
      </c>
      <c r="R179" s="199">
        <f t="shared" si="52"/>
        <v>0</v>
      </c>
      <c r="S179" s="199">
        <v>0</v>
      </c>
      <c r="T179" s="200">
        <f t="shared" si="53"/>
        <v>0</v>
      </c>
      <c r="AR179" s="22" t="s">
        <v>175</v>
      </c>
      <c r="AT179" s="22" t="s">
        <v>151</v>
      </c>
      <c r="AU179" s="22" t="s">
        <v>82</v>
      </c>
      <c r="AY179" s="22" t="s">
        <v>148</v>
      </c>
      <c r="BE179" s="201">
        <f t="shared" si="54"/>
        <v>0</v>
      </c>
      <c r="BF179" s="201">
        <f t="shared" si="55"/>
        <v>0</v>
      </c>
      <c r="BG179" s="201">
        <f t="shared" si="56"/>
        <v>0</v>
      </c>
      <c r="BH179" s="201">
        <f t="shared" si="57"/>
        <v>0</v>
      </c>
      <c r="BI179" s="201">
        <f t="shared" si="58"/>
        <v>0</v>
      </c>
      <c r="BJ179" s="22" t="s">
        <v>155</v>
      </c>
      <c r="BK179" s="201">
        <f t="shared" si="59"/>
        <v>0</v>
      </c>
      <c r="BL179" s="22" t="s">
        <v>175</v>
      </c>
      <c r="BM179" s="22" t="s">
        <v>602</v>
      </c>
    </row>
    <row r="180" spans="2:65" s="1" customFormat="1" ht="16.5" customHeight="1">
      <c r="B180" s="39"/>
      <c r="C180" s="190" t="s">
        <v>603</v>
      </c>
      <c r="D180" s="190" t="s">
        <v>151</v>
      </c>
      <c r="E180" s="191" t="s">
        <v>604</v>
      </c>
      <c r="F180" s="192" t="s">
        <v>605</v>
      </c>
      <c r="G180" s="193" t="s">
        <v>196</v>
      </c>
      <c r="H180" s="194">
        <v>2</v>
      </c>
      <c r="I180" s="195"/>
      <c r="J180" s="196">
        <f t="shared" si="50"/>
        <v>0</v>
      </c>
      <c r="K180" s="192" t="s">
        <v>21</v>
      </c>
      <c r="L180" s="59"/>
      <c r="M180" s="197" t="s">
        <v>21</v>
      </c>
      <c r="N180" s="198" t="s">
        <v>45</v>
      </c>
      <c r="O180" s="40"/>
      <c r="P180" s="199">
        <f t="shared" si="51"/>
        <v>0</v>
      </c>
      <c r="Q180" s="199">
        <v>0</v>
      </c>
      <c r="R180" s="199">
        <f t="shared" si="52"/>
        <v>0</v>
      </c>
      <c r="S180" s="199">
        <v>0</v>
      </c>
      <c r="T180" s="200">
        <f t="shared" si="53"/>
        <v>0</v>
      </c>
      <c r="AR180" s="22" t="s">
        <v>175</v>
      </c>
      <c r="AT180" s="22" t="s">
        <v>151</v>
      </c>
      <c r="AU180" s="22" t="s">
        <v>82</v>
      </c>
      <c r="AY180" s="22" t="s">
        <v>148</v>
      </c>
      <c r="BE180" s="201">
        <f t="shared" si="54"/>
        <v>0</v>
      </c>
      <c r="BF180" s="201">
        <f t="shared" si="55"/>
        <v>0</v>
      </c>
      <c r="BG180" s="201">
        <f t="shared" si="56"/>
        <v>0</v>
      </c>
      <c r="BH180" s="201">
        <f t="shared" si="57"/>
        <v>0</v>
      </c>
      <c r="BI180" s="201">
        <f t="shared" si="58"/>
        <v>0</v>
      </c>
      <c r="BJ180" s="22" t="s">
        <v>155</v>
      </c>
      <c r="BK180" s="201">
        <f t="shared" si="59"/>
        <v>0</v>
      </c>
      <c r="BL180" s="22" t="s">
        <v>175</v>
      </c>
      <c r="BM180" s="22" t="s">
        <v>606</v>
      </c>
    </row>
    <row r="181" spans="2:65" s="1" customFormat="1" ht="16.5" customHeight="1">
      <c r="B181" s="39"/>
      <c r="C181" s="190" t="s">
        <v>607</v>
      </c>
      <c r="D181" s="190" t="s">
        <v>151</v>
      </c>
      <c r="E181" s="191" t="s">
        <v>608</v>
      </c>
      <c r="F181" s="192" t="s">
        <v>609</v>
      </c>
      <c r="G181" s="193" t="s">
        <v>196</v>
      </c>
      <c r="H181" s="194">
        <v>3</v>
      </c>
      <c r="I181" s="195"/>
      <c r="J181" s="196">
        <f t="shared" si="50"/>
        <v>0</v>
      </c>
      <c r="K181" s="192" t="s">
        <v>21</v>
      </c>
      <c r="L181" s="59"/>
      <c r="M181" s="197" t="s">
        <v>21</v>
      </c>
      <c r="N181" s="198" t="s">
        <v>45</v>
      </c>
      <c r="O181" s="40"/>
      <c r="P181" s="199">
        <f t="shared" si="51"/>
        <v>0</v>
      </c>
      <c r="Q181" s="199">
        <v>0</v>
      </c>
      <c r="R181" s="199">
        <f t="shared" si="52"/>
        <v>0</v>
      </c>
      <c r="S181" s="199">
        <v>0</v>
      </c>
      <c r="T181" s="200">
        <f t="shared" si="53"/>
        <v>0</v>
      </c>
      <c r="AR181" s="22" t="s">
        <v>175</v>
      </c>
      <c r="AT181" s="22" t="s">
        <v>151</v>
      </c>
      <c r="AU181" s="22" t="s">
        <v>82</v>
      </c>
      <c r="AY181" s="22" t="s">
        <v>148</v>
      </c>
      <c r="BE181" s="201">
        <f t="shared" si="54"/>
        <v>0</v>
      </c>
      <c r="BF181" s="201">
        <f t="shared" si="55"/>
        <v>0</v>
      </c>
      <c r="BG181" s="201">
        <f t="shared" si="56"/>
        <v>0</v>
      </c>
      <c r="BH181" s="201">
        <f t="shared" si="57"/>
        <v>0</v>
      </c>
      <c r="BI181" s="201">
        <f t="shared" si="58"/>
        <v>0</v>
      </c>
      <c r="BJ181" s="22" t="s">
        <v>155</v>
      </c>
      <c r="BK181" s="201">
        <f t="shared" si="59"/>
        <v>0</v>
      </c>
      <c r="BL181" s="22" t="s">
        <v>175</v>
      </c>
      <c r="BM181" s="22" t="s">
        <v>610</v>
      </c>
    </row>
    <row r="182" spans="2:65" s="1" customFormat="1" ht="16.5" customHeight="1">
      <c r="B182" s="39"/>
      <c r="C182" s="190" t="s">
        <v>611</v>
      </c>
      <c r="D182" s="190" t="s">
        <v>151</v>
      </c>
      <c r="E182" s="191" t="s">
        <v>612</v>
      </c>
      <c r="F182" s="192" t="s">
        <v>613</v>
      </c>
      <c r="G182" s="193" t="s">
        <v>196</v>
      </c>
      <c r="H182" s="194">
        <v>2</v>
      </c>
      <c r="I182" s="195"/>
      <c r="J182" s="196">
        <f t="shared" si="50"/>
        <v>0</v>
      </c>
      <c r="K182" s="192" t="s">
        <v>21</v>
      </c>
      <c r="L182" s="59"/>
      <c r="M182" s="197" t="s">
        <v>21</v>
      </c>
      <c r="N182" s="198" t="s">
        <v>45</v>
      </c>
      <c r="O182" s="40"/>
      <c r="P182" s="199">
        <f t="shared" si="51"/>
        <v>0</v>
      </c>
      <c r="Q182" s="199">
        <v>0</v>
      </c>
      <c r="R182" s="199">
        <f t="shared" si="52"/>
        <v>0</v>
      </c>
      <c r="S182" s="199">
        <v>0</v>
      </c>
      <c r="T182" s="200">
        <f t="shared" si="53"/>
        <v>0</v>
      </c>
      <c r="AR182" s="22" t="s">
        <v>175</v>
      </c>
      <c r="AT182" s="22" t="s">
        <v>151</v>
      </c>
      <c r="AU182" s="22" t="s">
        <v>82</v>
      </c>
      <c r="AY182" s="22" t="s">
        <v>148</v>
      </c>
      <c r="BE182" s="201">
        <f t="shared" si="54"/>
        <v>0</v>
      </c>
      <c r="BF182" s="201">
        <f t="shared" si="55"/>
        <v>0</v>
      </c>
      <c r="BG182" s="201">
        <f t="shared" si="56"/>
        <v>0</v>
      </c>
      <c r="BH182" s="201">
        <f t="shared" si="57"/>
        <v>0</v>
      </c>
      <c r="BI182" s="201">
        <f t="shared" si="58"/>
        <v>0</v>
      </c>
      <c r="BJ182" s="22" t="s">
        <v>155</v>
      </c>
      <c r="BK182" s="201">
        <f t="shared" si="59"/>
        <v>0</v>
      </c>
      <c r="BL182" s="22" t="s">
        <v>175</v>
      </c>
      <c r="BM182" s="22" t="s">
        <v>614</v>
      </c>
    </row>
    <row r="183" spans="2:65" s="1" customFormat="1" ht="16.5" customHeight="1">
      <c r="B183" s="39"/>
      <c r="C183" s="190" t="s">
        <v>615</v>
      </c>
      <c r="D183" s="190" t="s">
        <v>151</v>
      </c>
      <c r="E183" s="191" t="s">
        <v>616</v>
      </c>
      <c r="F183" s="192" t="s">
        <v>617</v>
      </c>
      <c r="G183" s="193" t="s">
        <v>196</v>
      </c>
      <c r="H183" s="194">
        <v>10</v>
      </c>
      <c r="I183" s="195"/>
      <c r="J183" s="196">
        <f t="shared" si="50"/>
        <v>0</v>
      </c>
      <c r="K183" s="192" t="s">
        <v>21</v>
      </c>
      <c r="L183" s="59"/>
      <c r="M183" s="197" t="s">
        <v>21</v>
      </c>
      <c r="N183" s="198" t="s">
        <v>45</v>
      </c>
      <c r="O183" s="40"/>
      <c r="P183" s="199">
        <f t="shared" si="51"/>
        <v>0</v>
      </c>
      <c r="Q183" s="199">
        <v>0</v>
      </c>
      <c r="R183" s="199">
        <f t="shared" si="52"/>
        <v>0</v>
      </c>
      <c r="S183" s="199">
        <v>0</v>
      </c>
      <c r="T183" s="200">
        <f t="shared" si="53"/>
        <v>0</v>
      </c>
      <c r="AR183" s="22" t="s">
        <v>175</v>
      </c>
      <c r="AT183" s="22" t="s">
        <v>151</v>
      </c>
      <c r="AU183" s="22" t="s">
        <v>82</v>
      </c>
      <c r="AY183" s="22" t="s">
        <v>148</v>
      </c>
      <c r="BE183" s="201">
        <f t="shared" si="54"/>
        <v>0</v>
      </c>
      <c r="BF183" s="201">
        <f t="shared" si="55"/>
        <v>0</v>
      </c>
      <c r="BG183" s="201">
        <f t="shared" si="56"/>
        <v>0</v>
      </c>
      <c r="BH183" s="201">
        <f t="shared" si="57"/>
        <v>0</v>
      </c>
      <c r="BI183" s="201">
        <f t="shared" si="58"/>
        <v>0</v>
      </c>
      <c r="BJ183" s="22" t="s">
        <v>155</v>
      </c>
      <c r="BK183" s="201">
        <f t="shared" si="59"/>
        <v>0</v>
      </c>
      <c r="BL183" s="22" t="s">
        <v>175</v>
      </c>
      <c r="BM183" s="22" t="s">
        <v>618</v>
      </c>
    </row>
    <row r="184" spans="2:65" s="1" customFormat="1" ht="16.5" customHeight="1">
      <c r="B184" s="39"/>
      <c r="C184" s="190" t="s">
        <v>619</v>
      </c>
      <c r="D184" s="190" t="s">
        <v>151</v>
      </c>
      <c r="E184" s="191" t="s">
        <v>620</v>
      </c>
      <c r="F184" s="192" t="s">
        <v>621</v>
      </c>
      <c r="G184" s="193" t="s">
        <v>196</v>
      </c>
      <c r="H184" s="194">
        <v>2</v>
      </c>
      <c r="I184" s="195"/>
      <c r="J184" s="196">
        <f t="shared" si="50"/>
        <v>0</v>
      </c>
      <c r="K184" s="192" t="s">
        <v>21</v>
      </c>
      <c r="L184" s="59"/>
      <c r="M184" s="197" t="s">
        <v>21</v>
      </c>
      <c r="N184" s="198" t="s">
        <v>45</v>
      </c>
      <c r="O184" s="40"/>
      <c r="P184" s="199">
        <f t="shared" si="51"/>
        <v>0</v>
      </c>
      <c r="Q184" s="199">
        <v>0</v>
      </c>
      <c r="R184" s="199">
        <f t="shared" si="52"/>
        <v>0</v>
      </c>
      <c r="S184" s="199">
        <v>0</v>
      </c>
      <c r="T184" s="200">
        <f t="shared" si="53"/>
        <v>0</v>
      </c>
      <c r="AR184" s="22" t="s">
        <v>175</v>
      </c>
      <c r="AT184" s="22" t="s">
        <v>151</v>
      </c>
      <c r="AU184" s="22" t="s">
        <v>82</v>
      </c>
      <c r="AY184" s="22" t="s">
        <v>148</v>
      </c>
      <c r="BE184" s="201">
        <f t="shared" si="54"/>
        <v>0</v>
      </c>
      <c r="BF184" s="201">
        <f t="shared" si="55"/>
        <v>0</v>
      </c>
      <c r="BG184" s="201">
        <f t="shared" si="56"/>
        <v>0</v>
      </c>
      <c r="BH184" s="201">
        <f t="shared" si="57"/>
        <v>0</v>
      </c>
      <c r="BI184" s="201">
        <f t="shared" si="58"/>
        <v>0</v>
      </c>
      <c r="BJ184" s="22" t="s">
        <v>155</v>
      </c>
      <c r="BK184" s="201">
        <f t="shared" si="59"/>
        <v>0</v>
      </c>
      <c r="BL184" s="22" t="s">
        <v>175</v>
      </c>
      <c r="BM184" s="22" t="s">
        <v>622</v>
      </c>
    </row>
    <row r="185" spans="2:65" s="1" customFormat="1" ht="16.5" customHeight="1">
      <c r="B185" s="39"/>
      <c r="C185" s="190" t="s">
        <v>623</v>
      </c>
      <c r="D185" s="190" t="s">
        <v>151</v>
      </c>
      <c r="E185" s="191" t="s">
        <v>624</v>
      </c>
      <c r="F185" s="192" t="s">
        <v>625</v>
      </c>
      <c r="G185" s="193" t="s">
        <v>196</v>
      </c>
      <c r="H185" s="194">
        <v>13</v>
      </c>
      <c r="I185" s="195"/>
      <c r="J185" s="196">
        <f t="shared" si="50"/>
        <v>0</v>
      </c>
      <c r="K185" s="192" t="s">
        <v>21</v>
      </c>
      <c r="L185" s="59"/>
      <c r="M185" s="197" t="s">
        <v>21</v>
      </c>
      <c r="N185" s="198" t="s">
        <v>45</v>
      </c>
      <c r="O185" s="40"/>
      <c r="P185" s="199">
        <f t="shared" si="51"/>
        <v>0</v>
      </c>
      <c r="Q185" s="199">
        <v>0</v>
      </c>
      <c r="R185" s="199">
        <f t="shared" si="52"/>
        <v>0</v>
      </c>
      <c r="S185" s="199">
        <v>0</v>
      </c>
      <c r="T185" s="200">
        <f t="shared" si="53"/>
        <v>0</v>
      </c>
      <c r="AR185" s="22" t="s">
        <v>175</v>
      </c>
      <c r="AT185" s="22" t="s">
        <v>151</v>
      </c>
      <c r="AU185" s="22" t="s">
        <v>82</v>
      </c>
      <c r="AY185" s="22" t="s">
        <v>148</v>
      </c>
      <c r="BE185" s="201">
        <f t="shared" si="54"/>
        <v>0</v>
      </c>
      <c r="BF185" s="201">
        <f t="shared" si="55"/>
        <v>0</v>
      </c>
      <c r="BG185" s="201">
        <f t="shared" si="56"/>
        <v>0</v>
      </c>
      <c r="BH185" s="201">
        <f t="shared" si="57"/>
        <v>0</v>
      </c>
      <c r="BI185" s="201">
        <f t="shared" si="58"/>
        <v>0</v>
      </c>
      <c r="BJ185" s="22" t="s">
        <v>155</v>
      </c>
      <c r="BK185" s="201">
        <f t="shared" si="59"/>
        <v>0</v>
      </c>
      <c r="BL185" s="22" t="s">
        <v>175</v>
      </c>
      <c r="BM185" s="22" t="s">
        <v>626</v>
      </c>
    </row>
    <row r="186" spans="2:65" s="1" customFormat="1" ht="16.5" customHeight="1">
      <c r="B186" s="39"/>
      <c r="C186" s="190" t="s">
        <v>627</v>
      </c>
      <c r="D186" s="190" t="s">
        <v>151</v>
      </c>
      <c r="E186" s="191" t="s">
        <v>628</v>
      </c>
      <c r="F186" s="192" t="s">
        <v>629</v>
      </c>
      <c r="G186" s="193" t="s">
        <v>196</v>
      </c>
      <c r="H186" s="194">
        <v>1</v>
      </c>
      <c r="I186" s="195"/>
      <c r="J186" s="196">
        <f t="shared" si="50"/>
        <v>0</v>
      </c>
      <c r="K186" s="192" t="s">
        <v>21</v>
      </c>
      <c r="L186" s="59"/>
      <c r="M186" s="197" t="s">
        <v>21</v>
      </c>
      <c r="N186" s="198" t="s">
        <v>45</v>
      </c>
      <c r="O186" s="40"/>
      <c r="P186" s="199">
        <f t="shared" si="51"/>
        <v>0</v>
      </c>
      <c r="Q186" s="199">
        <v>0</v>
      </c>
      <c r="R186" s="199">
        <f t="shared" si="52"/>
        <v>0</v>
      </c>
      <c r="S186" s="199">
        <v>0</v>
      </c>
      <c r="T186" s="200">
        <f t="shared" si="53"/>
        <v>0</v>
      </c>
      <c r="AR186" s="22" t="s">
        <v>175</v>
      </c>
      <c r="AT186" s="22" t="s">
        <v>151</v>
      </c>
      <c r="AU186" s="22" t="s">
        <v>82</v>
      </c>
      <c r="AY186" s="22" t="s">
        <v>148</v>
      </c>
      <c r="BE186" s="201">
        <f t="shared" si="54"/>
        <v>0</v>
      </c>
      <c r="BF186" s="201">
        <f t="shared" si="55"/>
        <v>0</v>
      </c>
      <c r="BG186" s="201">
        <f t="shared" si="56"/>
        <v>0</v>
      </c>
      <c r="BH186" s="201">
        <f t="shared" si="57"/>
        <v>0</v>
      </c>
      <c r="BI186" s="201">
        <f t="shared" si="58"/>
        <v>0</v>
      </c>
      <c r="BJ186" s="22" t="s">
        <v>155</v>
      </c>
      <c r="BK186" s="201">
        <f t="shared" si="59"/>
        <v>0</v>
      </c>
      <c r="BL186" s="22" t="s">
        <v>175</v>
      </c>
      <c r="BM186" s="22" t="s">
        <v>630</v>
      </c>
    </row>
    <row r="187" spans="2:65" s="1" customFormat="1" ht="38.25" customHeight="1">
      <c r="B187" s="39"/>
      <c r="C187" s="190" t="s">
        <v>631</v>
      </c>
      <c r="D187" s="190" t="s">
        <v>151</v>
      </c>
      <c r="E187" s="191" t="s">
        <v>632</v>
      </c>
      <c r="F187" s="192" t="s">
        <v>633</v>
      </c>
      <c r="G187" s="193" t="s">
        <v>196</v>
      </c>
      <c r="H187" s="194">
        <v>1</v>
      </c>
      <c r="I187" s="195"/>
      <c r="J187" s="196">
        <f t="shared" si="50"/>
        <v>0</v>
      </c>
      <c r="K187" s="192" t="s">
        <v>21</v>
      </c>
      <c r="L187" s="59"/>
      <c r="M187" s="197" t="s">
        <v>21</v>
      </c>
      <c r="N187" s="198" t="s">
        <v>45</v>
      </c>
      <c r="O187" s="40"/>
      <c r="P187" s="199">
        <f t="shared" si="51"/>
        <v>0</v>
      </c>
      <c r="Q187" s="199">
        <v>0</v>
      </c>
      <c r="R187" s="199">
        <f t="shared" si="52"/>
        <v>0</v>
      </c>
      <c r="S187" s="199">
        <v>0</v>
      </c>
      <c r="T187" s="200">
        <f t="shared" si="53"/>
        <v>0</v>
      </c>
      <c r="AR187" s="22" t="s">
        <v>175</v>
      </c>
      <c r="AT187" s="22" t="s">
        <v>151</v>
      </c>
      <c r="AU187" s="22" t="s">
        <v>82</v>
      </c>
      <c r="AY187" s="22" t="s">
        <v>148</v>
      </c>
      <c r="BE187" s="201">
        <f t="shared" si="54"/>
        <v>0</v>
      </c>
      <c r="BF187" s="201">
        <f t="shared" si="55"/>
        <v>0</v>
      </c>
      <c r="BG187" s="201">
        <f t="shared" si="56"/>
        <v>0</v>
      </c>
      <c r="BH187" s="201">
        <f t="shared" si="57"/>
        <v>0</v>
      </c>
      <c r="BI187" s="201">
        <f t="shared" si="58"/>
        <v>0</v>
      </c>
      <c r="BJ187" s="22" t="s">
        <v>155</v>
      </c>
      <c r="BK187" s="201">
        <f t="shared" si="59"/>
        <v>0</v>
      </c>
      <c r="BL187" s="22" t="s">
        <v>175</v>
      </c>
      <c r="BM187" s="22" t="s">
        <v>634</v>
      </c>
    </row>
    <row r="188" spans="2:65" s="1" customFormat="1" ht="16.5" customHeight="1">
      <c r="B188" s="39"/>
      <c r="C188" s="190" t="s">
        <v>635</v>
      </c>
      <c r="D188" s="190" t="s">
        <v>151</v>
      </c>
      <c r="E188" s="191" t="s">
        <v>636</v>
      </c>
      <c r="F188" s="192" t="s">
        <v>637</v>
      </c>
      <c r="G188" s="193" t="s">
        <v>196</v>
      </c>
      <c r="H188" s="194">
        <v>1</v>
      </c>
      <c r="I188" s="195"/>
      <c r="J188" s="196">
        <f t="shared" si="50"/>
        <v>0</v>
      </c>
      <c r="K188" s="192" t="s">
        <v>21</v>
      </c>
      <c r="L188" s="59"/>
      <c r="M188" s="197" t="s">
        <v>21</v>
      </c>
      <c r="N188" s="198" t="s">
        <v>45</v>
      </c>
      <c r="O188" s="40"/>
      <c r="P188" s="199">
        <f t="shared" si="51"/>
        <v>0</v>
      </c>
      <c r="Q188" s="199">
        <v>0</v>
      </c>
      <c r="R188" s="199">
        <f t="shared" si="52"/>
        <v>0</v>
      </c>
      <c r="S188" s="199">
        <v>0</v>
      </c>
      <c r="T188" s="200">
        <f t="shared" si="53"/>
        <v>0</v>
      </c>
      <c r="AR188" s="22" t="s">
        <v>175</v>
      </c>
      <c r="AT188" s="22" t="s">
        <v>151</v>
      </c>
      <c r="AU188" s="22" t="s">
        <v>82</v>
      </c>
      <c r="AY188" s="22" t="s">
        <v>148</v>
      </c>
      <c r="BE188" s="201">
        <f t="shared" si="54"/>
        <v>0</v>
      </c>
      <c r="BF188" s="201">
        <f t="shared" si="55"/>
        <v>0</v>
      </c>
      <c r="BG188" s="201">
        <f t="shared" si="56"/>
        <v>0</v>
      </c>
      <c r="BH188" s="201">
        <f t="shared" si="57"/>
        <v>0</v>
      </c>
      <c r="BI188" s="201">
        <f t="shared" si="58"/>
        <v>0</v>
      </c>
      <c r="BJ188" s="22" t="s">
        <v>155</v>
      </c>
      <c r="BK188" s="201">
        <f t="shared" si="59"/>
        <v>0</v>
      </c>
      <c r="BL188" s="22" t="s">
        <v>175</v>
      </c>
      <c r="BM188" s="22" t="s">
        <v>638</v>
      </c>
    </row>
    <row r="189" spans="2:65" s="1" customFormat="1" ht="16.5" customHeight="1">
      <c r="B189" s="39"/>
      <c r="C189" s="190" t="s">
        <v>639</v>
      </c>
      <c r="D189" s="190" t="s">
        <v>151</v>
      </c>
      <c r="E189" s="191" t="s">
        <v>254</v>
      </c>
      <c r="F189" s="192" t="s">
        <v>640</v>
      </c>
      <c r="G189" s="193" t="s">
        <v>196</v>
      </c>
      <c r="H189" s="194">
        <v>13</v>
      </c>
      <c r="I189" s="195"/>
      <c r="J189" s="196">
        <f t="shared" si="50"/>
        <v>0</v>
      </c>
      <c r="K189" s="192" t="s">
        <v>21</v>
      </c>
      <c r="L189" s="59"/>
      <c r="M189" s="197" t="s">
        <v>21</v>
      </c>
      <c r="N189" s="198" t="s">
        <v>45</v>
      </c>
      <c r="O189" s="40"/>
      <c r="P189" s="199">
        <f t="shared" si="51"/>
        <v>0</v>
      </c>
      <c r="Q189" s="199">
        <v>0</v>
      </c>
      <c r="R189" s="199">
        <f t="shared" si="52"/>
        <v>0</v>
      </c>
      <c r="S189" s="199">
        <v>0</v>
      </c>
      <c r="T189" s="200">
        <f t="shared" si="53"/>
        <v>0</v>
      </c>
      <c r="AR189" s="22" t="s">
        <v>175</v>
      </c>
      <c r="AT189" s="22" t="s">
        <v>151</v>
      </c>
      <c r="AU189" s="22" t="s">
        <v>82</v>
      </c>
      <c r="AY189" s="22" t="s">
        <v>148</v>
      </c>
      <c r="BE189" s="201">
        <f t="shared" si="54"/>
        <v>0</v>
      </c>
      <c r="BF189" s="201">
        <f t="shared" si="55"/>
        <v>0</v>
      </c>
      <c r="BG189" s="201">
        <f t="shared" si="56"/>
        <v>0</v>
      </c>
      <c r="BH189" s="201">
        <f t="shared" si="57"/>
        <v>0</v>
      </c>
      <c r="BI189" s="201">
        <f t="shared" si="58"/>
        <v>0</v>
      </c>
      <c r="BJ189" s="22" t="s">
        <v>155</v>
      </c>
      <c r="BK189" s="201">
        <f t="shared" si="59"/>
        <v>0</v>
      </c>
      <c r="BL189" s="22" t="s">
        <v>175</v>
      </c>
      <c r="BM189" s="22" t="s">
        <v>641</v>
      </c>
    </row>
    <row r="190" spans="2:65" s="1" customFormat="1" ht="25.5" customHeight="1">
      <c r="B190" s="39"/>
      <c r="C190" s="190" t="s">
        <v>642</v>
      </c>
      <c r="D190" s="190" t="s">
        <v>151</v>
      </c>
      <c r="E190" s="191" t="s">
        <v>643</v>
      </c>
      <c r="F190" s="192" t="s">
        <v>644</v>
      </c>
      <c r="G190" s="193" t="s">
        <v>196</v>
      </c>
      <c r="H190" s="194">
        <v>1</v>
      </c>
      <c r="I190" s="195"/>
      <c r="J190" s="196">
        <f t="shared" si="50"/>
        <v>0</v>
      </c>
      <c r="K190" s="192" t="s">
        <v>21</v>
      </c>
      <c r="L190" s="59"/>
      <c r="M190" s="197" t="s">
        <v>21</v>
      </c>
      <c r="N190" s="198" t="s">
        <v>45</v>
      </c>
      <c r="O190" s="40"/>
      <c r="P190" s="199">
        <f t="shared" si="51"/>
        <v>0</v>
      </c>
      <c r="Q190" s="199">
        <v>0</v>
      </c>
      <c r="R190" s="199">
        <f t="shared" si="52"/>
        <v>0</v>
      </c>
      <c r="S190" s="199">
        <v>0</v>
      </c>
      <c r="T190" s="200">
        <f t="shared" si="53"/>
        <v>0</v>
      </c>
      <c r="AR190" s="22" t="s">
        <v>175</v>
      </c>
      <c r="AT190" s="22" t="s">
        <v>151</v>
      </c>
      <c r="AU190" s="22" t="s">
        <v>82</v>
      </c>
      <c r="AY190" s="22" t="s">
        <v>148</v>
      </c>
      <c r="BE190" s="201">
        <f t="shared" si="54"/>
        <v>0</v>
      </c>
      <c r="BF190" s="201">
        <f t="shared" si="55"/>
        <v>0</v>
      </c>
      <c r="BG190" s="201">
        <f t="shared" si="56"/>
        <v>0</v>
      </c>
      <c r="BH190" s="201">
        <f t="shared" si="57"/>
        <v>0</v>
      </c>
      <c r="BI190" s="201">
        <f t="shared" si="58"/>
        <v>0</v>
      </c>
      <c r="BJ190" s="22" t="s">
        <v>155</v>
      </c>
      <c r="BK190" s="201">
        <f t="shared" si="59"/>
        <v>0</v>
      </c>
      <c r="BL190" s="22" t="s">
        <v>175</v>
      </c>
      <c r="BM190" s="22" t="s">
        <v>645</v>
      </c>
    </row>
    <row r="191" spans="2:65" s="1" customFormat="1" ht="16.5" customHeight="1">
      <c r="B191" s="39"/>
      <c r="C191" s="190" t="s">
        <v>646</v>
      </c>
      <c r="D191" s="190" t="s">
        <v>151</v>
      </c>
      <c r="E191" s="191" t="s">
        <v>647</v>
      </c>
      <c r="F191" s="192" t="s">
        <v>648</v>
      </c>
      <c r="G191" s="193" t="s">
        <v>196</v>
      </c>
      <c r="H191" s="194">
        <v>12</v>
      </c>
      <c r="I191" s="195"/>
      <c r="J191" s="196">
        <f t="shared" si="50"/>
        <v>0</v>
      </c>
      <c r="K191" s="192" t="s">
        <v>21</v>
      </c>
      <c r="L191" s="59"/>
      <c r="M191" s="197" t="s">
        <v>21</v>
      </c>
      <c r="N191" s="198" t="s">
        <v>45</v>
      </c>
      <c r="O191" s="40"/>
      <c r="P191" s="199">
        <f t="shared" si="51"/>
        <v>0</v>
      </c>
      <c r="Q191" s="199">
        <v>0</v>
      </c>
      <c r="R191" s="199">
        <f t="shared" si="52"/>
        <v>0</v>
      </c>
      <c r="S191" s="199">
        <v>0</v>
      </c>
      <c r="T191" s="200">
        <f t="shared" si="53"/>
        <v>0</v>
      </c>
      <c r="AR191" s="22" t="s">
        <v>175</v>
      </c>
      <c r="AT191" s="22" t="s">
        <v>151</v>
      </c>
      <c r="AU191" s="22" t="s">
        <v>82</v>
      </c>
      <c r="AY191" s="22" t="s">
        <v>148</v>
      </c>
      <c r="BE191" s="201">
        <f t="shared" si="54"/>
        <v>0</v>
      </c>
      <c r="BF191" s="201">
        <f t="shared" si="55"/>
        <v>0</v>
      </c>
      <c r="BG191" s="201">
        <f t="shared" si="56"/>
        <v>0</v>
      </c>
      <c r="BH191" s="201">
        <f t="shared" si="57"/>
        <v>0</v>
      </c>
      <c r="BI191" s="201">
        <f t="shared" si="58"/>
        <v>0</v>
      </c>
      <c r="BJ191" s="22" t="s">
        <v>155</v>
      </c>
      <c r="BK191" s="201">
        <f t="shared" si="59"/>
        <v>0</v>
      </c>
      <c r="BL191" s="22" t="s">
        <v>175</v>
      </c>
      <c r="BM191" s="22" t="s">
        <v>649</v>
      </c>
    </row>
    <row r="192" spans="2:65" s="11" customFormat="1" ht="13.5">
      <c r="B192" s="213"/>
      <c r="C192" s="214"/>
      <c r="D192" s="215" t="s">
        <v>344</v>
      </c>
      <c r="E192" s="216" t="s">
        <v>21</v>
      </c>
      <c r="F192" s="217" t="s">
        <v>650</v>
      </c>
      <c r="G192" s="214"/>
      <c r="H192" s="218">
        <v>12</v>
      </c>
      <c r="I192" s="219"/>
      <c r="J192" s="214"/>
      <c r="K192" s="214"/>
      <c r="L192" s="220"/>
      <c r="M192" s="221"/>
      <c r="N192" s="222"/>
      <c r="O192" s="222"/>
      <c r="P192" s="222"/>
      <c r="Q192" s="222"/>
      <c r="R192" s="222"/>
      <c r="S192" s="222"/>
      <c r="T192" s="223"/>
      <c r="AT192" s="224" t="s">
        <v>344</v>
      </c>
      <c r="AU192" s="224" t="s">
        <v>82</v>
      </c>
      <c r="AV192" s="11" t="s">
        <v>82</v>
      </c>
      <c r="AW192" s="11" t="s">
        <v>35</v>
      </c>
      <c r="AX192" s="11" t="s">
        <v>72</v>
      </c>
      <c r="AY192" s="224" t="s">
        <v>148</v>
      </c>
    </row>
    <row r="193" spans="2:65" s="12" customFormat="1" ht="13.5">
      <c r="B193" s="225"/>
      <c r="C193" s="226"/>
      <c r="D193" s="215" t="s">
        <v>344</v>
      </c>
      <c r="E193" s="227" t="s">
        <v>21</v>
      </c>
      <c r="F193" s="228" t="s">
        <v>347</v>
      </c>
      <c r="G193" s="226"/>
      <c r="H193" s="229">
        <v>12</v>
      </c>
      <c r="I193" s="230"/>
      <c r="J193" s="226"/>
      <c r="K193" s="226"/>
      <c r="L193" s="231"/>
      <c r="M193" s="232"/>
      <c r="N193" s="233"/>
      <c r="O193" s="233"/>
      <c r="P193" s="233"/>
      <c r="Q193" s="233"/>
      <c r="R193" s="233"/>
      <c r="S193" s="233"/>
      <c r="T193" s="234"/>
      <c r="AT193" s="235" t="s">
        <v>344</v>
      </c>
      <c r="AU193" s="235" t="s">
        <v>82</v>
      </c>
      <c r="AV193" s="12" t="s">
        <v>155</v>
      </c>
      <c r="AW193" s="12" t="s">
        <v>35</v>
      </c>
      <c r="AX193" s="12" t="s">
        <v>80</v>
      </c>
      <c r="AY193" s="235" t="s">
        <v>148</v>
      </c>
    </row>
    <row r="194" spans="2:65" s="1" customFormat="1" ht="16.5" customHeight="1">
      <c r="B194" s="39"/>
      <c r="C194" s="190" t="s">
        <v>651</v>
      </c>
      <c r="D194" s="190" t="s">
        <v>151</v>
      </c>
      <c r="E194" s="191" t="s">
        <v>652</v>
      </c>
      <c r="F194" s="192" t="s">
        <v>653</v>
      </c>
      <c r="G194" s="193" t="s">
        <v>190</v>
      </c>
      <c r="H194" s="202"/>
      <c r="I194" s="195"/>
      <c r="J194" s="196">
        <f>ROUND(I194*H194,2)</f>
        <v>0</v>
      </c>
      <c r="K194" s="192" t="s">
        <v>21</v>
      </c>
      <c r="L194" s="59"/>
      <c r="M194" s="197" t="s">
        <v>21</v>
      </c>
      <c r="N194" s="198" t="s">
        <v>45</v>
      </c>
      <c r="O194" s="40"/>
      <c r="P194" s="199">
        <f>O194*H194</f>
        <v>0</v>
      </c>
      <c r="Q194" s="199">
        <v>0</v>
      </c>
      <c r="R194" s="199">
        <f>Q194*H194</f>
        <v>0</v>
      </c>
      <c r="S194" s="199">
        <v>0</v>
      </c>
      <c r="T194" s="200">
        <f>S194*H194</f>
        <v>0</v>
      </c>
      <c r="AR194" s="22" t="s">
        <v>175</v>
      </c>
      <c r="AT194" s="22" t="s">
        <v>151</v>
      </c>
      <c r="AU194" s="22" t="s">
        <v>82</v>
      </c>
      <c r="AY194" s="22" t="s">
        <v>148</v>
      </c>
      <c r="BE194" s="201">
        <f>IF(N194="základní",J194,0)</f>
        <v>0</v>
      </c>
      <c r="BF194" s="201">
        <f>IF(N194="snížená",J194,0)</f>
        <v>0</v>
      </c>
      <c r="BG194" s="201">
        <f>IF(N194="zákl. přenesená",J194,0)</f>
        <v>0</v>
      </c>
      <c r="BH194" s="201">
        <f>IF(N194="sníž. přenesená",J194,0)</f>
        <v>0</v>
      </c>
      <c r="BI194" s="201">
        <f>IF(N194="nulová",J194,0)</f>
        <v>0</v>
      </c>
      <c r="BJ194" s="22" t="s">
        <v>155</v>
      </c>
      <c r="BK194" s="201">
        <f>ROUND(I194*H194,2)</f>
        <v>0</v>
      </c>
      <c r="BL194" s="22" t="s">
        <v>175</v>
      </c>
      <c r="BM194" s="22" t="s">
        <v>654</v>
      </c>
    </row>
    <row r="195" spans="2:65" s="10" customFormat="1" ht="29.85" customHeight="1">
      <c r="B195" s="174"/>
      <c r="C195" s="175"/>
      <c r="D195" s="176" t="s">
        <v>71</v>
      </c>
      <c r="E195" s="188" t="s">
        <v>301</v>
      </c>
      <c r="F195" s="188" t="s">
        <v>302</v>
      </c>
      <c r="G195" s="175"/>
      <c r="H195" s="175"/>
      <c r="I195" s="178"/>
      <c r="J195" s="189">
        <f>BK195</f>
        <v>0</v>
      </c>
      <c r="K195" s="175"/>
      <c r="L195" s="180"/>
      <c r="M195" s="181"/>
      <c r="N195" s="182"/>
      <c r="O195" s="182"/>
      <c r="P195" s="183">
        <f>SUM(P196:P198)</f>
        <v>0</v>
      </c>
      <c r="Q195" s="182"/>
      <c r="R195" s="183">
        <f>SUM(R196:R198)</f>
        <v>0</v>
      </c>
      <c r="S195" s="182"/>
      <c r="T195" s="184">
        <f>SUM(T196:T198)</f>
        <v>0</v>
      </c>
      <c r="AR195" s="185" t="s">
        <v>82</v>
      </c>
      <c r="AT195" s="186" t="s">
        <v>71</v>
      </c>
      <c r="AU195" s="186" t="s">
        <v>80</v>
      </c>
      <c r="AY195" s="185" t="s">
        <v>148</v>
      </c>
      <c r="BK195" s="187">
        <f>SUM(BK196:BK198)</f>
        <v>0</v>
      </c>
    </row>
    <row r="196" spans="2:65" s="1" customFormat="1" ht="25.5" customHeight="1">
      <c r="B196" s="39"/>
      <c r="C196" s="190" t="s">
        <v>655</v>
      </c>
      <c r="D196" s="190" t="s">
        <v>151</v>
      </c>
      <c r="E196" s="191" t="s">
        <v>656</v>
      </c>
      <c r="F196" s="192" t="s">
        <v>657</v>
      </c>
      <c r="G196" s="193" t="s">
        <v>658</v>
      </c>
      <c r="H196" s="194">
        <v>25</v>
      </c>
      <c r="I196" s="195"/>
      <c r="J196" s="196">
        <f>ROUND(I196*H196,2)</f>
        <v>0</v>
      </c>
      <c r="K196" s="192" t="s">
        <v>21</v>
      </c>
      <c r="L196" s="59"/>
      <c r="M196" s="197" t="s">
        <v>21</v>
      </c>
      <c r="N196" s="198" t="s">
        <v>45</v>
      </c>
      <c r="O196" s="40"/>
      <c r="P196" s="199">
        <f>O196*H196</f>
        <v>0</v>
      </c>
      <c r="Q196" s="199">
        <v>0</v>
      </c>
      <c r="R196" s="199">
        <f>Q196*H196</f>
        <v>0</v>
      </c>
      <c r="S196" s="199">
        <v>0</v>
      </c>
      <c r="T196" s="200">
        <f>S196*H196</f>
        <v>0</v>
      </c>
      <c r="AR196" s="22" t="s">
        <v>175</v>
      </c>
      <c r="AT196" s="22" t="s">
        <v>151</v>
      </c>
      <c r="AU196" s="22" t="s">
        <v>82</v>
      </c>
      <c r="AY196" s="22" t="s">
        <v>148</v>
      </c>
      <c r="BE196" s="201">
        <f>IF(N196="základní",J196,0)</f>
        <v>0</v>
      </c>
      <c r="BF196" s="201">
        <f>IF(N196="snížená",J196,0)</f>
        <v>0</v>
      </c>
      <c r="BG196" s="201">
        <f>IF(N196="zákl. přenesená",J196,0)</f>
        <v>0</v>
      </c>
      <c r="BH196" s="201">
        <f>IF(N196="sníž. přenesená",J196,0)</f>
        <v>0</v>
      </c>
      <c r="BI196" s="201">
        <f>IF(N196="nulová",J196,0)</f>
        <v>0</v>
      </c>
      <c r="BJ196" s="22" t="s">
        <v>155</v>
      </c>
      <c r="BK196" s="201">
        <f>ROUND(I196*H196,2)</f>
        <v>0</v>
      </c>
      <c r="BL196" s="22" t="s">
        <v>175</v>
      </c>
      <c r="BM196" s="22" t="s">
        <v>659</v>
      </c>
    </row>
    <row r="197" spans="2:65" s="1" customFormat="1" ht="16.5" customHeight="1">
      <c r="B197" s="39"/>
      <c r="C197" s="190" t="s">
        <v>660</v>
      </c>
      <c r="D197" s="190" t="s">
        <v>151</v>
      </c>
      <c r="E197" s="191" t="s">
        <v>304</v>
      </c>
      <c r="F197" s="192" t="s">
        <v>661</v>
      </c>
      <c r="G197" s="193" t="s">
        <v>306</v>
      </c>
      <c r="H197" s="194">
        <v>1</v>
      </c>
      <c r="I197" s="195"/>
      <c r="J197" s="196">
        <f>ROUND(I197*H197,2)</f>
        <v>0</v>
      </c>
      <c r="K197" s="192" t="s">
        <v>21</v>
      </c>
      <c r="L197" s="59"/>
      <c r="M197" s="197" t="s">
        <v>21</v>
      </c>
      <c r="N197" s="198" t="s">
        <v>45</v>
      </c>
      <c r="O197" s="40"/>
      <c r="P197" s="199">
        <f>O197*H197</f>
        <v>0</v>
      </c>
      <c r="Q197" s="199">
        <v>0</v>
      </c>
      <c r="R197" s="199">
        <f>Q197*H197</f>
        <v>0</v>
      </c>
      <c r="S197" s="199">
        <v>0</v>
      </c>
      <c r="T197" s="200">
        <f>S197*H197</f>
        <v>0</v>
      </c>
      <c r="AR197" s="22" t="s">
        <v>175</v>
      </c>
      <c r="AT197" s="22" t="s">
        <v>151</v>
      </c>
      <c r="AU197" s="22" t="s">
        <v>82</v>
      </c>
      <c r="AY197" s="22" t="s">
        <v>148</v>
      </c>
      <c r="BE197" s="201">
        <f>IF(N197="základní",J197,0)</f>
        <v>0</v>
      </c>
      <c r="BF197" s="201">
        <f>IF(N197="snížená",J197,0)</f>
        <v>0</v>
      </c>
      <c r="BG197" s="201">
        <f>IF(N197="zákl. přenesená",J197,0)</f>
        <v>0</v>
      </c>
      <c r="BH197" s="201">
        <f>IF(N197="sníž. přenesená",J197,0)</f>
        <v>0</v>
      </c>
      <c r="BI197" s="201">
        <f>IF(N197="nulová",J197,0)</f>
        <v>0</v>
      </c>
      <c r="BJ197" s="22" t="s">
        <v>155</v>
      </c>
      <c r="BK197" s="201">
        <f>ROUND(I197*H197,2)</f>
        <v>0</v>
      </c>
      <c r="BL197" s="22" t="s">
        <v>175</v>
      </c>
      <c r="BM197" s="22" t="s">
        <v>662</v>
      </c>
    </row>
    <row r="198" spans="2:65" s="1" customFormat="1" ht="16.5" customHeight="1">
      <c r="B198" s="39"/>
      <c r="C198" s="190" t="s">
        <v>663</v>
      </c>
      <c r="D198" s="190" t="s">
        <v>151</v>
      </c>
      <c r="E198" s="191" t="s">
        <v>664</v>
      </c>
      <c r="F198" s="192" t="s">
        <v>665</v>
      </c>
      <c r="G198" s="193" t="s">
        <v>190</v>
      </c>
      <c r="H198" s="202"/>
      <c r="I198" s="195"/>
      <c r="J198" s="196">
        <f>ROUND(I198*H198,2)</f>
        <v>0</v>
      </c>
      <c r="K198" s="192" t="s">
        <v>21</v>
      </c>
      <c r="L198" s="59"/>
      <c r="M198" s="197" t="s">
        <v>21</v>
      </c>
      <c r="N198" s="198" t="s">
        <v>45</v>
      </c>
      <c r="O198" s="40"/>
      <c r="P198" s="199">
        <f>O198*H198</f>
        <v>0</v>
      </c>
      <c r="Q198" s="199">
        <v>0</v>
      </c>
      <c r="R198" s="199">
        <f>Q198*H198</f>
        <v>0</v>
      </c>
      <c r="S198" s="199">
        <v>0</v>
      </c>
      <c r="T198" s="200">
        <f>S198*H198</f>
        <v>0</v>
      </c>
      <c r="AR198" s="22" t="s">
        <v>175</v>
      </c>
      <c r="AT198" s="22" t="s">
        <v>151</v>
      </c>
      <c r="AU198" s="22" t="s">
        <v>82</v>
      </c>
      <c r="AY198" s="22" t="s">
        <v>148</v>
      </c>
      <c r="BE198" s="201">
        <f>IF(N198="základní",J198,0)</f>
        <v>0</v>
      </c>
      <c r="BF198" s="201">
        <f>IF(N198="snížená",J198,0)</f>
        <v>0</v>
      </c>
      <c r="BG198" s="201">
        <f>IF(N198="zákl. přenesená",J198,0)</f>
        <v>0</v>
      </c>
      <c r="BH198" s="201">
        <f>IF(N198="sníž. přenesená",J198,0)</f>
        <v>0</v>
      </c>
      <c r="BI198" s="201">
        <f>IF(N198="nulová",J198,0)</f>
        <v>0</v>
      </c>
      <c r="BJ198" s="22" t="s">
        <v>155</v>
      </c>
      <c r="BK198" s="201">
        <f>ROUND(I198*H198,2)</f>
        <v>0</v>
      </c>
      <c r="BL198" s="22" t="s">
        <v>175</v>
      </c>
      <c r="BM198" s="22" t="s">
        <v>666</v>
      </c>
    </row>
    <row r="199" spans="2:65" s="10" customFormat="1" ht="29.85" customHeight="1">
      <c r="B199" s="174"/>
      <c r="C199" s="175"/>
      <c r="D199" s="176" t="s">
        <v>71</v>
      </c>
      <c r="E199" s="188" t="s">
        <v>667</v>
      </c>
      <c r="F199" s="188" t="s">
        <v>668</v>
      </c>
      <c r="G199" s="175"/>
      <c r="H199" s="175"/>
      <c r="I199" s="178"/>
      <c r="J199" s="189">
        <f>BK199</f>
        <v>0</v>
      </c>
      <c r="K199" s="175"/>
      <c r="L199" s="180"/>
      <c r="M199" s="181"/>
      <c r="N199" s="182"/>
      <c r="O199" s="182"/>
      <c r="P199" s="183">
        <f>SUM(P200:P203)</f>
        <v>0</v>
      </c>
      <c r="Q199" s="182"/>
      <c r="R199" s="183">
        <f>SUM(R200:R203)</f>
        <v>0</v>
      </c>
      <c r="S199" s="182"/>
      <c r="T199" s="184">
        <f>SUM(T200:T203)</f>
        <v>0</v>
      </c>
      <c r="AR199" s="185" t="s">
        <v>82</v>
      </c>
      <c r="AT199" s="186" t="s">
        <v>71</v>
      </c>
      <c r="AU199" s="186" t="s">
        <v>80</v>
      </c>
      <c r="AY199" s="185" t="s">
        <v>148</v>
      </c>
      <c r="BK199" s="187">
        <f>SUM(BK200:BK203)</f>
        <v>0</v>
      </c>
    </row>
    <row r="200" spans="2:65" s="1" customFormat="1" ht="16.5" customHeight="1">
      <c r="B200" s="39"/>
      <c r="C200" s="190" t="s">
        <v>669</v>
      </c>
      <c r="D200" s="190" t="s">
        <v>151</v>
      </c>
      <c r="E200" s="191" t="s">
        <v>670</v>
      </c>
      <c r="F200" s="192" t="s">
        <v>671</v>
      </c>
      <c r="G200" s="193" t="s">
        <v>174</v>
      </c>
      <c r="H200" s="194">
        <v>48</v>
      </c>
      <c r="I200" s="195"/>
      <c r="J200" s="196">
        <f>ROUND(I200*H200,2)</f>
        <v>0</v>
      </c>
      <c r="K200" s="192" t="s">
        <v>21</v>
      </c>
      <c r="L200" s="59"/>
      <c r="M200" s="197" t="s">
        <v>21</v>
      </c>
      <c r="N200" s="198" t="s">
        <v>45</v>
      </c>
      <c r="O200" s="40"/>
      <c r="P200" s="199">
        <f>O200*H200</f>
        <v>0</v>
      </c>
      <c r="Q200" s="199">
        <v>0</v>
      </c>
      <c r="R200" s="199">
        <f>Q200*H200</f>
        <v>0</v>
      </c>
      <c r="S200" s="199">
        <v>0</v>
      </c>
      <c r="T200" s="200">
        <f>S200*H200</f>
        <v>0</v>
      </c>
      <c r="AR200" s="22" t="s">
        <v>175</v>
      </c>
      <c r="AT200" s="22" t="s">
        <v>151</v>
      </c>
      <c r="AU200" s="22" t="s">
        <v>82</v>
      </c>
      <c r="AY200" s="22" t="s">
        <v>148</v>
      </c>
      <c r="BE200" s="201">
        <f>IF(N200="základní",J200,0)</f>
        <v>0</v>
      </c>
      <c r="BF200" s="201">
        <f>IF(N200="snížená",J200,0)</f>
        <v>0</v>
      </c>
      <c r="BG200" s="201">
        <f>IF(N200="zákl. přenesená",J200,0)</f>
        <v>0</v>
      </c>
      <c r="BH200" s="201">
        <f>IF(N200="sníž. přenesená",J200,0)</f>
        <v>0</v>
      </c>
      <c r="BI200" s="201">
        <f>IF(N200="nulová",J200,0)</f>
        <v>0</v>
      </c>
      <c r="BJ200" s="22" t="s">
        <v>155</v>
      </c>
      <c r="BK200" s="201">
        <f>ROUND(I200*H200,2)</f>
        <v>0</v>
      </c>
      <c r="BL200" s="22" t="s">
        <v>175</v>
      </c>
      <c r="BM200" s="22" t="s">
        <v>672</v>
      </c>
    </row>
    <row r="201" spans="2:65" s="11" customFormat="1" ht="13.5">
      <c r="B201" s="213"/>
      <c r="C201" s="214"/>
      <c r="D201" s="215" t="s">
        <v>344</v>
      </c>
      <c r="E201" s="216" t="s">
        <v>21</v>
      </c>
      <c r="F201" s="217" t="s">
        <v>673</v>
      </c>
      <c r="G201" s="214"/>
      <c r="H201" s="218">
        <v>48</v>
      </c>
      <c r="I201" s="219"/>
      <c r="J201" s="214"/>
      <c r="K201" s="214"/>
      <c r="L201" s="220"/>
      <c r="M201" s="221"/>
      <c r="N201" s="222"/>
      <c r="O201" s="222"/>
      <c r="P201" s="222"/>
      <c r="Q201" s="222"/>
      <c r="R201" s="222"/>
      <c r="S201" s="222"/>
      <c r="T201" s="223"/>
      <c r="AT201" s="224" t="s">
        <v>344</v>
      </c>
      <c r="AU201" s="224" t="s">
        <v>82</v>
      </c>
      <c r="AV201" s="11" t="s">
        <v>82</v>
      </c>
      <c r="AW201" s="11" t="s">
        <v>35</v>
      </c>
      <c r="AX201" s="11" t="s">
        <v>72</v>
      </c>
      <c r="AY201" s="224" t="s">
        <v>148</v>
      </c>
    </row>
    <row r="202" spans="2:65" s="12" customFormat="1" ht="13.5">
      <c r="B202" s="225"/>
      <c r="C202" s="226"/>
      <c r="D202" s="215" t="s">
        <v>344</v>
      </c>
      <c r="E202" s="227" t="s">
        <v>21</v>
      </c>
      <c r="F202" s="228" t="s">
        <v>347</v>
      </c>
      <c r="G202" s="226"/>
      <c r="H202" s="229">
        <v>48</v>
      </c>
      <c r="I202" s="230"/>
      <c r="J202" s="226"/>
      <c r="K202" s="226"/>
      <c r="L202" s="231"/>
      <c r="M202" s="232"/>
      <c r="N202" s="233"/>
      <c r="O202" s="233"/>
      <c r="P202" s="233"/>
      <c r="Q202" s="233"/>
      <c r="R202" s="233"/>
      <c r="S202" s="233"/>
      <c r="T202" s="234"/>
      <c r="AT202" s="235" t="s">
        <v>344</v>
      </c>
      <c r="AU202" s="235" t="s">
        <v>82</v>
      </c>
      <c r="AV202" s="12" t="s">
        <v>155</v>
      </c>
      <c r="AW202" s="12" t="s">
        <v>35</v>
      </c>
      <c r="AX202" s="12" t="s">
        <v>80</v>
      </c>
      <c r="AY202" s="235" t="s">
        <v>148</v>
      </c>
    </row>
    <row r="203" spans="2:65" s="1" customFormat="1" ht="16.5" customHeight="1">
      <c r="B203" s="39"/>
      <c r="C203" s="190" t="s">
        <v>674</v>
      </c>
      <c r="D203" s="190" t="s">
        <v>151</v>
      </c>
      <c r="E203" s="191" t="s">
        <v>675</v>
      </c>
      <c r="F203" s="192" t="s">
        <v>676</v>
      </c>
      <c r="G203" s="193" t="s">
        <v>174</v>
      </c>
      <c r="H203" s="194">
        <v>84</v>
      </c>
      <c r="I203" s="195"/>
      <c r="J203" s="196">
        <f>ROUND(I203*H203,2)</f>
        <v>0</v>
      </c>
      <c r="K203" s="192" t="s">
        <v>21</v>
      </c>
      <c r="L203" s="59"/>
      <c r="M203" s="197" t="s">
        <v>21</v>
      </c>
      <c r="N203" s="198" t="s">
        <v>45</v>
      </c>
      <c r="O203" s="40"/>
      <c r="P203" s="199">
        <f>O203*H203</f>
        <v>0</v>
      </c>
      <c r="Q203" s="199">
        <v>0</v>
      </c>
      <c r="R203" s="199">
        <f>Q203*H203</f>
        <v>0</v>
      </c>
      <c r="S203" s="199">
        <v>0</v>
      </c>
      <c r="T203" s="200">
        <f>S203*H203</f>
        <v>0</v>
      </c>
      <c r="AR203" s="22" t="s">
        <v>175</v>
      </c>
      <c r="AT203" s="22" t="s">
        <v>151</v>
      </c>
      <c r="AU203" s="22" t="s">
        <v>82</v>
      </c>
      <c r="AY203" s="22" t="s">
        <v>148</v>
      </c>
      <c r="BE203" s="201">
        <f>IF(N203="základní",J203,0)</f>
        <v>0</v>
      </c>
      <c r="BF203" s="201">
        <f>IF(N203="snížená",J203,0)</f>
        <v>0</v>
      </c>
      <c r="BG203" s="201">
        <f>IF(N203="zákl. přenesená",J203,0)</f>
        <v>0</v>
      </c>
      <c r="BH203" s="201">
        <f>IF(N203="sníž. přenesená",J203,0)</f>
        <v>0</v>
      </c>
      <c r="BI203" s="201">
        <f>IF(N203="nulová",J203,0)</f>
        <v>0</v>
      </c>
      <c r="BJ203" s="22" t="s">
        <v>155</v>
      </c>
      <c r="BK203" s="201">
        <f>ROUND(I203*H203,2)</f>
        <v>0</v>
      </c>
      <c r="BL203" s="22" t="s">
        <v>175</v>
      </c>
      <c r="BM203" s="22" t="s">
        <v>677</v>
      </c>
    </row>
    <row r="204" spans="2:65" s="10" customFormat="1" ht="37.35" customHeight="1">
      <c r="B204" s="174"/>
      <c r="C204" s="175"/>
      <c r="D204" s="176" t="s">
        <v>71</v>
      </c>
      <c r="E204" s="177" t="s">
        <v>308</v>
      </c>
      <c r="F204" s="177" t="s">
        <v>309</v>
      </c>
      <c r="G204" s="175"/>
      <c r="H204" s="175"/>
      <c r="I204" s="178"/>
      <c r="J204" s="179">
        <f>BK204</f>
        <v>0</v>
      </c>
      <c r="K204" s="175"/>
      <c r="L204" s="180"/>
      <c r="M204" s="181"/>
      <c r="N204" s="182"/>
      <c r="O204" s="182"/>
      <c r="P204" s="183">
        <f>P205</f>
        <v>0</v>
      </c>
      <c r="Q204" s="182"/>
      <c r="R204" s="183">
        <f>R205</f>
        <v>0</v>
      </c>
      <c r="S204" s="182"/>
      <c r="T204" s="184">
        <f>T205</f>
        <v>0</v>
      </c>
      <c r="AR204" s="185" t="s">
        <v>160</v>
      </c>
      <c r="AT204" s="186" t="s">
        <v>71</v>
      </c>
      <c r="AU204" s="186" t="s">
        <v>72</v>
      </c>
      <c r="AY204" s="185" t="s">
        <v>148</v>
      </c>
      <c r="BK204" s="187">
        <f>BK205</f>
        <v>0</v>
      </c>
    </row>
    <row r="205" spans="2:65" s="10" customFormat="1" ht="19.899999999999999" customHeight="1">
      <c r="B205" s="174"/>
      <c r="C205" s="175"/>
      <c r="D205" s="176" t="s">
        <v>71</v>
      </c>
      <c r="E205" s="188" t="s">
        <v>338</v>
      </c>
      <c r="F205" s="188" t="s">
        <v>339</v>
      </c>
      <c r="G205" s="175"/>
      <c r="H205" s="175"/>
      <c r="I205" s="178"/>
      <c r="J205" s="189">
        <f>BK205</f>
        <v>0</v>
      </c>
      <c r="K205" s="175"/>
      <c r="L205" s="180"/>
      <c r="M205" s="181"/>
      <c r="N205" s="182"/>
      <c r="O205" s="182"/>
      <c r="P205" s="183">
        <f>SUM(P206:P210)</f>
        <v>0</v>
      </c>
      <c r="Q205" s="182"/>
      <c r="R205" s="183">
        <f>SUM(R206:R210)</f>
        <v>0</v>
      </c>
      <c r="S205" s="182"/>
      <c r="T205" s="184">
        <f>SUM(T206:T210)</f>
        <v>0</v>
      </c>
      <c r="AR205" s="185" t="s">
        <v>160</v>
      </c>
      <c r="AT205" s="186" t="s">
        <v>71</v>
      </c>
      <c r="AU205" s="186" t="s">
        <v>80</v>
      </c>
      <c r="AY205" s="185" t="s">
        <v>148</v>
      </c>
      <c r="BK205" s="187">
        <f>SUM(BK206:BK210)</f>
        <v>0</v>
      </c>
    </row>
    <row r="206" spans="2:65" s="1" customFormat="1" ht="16.5" customHeight="1">
      <c r="B206" s="39"/>
      <c r="C206" s="190" t="s">
        <v>678</v>
      </c>
      <c r="D206" s="190" t="s">
        <v>151</v>
      </c>
      <c r="E206" s="191" t="s">
        <v>341</v>
      </c>
      <c r="F206" s="192" t="s">
        <v>342</v>
      </c>
      <c r="G206" s="193" t="s">
        <v>196</v>
      </c>
      <c r="H206" s="194">
        <v>45</v>
      </c>
      <c r="I206" s="195"/>
      <c r="J206" s="196">
        <f>ROUND(I206*H206,2)</f>
        <v>0</v>
      </c>
      <c r="K206" s="192" t="s">
        <v>21</v>
      </c>
      <c r="L206" s="59"/>
      <c r="M206" s="197" t="s">
        <v>21</v>
      </c>
      <c r="N206" s="198" t="s">
        <v>45</v>
      </c>
      <c r="O206" s="40"/>
      <c r="P206" s="199">
        <f>O206*H206</f>
        <v>0</v>
      </c>
      <c r="Q206" s="199">
        <v>0</v>
      </c>
      <c r="R206" s="199">
        <f>Q206*H206</f>
        <v>0</v>
      </c>
      <c r="S206" s="199">
        <v>0</v>
      </c>
      <c r="T206" s="200">
        <f>S206*H206</f>
        <v>0</v>
      </c>
      <c r="AR206" s="22" t="s">
        <v>315</v>
      </c>
      <c r="AT206" s="22" t="s">
        <v>151</v>
      </c>
      <c r="AU206" s="22" t="s">
        <v>82</v>
      </c>
      <c r="AY206" s="22" t="s">
        <v>148</v>
      </c>
      <c r="BE206" s="201">
        <f>IF(N206="základní",J206,0)</f>
        <v>0</v>
      </c>
      <c r="BF206" s="201">
        <f>IF(N206="snížená",J206,0)</f>
        <v>0</v>
      </c>
      <c r="BG206" s="201">
        <f>IF(N206="zákl. přenesená",J206,0)</f>
        <v>0</v>
      </c>
      <c r="BH206" s="201">
        <f>IF(N206="sníž. přenesená",J206,0)</f>
        <v>0</v>
      </c>
      <c r="BI206" s="201">
        <f>IF(N206="nulová",J206,0)</f>
        <v>0</v>
      </c>
      <c r="BJ206" s="22" t="s">
        <v>155</v>
      </c>
      <c r="BK206" s="201">
        <f>ROUND(I206*H206,2)</f>
        <v>0</v>
      </c>
      <c r="BL206" s="22" t="s">
        <v>315</v>
      </c>
      <c r="BM206" s="22" t="s">
        <v>679</v>
      </c>
    </row>
    <row r="207" spans="2:65" s="11" customFormat="1" ht="13.5">
      <c r="B207" s="213"/>
      <c r="C207" s="214"/>
      <c r="D207" s="215" t="s">
        <v>344</v>
      </c>
      <c r="E207" s="216" t="s">
        <v>21</v>
      </c>
      <c r="F207" s="217" t="s">
        <v>680</v>
      </c>
      <c r="G207" s="214"/>
      <c r="H207" s="218">
        <v>25</v>
      </c>
      <c r="I207" s="219"/>
      <c r="J207" s="214"/>
      <c r="K207" s="214"/>
      <c r="L207" s="220"/>
      <c r="M207" s="221"/>
      <c r="N207" s="222"/>
      <c r="O207" s="222"/>
      <c r="P207" s="222"/>
      <c r="Q207" s="222"/>
      <c r="R207" s="222"/>
      <c r="S207" s="222"/>
      <c r="T207" s="223"/>
      <c r="AT207" s="224" t="s">
        <v>344</v>
      </c>
      <c r="AU207" s="224" t="s">
        <v>82</v>
      </c>
      <c r="AV207" s="11" t="s">
        <v>82</v>
      </c>
      <c r="AW207" s="11" t="s">
        <v>35</v>
      </c>
      <c r="AX207" s="11" t="s">
        <v>72</v>
      </c>
      <c r="AY207" s="224" t="s">
        <v>148</v>
      </c>
    </row>
    <row r="208" spans="2:65" s="11" customFormat="1" ht="13.5">
      <c r="B208" s="213"/>
      <c r="C208" s="214"/>
      <c r="D208" s="215" t="s">
        <v>344</v>
      </c>
      <c r="E208" s="216" t="s">
        <v>21</v>
      </c>
      <c r="F208" s="217" t="s">
        <v>681</v>
      </c>
      <c r="G208" s="214"/>
      <c r="H208" s="218">
        <v>20</v>
      </c>
      <c r="I208" s="219"/>
      <c r="J208" s="214"/>
      <c r="K208" s="214"/>
      <c r="L208" s="220"/>
      <c r="M208" s="221"/>
      <c r="N208" s="222"/>
      <c r="O208" s="222"/>
      <c r="P208" s="222"/>
      <c r="Q208" s="222"/>
      <c r="R208" s="222"/>
      <c r="S208" s="222"/>
      <c r="T208" s="223"/>
      <c r="AT208" s="224" t="s">
        <v>344</v>
      </c>
      <c r="AU208" s="224" t="s">
        <v>82</v>
      </c>
      <c r="AV208" s="11" t="s">
        <v>82</v>
      </c>
      <c r="AW208" s="11" t="s">
        <v>35</v>
      </c>
      <c r="AX208" s="11" t="s">
        <v>72</v>
      </c>
      <c r="AY208" s="224" t="s">
        <v>148</v>
      </c>
    </row>
    <row r="209" spans="2:65" s="12" customFormat="1" ht="13.5">
      <c r="B209" s="225"/>
      <c r="C209" s="226"/>
      <c r="D209" s="215" t="s">
        <v>344</v>
      </c>
      <c r="E209" s="227" t="s">
        <v>21</v>
      </c>
      <c r="F209" s="228" t="s">
        <v>347</v>
      </c>
      <c r="G209" s="226"/>
      <c r="H209" s="229">
        <v>45</v>
      </c>
      <c r="I209" s="230"/>
      <c r="J209" s="226"/>
      <c r="K209" s="226"/>
      <c r="L209" s="231"/>
      <c r="M209" s="232"/>
      <c r="N209" s="233"/>
      <c r="O209" s="233"/>
      <c r="P209" s="233"/>
      <c r="Q209" s="233"/>
      <c r="R209" s="233"/>
      <c r="S209" s="233"/>
      <c r="T209" s="234"/>
      <c r="AT209" s="235" t="s">
        <v>344</v>
      </c>
      <c r="AU209" s="235" t="s">
        <v>82</v>
      </c>
      <c r="AV209" s="12" t="s">
        <v>155</v>
      </c>
      <c r="AW209" s="12" t="s">
        <v>35</v>
      </c>
      <c r="AX209" s="12" t="s">
        <v>80</v>
      </c>
      <c r="AY209" s="235" t="s">
        <v>148</v>
      </c>
    </row>
    <row r="210" spans="2:65" s="1" customFormat="1" ht="16.5" customHeight="1">
      <c r="B210" s="39"/>
      <c r="C210" s="190" t="s">
        <v>682</v>
      </c>
      <c r="D210" s="190" t="s">
        <v>151</v>
      </c>
      <c r="E210" s="191" t="s">
        <v>331</v>
      </c>
      <c r="F210" s="192" t="s">
        <v>332</v>
      </c>
      <c r="G210" s="193" t="s">
        <v>190</v>
      </c>
      <c r="H210" s="202"/>
      <c r="I210" s="195"/>
      <c r="J210" s="196">
        <f>ROUND(I210*H210,2)</f>
        <v>0</v>
      </c>
      <c r="K210" s="192" t="s">
        <v>21</v>
      </c>
      <c r="L210" s="59"/>
      <c r="M210" s="197" t="s">
        <v>21</v>
      </c>
      <c r="N210" s="198" t="s">
        <v>45</v>
      </c>
      <c r="O210" s="40"/>
      <c r="P210" s="199">
        <f>O210*H210</f>
        <v>0</v>
      </c>
      <c r="Q210" s="199">
        <v>0</v>
      </c>
      <c r="R210" s="199">
        <f>Q210*H210</f>
        <v>0</v>
      </c>
      <c r="S210" s="199">
        <v>0</v>
      </c>
      <c r="T210" s="200">
        <f>S210*H210</f>
        <v>0</v>
      </c>
      <c r="AR210" s="22" t="s">
        <v>315</v>
      </c>
      <c r="AT210" s="22" t="s">
        <v>151</v>
      </c>
      <c r="AU210" s="22" t="s">
        <v>82</v>
      </c>
      <c r="AY210" s="22" t="s">
        <v>148</v>
      </c>
      <c r="BE210" s="201">
        <f>IF(N210="základní",J210,0)</f>
        <v>0</v>
      </c>
      <c r="BF210" s="201">
        <f>IF(N210="snížená",J210,0)</f>
        <v>0</v>
      </c>
      <c r="BG210" s="201">
        <f>IF(N210="zákl. přenesená",J210,0)</f>
        <v>0</v>
      </c>
      <c r="BH210" s="201">
        <f>IF(N210="sníž. přenesená",J210,0)</f>
        <v>0</v>
      </c>
      <c r="BI210" s="201">
        <f>IF(N210="nulová",J210,0)</f>
        <v>0</v>
      </c>
      <c r="BJ210" s="22" t="s">
        <v>155</v>
      </c>
      <c r="BK210" s="201">
        <f>ROUND(I210*H210,2)</f>
        <v>0</v>
      </c>
      <c r="BL210" s="22" t="s">
        <v>315</v>
      </c>
      <c r="BM210" s="22" t="s">
        <v>683</v>
      </c>
    </row>
    <row r="211" spans="2:65" s="10" customFormat="1" ht="37.35" customHeight="1">
      <c r="B211" s="174"/>
      <c r="C211" s="175"/>
      <c r="D211" s="176" t="s">
        <v>71</v>
      </c>
      <c r="E211" s="177" t="s">
        <v>350</v>
      </c>
      <c r="F211" s="177" t="s">
        <v>351</v>
      </c>
      <c r="G211" s="175"/>
      <c r="H211" s="175"/>
      <c r="I211" s="178"/>
      <c r="J211" s="179">
        <f>BK211</f>
        <v>0</v>
      </c>
      <c r="K211" s="175"/>
      <c r="L211" s="180"/>
      <c r="M211" s="181"/>
      <c r="N211" s="182"/>
      <c r="O211" s="182"/>
      <c r="P211" s="183">
        <f>SUM(P212:P217)</f>
        <v>0</v>
      </c>
      <c r="Q211" s="182"/>
      <c r="R211" s="183">
        <f>SUM(R212:R217)</f>
        <v>0</v>
      </c>
      <c r="S211" s="182"/>
      <c r="T211" s="184">
        <f>SUM(T212:T217)</f>
        <v>0</v>
      </c>
      <c r="AR211" s="185" t="s">
        <v>155</v>
      </c>
      <c r="AT211" s="186" t="s">
        <v>71</v>
      </c>
      <c r="AU211" s="186" t="s">
        <v>72</v>
      </c>
      <c r="AY211" s="185" t="s">
        <v>148</v>
      </c>
      <c r="BK211" s="187">
        <f>SUM(BK212:BK217)</f>
        <v>0</v>
      </c>
    </row>
    <row r="212" spans="2:65" s="1" customFormat="1" ht="25.5" customHeight="1">
      <c r="B212" s="39"/>
      <c r="C212" s="190" t="s">
        <v>684</v>
      </c>
      <c r="D212" s="190" t="s">
        <v>151</v>
      </c>
      <c r="E212" s="191" t="s">
        <v>685</v>
      </c>
      <c r="F212" s="192" t="s">
        <v>686</v>
      </c>
      <c r="G212" s="193" t="s">
        <v>306</v>
      </c>
      <c r="H212" s="194">
        <v>1</v>
      </c>
      <c r="I212" s="195"/>
      <c r="J212" s="196">
        <f t="shared" ref="J212:J217" si="60">ROUND(I212*H212,2)</f>
        <v>0</v>
      </c>
      <c r="K212" s="192" t="s">
        <v>21</v>
      </c>
      <c r="L212" s="59"/>
      <c r="M212" s="197" t="s">
        <v>21</v>
      </c>
      <c r="N212" s="198" t="s">
        <v>45</v>
      </c>
      <c r="O212" s="40"/>
      <c r="P212" s="199">
        <f t="shared" ref="P212:P217" si="61">O212*H212</f>
        <v>0</v>
      </c>
      <c r="Q212" s="199">
        <v>0</v>
      </c>
      <c r="R212" s="199">
        <f t="shared" ref="R212:R217" si="62">Q212*H212</f>
        <v>0</v>
      </c>
      <c r="S212" s="199">
        <v>0</v>
      </c>
      <c r="T212" s="200">
        <f t="shared" ref="T212:T217" si="63">S212*H212</f>
        <v>0</v>
      </c>
      <c r="AR212" s="22" t="s">
        <v>356</v>
      </c>
      <c r="AT212" s="22" t="s">
        <v>151</v>
      </c>
      <c r="AU212" s="22" t="s">
        <v>80</v>
      </c>
      <c r="AY212" s="22" t="s">
        <v>148</v>
      </c>
      <c r="BE212" s="201">
        <f t="shared" ref="BE212:BE217" si="64">IF(N212="základní",J212,0)</f>
        <v>0</v>
      </c>
      <c r="BF212" s="201">
        <f t="shared" ref="BF212:BF217" si="65">IF(N212="snížená",J212,0)</f>
        <v>0</v>
      </c>
      <c r="BG212" s="201">
        <f t="shared" ref="BG212:BG217" si="66">IF(N212="zákl. přenesená",J212,0)</f>
        <v>0</v>
      </c>
      <c r="BH212" s="201">
        <f t="shared" ref="BH212:BH217" si="67">IF(N212="sníž. přenesená",J212,0)</f>
        <v>0</v>
      </c>
      <c r="BI212" s="201">
        <f t="shared" ref="BI212:BI217" si="68">IF(N212="nulová",J212,0)</f>
        <v>0</v>
      </c>
      <c r="BJ212" s="22" t="s">
        <v>155</v>
      </c>
      <c r="BK212" s="201">
        <f t="shared" ref="BK212:BK217" si="69">ROUND(I212*H212,2)</f>
        <v>0</v>
      </c>
      <c r="BL212" s="22" t="s">
        <v>356</v>
      </c>
      <c r="BM212" s="22" t="s">
        <v>687</v>
      </c>
    </row>
    <row r="213" spans="2:65" s="1" customFormat="1" ht="25.5" customHeight="1">
      <c r="B213" s="39"/>
      <c r="C213" s="190" t="s">
        <v>688</v>
      </c>
      <c r="D213" s="190" t="s">
        <v>151</v>
      </c>
      <c r="E213" s="191" t="s">
        <v>689</v>
      </c>
      <c r="F213" s="192" t="s">
        <v>690</v>
      </c>
      <c r="G213" s="193" t="s">
        <v>355</v>
      </c>
      <c r="H213" s="194">
        <v>24</v>
      </c>
      <c r="I213" s="195"/>
      <c r="J213" s="196">
        <f t="shared" si="60"/>
        <v>0</v>
      </c>
      <c r="K213" s="192" t="s">
        <v>21</v>
      </c>
      <c r="L213" s="59"/>
      <c r="M213" s="197" t="s">
        <v>21</v>
      </c>
      <c r="N213" s="198" t="s">
        <v>45</v>
      </c>
      <c r="O213" s="40"/>
      <c r="P213" s="199">
        <f t="shared" si="61"/>
        <v>0</v>
      </c>
      <c r="Q213" s="199">
        <v>0</v>
      </c>
      <c r="R213" s="199">
        <f t="shared" si="62"/>
        <v>0</v>
      </c>
      <c r="S213" s="199">
        <v>0</v>
      </c>
      <c r="T213" s="200">
        <f t="shared" si="63"/>
        <v>0</v>
      </c>
      <c r="AR213" s="22" t="s">
        <v>356</v>
      </c>
      <c r="AT213" s="22" t="s">
        <v>151</v>
      </c>
      <c r="AU213" s="22" t="s">
        <v>80</v>
      </c>
      <c r="AY213" s="22" t="s">
        <v>148</v>
      </c>
      <c r="BE213" s="201">
        <f t="shared" si="64"/>
        <v>0</v>
      </c>
      <c r="BF213" s="201">
        <f t="shared" si="65"/>
        <v>0</v>
      </c>
      <c r="BG213" s="201">
        <f t="shared" si="66"/>
        <v>0</v>
      </c>
      <c r="BH213" s="201">
        <f t="shared" si="67"/>
        <v>0</v>
      </c>
      <c r="BI213" s="201">
        <f t="shared" si="68"/>
        <v>0</v>
      </c>
      <c r="BJ213" s="22" t="s">
        <v>155</v>
      </c>
      <c r="BK213" s="201">
        <f t="shared" si="69"/>
        <v>0</v>
      </c>
      <c r="BL213" s="22" t="s">
        <v>356</v>
      </c>
      <c r="BM213" s="22" t="s">
        <v>691</v>
      </c>
    </row>
    <row r="214" spans="2:65" s="1" customFormat="1" ht="16.5" customHeight="1">
      <c r="B214" s="39"/>
      <c r="C214" s="190" t="s">
        <v>692</v>
      </c>
      <c r="D214" s="190" t="s">
        <v>151</v>
      </c>
      <c r="E214" s="191" t="s">
        <v>693</v>
      </c>
      <c r="F214" s="192" t="s">
        <v>364</v>
      </c>
      <c r="G214" s="193" t="s">
        <v>355</v>
      </c>
      <c r="H214" s="194">
        <v>24</v>
      </c>
      <c r="I214" s="195"/>
      <c r="J214" s="196">
        <f t="shared" si="60"/>
        <v>0</v>
      </c>
      <c r="K214" s="192" t="s">
        <v>21</v>
      </c>
      <c r="L214" s="59"/>
      <c r="M214" s="197" t="s">
        <v>21</v>
      </c>
      <c r="N214" s="198" t="s">
        <v>45</v>
      </c>
      <c r="O214" s="40"/>
      <c r="P214" s="199">
        <f t="shared" si="61"/>
        <v>0</v>
      </c>
      <c r="Q214" s="199">
        <v>0</v>
      </c>
      <c r="R214" s="199">
        <f t="shared" si="62"/>
        <v>0</v>
      </c>
      <c r="S214" s="199">
        <v>0</v>
      </c>
      <c r="T214" s="200">
        <f t="shared" si="63"/>
        <v>0</v>
      </c>
      <c r="AR214" s="22" t="s">
        <v>356</v>
      </c>
      <c r="AT214" s="22" t="s">
        <v>151</v>
      </c>
      <c r="AU214" s="22" t="s">
        <v>80</v>
      </c>
      <c r="AY214" s="22" t="s">
        <v>148</v>
      </c>
      <c r="BE214" s="201">
        <f t="shared" si="64"/>
        <v>0</v>
      </c>
      <c r="BF214" s="201">
        <f t="shared" si="65"/>
        <v>0</v>
      </c>
      <c r="BG214" s="201">
        <f t="shared" si="66"/>
        <v>0</v>
      </c>
      <c r="BH214" s="201">
        <f t="shared" si="67"/>
        <v>0</v>
      </c>
      <c r="BI214" s="201">
        <f t="shared" si="68"/>
        <v>0</v>
      </c>
      <c r="BJ214" s="22" t="s">
        <v>155</v>
      </c>
      <c r="BK214" s="201">
        <f t="shared" si="69"/>
        <v>0</v>
      </c>
      <c r="BL214" s="22" t="s">
        <v>356</v>
      </c>
      <c r="BM214" s="22" t="s">
        <v>694</v>
      </c>
    </row>
    <row r="215" spans="2:65" s="1" customFormat="1" ht="16.5" customHeight="1">
      <c r="B215" s="39"/>
      <c r="C215" s="190" t="s">
        <v>695</v>
      </c>
      <c r="D215" s="190" t="s">
        <v>151</v>
      </c>
      <c r="E215" s="191" t="s">
        <v>696</v>
      </c>
      <c r="F215" s="192" t="s">
        <v>697</v>
      </c>
      <c r="G215" s="193" t="s">
        <v>306</v>
      </c>
      <c r="H215" s="194">
        <v>1</v>
      </c>
      <c r="I215" s="195"/>
      <c r="J215" s="196">
        <f t="shared" si="60"/>
        <v>0</v>
      </c>
      <c r="K215" s="192" t="s">
        <v>21</v>
      </c>
      <c r="L215" s="59"/>
      <c r="M215" s="197" t="s">
        <v>21</v>
      </c>
      <c r="N215" s="198" t="s">
        <v>45</v>
      </c>
      <c r="O215" s="40"/>
      <c r="P215" s="199">
        <f t="shared" si="61"/>
        <v>0</v>
      </c>
      <c r="Q215" s="199">
        <v>0</v>
      </c>
      <c r="R215" s="199">
        <f t="shared" si="62"/>
        <v>0</v>
      </c>
      <c r="S215" s="199">
        <v>0</v>
      </c>
      <c r="T215" s="200">
        <f t="shared" si="63"/>
        <v>0</v>
      </c>
      <c r="AR215" s="22" t="s">
        <v>356</v>
      </c>
      <c r="AT215" s="22" t="s">
        <v>151</v>
      </c>
      <c r="AU215" s="22" t="s">
        <v>80</v>
      </c>
      <c r="AY215" s="22" t="s">
        <v>148</v>
      </c>
      <c r="BE215" s="201">
        <f t="shared" si="64"/>
        <v>0</v>
      </c>
      <c r="BF215" s="201">
        <f t="shared" si="65"/>
        <v>0</v>
      </c>
      <c r="BG215" s="201">
        <f t="shared" si="66"/>
        <v>0</v>
      </c>
      <c r="BH215" s="201">
        <f t="shared" si="67"/>
        <v>0</v>
      </c>
      <c r="BI215" s="201">
        <f t="shared" si="68"/>
        <v>0</v>
      </c>
      <c r="BJ215" s="22" t="s">
        <v>155</v>
      </c>
      <c r="BK215" s="201">
        <f t="shared" si="69"/>
        <v>0</v>
      </c>
      <c r="BL215" s="22" t="s">
        <v>356</v>
      </c>
      <c r="BM215" s="22" t="s">
        <v>698</v>
      </c>
    </row>
    <row r="216" spans="2:65" s="1" customFormat="1" ht="16.5" customHeight="1">
      <c r="B216" s="39"/>
      <c r="C216" s="190" t="s">
        <v>699</v>
      </c>
      <c r="D216" s="190" t="s">
        <v>151</v>
      </c>
      <c r="E216" s="191" t="s">
        <v>700</v>
      </c>
      <c r="F216" s="192" t="s">
        <v>701</v>
      </c>
      <c r="G216" s="193" t="s">
        <v>306</v>
      </c>
      <c r="H216" s="194">
        <v>1</v>
      </c>
      <c r="I216" s="195"/>
      <c r="J216" s="196">
        <f t="shared" si="60"/>
        <v>0</v>
      </c>
      <c r="K216" s="192" t="s">
        <v>21</v>
      </c>
      <c r="L216" s="59"/>
      <c r="M216" s="197" t="s">
        <v>21</v>
      </c>
      <c r="N216" s="198" t="s">
        <v>45</v>
      </c>
      <c r="O216" s="40"/>
      <c r="P216" s="199">
        <f t="shared" si="61"/>
        <v>0</v>
      </c>
      <c r="Q216" s="199">
        <v>0</v>
      </c>
      <c r="R216" s="199">
        <f t="shared" si="62"/>
        <v>0</v>
      </c>
      <c r="S216" s="199">
        <v>0</v>
      </c>
      <c r="T216" s="200">
        <f t="shared" si="63"/>
        <v>0</v>
      </c>
      <c r="AR216" s="22" t="s">
        <v>356</v>
      </c>
      <c r="AT216" s="22" t="s">
        <v>151</v>
      </c>
      <c r="AU216" s="22" t="s">
        <v>80</v>
      </c>
      <c r="AY216" s="22" t="s">
        <v>148</v>
      </c>
      <c r="BE216" s="201">
        <f t="shared" si="64"/>
        <v>0</v>
      </c>
      <c r="BF216" s="201">
        <f t="shared" si="65"/>
        <v>0</v>
      </c>
      <c r="BG216" s="201">
        <f t="shared" si="66"/>
        <v>0</v>
      </c>
      <c r="BH216" s="201">
        <f t="shared" si="67"/>
        <v>0</v>
      </c>
      <c r="BI216" s="201">
        <f t="shared" si="68"/>
        <v>0</v>
      </c>
      <c r="BJ216" s="22" t="s">
        <v>155</v>
      </c>
      <c r="BK216" s="201">
        <f t="shared" si="69"/>
        <v>0</v>
      </c>
      <c r="BL216" s="22" t="s">
        <v>356</v>
      </c>
      <c r="BM216" s="22" t="s">
        <v>702</v>
      </c>
    </row>
    <row r="217" spans="2:65" s="1" customFormat="1" ht="16.5" customHeight="1">
      <c r="B217" s="39"/>
      <c r="C217" s="190" t="s">
        <v>703</v>
      </c>
      <c r="D217" s="190" t="s">
        <v>151</v>
      </c>
      <c r="E217" s="191" t="s">
        <v>367</v>
      </c>
      <c r="F217" s="192" t="s">
        <v>368</v>
      </c>
      <c r="G217" s="193" t="s">
        <v>355</v>
      </c>
      <c r="H217" s="194">
        <v>24</v>
      </c>
      <c r="I217" s="195"/>
      <c r="J217" s="196">
        <f t="shared" si="60"/>
        <v>0</v>
      </c>
      <c r="K217" s="192" t="s">
        <v>21</v>
      </c>
      <c r="L217" s="59"/>
      <c r="M217" s="197" t="s">
        <v>21</v>
      </c>
      <c r="N217" s="236" t="s">
        <v>45</v>
      </c>
      <c r="O217" s="237"/>
      <c r="P217" s="238">
        <f t="shared" si="61"/>
        <v>0</v>
      </c>
      <c r="Q217" s="238">
        <v>0</v>
      </c>
      <c r="R217" s="238">
        <f t="shared" si="62"/>
        <v>0</v>
      </c>
      <c r="S217" s="238">
        <v>0</v>
      </c>
      <c r="T217" s="239">
        <f t="shared" si="63"/>
        <v>0</v>
      </c>
      <c r="AR217" s="22" t="s">
        <v>356</v>
      </c>
      <c r="AT217" s="22" t="s">
        <v>151</v>
      </c>
      <c r="AU217" s="22" t="s">
        <v>80</v>
      </c>
      <c r="AY217" s="22" t="s">
        <v>148</v>
      </c>
      <c r="BE217" s="201">
        <f t="shared" si="64"/>
        <v>0</v>
      </c>
      <c r="BF217" s="201">
        <f t="shared" si="65"/>
        <v>0</v>
      </c>
      <c r="BG217" s="201">
        <f t="shared" si="66"/>
        <v>0</v>
      </c>
      <c r="BH217" s="201">
        <f t="shared" si="67"/>
        <v>0</v>
      </c>
      <c r="BI217" s="201">
        <f t="shared" si="68"/>
        <v>0</v>
      </c>
      <c r="BJ217" s="22" t="s">
        <v>155</v>
      </c>
      <c r="BK217" s="201">
        <f t="shared" si="69"/>
        <v>0</v>
      </c>
      <c r="BL217" s="22" t="s">
        <v>356</v>
      </c>
      <c r="BM217" s="22" t="s">
        <v>704</v>
      </c>
    </row>
    <row r="218" spans="2:65" s="1" customFormat="1" ht="6.95" customHeight="1">
      <c r="B218" s="54"/>
      <c r="C218" s="55"/>
      <c r="D218" s="55"/>
      <c r="E218" s="55"/>
      <c r="F218" s="55"/>
      <c r="G218" s="55"/>
      <c r="H218" s="55"/>
      <c r="I218" s="137"/>
      <c r="J218" s="55"/>
      <c r="K218" s="55"/>
      <c r="L218" s="59"/>
    </row>
  </sheetData>
  <sheetProtection algorithmName="SHA-512" hashValue="YIANJiq2rL/UpgCbzGk19Ty71a8vwTD/xeWOpRyWNLCwrM0WK9aUikG6xJXamWzBiE0SoX2fqS190f61WGKqig==" saltValue="4TIGYRVoJCDzIDh4GJiRSsRuB+uV2W5KIELSbNbD2XJ8Gk8cuhk7JBoO2BzLwG+wUsEZ809xJvhfmJJK4n95LQ==" spinCount="100000" sheet="1" objects="1" scenarios="1" formatColumns="0" formatRows="0" autoFilter="0"/>
  <autoFilter ref="C89:K217"/>
  <mergeCells count="10">
    <mergeCell ref="J51:J52"/>
    <mergeCell ref="E80:H80"/>
    <mergeCell ref="E82:H82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9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74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9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19"/>
      <c r="B1" s="110"/>
      <c r="C1" s="110"/>
      <c r="D1" s="111" t="s">
        <v>1</v>
      </c>
      <c r="E1" s="110"/>
      <c r="F1" s="112" t="s">
        <v>104</v>
      </c>
      <c r="G1" s="366" t="s">
        <v>105</v>
      </c>
      <c r="H1" s="366"/>
      <c r="I1" s="113"/>
      <c r="J1" s="112" t="s">
        <v>106</v>
      </c>
      <c r="K1" s="111" t="s">
        <v>107</v>
      </c>
      <c r="L1" s="112" t="s">
        <v>108</v>
      </c>
      <c r="M1" s="112"/>
      <c r="N1" s="112"/>
      <c r="O1" s="112"/>
      <c r="P1" s="112"/>
      <c r="Q1" s="112"/>
      <c r="R1" s="112"/>
      <c r="S1" s="112"/>
      <c r="T1" s="112"/>
      <c r="U1" s="18"/>
      <c r="V1" s="18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</row>
    <row r="2" spans="1:70" ht="36.950000000000003" customHeight="1"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AT2" s="22" t="s">
        <v>88</v>
      </c>
    </row>
    <row r="3" spans="1:70" ht="6.95" customHeight="1">
      <c r="B3" s="23"/>
      <c r="C3" s="24"/>
      <c r="D3" s="24"/>
      <c r="E3" s="24"/>
      <c r="F3" s="24"/>
      <c r="G3" s="24"/>
      <c r="H3" s="24"/>
      <c r="I3" s="114"/>
      <c r="J3" s="24"/>
      <c r="K3" s="25"/>
      <c r="AT3" s="22" t="s">
        <v>82</v>
      </c>
    </row>
    <row r="4" spans="1:70" ht="36.950000000000003" customHeight="1">
      <c r="B4" s="26"/>
      <c r="C4" s="27"/>
      <c r="D4" s="28" t="s">
        <v>109</v>
      </c>
      <c r="E4" s="27"/>
      <c r="F4" s="27"/>
      <c r="G4" s="27"/>
      <c r="H4" s="27"/>
      <c r="I4" s="115"/>
      <c r="J4" s="27"/>
      <c r="K4" s="29"/>
      <c r="M4" s="30" t="s">
        <v>12</v>
      </c>
      <c r="AT4" s="22" t="s">
        <v>35</v>
      </c>
    </row>
    <row r="5" spans="1:70" ht="6.95" customHeight="1">
      <c r="B5" s="26"/>
      <c r="C5" s="27"/>
      <c r="D5" s="27"/>
      <c r="E5" s="27"/>
      <c r="F5" s="27"/>
      <c r="G5" s="27"/>
      <c r="H5" s="27"/>
      <c r="I5" s="115"/>
      <c r="J5" s="27"/>
      <c r="K5" s="29"/>
    </row>
    <row r="6" spans="1:70">
      <c r="B6" s="26"/>
      <c r="C6" s="27"/>
      <c r="D6" s="35" t="s">
        <v>18</v>
      </c>
      <c r="E6" s="27"/>
      <c r="F6" s="27"/>
      <c r="G6" s="27"/>
      <c r="H6" s="27"/>
      <c r="I6" s="115"/>
      <c r="J6" s="27"/>
      <c r="K6" s="29"/>
    </row>
    <row r="7" spans="1:70" ht="16.5" customHeight="1">
      <c r="B7" s="26"/>
      <c r="C7" s="27"/>
      <c r="D7" s="27"/>
      <c r="E7" s="358" t="str">
        <f>'Rekapitulace stavby'!K6</f>
        <v>Město Libavá - Rekonstrukce předávacích stanic PDA, kuchyně a teplovodu z CK</v>
      </c>
      <c r="F7" s="359"/>
      <c r="G7" s="359"/>
      <c r="H7" s="359"/>
      <c r="I7" s="115"/>
      <c r="J7" s="27"/>
      <c r="K7" s="29"/>
    </row>
    <row r="8" spans="1:70" s="1" customFormat="1">
      <c r="B8" s="39"/>
      <c r="C8" s="40"/>
      <c r="D8" s="35" t="s">
        <v>110</v>
      </c>
      <c r="E8" s="40"/>
      <c r="F8" s="40"/>
      <c r="G8" s="40"/>
      <c r="H8" s="40"/>
      <c r="I8" s="116"/>
      <c r="J8" s="40"/>
      <c r="K8" s="43"/>
    </row>
    <row r="9" spans="1:70" s="1" customFormat="1" ht="36.950000000000003" customHeight="1">
      <c r="B9" s="39"/>
      <c r="C9" s="40"/>
      <c r="D9" s="40"/>
      <c r="E9" s="360" t="s">
        <v>705</v>
      </c>
      <c r="F9" s="361"/>
      <c r="G9" s="361"/>
      <c r="H9" s="361"/>
      <c r="I9" s="116"/>
      <c r="J9" s="40"/>
      <c r="K9" s="43"/>
    </row>
    <row r="10" spans="1:70" s="1" customFormat="1" ht="13.5">
      <c r="B10" s="39"/>
      <c r="C10" s="40"/>
      <c r="D10" s="40"/>
      <c r="E10" s="40"/>
      <c r="F10" s="40"/>
      <c r="G10" s="40"/>
      <c r="H10" s="40"/>
      <c r="I10" s="116"/>
      <c r="J10" s="40"/>
      <c r="K10" s="43"/>
    </row>
    <row r="11" spans="1:70" s="1" customFormat="1" ht="14.45" customHeight="1">
      <c r="B11" s="39"/>
      <c r="C11" s="40"/>
      <c r="D11" s="35" t="s">
        <v>20</v>
      </c>
      <c r="E11" s="40"/>
      <c r="F11" s="33" t="s">
        <v>21</v>
      </c>
      <c r="G11" s="40"/>
      <c r="H11" s="40"/>
      <c r="I11" s="117" t="s">
        <v>22</v>
      </c>
      <c r="J11" s="33" t="s">
        <v>21</v>
      </c>
      <c r="K11" s="43"/>
    </row>
    <row r="12" spans="1:70" s="1" customFormat="1" ht="14.45" customHeight="1">
      <c r="B12" s="39"/>
      <c r="C12" s="40"/>
      <c r="D12" s="35" t="s">
        <v>23</v>
      </c>
      <c r="E12" s="40"/>
      <c r="F12" s="33" t="s">
        <v>24</v>
      </c>
      <c r="G12" s="40"/>
      <c r="H12" s="40"/>
      <c r="I12" s="117" t="s">
        <v>25</v>
      </c>
      <c r="J12" s="118" t="str">
        <f>'Rekapitulace stavby'!AN8</f>
        <v>5. 1. 2018</v>
      </c>
      <c r="K12" s="43"/>
    </row>
    <row r="13" spans="1:70" s="1" customFormat="1" ht="10.9" customHeight="1">
      <c r="B13" s="39"/>
      <c r="C13" s="40"/>
      <c r="D13" s="40"/>
      <c r="E13" s="40"/>
      <c r="F13" s="40"/>
      <c r="G13" s="40"/>
      <c r="H13" s="40"/>
      <c r="I13" s="116"/>
      <c r="J13" s="40"/>
      <c r="K13" s="43"/>
    </row>
    <row r="14" spans="1:70" s="1" customFormat="1" ht="14.45" customHeight="1">
      <c r="B14" s="39"/>
      <c r="C14" s="40"/>
      <c r="D14" s="35" t="s">
        <v>27</v>
      </c>
      <c r="E14" s="40"/>
      <c r="F14" s="40"/>
      <c r="G14" s="40"/>
      <c r="H14" s="40"/>
      <c r="I14" s="117" t="s">
        <v>28</v>
      </c>
      <c r="J14" s="33" t="s">
        <v>21</v>
      </c>
      <c r="K14" s="43"/>
    </row>
    <row r="15" spans="1:70" s="1" customFormat="1" ht="18" customHeight="1">
      <c r="B15" s="39"/>
      <c r="C15" s="40"/>
      <c r="D15" s="40"/>
      <c r="E15" s="33" t="s">
        <v>29</v>
      </c>
      <c r="F15" s="40"/>
      <c r="G15" s="40"/>
      <c r="H15" s="40"/>
      <c r="I15" s="117" t="s">
        <v>30</v>
      </c>
      <c r="J15" s="33" t="s">
        <v>21</v>
      </c>
      <c r="K15" s="43"/>
    </row>
    <row r="16" spans="1:70" s="1" customFormat="1" ht="6.95" customHeight="1">
      <c r="B16" s="39"/>
      <c r="C16" s="40"/>
      <c r="D16" s="40"/>
      <c r="E16" s="40"/>
      <c r="F16" s="40"/>
      <c r="G16" s="40"/>
      <c r="H16" s="40"/>
      <c r="I16" s="116"/>
      <c r="J16" s="40"/>
      <c r="K16" s="43"/>
    </row>
    <row r="17" spans="2:11" s="1" customFormat="1" ht="14.45" customHeight="1">
      <c r="B17" s="39"/>
      <c r="C17" s="40"/>
      <c r="D17" s="35" t="s">
        <v>31</v>
      </c>
      <c r="E17" s="40"/>
      <c r="F17" s="40"/>
      <c r="G17" s="40"/>
      <c r="H17" s="40"/>
      <c r="I17" s="117" t="s">
        <v>28</v>
      </c>
      <c r="J17" s="33" t="str">
        <f>IF('Rekapitulace stavby'!AN13="Vyplň údaj","",IF('Rekapitulace stavby'!AN13="","",'Rekapitulace stavby'!AN13))</f>
        <v/>
      </c>
      <c r="K17" s="43"/>
    </row>
    <row r="18" spans="2:11" s="1" customFormat="1" ht="18" customHeight="1">
      <c r="B18" s="39"/>
      <c r="C18" s="40"/>
      <c r="D18" s="40"/>
      <c r="E18" s="33" t="str">
        <f>IF('Rekapitulace stavby'!E14="Vyplň údaj","",IF('Rekapitulace stavby'!E14="","",'Rekapitulace stavby'!E14))</f>
        <v/>
      </c>
      <c r="F18" s="40"/>
      <c r="G18" s="40"/>
      <c r="H18" s="40"/>
      <c r="I18" s="117" t="s">
        <v>30</v>
      </c>
      <c r="J18" s="33" t="str">
        <f>IF('Rekapitulace stavby'!AN14="Vyplň údaj","",IF('Rekapitulace stavby'!AN14="","",'Rekapitulace stavby'!AN14))</f>
        <v/>
      </c>
      <c r="K18" s="43"/>
    </row>
    <row r="19" spans="2:11" s="1" customFormat="1" ht="6.95" customHeight="1">
      <c r="B19" s="39"/>
      <c r="C19" s="40"/>
      <c r="D19" s="40"/>
      <c r="E19" s="40"/>
      <c r="F19" s="40"/>
      <c r="G19" s="40"/>
      <c r="H19" s="40"/>
      <c r="I19" s="116"/>
      <c r="J19" s="40"/>
      <c r="K19" s="43"/>
    </row>
    <row r="20" spans="2:11" s="1" customFormat="1" ht="14.45" customHeight="1">
      <c r="B20" s="39"/>
      <c r="C20" s="40"/>
      <c r="D20" s="35" t="s">
        <v>33</v>
      </c>
      <c r="E20" s="40"/>
      <c r="F20" s="40"/>
      <c r="G20" s="40"/>
      <c r="H20" s="40"/>
      <c r="I20" s="117" t="s">
        <v>28</v>
      </c>
      <c r="J20" s="33" t="s">
        <v>21</v>
      </c>
      <c r="K20" s="43"/>
    </row>
    <row r="21" spans="2:11" s="1" customFormat="1" ht="18" customHeight="1">
      <c r="B21" s="39"/>
      <c r="C21" s="40"/>
      <c r="D21" s="40"/>
      <c r="E21" s="33" t="s">
        <v>34</v>
      </c>
      <c r="F21" s="40"/>
      <c r="G21" s="40"/>
      <c r="H21" s="40"/>
      <c r="I21" s="117" t="s">
        <v>30</v>
      </c>
      <c r="J21" s="33" t="s">
        <v>21</v>
      </c>
      <c r="K21" s="43"/>
    </row>
    <row r="22" spans="2:11" s="1" customFormat="1" ht="6.95" customHeight="1">
      <c r="B22" s="39"/>
      <c r="C22" s="40"/>
      <c r="D22" s="40"/>
      <c r="E22" s="40"/>
      <c r="F22" s="40"/>
      <c r="G22" s="40"/>
      <c r="H22" s="40"/>
      <c r="I22" s="116"/>
      <c r="J22" s="40"/>
      <c r="K22" s="43"/>
    </row>
    <row r="23" spans="2:11" s="1" customFormat="1" ht="14.45" customHeight="1">
      <c r="B23" s="39"/>
      <c r="C23" s="40"/>
      <c r="D23" s="35" t="s">
        <v>36</v>
      </c>
      <c r="E23" s="40"/>
      <c r="F23" s="40"/>
      <c r="G23" s="40"/>
      <c r="H23" s="40"/>
      <c r="I23" s="116"/>
      <c r="J23" s="40"/>
      <c r="K23" s="43"/>
    </row>
    <row r="24" spans="2:11" s="6" customFormat="1" ht="16.5" customHeight="1">
      <c r="B24" s="119"/>
      <c r="C24" s="120"/>
      <c r="D24" s="120"/>
      <c r="E24" s="327" t="s">
        <v>21</v>
      </c>
      <c r="F24" s="327"/>
      <c r="G24" s="327"/>
      <c r="H24" s="327"/>
      <c r="I24" s="121"/>
      <c r="J24" s="120"/>
      <c r="K24" s="122"/>
    </row>
    <row r="25" spans="2:11" s="1" customFormat="1" ht="6.95" customHeight="1">
      <c r="B25" s="39"/>
      <c r="C25" s="40"/>
      <c r="D25" s="40"/>
      <c r="E25" s="40"/>
      <c r="F25" s="40"/>
      <c r="G25" s="40"/>
      <c r="H25" s="40"/>
      <c r="I25" s="116"/>
      <c r="J25" s="40"/>
      <c r="K25" s="43"/>
    </row>
    <row r="26" spans="2:11" s="1" customFormat="1" ht="6.95" customHeight="1">
      <c r="B26" s="39"/>
      <c r="C26" s="40"/>
      <c r="D26" s="83"/>
      <c r="E26" s="83"/>
      <c r="F26" s="83"/>
      <c r="G26" s="83"/>
      <c r="H26" s="83"/>
      <c r="I26" s="123"/>
      <c r="J26" s="83"/>
      <c r="K26" s="124"/>
    </row>
    <row r="27" spans="2:11" s="1" customFormat="1" ht="25.35" customHeight="1">
      <c r="B27" s="39"/>
      <c r="C27" s="40"/>
      <c r="D27" s="125" t="s">
        <v>38</v>
      </c>
      <c r="E27" s="40"/>
      <c r="F27" s="40"/>
      <c r="G27" s="40"/>
      <c r="H27" s="40"/>
      <c r="I27" s="116"/>
      <c r="J27" s="126">
        <f>ROUND(J84,2)</f>
        <v>0</v>
      </c>
      <c r="K27" s="43"/>
    </row>
    <row r="28" spans="2:11" s="1" customFormat="1" ht="6.95" customHeight="1">
      <c r="B28" s="39"/>
      <c r="C28" s="40"/>
      <c r="D28" s="83"/>
      <c r="E28" s="83"/>
      <c r="F28" s="83"/>
      <c r="G28" s="83"/>
      <c r="H28" s="83"/>
      <c r="I28" s="123"/>
      <c r="J28" s="83"/>
      <c r="K28" s="124"/>
    </row>
    <row r="29" spans="2:11" s="1" customFormat="1" ht="14.45" customHeight="1">
      <c r="B29" s="39"/>
      <c r="C29" s="40"/>
      <c r="D29" s="40"/>
      <c r="E29" s="40"/>
      <c r="F29" s="44" t="s">
        <v>40</v>
      </c>
      <c r="G29" s="40"/>
      <c r="H29" s="40"/>
      <c r="I29" s="127" t="s">
        <v>39</v>
      </c>
      <c r="J29" s="44" t="s">
        <v>41</v>
      </c>
      <c r="K29" s="43"/>
    </row>
    <row r="30" spans="2:11" s="1" customFormat="1" ht="14.45" hidden="1" customHeight="1">
      <c r="B30" s="39"/>
      <c r="C30" s="40"/>
      <c r="D30" s="47" t="s">
        <v>42</v>
      </c>
      <c r="E30" s="47" t="s">
        <v>43</v>
      </c>
      <c r="F30" s="128">
        <f>ROUND(SUM(BE84:BE173), 2)</f>
        <v>0</v>
      </c>
      <c r="G30" s="40"/>
      <c r="H30" s="40"/>
      <c r="I30" s="129">
        <v>0.21</v>
      </c>
      <c r="J30" s="128">
        <f>ROUND(ROUND((SUM(BE84:BE173)), 2)*I30, 2)</f>
        <v>0</v>
      </c>
      <c r="K30" s="43"/>
    </row>
    <row r="31" spans="2:11" s="1" customFormat="1" ht="14.45" hidden="1" customHeight="1">
      <c r="B31" s="39"/>
      <c r="C31" s="40"/>
      <c r="D31" s="40"/>
      <c r="E31" s="47" t="s">
        <v>44</v>
      </c>
      <c r="F31" s="128">
        <f>ROUND(SUM(BF84:BF173), 2)</f>
        <v>0</v>
      </c>
      <c r="G31" s="40"/>
      <c r="H31" s="40"/>
      <c r="I31" s="129">
        <v>0.15</v>
      </c>
      <c r="J31" s="128">
        <f>ROUND(ROUND((SUM(BF84:BF173)), 2)*I31, 2)</f>
        <v>0</v>
      </c>
      <c r="K31" s="43"/>
    </row>
    <row r="32" spans="2:11" s="1" customFormat="1" ht="14.45" customHeight="1">
      <c r="B32" s="39"/>
      <c r="C32" s="40"/>
      <c r="D32" s="47" t="s">
        <v>42</v>
      </c>
      <c r="E32" s="47" t="s">
        <v>45</v>
      </c>
      <c r="F32" s="128">
        <f>ROUND(SUM(BG84:BG173), 2)</f>
        <v>0</v>
      </c>
      <c r="G32" s="40"/>
      <c r="H32" s="40"/>
      <c r="I32" s="129">
        <v>0.21</v>
      </c>
      <c r="J32" s="128">
        <v>0</v>
      </c>
      <c r="K32" s="43"/>
    </row>
    <row r="33" spans="2:11" s="1" customFormat="1" ht="14.45" customHeight="1">
      <c r="B33" s="39"/>
      <c r="C33" s="40"/>
      <c r="D33" s="40"/>
      <c r="E33" s="47" t="s">
        <v>46</v>
      </c>
      <c r="F33" s="128">
        <f>ROUND(SUM(BH84:BH173), 2)</f>
        <v>0</v>
      </c>
      <c r="G33" s="40"/>
      <c r="H33" s="40"/>
      <c r="I33" s="129">
        <v>0.15</v>
      </c>
      <c r="J33" s="128">
        <v>0</v>
      </c>
      <c r="K33" s="43"/>
    </row>
    <row r="34" spans="2:11" s="1" customFormat="1" ht="14.45" hidden="1" customHeight="1">
      <c r="B34" s="39"/>
      <c r="C34" s="40"/>
      <c r="D34" s="40"/>
      <c r="E34" s="47" t="s">
        <v>47</v>
      </c>
      <c r="F34" s="128">
        <f>ROUND(SUM(BI84:BI173), 2)</f>
        <v>0</v>
      </c>
      <c r="G34" s="40"/>
      <c r="H34" s="40"/>
      <c r="I34" s="129">
        <v>0</v>
      </c>
      <c r="J34" s="128">
        <v>0</v>
      </c>
      <c r="K34" s="43"/>
    </row>
    <row r="35" spans="2:11" s="1" customFormat="1" ht="6.95" customHeight="1">
      <c r="B35" s="39"/>
      <c r="C35" s="40"/>
      <c r="D35" s="40"/>
      <c r="E35" s="40"/>
      <c r="F35" s="40"/>
      <c r="G35" s="40"/>
      <c r="H35" s="40"/>
      <c r="I35" s="116"/>
      <c r="J35" s="40"/>
      <c r="K35" s="43"/>
    </row>
    <row r="36" spans="2:11" s="1" customFormat="1" ht="25.35" customHeight="1">
      <c r="B36" s="39"/>
      <c r="C36" s="130"/>
      <c r="D36" s="131" t="s">
        <v>48</v>
      </c>
      <c r="E36" s="77"/>
      <c r="F36" s="77"/>
      <c r="G36" s="132" t="s">
        <v>49</v>
      </c>
      <c r="H36" s="133" t="s">
        <v>50</v>
      </c>
      <c r="I36" s="134"/>
      <c r="J36" s="135">
        <f>SUM(J27:J34)</f>
        <v>0</v>
      </c>
      <c r="K36" s="136"/>
    </row>
    <row r="37" spans="2:11" s="1" customFormat="1" ht="14.45" customHeight="1">
      <c r="B37" s="54"/>
      <c r="C37" s="55"/>
      <c r="D37" s="55"/>
      <c r="E37" s="55"/>
      <c r="F37" s="55"/>
      <c r="G37" s="55"/>
      <c r="H37" s="55"/>
      <c r="I37" s="137"/>
      <c r="J37" s="55"/>
      <c r="K37" s="56"/>
    </row>
    <row r="41" spans="2:11" s="1" customFormat="1" ht="6.95" customHeight="1">
      <c r="B41" s="138"/>
      <c r="C41" s="139"/>
      <c r="D41" s="139"/>
      <c r="E41" s="139"/>
      <c r="F41" s="139"/>
      <c r="G41" s="139"/>
      <c r="H41" s="139"/>
      <c r="I41" s="140"/>
      <c r="J41" s="139"/>
      <c r="K41" s="141"/>
    </row>
    <row r="42" spans="2:11" s="1" customFormat="1" ht="36.950000000000003" customHeight="1">
      <c r="B42" s="39"/>
      <c r="C42" s="28" t="s">
        <v>112</v>
      </c>
      <c r="D42" s="40"/>
      <c r="E42" s="40"/>
      <c r="F42" s="40"/>
      <c r="G42" s="40"/>
      <c r="H42" s="40"/>
      <c r="I42" s="116"/>
      <c r="J42" s="40"/>
      <c r="K42" s="43"/>
    </row>
    <row r="43" spans="2:11" s="1" customFormat="1" ht="6.95" customHeight="1">
      <c r="B43" s="39"/>
      <c r="C43" s="40"/>
      <c r="D43" s="40"/>
      <c r="E43" s="40"/>
      <c r="F43" s="40"/>
      <c r="G43" s="40"/>
      <c r="H43" s="40"/>
      <c r="I43" s="116"/>
      <c r="J43" s="40"/>
      <c r="K43" s="43"/>
    </row>
    <row r="44" spans="2:11" s="1" customFormat="1" ht="14.45" customHeight="1">
      <c r="B44" s="39"/>
      <c r="C44" s="35" t="s">
        <v>18</v>
      </c>
      <c r="D44" s="40"/>
      <c r="E44" s="40"/>
      <c r="F44" s="40"/>
      <c r="G44" s="40"/>
      <c r="H44" s="40"/>
      <c r="I44" s="116"/>
      <c r="J44" s="40"/>
      <c r="K44" s="43"/>
    </row>
    <row r="45" spans="2:11" s="1" customFormat="1" ht="16.5" customHeight="1">
      <c r="B45" s="39"/>
      <c r="C45" s="40"/>
      <c r="D45" s="40"/>
      <c r="E45" s="358" t="str">
        <f>E7</f>
        <v>Město Libavá - Rekonstrukce předávacích stanic PDA, kuchyně a teplovodu z CK</v>
      </c>
      <c r="F45" s="359"/>
      <c r="G45" s="359"/>
      <c r="H45" s="359"/>
      <c r="I45" s="116"/>
      <c r="J45" s="40"/>
      <c r="K45" s="43"/>
    </row>
    <row r="46" spans="2:11" s="1" customFormat="1" ht="14.45" customHeight="1">
      <c r="B46" s="39"/>
      <c r="C46" s="35" t="s">
        <v>110</v>
      </c>
      <c r="D46" s="40"/>
      <c r="E46" s="40"/>
      <c r="F46" s="40"/>
      <c r="G46" s="40"/>
      <c r="H46" s="40"/>
      <c r="I46" s="116"/>
      <c r="J46" s="40"/>
      <c r="K46" s="43"/>
    </row>
    <row r="47" spans="2:11" s="1" customFormat="1" ht="17.25" customHeight="1">
      <c r="B47" s="39"/>
      <c r="C47" s="40"/>
      <c r="D47" s="40"/>
      <c r="E47" s="360" t="str">
        <f>E9</f>
        <v>D.2.3.7 - Předávací stanice PDA, Měření a regulace (MAR)</v>
      </c>
      <c r="F47" s="361"/>
      <c r="G47" s="361"/>
      <c r="H47" s="361"/>
      <c r="I47" s="116"/>
      <c r="J47" s="40"/>
      <c r="K47" s="43"/>
    </row>
    <row r="48" spans="2:11" s="1" customFormat="1" ht="6.95" customHeight="1">
      <c r="B48" s="39"/>
      <c r="C48" s="40"/>
      <c r="D48" s="40"/>
      <c r="E48" s="40"/>
      <c r="F48" s="40"/>
      <c r="G48" s="40"/>
      <c r="H48" s="40"/>
      <c r="I48" s="116"/>
      <c r="J48" s="40"/>
      <c r="K48" s="43"/>
    </row>
    <row r="49" spans="2:47" s="1" customFormat="1" ht="18" customHeight="1">
      <c r="B49" s="39"/>
      <c r="C49" s="35" t="s">
        <v>23</v>
      </c>
      <c r="D49" s="40"/>
      <c r="E49" s="40"/>
      <c r="F49" s="33" t="str">
        <f>F12</f>
        <v xml:space="preserve"> Město Libavá</v>
      </c>
      <c r="G49" s="40"/>
      <c r="H49" s="40"/>
      <c r="I49" s="117" t="s">
        <v>25</v>
      </c>
      <c r="J49" s="118" t="str">
        <f>IF(J12="","",J12)</f>
        <v>5. 1. 2018</v>
      </c>
      <c r="K49" s="43"/>
    </row>
    <row r="50" spans="2:47" s="1" customFormat="1" ht="6.95" customHeight="1">
      <c r="B50" s="39"/>
      <c r="C50" s="40"/>
      <c r="D50" s="40"/>
      <c r="E50" s="40"/>
      <c r="F50" s="40"/>
      <c r="G50" s="40"/>
      <c r="H50" s="40"/>
      <c r="I50" s="116"/>
      <c r="J50" s="40"/>
      <c r="K50" s="43"/>
    </row>
    <row r="51" spans="2:47" s="1" customFormat="1">
      <c r="B51" s="39"/>
      <c r="C51" s="35" t="s">
        <v>27</v>
      </c>
      <c r="D51" s="40"/>
      <c r="E51" s="40"/>
      <c r="F51" s="33" t="str">
        <f>E15</f>
        <v xml:space="preserve"> Armádní Servisní, p. o.</v>
      </c>
      <c r="G51" s="40"/>
      <c r="H51" s="40"/>
      <c r="I51" s="117" t="s">
        <v>33</v>
      </c>
      <c r="J51" s="327" t="str">
        <f>E21</f>
        <v xml:space="preserve"> Ing. Zdeněk Kovář</v>
      </c>
      <c r="K51" s="43"/>
    </row>
    <row r="52" spans="2:47" s="1" customFormat="1" ht="14.45" customHeight="1">
      <c r="B52" s="39"/>
      <c r="C52" s="35" t="s">
        <v>31</v>
      </c>
      <c r="D52" s="40"/>
      <c r="E52" s="40"/>
      <c r="F52" s="33" t="str">
        <f>IF(E18="","",E18)</f>
        <v/>
      </c>
      <c r="G52" s="40"/>
      <c r="H52" s="40"/>
      <c r="I52" s="116"/>
      <c r="J52" s="362"/>
      <c r="K52" s="43"/>
    </row>
    <row r="53" spans="2:47" s="1" customFormat="1" ht="10.35" customHeight="1">
      <c r="B53" s="39"/>
      <c r="C53" s="40"/>
      <c r="D53" s="40"/>
      <c r="E53" s="40"/>
      <c r="F53" s="40"/>
      <c r="G53" s="40"/>
      <c r="H53" s="40"/>
      <c r="I53" s="116"/>
      <c r="J53" s="40"/>
      <c r="K53" s="43"/>
    </row>
    <row r="54" spans="2:47" s="1" customFormat="1" ht="29.25" customHeight="1">
      <c r="B54" s="39"/>
      <c r="C54" s="142" t="s">
        <v>113</v>
      </c>
      <c r="D54" s="130"/>
      <c r="E54" s="130"/>
      <c r="F54" s="130"/>
      <c r="G54" s="130"/>
      <c r="H54" s="130"/>
      <c r="I54" s="143"/>
      <c r="J54" s="144" t="s">
        <v>114</v>
      </c>
      <c r="K54" s="145"/>
    </row>
    <row r="55" spans="2:47" s="1" customFormat="1" ht="10.35" customHeight="1">
      <c r="B55" s="39"/>
      <c r="C55" s="40"/>
      <c r="D55" s="40"/>
      <c r="E55" s="40"/>
      <c r="F55" s="40"/>
      <c r="G55" s="40"/>
      <c r="H55" s="40"/>
      <c r="I55" s="116"/>
      <c r="J55" s="40"/>
      <c r="K55" s="43"/>
    </row>
    <row r="56" spans="2:47" s="1" customFormat="1" ht="29.25" customHeight="1">
      <c r="B56" s="39"/>
      <c r="C56" s="146" t="s">
        <v>115</v>
      </c>
      <c r="D56" s="40"/>
      <c r="E56" s="40"/>
      <c r="F56" s="40"/>
      <c r="G56" s="40"/>
      <c r="H56" s="40"/>
      <c r="I56" s="116"/>
      <c r="J56" s="126">
        <f>J84</f>
        <v>0</v>
      </c>
      <c r="K56" s="43"/>
      <c r="AU56" s="22" t="s">
        <v>116</v>
      </c>
    </row>
    <row r="57" spans="2:47" s="7" customFormat="1" ht="24.95" customHeight="1">
      <c r="B57" s="147"/>
      <c r="C57" s="148"/>
      <c r="D57" s="149" t="s">
        <v>706</v>
      </c>
      <c r="E57" s="150"/>
      <c r="F57" s="150"/>
      <c r="G57" s="150"/>
      <c r="H57" s="150"/>
      <c r="I57" s="151"/>
      <c r="J57" s="152">
        <f>J85</f>
        <v>0</v>
      </c>
      <c r="K57" s="153"/>
    </row>
    <row r="58" spans="2:47" s="8" customFormat="1" ht="19.899999999999999" customHeight="1">
      <c r="B58" s="154"/>
      <c r="C58" s="155"/>
      <c r="D58" s="156" t="s">
        <v>707</v>
      </c>
      <c r="E58" s="157"/>
      <c r="F58" s="157"/>
      <c r="G58" s="157"/>
      <c r="H58" s="157"/>
      <c r="I58" s="158"/>
      <c r="J58" s="159">
        <f>J86</f>
        <v>0</v>
      </c>
      <c r="K58" s="160"/>
    </row>
    <row r="59" spans="2:47" s="8" customFormat="1" ht="19.899999999999999" customHeight="1">
      <c r="B59" s="154"/>
      <c r="C59" s="155"/>
      <c r="D59" s="156" t="s">
        <v>708</v>
      </c>
      <c r="E59" s="157"/>
      <c r="F59" s="157"/>
      <c r="G59" s="157"/>
      <c r="H59" s="157"/>
      <c r="I59" s="158"/>
      <c r="J59" s="159">
        <f>J99</f>
        <v>0</v>
      </c>
      <c r="K59" s="160"/>
    </row>
    <row r="60" spans="2:47" s="8" customFormat="1" ht="19.899999999999999" customHeight="1">
      <c r="B60" s="154"/>
      <c r="C60" s="155"/>
      <c r="D60" s="156" t="s">
        <v>709</v>
      </c>
      <c r="E60" s="157"/>
      <c r="F60" s="157"/>
      <c r="G60" s="157"/>
      <c r="H60" s="157"/>
      <c r="I60" s="158"/>
      <c r="J60" s="159">
        <f>J125</f>
        <v>0</v>
      </c>
      <c r="K60" s="160"/>
    </row>
    <row r="61" spans="2:47" s="8" customFormat="1" ht="19.899999999999999" customHeight="1">
      <c r="B61" s="154"/>
      <c r="C61" s="155"/>
      <c r="D61" s="156" t="s">
        <v>710</v>
      </c>
      <c r="E61" s="157"/>
      <c r="F61" s="157"/>
      <c r="G61" s="157"/>
      <c r="H61" s="157"/>
      <c r="I61" s="158"/>
      <c r="J61" s="159">
        <f>J137</f>
        <v>0</v>
      </c>
      <c r="K61" s="160"/>
    </row>
    <row r="62" spans="2:47" s="8" customFormat="1" ht="19.899999999999999" customHeight="1">
      <c r="B62" s="154"/>
      <c r="C62" s="155"/>
      <c r="D62" s="156" t="s">
        <v>711</v>
      </c>
      <c r="E62" s="157"/>
      <c r="F62" s="157"/>
      <c r="G62" s="157"/>
      <c r="H62" s="157"/>
      <c r="I62" s="158"/>
      <c r="J62" s="159">
        <f>J149</f>
        <v>0</v>
      </c>
      <c r="K62" s="160"/>
    </row>
    <row r="63" spans="2:47" s="8" customFormat="1" ht="19.899999999999999" customHeight="1">
      <c r="B63" s="154"/>
      <c r="C63" s="155"/>
      <c r="D63" s="156" t="s">
        <v>712</v>
      </c>
      <c r="E63" s="157"/>
      <c r="F63" s="157"/>
      <c r="G63" s="157"/>
      <c r="H63" s="157"/>
      <c r="I63" s="158"/>
      <c r="J63" s="159">
        <f>J161</f>
        <v>0</v>
      </c>
      <c r="K63" s="160"/>
    </row>
    <row r="64" spans="2:47" s="8" customFormat="1" ht="19.899999999999999" customHeight="1">
      <c r="B64" s="154"/>
      <c r="C64" s="155"/>
      <c r="D64" s="156" t="s">
        <v>713</v>
      </c>
      <c r="E64" s="157"/>
      <c r="F64" s="157"/>
      <c r="G64" s="157"/>
      <c r="H64" s="157"/>
      <c r="I64" s="158"/>
      <c r="J64" s="159">
        <f>J167</f>
        <v>0</v>
      </c>
      <c r="K64" s="160"/>
    </row>
    <row r="65" spans="2:12" s="1" customFormat="1" ht="21.75" customHeight="1">
      <c r="B65" s="39"/>
      <c r="C65" s="40"/>
      <c r="D65" s="40"/>
      <c r="E65" s="40"/>
      <c r="F65" s="40"/>
      <c r="G65" s="40"/>
      <c r="H65" s="40"/>
      <c r="I65" s="116"/>
      <c r="J65" s="40"/>
      <c r="K65" s="43"/>
    </row>
    <row r="66" spans="2:12" s="1" customFormat="1" ht="6.95" customHeight="1">
      <c r="B66" s="54"/>
      <c r="C66" s="55"/>
      <c r="D66" s="55"/>
      <c r="E66" s="55"/>
      <c r="F66" s="55"/>
      <c r="G66" s="55"/>
      <c r="H66" s="55"/>
      <c r="I66" s="137"/>
      <c r="J66" s="55"/>
      <c r="K66" s="56"/>
    </row>
    <row r="70" spans="2:12" s="1" customFormat="1" ht="6.95" customHeight="1">
      <c r="B70" s="57"/>
      <c r="C70" s="58"/>
      <c r="D70" s="58"/>
      <c r="E70" s="58"/>
      <c r="F70" s="58"/>
      <c r="G70" s="58"/>
      <c r="H70" s="58"/>
      <c r="I70" s="140"/>
      <c r="J70" s="58"/>
      <c r="K70" s="58"/>
      <c r="L70" s="59"/>
    </row>
    <row r="71" spans="2:12" s="1" customFormat="1" ht="36.950000000000003" customHeight="1">
      <c r="B71" s="39"/>
      <c r="C71" s="60" t="s">
        <v>132</v>
      </c>
      <c r="D71" s="61"/>
      <c r="E71" s="61"/>
      <c r="F71" s="61"/>
      <c r="G71" s="61"/>
      <c r="H71" s="61"/>
      <c r="I71" s="161"/>
      <c r="J71" s="61"/>
      <c r="K71" s="61"/>
      <c r="L71" s="59"/>
    </row>
    <row r="72" spans="2:12" s="1" customFormat="1" ht="6.95" customHeight="1">
      <c r="B72" s="39"/>
      <c r="C72" s="61"/>
      <c r="D72" s="61"/>
      <c r="E72" s="61"/>
      <c r="F72" s="61"/>
      <c r="G72" s="61"/>
      <c r="H72" s="61"/>
      <c r="I72" s="161"/>
      <c r="J72" s="61"/>
      <c r="K72" s="61"/>
      <c r="L72" s="59"/>
    </row>
    <row r="73" spans="2:12" s="1" customFormat="1" ht="14.45" customHeight="1">
      <c r="B73" s="39"/>
      <c r="C73" s="63" t="s">
        <v>18</v>
      </c>
      <c r="D73" s="61"/>
      <c r="E73" s="61"/>
      <c r="F73" s="61"/>
      <c r="G73" s="61"/>
      <c r="H73" s="61"/>
      <c r="I73" s="161"/>
      <c r="J73" s="61"/>
      <c r="K73" s="61"/>
      <c r="L73" s="59"/>
    </row>
    <row r="74" spans="2:12" s="1" customFormat="1" ht="16.5" customHeight="1">
      <c r="B74" s="39"/>
      <c r="C74" s="61"/>
      <c r="D74" s="61"/>
      <c r="E74" s="363" t="str">
        <f>E7</f>
        <v>Město Libavá - Rekonstrukce předávacích stanic PDA, kuchyně a teplovodu z CK</v>
      </c>
      <c r="F74" s="364"/>
      <c r="G74" s="364"/>
      <c r="H74" s="364"/>
      <c r="I74" s="161"/>
      <c r="J74" s="61"/>
      <c r="K74" s="61"/>
      <c r="L74" s="59"/>
    </row>
    <row r="75" spans="2:12" s="1" customFormat="1" ht="14.45" customHeight="1">
      <c r="B75" s="39"/>
      <c r="C75" s="63" t="s">
        <v>110</v>
      </c>
      <c r="D75" s="61"/>
      <c r="E75" s="61"/>
      <c r="F75" s="61"/>
      <c r="G75" s="61"/>
      <c r="H75" s="61"/>
      <c r="I75" s="161"/>
      <c r="J75" s="61"/>
      <c r="K75" s="61"/>
      <c r="L75" s="59"/>
    </row>
    <row r="76" spans="2:12" s="1" customFormat="1" ht="17.25" customHeight="1">
      <c r="B76" s="39"/>
      <c r="C76" s="61"/>
      <c r="D76" s="61"/>
      <c r="E76" s="338" t="str">
        <f>E9</f>
        <v>D.2.3.7 - Předávací stanice PDA, Měření a regulace (MAR)</v>
      </c>
      <c r="F76" s="365"/>
      <c r="G76" s="365"/>
      <c r="H76" s="365"/>
      <c r="I76" s="161"/>
      <c r="J76" s="61"/>
      <c r="K76" s="61"/>
      <c r="L76" s="59"/>
    </row>
    <row r="77" spans="2:12" s="1" customFormat="1" ht="6.95" customHeight="1">
      <c r="B77" s="39"/>
      <c r="C77" s="61"/>
      <c r="D77" s="61"/>
      <c r="E77" s="61"/>
      <c r="F77" s="61"/>
      <c r="G77" s="61"/>
      <c r="H77" s="61"/>
      <c r="I77" s="161"/>
      <c r="J77" s="61"/>
      <c r="K77" s="61"/>
      <c r="L77" s="59"/>
    </row>
    <row r="78" spans="2:12" s="1" customFormat="1" ht="18" customHeight="1">
      <c r="B78" s="39"/>
      <c r="C78" s="63" t="s">
        <v>23</v>
      </c>
      <c r="D78" s="61"/>
      <c r="E78" s="61"/>
      <c r="F78" s="162" t="str">
        <f>F12</f>
        <v xml:space="preserve"> Město Libavá</v>
      </c>
      <c r="G78" s="61"/>
      <c r="H78" s="61"/>
      <c r="I78" s="163" t="s">
        <v>25</v>
      </c>
      <c r="J78" s="71" t="str">
        <f>IF(J12="","",J12)</f>
        <v>5. 1. 2018</v>
      </c>
      <c r="K78" s="61"/>
      <c r="L78" s="59"/>
    </row>
    <row r="79" spans="2:12" s="1" customFormat="1" ht="6.95" customHeight="1">
      <c r="B79" s="39"/>
      <c r="C79" s="61"/>
      <c r="D79" s="61"/>
      <c r="E79" s="61"/>
      <c r="F79" s="61"/>
      <c r="G79" s="61"/>
      <c r="H79" s="61"/>
      <c r="I79" s="161"/>
      <c r="J79" s="61"/>
      <c r="K79" s="61"/>
      <c r="L79" s="59"/>
    </row>
    <row r="80" spans="2:12" s="1" customFormat="1">
      <c r="B80" s="39"/>
      <c r="C80" s="63" t="s">
        <v>27</v>
      </c>
      <c r="D80" s="61"/>
      <c r="E80" s="61"/>
      <c r="F80" s="162" t="str">
        <f>E15</f>
        <v xml:space="preserve"> Armádní Servisní, p. o.</v>
      </c>
      <c r="G80" s="61"/>
      <c r="H80" s="61"/>
      <c r="I80" s="163" t="s">
        <v>33</v>
      </c>
      <c r="J80" s="162" t="str">
        <f>E21</f>
        <v xml:space="preserve"> Ing. Zdeněk Kovář</v>
      </c>
      <c r="K80" s="61"/>
      <c r="L80" s="59"/>
    </row>
    <row r="81" spans="2:65" s="1" customFormat="1" ht="14.45" customHeight="1">
      <c r="B81" s="39"/>
      <c r="C81" s="63" t="s">
        <v>31</v>
      </c>
      <c r="D81" s="61"/>
      <c r="E81" s="61"/>
      <c r="F81" s="162" t="str">
        <f>IF(E18="","",E18)</f>
        <v/>
      </c>
      <c r="G81" s="61"/>
      <c r="H81" s="61"/>
      <c r="I81" s="161"/>
      <c r="J81" s="61"/>
      <c r="K81" s="61"/>
      <c r="L81" s="59"/>
    </row>
    <row r="82" spans="2:65" s="1" customFormat="1" ht="10.35" customHeight="1">
      <c r="B82" s="39"/>
      <c r="C82" s="61"/>
      <c r="D82" s="61"/>
      <c r="E82" s="61"/>
      <c r="F82" s="61"/>
      <c r="G82" s="61"/>
      <c r="H82" s="61"/>
      <c r="I82" s="161"/>
      <c r="J82" s="61"/>
      <c r="K82" s="61"/>
      <c r="L82" s="59"/>
    </row>
    <row r="83" spans="2:65" s="9" customFormat="1" ht="29.25" customHeight="1">
      <c r="B83" s="164"/>
      <c r="C83" s="165" t="s">
        <v>133</v>
      </c>
      <c r="D83" s="166" t="s">
        <v>57</v>
      </c>
      <c r="E83" s="166" t="s">
        <v>53</v>
      </c>
      <c r="F83" s="166" t="s">
        <v>134</v>
      </c>
      <c r="G83" s="166" t="s">
        <v>135</v>
      </c>
      <c r="H83" s="166" t="s">
        <v>136</v>
      </c>
      <c r="I83" s="167" t="s">
        <v>137</v>
      </c>
      <c r="J83" s="166" t="s">
        <v>114</v>
      </c>
      <c r="K83" s="168" t="s">
        <v>138</v>
      </c>
      <c r="L83" s="169"/>
      <c r="M83" s="79" t="s">
        <v>139</v>
      </c>
      <c r="N83" s="80" t="s">
        <v>42</v>
      </c>
      <c r="O83" s="80" t="s">
        <v>140</v>
      </c>
      <c r="P83" s="80" t="s">
        <v>141</v>
      </c>
      <c r="Q83" s="80" t="s">
        <v>142</v>
      </c>
      <c r="R83" s="80" t="s">
        <v>143</v>
      </c>
      <c r="S83" s="80" t="s">
        <v>144</v>
      </c>
      <c r="T83" s="81" t="s">
        <v>145</v>
      </c>
    </row>
    <row r="84" spans="2:65" s="1" customFormat="1" ht="29.25" customHeight="1">
      <c r="B84" s="39"/>
      <c r="C84" s="85" t="s">
        <v>115</v>
      </c>
      <c r="D84" s="61"/>
      <c r="E84" s="61"/>
      <c r="F84" s="61"/>
      <c r="G84" s="61"/>
      <c r="H84" s="61"/>
      <c r="I84" s="161"/>
      <c r="J84" s="170">
        <f>BK84</f>
        <v>0</v>
      </c>
      <c r="K84" s="61"/>
      <c r="L84" s="59"/>
      <c r="M84" s="82"/>
      <c r="N84" s="83"/>
      <c r="O84" s="83"/>
      <c r="P84" s="171">
        <f>P85</f>
        <v>0</v>
      </c>
      <c r="Q84" s="83"/>
      <c r="R84" s="171">
        <f>R85</f>
        <v>0</v>
      </c>
      <c r="S84" s="83"/>
      <c r="T84" s="172">
        <f>T85</f>
        <v>0</v>
      </c>
      <c r="AT84" s="22" t="s">
        <v>71</v>
      </c>
      <c r="AU84" s="22" t="s">
        <v>116</v>
      </c>
      <c r="BK84" s="173">
        <f>BK85</f>
        <v>0</v>
      </c>
    </row>
    <row r="85" spans="2:65" s="10" customFormat="1" ht="37.35" customHeight="1">
      <c r="B85" s="174"/>
      <c r="C85" s="175"/>
      <c r="D85" s="176" t="s">
        <v>71</v>
      </c>
      <c r="E85" s="177" t="s">
        <v>167</v>
      </c>
      <c r="F85" s="177" t="s">
        <v>714</v>
      </c>
      <c r="G85" s="175"/>
      <c r="H85" s="175"/>
      <c r="I85" s="178"/>
      <c r="J85" s="179">
        <f>BK85</f>
        <v>0</v>
      </c>
      <c r="K85" s="175"/>
      <c r="L85" s="180"/>
      <c r="M85" s="181"/>
      <c r="N85" s="182"/>
      <c r="O85" s="182"/>
      <c r="P85" s="183">
        <f>P86+P99+P125+P137+P149+P161+P167</f>
        <v>0</v>
      </c>
      <c r="Q85" s="182"/>
      <c r="R85" s="183">
        <f>R86+R99+R125+R137+R149+R161+R167</f>
        <v>0</v>
      </c>
      <c r="S85" s="182"/>
      <c r="T85" s="184">
        <f>T86+T99+T125+T137+T149+T161+T167</f>
        <v>0</v>
      </c>
      <c r="AR85" s="185" t="s">
        <v>82</v>
      </c>
      <c r="AT85" s="186" t="s">
        <v>71</v>
      </c>
      <c r="AU85" s="186" t="s">
        <v>72</v>
      </c>
      <c r="AY85" s="185" t="s">
        <v>148</v>
      </c>
      <c r="BK85" s="187">
        <f>BK86+BK99+BK125+BK137+BK149+BK161+BK167</f>
        <v>0</v>
      </c>
    </row>
    <row r="86" spans="2:65" s="10" customFormat="1" ht="19.899999999999999" customHeight="1">
      <c r="B86" s="174"/>
      <c r="C86" s="175"/>
      <c r="D86" s="176" t="s">
        <v>71</v>
      </c>
      <c r="E86" s="188" t="s">
        <v>715</v>
      </c>
      <c r="F86" s="188" t="s">
        <v>716</v>
      </c>
      <c r="G86" s="175"/>
      <c r="H86" s="175"/>
      <c r="I86" s="178"/>
      <c r="J86" s="189">
        <f>BK86</f>
        <v>0</v>
      </c>
      <c r="K86" s="175"/>
      <c r="L86" s="180"/>
      <c r="M86" s="181"/>
      <c r="N86" s="182"/>
      <c r="O86" s="182"/>
      <c r="P86" s="183">
        <f>SUM(P87:P98)</f>
        <v>0</v>
      </c>
      <c r="Q86" s="182"/>
      <c r="R86" s="183">
        <f>SUM(R87:R98)</f>
        <v>0</v>
      </c>
      <c r="S86" s="182"/>
      <c r="T86" s="184">
        <f>SUM(T87:T98)</f>
        <v>0</v>
      </c>
      <c r="AR86" s="185" t="s">
        <v>82</v>
      </c>
      <c r="AT86" s="186" t="s">
        <v>71</v>
      </c>
      <c r="AU86" s="186" t="s">
        <v>80</v>
      </c>
      <c r="AY86" s="185" t="s">
        <v>148</v>
      </c>
      <c r="BK86" s="187">
        <f>SUM(BK87:BK98)</f>
        <v>0</v>
      </c>
    </row>
    <row r="87" spans="2:65" s="1" customFormat="1" ht="25.5" customHeight="1">
      <c r="B87" s="39"/>
      <c r="C87" s="190" t="s">
        <v>80</v>
      </c>
      <c r="D87" s="190" t="s">
        <v>151</v>
      </c>
      <c r="E87" s="191" t="s">
        <v>717</v>
      </c>
      <c r="F87" s="192" t="s">
        <v>718</v>
      </c>
      <c r="G87" s="193" t="s">
        <v>196</v>
      </c>
      <c r="H87" s="194">
        <v>8</v>
      </c>
      <c r="I87" s="195"/>
      <c r="J87" s="196">
        <f t="shared" ref="J87:J98" si="0">ROUND(I87*H87,2)</f>
        <v>0</v>
      </c>
      <c r="K87" s="192" t="s">
        <v>21</v>
      </c>
      <c r="L87" s="59"/>
      <c r="M87" s="197" t="s">
        <v>21</v>
      </c>
      <c r="N87" s="198" t="s">
        <v>45</v>
      </c>
      <c r="O87" s="40"/>
      <c r="P87" s="199">
        <f t="shared" ref="P87:P98" si="1">O87*H87</f>
        <v>0</v>
      </c>
      <c r="Q87" s="199">
        <v>0</v>
      </c>
      <c r="R87" s="199">
        <f t="shared" ref="R87:R98" si="2">Q87*H87</f>
        <v>0</v>
      </c>
      <c r="S87" s="199">
        <v>0</v>
      </c>
      <c r="T87" s="200">
        <f t="shared" ref="T87:T98" si="3">S87*H87</f>
        <v>0</v>
      </c>
      <c r="AR87" s="22" t="s">
        <v>175</v>
      </c>
      <c r="AT87" s="22" t="s">
        <v>151</v>
      </c>
      <c r="AU87" s="22" t="s">
        <v>82</v>
      </c>
      <c r="AY87" s="22" t="s">
        <v>148</v>
      </c>
      <c r="BE87" s="201">
        <f t="shared" ref="BE87:BE98" si="4">IF(N87="základní",J87,0)</f>
        <v>0</v>
      </c>
      <c r="BF87" s="201">
        <f t="shared" ref="BF87:BF98" si="5">IF(N87="snížená",J87,0)</f>
        <v>0</v>
      </c>
      <c r="BG87" s="201">
        <f t="shared" ref="BG87:BG98" si="6">IF(N87="zákl. přenesená",J87,0)</f>
        <v>0</v>
      </c>
      <c r="BH87" s="201">
        <f t="shared" ref="BH87:BH98" si="7">IF(N87="sníž. přenesená",J87,0)</f>
        <v>0</v>
      </c>
      <c r="BI87" s="201">
        <f t="shared" ref="BI87:BI98" si="8">IF(N87="nulová",J87,0)</f>
        <v>0</v>
      </c>
      <c r="BJ87" s="22" t="s">
        <v>155</v>
      </c>
      <c r="BK87" s="201">
        <f t="shared" ref="BK87:BK98" si="9">ROUND(I87*H87,2)</f>
        <v>0</v>
      </c>
      <c r="BL87" s="22" t="s">
        <v>175</v>
      </c>
      <c r="BM87" s="22" t="s">
        <v>719</v>
      </c>
    </row>
    <row r="88" spans="2:65" s="1" customFormat="1" ht="25.5" customHeight="1">
      <c r="B88" s="39"/>
      <c r="C88" s="190" t="s">
        <v>82</v>
      </c>
      <c r="D88" s="190" t="s">
        <v>151</v>
      </c>
      <c r="E88" s="191" t="s">
        <v>720</v>
      </c>
      <c r="F88" s="192" t="s">
        <v>721</v>
      </c>
      <c r="G88" s="193" t="s">
        <v>196</v>
      </c>
      <c r="H88" s="194">
        <v>1</v>
      </c>
      <c r="I88" s="195"/>
      <c r="J88" s="196">
        <f t="shared" si="0"/>
        <v>0</v>
      </c>
      <c r="K88" s="192" t="s">
        <v>21</v>
      </c>
      <c r="L88" s="59"/>
      <c r="M88" s="197" t="s">
        <v>21</v>
      </c>
      <c r="N88" s="198" t="s">
        <v>45</v>
      </c>
      <c r="O88" s="40"/>
      <c r="P88" s="199">
        <f t="shared" si="1"/>
        <v>0</v>
      </c>
      <c r="Q88" s="199">
        <v>0</v>
      </c>
      <c r="R88" s="199">
        <f t="shared" si="2"/>
        <v>0</v>
      </c>
      <c r="S88" s="199">
        <v>0</v>
      </c>
      <c r="T88" s="200">
        <f t="shared" si="3"/>
        <v>0</v>
      </c>
      <c r="AR88" s="22" t="s">
        <v>175</v>
      </c>
      <c r="AT88" s="22" t="s">
        <v>151</v>
      </c>
      <c r="AU88" s="22" t="s">
        <v>82</v>
      </c>
      <c r="AY88" s="22" t="s">
        <v>148</v>
      </c>
      <c r="BE88" s="201">
        <f t="shared" si="4"/>
        <v>0</v>
      </c>
      <c r="BF88" s="201">
        <f t="shared" si="5"/>
        <v>0</v>
      </c>
      <c r="BG88" s="201">
        <f t="shared" si="6"/>
        <v>0</v>
      </c>
      <c r="BH88" s="201">
        <f t="shared" si="7"/>
        <v>0</v>
      </c>
      <c r="BI88" s="201">
        <f t="shared" si="8"/>
        <v>0</v>
      </c>
      <c r="BJ88" s="22" t="s">
        <v>155</v>
      </c>
      <c r="BK88" s="201">
        <f t="shared" si="9"/>
        <v>0</v>
      </c>
      <c r="BL88" s="22" t="s">
        <v>175</v>
      </c>
      <c r="BM88" s="22" t="s">
        <v>722</v>
      </c>
    </row>
    <row r="89" spans="2:65" s="1" customFormat="1" ht="25.5" customHeight="1">
      <c r="B89" s="39"/>
      <c r="C89" s="190" t="s">
        <v>160</v>
      </c>
      <c r="D89" s="190" t="s">
        <v>151</v>
      </c>
      <c r="E89" s="191" t="s">
        <v>723</v>
      </c>
      <c r="F89" s="192" t="s">
        <v>724</v>
      </c>
      <c r="G89" s="193" t="s">
        <v>196</v>
      </c>
      <c r="H89" s="194">
        <v>2</v>
      </c>
      <c r="I89" s="195"/>
      <c r="J89" s="196">
        <f t="shared" si="0"/>
        <v>0</v>
      </c>
      <c r="K89" s="192" t="s">
        <v>21</v>
      </c>
      <c r="L89" s="59"/>
      <c r="M89" s="197" t="s">
        <v>21</v>
      </c>
      <c r="N89" s="198" t="s">
        <v>45</v>
      </c>
      <c r="O89" s="40"/>
      <c r="P89" s="199">
        <f t="shared" si="1"/>
        <v>0</v>
      </c>
      <c r="Q89" s="199">
        <v>0</v>
      </c>
      <c r="R89" s="199">
        <f t="shared" si="2"/>
        <v>0</v>
      </c>
      <c r="S89" s="199">
        <v>0</v>
      </c>
      <c r="T89" s="200">
        <f t="shared" si="3"/>
        <v>0</v>
      </c>
      <c r="AR89" s="22" t="s">
        <v>175</v>
      </c>
      <c r="AT89" s="22" t="s">
        <v>151</v>
      </c>
      <c r="AU89" s="22" t="s">
        <v>82</v>
      </c>
      <c r="AY89" s="22" t="s">
        <v>148</v>
      </c>
      <c r="BE89" s="201">
        <f t="shared" si="4"/>
        <v>0</v>
      </c>
      <c r="BF89" s="201">
        <f t="shared" si="5"/>
        <v>0</v>
      </c>
      <c r="BG89" s="201">
        <f t="shared" si="6"/>
        <v>0</v>
      </c>
      <c r="BH89" s="201">
        <f t="shared" si="7"/>
        <v>0</v>
      </c>
      <c r="BI89" s="201">
        <f t="shared" si="8"/>
        <v>0</v>
      </c>
      <c r="BJ89" s="22" t="s">
        <v>155</v>
      </c>
      <c r="BK89" s="201">
        <f t="shared" si="9"/>
        <v>0</v>
      </c>
      <c r="BL89" s="22" t="s">
        <v>175</v>
      </c>
      <c r="BM89" s="22" t="s">
        <v>725</v>
      </c>
    </row>
    <row r="90" spans="2:65" s="1" customFormat="1" ht="25.5" customHeight="1">
      <c r="B90" s="39"/>
      <c r="C90" s="190" t="s">
        <v>155</v>
      </c>
      <c r="D90" s="190" t="s">
        <v>151</v>
      </c>
      <c r="E90" s="191" t="s">
        <v>726</v>
      </c>
      <c r="F90" s="192" t="s">
        <v>727</v>
      </c>
      <c r="G90" s="193" t="s">
        <v>196</v>
      </c>
      <c r="H90" s="194">
        <v>2</v>
      </c>
      <c r="I90" s="195"/>
      <c r="J90" s="196">
        <f t="shared" si="0"/>
        <v>0</v>
      </c>
      <c r="K90" s="192" t="s">
        <v>21</v>
      </c>
      <c r="L90" s="59"/>
      <c r="M90" s="197" t="s">
        <v>21</v>
      </c>
      <c r="N90" s="198" t="s">
        <v>45</v>
      </c>
      <c r="O90" s="40"/>
      <c r="P90" s="199">
        <f t="shared" si="1"/>
        <v>0</v>
      </c>
      <c r="Q90" s="199">
        <v>0</v>
      </c>
      <c r="R90" s="199">
        <f t="shared" si="2"/>
        <v>0</v>
      </c>
      <c r="S90" s="199">
        <v>0</v>
      </c>
      <c r="T90" s="200">
        <f t="shared" si="3"/>
        <v>0</v>
      </c>
      <c r="AR90" s="22" t="s">
        <v>175</v>
      </c>
      <c r="AT90" s="22" t="s">
        <v>151</v>
      </c>
      <c r="AU90" s="22" t="s">
        <v>82</v>
      </c>
      <c r="AY90" s="22" t="s">
        <v>148</v>
      </c>
      <c r="BE90" s="201">
        <f t="shared" si="4"/>
        <v>0</v>
      </c>
      <c r="BF90" s="201">
        <f t="shared" si="5"/>
        <v>0</v>
      </c>
      <c r="BG90" s="201">
        <f t="shared" si="6"/>
        <v>0</v>
      </c>
      <c r="BH90" s="201">
        <f t="shared" si="7"/>
        <v>0</v>
      </c>
      <c r="BI90" s="201">
        <f t="shared" si="8"/>
        <v>0</v>
      </c>
      <c r="BJ90" s="22" t="s">
        <v>155</v>
      </c>
      <c r="BK90" s="201">
        <f t="shared" si="9"/>
        <v>0</v>
      </c>
      <c r="BL90" s="22" t="s">
        <v>175</v>
      </c>
      <c r="BM90" s="22" t="s">
        <v>728</v>
      </c>
    </row>
    <row r="91" spans="2:65" s="1" customFormat="1" ht="25.5" customHeight="1">
      <c r="B91" s="39"/>
      <c r="C91" s="190" t="s">
        <v>171</v>
      </c>
      <c r="D91" s="190" t="s">
        <v>151</v>
      </c>
      <c r="E91" s="191" t="s">
        <v>729</v>
      </c>
      <c r="F91" s="192" t="s">
        <v>730</v>
      </c>
      <c r="G91" s="193" t="s">
        <v>196</v>
      </c>
      <c r="H91" s="194">
        <v>3</v>
      </c>
      <c r="I91" s="195"/>
      <c r="J91" s="196">
        <f t="shared" si="0"/>
        <v>0</v>
      </c>
      <c r="K91" s="192" t="s">
        <v>21</v>
      </c>
      <c r="L91" s="59"/>
      <c r="M91" s="197" t="s">
        <v>21</v>
      </c>
      <c r="N91" s="198" t="s">
        <v>45</v>
      </c>
      <c r="O91" s="40"/>
      <c r="P91" s="199">
        <f t="shared" si="1"/>
        <v>0</v>
      </c>
      <c r="Q91" s="199">
        <v>0</v>
      </c>
      <c r="R91" s="199">
        <f t="shared" si="2"/>
        <v>0</v>
      </c>
      <c r="S91" s="199">
        <v>0</v>
      </c>
      <c r="T91" s="200">
        <f t="shared" si="3"/>
        <v>0</v>
      </c>
      <c r="AR91" s="22" t="s">
        <v>175</v>
      </c>
      <c r="AT91" s="22" t="s">
        <v>151</v>
      </c>
      <c r="AU91" s="22" t="s">
        <v>82</v>
      </c>
      <c r="AY91" s="22" t="s">
        <v>148</v>
      </c>
      <c r="BE91" s="201">
        <f t="shared" si="4"/>
        <v>0</v>
      </c>
      <c r="BF91" s="201">
        <f t="shared" si="5"/>
        <v>0</v>
      </c>
      <c r="BG91" s="201">
        <f t="shared" si="6"/>
        <v>0</v>
      </c>
      <c r="BH91" s="201">
        <f t="shared" si="7"/>
        <v>0</v>
      </c>
      <c r="BI91" s="201">
        <f t="shared" si="8"/>
        <v>0</v>
      </c>
      <c r="BJ91" s="22" t="s">
        <v>155</v>
      </c>
      <c r="BK91" s="201">
        <f t="shared" si="9"/>
        <v>0</v>
      </c>
      <c r="BL91" s="22" t="s">
        <v>175</v>
      </c>
      <c r="BM91" s="22" t="s">
        <v>731</v>
      </c>
    </row>
    <row r="92" spans="2:65" s="1" customFormat="1" ht="25.5" customHeight="1">
      <c r="B92" s="39"/>
      <c r="C92" s="190" t="s">
        <v>179</v>
      </c>
      <c r="D92" s="190" t="s">
        <v>151</v>
      </c>
      <c r="E92" s="191" t="s">
        <v>732</v>
      </c>
      <c r="F92" s="192" t="s">
        <v>733</v>
      </c>
      <c r="G92" s="193" t="s">
        <v>196</v>
      </c>
      <c r="H92" s="194">
        <v>2</v>
      </c>
      <c r="I92" s="195"/>
      <c r="J92" s="196">
        <f t="shared" si="0"/>
        <v>0</v>
      </c>
      <c r="K92" s="192" t="s">
        <v>21</v>
      </c>
      <c r="L92" s="59"/>
      <c r="M92" s="197" t="s">
        <v>21</v>
      </c>
      <c r="N92" s="198" t="s">
        <v>45</v>
      </c>
      <c r="O92" s="40"/>
      <c r="P92" s="199">
        <f t="shared" si="1"/>
        <v>0</v>
      </c>
      <c r="Q92" s="199">
        <v>0</v>
      </c>
      <c r="R92" s="199">
        <f t="shared" si="2"/>
        <v>0</v>
      </c>
      <c r="S92" s="199">
        <v>0</v>
      </c>
      <c r="T92" s="200">
        <f t="shared" si="3"/>
        <v>0</v>
      </c>
      <c r="AR92" s="22" t="s">
        <v>175</v>
      </c>
      <c r="AT92" s="22" t="s">
        <v>151</v>
      </c>
      <c r="AU92" s="22" t="s">
        <v>82</v>
      </c>
      <c r="AY92" s="22" t="s">
        <v>148</v>
      </c>
      <c r="BE92" s="201">
        <f t="shared" si="4"/>
        <v>0</v>
      </c>
      <c r="BF92" s="201">
        <f t="shared" si="5"/>
        <v>0</v>
      </c>
      <c r="BG92" s="201">
        <f t="shared" si="6"/>
        <v>0</v>
      </c>
      <c r="BH92" s="201">
        <f t="shared" si="7"/>
        <v>0</v>
      </c>
      <c r="BI92" s="201">
        <f t="shared" si="8"/>
        <v>0</v>
      </c>
      <c r="BJ92" s="22" t="s">
        <v>155</v>
      </c>
      <c r="BK92" s="201">
        <f t="shared" si="9"/>
        <v>0</v>
      </c>
      <c r="BL92" s="22" t="s">
        <v>175</v>
      </c>
      <c r="BM92" s="22" t="s">
        <v>734</v>
      </c>
    </row>
    <row r="93" spans="2:65" s="1" customFormat="1" ht="25.5" customHeight="1">
      <c r="B93" s="39"/>
      <c r="C93" s="190" t="s">
        <v>183</v>
      </c>
      <c r="D93" s="190" t="s">
        <v>151</v>
      </c>
      <c r="E93" s="191" t="s">
        <v>735</v>
      </c>
      <c r="F93" s="192" t="s">
        <v>736</v>
      </c>
      <c r="G93" s="193" t="s">
        <v>196</v>
      </c>
      <c r="H93" s="194">
        <v>2</v>
      </c>
      <c r="I93" s="195"/>
      <c r="J93" s="196">
        <f t="shared" si="0"/>
        <v>0</v>
      </c>
      <c r="K93" s="192" t="s">
        <v>21</v>
      </c>
      <c r="L93" s="59"/>
      <c r="M93" s="197" t="s">
        <v>21</v>
      </c>
      <c r="N93" s="198" t="s">
        <v>45</v>
      </c>
      <c r="O93" s="40"/>
      <c r="P93" s="199">
        <f t="shared" si="1"/>
        <v>0</v>
      </c>
      <c r="Q93" s="199">
        <v>0</v>
      </c>
      <c r="R93" s="199">
        <f t="shared" si="2"/>
        <v>0</v>
      </c>
      <c r="S93" s="199">
        <v>0</v>
      </c>
      <c r="T93" s="200">
        <f t="shared" si="3"/>
        <v>0</v>
      </c>
      <c r="AR93" s="22" t="s">
        <v>175</v>
      </c>
      <c r="AT93" s="22" t="s">
        <v>151</v>
      </c>
      <c r="AU93" s="22" t="s">
        <v>82</v>
      </c>
      <c r="AY93" s="22" t="s">
        <v>148</v>
      </c>
      <c r="BE93" s="201">
        <f t="shared" si="4"/>
        <v>0</v>
      </c>
      <c r="BF93" s="201">
        <f t="shared" si="5"/>
        <v>0</v>
      </c>
      <c r="BG93" s="201">
        <f t="shared" si="6"/>
        <v>0</v>
      </c>
      <c r="BH93" s="201">
        <f t="shared" si="7"/>
        <v>0</v>
      </c>
      <c r="BI93" s="201">
        <f t="shared" si="8"/>
        <v>0</v>
      </c>
      <c r="BJ93" s="22" t="s">
        <v>155</v>
      </c>
      <c r="BK93" s="201">
        <f t="shared" si="9"/>
        <v>0</v>
      </c>
      <c r="BL93" s="22" t="s">
        <v>175</v>
      </c>
      <c r="BM93" s="22" t="s">
        <v>737</v>
      </c>
    </row>
    <row r="94" spans="2:65" s="1" customFormat="1" ht="16.5" customHeight="1">
      <c r="B94" s="39"/>
      <c r="C94" s="190" t="s">
        <v>187</v>
      </c>
      <c r="D94" s="190" t="s">
        <v>151</v>
      </c>
      <c r="E94" s="191" t="s">
        <v>738</v>
      </c>
      <c r="F94" s="192" t="s">
        <v>739</v>
      </c>
      <c r="G94" s="193" t="s">
        <v>196</v>
      </c>
      <c r="H94" s="194">
        <v>1</v>
      </c>
      <c r="I94" s="195"/>
      <c r="J94" s="196">
        <f t="shared" si="0"/>
        <v>0</v>
      </c>
      <c r="K94" s="192" t="s">
        <v>21</v>
      </c>
      <c r="L94" s="59"/>
      <c r="M94" s="197" t="s">
        <v>21</v>
      </c>
      <c r="N94" s="198" t="s">
        <v>45</v>
      </c>
      <c r="O94" s="40"/>
      <c r="P94" s="199">
        <f t="shared" si="1"/>
        <v>0</v>
      </c>
      <c r="Q94" s="199">
        <v>0</v>
      </c>
      <c r="R94" s="199">
        <f t="shared" si="2"/>
        <v>0</v>
      </c>
      <c r="S94" s="199">
        <v>0</v>
      </c>
      <c r="T94" s="200">
        <f t="shared" si="3"/>
        <v>0</v>
      </c>
      <c r="AR94" s="22" t="s">
        <v>175</v>
      </c>
      <c r="AT94" s="22" t="s">
        <v>151</v>
      </c>
      <c r="AU94" s="22" t="s">
        <v>82</v>
      </c>
      <c r="AY94" s="22" t="s">
        <v>148</v>
      </c>
      <c r="BE94" s="201">
        <f t="shared" si="4"/>
        <v>0</v>
      </c>
      <c r="BF94" s="201">
        <f t="shared" si="5"/>
        <v>0</v>
      </c>
      <c r="BG94" s="201">
        <f t="shared" si="6"/>
        <v>0</v>
      </c>
      <c r="BH94" s="201">
        <f t="shared" si="7"/>
        <v>0</v>
      </c>
      <c r="BI94" s="201">
        <f t="shared" si="8"/>
        <v>0</v>
      </c>
      <c r="BJ94" s="22" t="s">
        <v>155</v>
      </c>
      <c r="BK94" s="201">
        <f t="shared" si="9"/>
        <v>0</v>
      </c>
      <c r="BL94" s="22" t="s">
        <v>175</v>
      </c>
      <c r="BM94" s="22" t="s">
        <v>740</v>
      </c>
    </row>
    <row r="95" spans="2:65" s="1" customFormat="1" ht="25.5" customHeight="1">
      <c r="B95" s="39"/>
      <c r="C95" s="190" t="s">
        <v>193</v>
      </c>
      <c r="D95" s="190" t="s">
        <v>151</v>
      </c>
      <c r="E95" s="191" t="s">
        <v>741</v>
      </c>
      <c r="F95" s="192" t="s">
        <v>742</v>
      </c>
      <c r="G95" s="193" t="s">
        <v>196</v>
      </c>
      <c r="H95" s="194">
        <v>1</v>
      </c>
      <c r="I95" s="195"/>
      <c r="J95" s="196">
        <f t="shared" si="0"/>
        <v>0</v>
      </c>
      <c r="K95" s="192" t="s">
        <v>21</v>
      </c>
      <c r="L95" s="59"/>
      <c r="M95" s="197" t="s">
        <v>21</v>
      </c>
      <c r="N95" s="198" t="s">
        <v>45</v>
      </c>
      <c r="O95" s="40"/>
      <c r="P95" s="199">
        <f t="shared" si="1"/>
        <v>0</v>
      </c>
      <c r="Q95" s="199">
        <v>0</v>
      </c>
      <c r="R95" s="199">
        <f t="shared" si="2"/>
        <v>0</v>
      </c>
      <c r="S95" s="199">
        <v>0</v>
      </c>
      <c r="T95" s="200">
        <f t="shared" si="3"/>
        <v>0</v>
      </c>
      <c r="AR95" s="22" t="s">
        <v>175</v>
      </c>
      <c r="AT95" s="22" t="s">
        <v>151</v>
      </c>
      <c r="AU95" s="22" t="s">
        <v>82</v>
      </c>
      <c r="AY95" s="22" t="s">
        <v>148</v>
      </c>
      <c r="BE95" s="201">
        <f t="shared" si="4"/>
        <v>0</v>
      </c>
      <c r="BF95" s="201">
        <f t="shared" si="5"/>
        <v>0</v>
      </c>
      <c r="BG95" s="201">
        <f t="shared" si="6"/>
        <v>0</v>
      </c>
      <c r="BH95" s="201">
        <f t="shared" si="7"/>
        <v>0</v>
      </c>
      <c r="BI95" s="201">
        <f t="shared" si="8"/>
        <v>0</v>
      </c>
      <c r="BJ95" s="22" t="s">
        <v>155</v>
      </c>
      <c r="BK95" s="201">
        <f t="shared" si="9"/>
        <v>0</v>
      </c>
      <c r="BL95" s="22" t="s">
        <v>175</v>
      </c>
      <c r="BM95" s="22" t="s">
        <v>743</v>
      </c>
    </row>
    <row r="96" spans="2:65" s="1" customFormat="1" ht="16.5" customHeight="1">
      <c r="B96" s="39"/>
      <c r="C96" s="190" t="s">
        <v>198</v>
      </c>
      <c r="D96" s="190" t="s">
        <v>151</v>
      </c>
      <c r="E96" s="191" t="s">
        <v>744</v>
      </c>
      <c r="F96" s="192" t="s">
        <v>745</v>
      </c>
      <c r="G96" s="193" t="s">
        <v>196</v>
      </c>
      <c r="H96" s="194">
        <v>3</v>
      </c>
      <c r="I96" s="195"/>
      <c r="J96" s="196">
        <f t="shared" si="0"/>
        <v>0</v>
      </c>
      <c r="K96" s="192" t="s">
        <v>21</v>
      </c>
      <c r="L96" s="59"/>
      <c r="M96" s="197" t="s">
        <v>21</v>
      </c>
      <c r="N96" s="198" t="s">
        <v>45</v>
      </c>
      <c r="O96" s="40"/>
      <c r="P96" s="199">
        <f t="shared" si="1"/>
        <v>0</v>
      </c>
      <c r="Q96" s="199">
        <v>0</v>
      </c>
      <c r="R96" s="199">
        <f t="shared" si="2"/>
        <v>0</v>
      </c>
      <c r="S96" s="199">
        <v>0</v>
      </c>
      <c r="T96" s="200">
        <f t="shared" si="3"/>
        <v>0</v>
      </c>
      <c r="AR96" s="22" t="s">
        <v>175</v>
      </c>
      <c r="AT96" s="22" t="s">
        <v>151</v>
      </c>
      <c r="AU96" s="22" t="s">
        <v>82</v>
      </c>
      <c r="AY96" s="22" t="s">
        <v>148</v>
      </c>
      <c r="BE96" s="201">
        <f t="shared" si="4"/>
        <v>0</v>
      </c>
      <c r="BF96" s="201">
        <f t="shared" si="5"/>
        <v>0</v>
      </c>
      <c r="BG96" s="201">
        <f t="shared" si="6"/>
        <v>0</v>
      </c>
      <c r="BH96" s="201">
        <f t="shared" si="7"/>
        <v>0</v>
      </c>
      <c r="BI96" s="201">
        <f t="shared" si="8"/>
        <v>0</v>
      </c>
      <c r="BJ96" s="22" t="s">
        <v>155</v>
      </c>
      <c r="BK96" s="201">
        <f t="shared" si="9"/>
        <v>0</v>
      </c>
      <c r="BL96" s="22" t="s">
        <v>175</v>
      </c>
      <c r="BM96" s="22" t="s">
        <v>746</v>
      </c>
    </row>
    <row r="97" spans="2:65" s="1" customFormat="1" ht="25.5" customHeight="1">
      <c r="B97" s="39"/>
      <c r="C97" s="190" t="s">
        <v>202</v>
      </c>
      <c r="D97" s="190" t="s">
        <v>151</v>
      </c>
      <c r="E97" s="191" t="s">
        <v>747</v>
      </c>
      <c r="F97" s="192" t="s">
        <v>748</v>
      </c>
      <c r="G97" s="193" t="s">
        <v>196</v>
      </c>
      <c r="H97" s="194">
        <v>2</v>
      </c>
      <c r="I97" s="195"/>
      <c r="J97" s="196">
        <f t="shared" si="0"/>
        <v>0</v>
      </c>
      <c r="K97" s="192" t="s">
        <v>21</v>
      </c>
      <c r="L97" s="59"/>
      <c r="M97" s="197" t="s">
        <v>21</v>
      </c>
      <c r="N97" s="198" t="s">
        <v>45</v>
      </c>
      <c r="O97" s="40"/>
      <c r="P97" s="199">
        <f t="shared" si="1"/>
        <v>0</v>
      </c>
      <c r="Q97" s="199">
        <v>0</v>
      </c>
      <c r="R97" s="199">
        <f t="shared" si="2"/>
        <v>0</v>
      </c>
      <c r="S97" s="199">
        <v>0</v>
      </c>
      <c r="T97" s="200">
        <f t="shared" si="3"/>
        <v>0</v>
      </c>
      <c r="AR97" s="22" t="s">
        <v>175</v>
      </c>
      <c r="AT97" s="22" t="s">
        <v>151</v>
      </c>
      <c r="AU97" s="22" t="s">
        <v>82</v>
      </c>
      <c r="AY97" s="22" t="s">
        <v>148</v>
      </c>
      <c r="BE97" s="201">
        <f t="shared" si="4"/>
        <v>0</v>
      </c>
      <c r="BF97" s="201">
        <f t="shared" si="5"/>
        <v>0</v>
      </c>
      <c r="BG97" s="201">
        <f t="shared" si="6"/>
        <v>0</v>
      </c>
      <c r="BH97" s="201">
        <f t="shared" si="7"/>
        <v>0</v>
      </c>
      <c r="BI97" s="201">
        <f t="shared" si="8"/>
        <v>0</v>
      </c>
      <c r="BJ97" s="22" t="s">
        <v>155</v>
      </c>
      <c r="BK97" s="201">
        <f t="shared" si="9"/>
        <v>0</v>
      </c>
      <c r="BL97" s="22" t="s">
        <v>175</v>
      </c>
      <c r="BM97" s="22" t="s">
        <v>749</v>
      </c>
    </row>
    <row r="98" spans="2:65" s="1" customFormat="1" ht="16.5" customHeight="1">
      <c r="B98" s="39"/>
      <c r="C98" s="190" t="s">
        <v>206</v>
      </c>
      <c r="D98" s="190" t="s">
        <v>151</v>
      </c>
      <c r="E98" s="191" t="s">
        <v>750</v>
      </c>
      <c r="F98" s="192" t="s">
        <v>751</v>
      </c>
      <c r="G98" s="193" t="s">
        <v>306</v>
      </c>
      <c r="H98" s="194">
        <v>1</v>
      </c>
      <c r="I98" s="195"/>
      <c r="J98" s="196">
        <f t="shared" si="0"/>
        <v>0</v>
      </c>
      <c r="K98" s="192" t="s">
        <v>21</v>
      </c>
      <c r="L98" s="59"/>
      <c r="M98" s="197" t="s">
        <v>21</v>
      </c>
      <c r="N98" s="198" t="s">
        <v>45</v>
      </c>
      <c r="O98" s="40"/>
      <c r="P98" s="199">
        <f t="shared" si="1"/>
        <v>0</v>
      </c>
      <c r="Q98" s="199">
        <v>0</v>
      </c>
      <c r="R98" s="199">
        <f t="shared" si="2"/>
        <v>0</v>
      </c>
      <c r="S98" s="199">
        <v>0</v>
      </c>
      <c r="T98" s="200">
        <f t="shared" si="3"/>
        <v>0</v>
      </c>
      <c r="AR98" s="22" t="s">
        <v>175</v>
      </c>
      <c r="AT98" s="22" t="s">
        <v>151</v>
      </c>
      <c r="AU98" s="22" t="s">
        <v>82</v>
      </c>
      <c r="AY98" s="22" t="s">
        <v>148</v>
      </c>
      <c r="BE98" s="201">
        <f t="shared" si="4"/>
        <v>0</v>
      </c>
      <c r="BF98" s="201">
        <f t="shared" si="5"/>
        <v>0</v>
      </c>
      <c r="BG98" s="201">
        <f t="shared" si="6"/>
        <v>0</v>
      </c>
      <c r="BH98" s="201">
        <f t="shared" si="7"/>
        <v>0</v>
      </c>
      <c r="BI98" s="201">
        <f t="shared" si="8"/>
        <v>0</v>
      </c>
      <c r="BJ98" s="22" t="s">
        <v>155</v>
      </c>
      <c r="BK98" s="201">
        <f t="shared" si="9"/>
        <v>0</v>
      </c>
      <c r="BL98" s="22" t="s">
        <v>175</v>
      </c>
      <c r="BM98" s="22" t="s">
        <v>752</v>
      </c>
    </row>
    <row r="99" spans="2:65" s="10" customFormat="1" ht="29.85" customHeight="1">
      <c r="B99" s="174"/>
      <c r="C99" s="175"/>
      <c r="D99" s="176" t="s">
        <v>71</v>
      </c>
      <c r="E99" s="188" t="s">
        <v>753</v>
      </c>
      <c r="F99" s="188" t="s">
        <v>754</v>
      </c>
      <c r="G99" s="175"/>
      <c r="H99" s="175"/>
      <c r="I99" s="178"/>
      <c r="J99" s="189">
        <f>BK99</f>
        <v>0</v>
      </c>
      <c r="K99" s="175"/>
      <c r="L99" s="180"/>
      <c r="M99" s="181"/>
      <c r="N99" s="182"/>
      <c r="O99" s="182"/>
      <c r="P99" s="183">
        <f>SUM(P100:P124)</f>
        <v>0</v>
      </c>
      <c r="Q99" s="182"/>
      <c r="R99" s="183">
        <f>SUM(R100:R124)</f>
        <v>0</v>
      </c>
      <c r="S99" s="182"/>
      <c r="T99" s="184">
        <f>SUM(T100:T124)</f>
        <v>0</v>
      </c>
      <c r="AR99" s="185" t="s">
        <v>82</v>
      </c>
      <c r="AT99" s="186" t="s">
        <v>71</v>
      </c>
      <c r="AU99" s="186" t="s">
        <v>80</v>
      </c>
      <c r="AY99" s="185" t="s">
        <v>148</v>
      </c>
      <c r="BK99" s="187">
        <f>SUM(BK100:BK124)</f>
        <v>0</v>
      </c>
    </row>
    <row r="100" spans="2:65" s="1" customFormat="1" ht="16.5" customHeight="1">
      <c r="B100" s="39"/>
      <c r="C100" s="190" t="s">
        <v>210</v>
      </c>
      <c r="D100" s="190" t="s">
        <v>151</v>
      </c>
      <c r="E100" s="191" t="s">
        <v>755</v>
      </c>
      <c r="F100" s="192" t="s">
        <v>756</v>
      </c>
      <c r="G100" s="193" t="s">
        <v>196</v>
      </c>
      <c r="H100" s="194">
        <v>1</v>
      </c>
      <c r="I100" s="195"/>
      <c r="J100" s="196">
        <f t="shared" ref="J100:J124" si="10">ROUND(I100*H100,2)</f>
        <v>0</v>
      </c>
      <c r="K100" s="192" t="s">
        <v>21</v>
      </c>
      <c r="L100" s="59"/>
      <c r="M100" s="197" t="s">
        <v>21</v>
      </c>
      <c r="N100" s="198" t="s">
        <v>45</v>
      </c>
      <c r="O100" s="40"/>
      <c r="P100" s="199">
        <f t="shared" ref="P100:P124" si="11">O100*H100</f>
        <v>0</v>
      </c>
      <c r="Q100" s="199">
        <v>0</v>
      </c>
      <c r="R100" s="199">
        <f t="shared" ref="R100:R124" si="12">Q100*H100</f>
        <v>0</v>
      </c>
      <c r="S100" s="199">
        <v>0</v>
      </c>
      <c r="T100" s="200">
        <f t="shared" ref="T100:T124" si="13">S100*H100</f>
        <v>0</v>
      </c>
      <c r="AR100" s="22" t="s">
        <v>175</v>
      </c>
      <c r="AT100" s="22" t="s">
        <v>151</v>
      </c>
      <c r="AU100" s="22" t="s">
        <v>82</v>
      </c>
      <c r="AY100" s="22" t="s">
        <v>148</v>
      </c>
      <c r="BE100" s="201">
        <f t="shared" ref="BE100:BE124" si="14">IF(N100="základní",J100,0)</f>
        <v>0</v>
      </c>
      <c r="BF100" s="201">
        <f t="shared" ref="BF100:BF124" si="15">IF(N100="snížená",J100,0)</f>
        <v>0</v>
      </c>
      <c r="BG100" s="201">
        <f t="shared" ref="BG100:BG124" si="16">IF(N100="zákl. přenesená",J100,0)</f>
        <v>0</v>
      </c>
      <c r="BH100" s="201">
        <f t="shared" ref="BH100:BH124" si="17">IF(N100="sníž. přenesená",J100,0)</f>
        <v>0</v>
      </c>
      <c r="BI100" s="201">
        <f t="shared" ref="BI100:BI124" si="18">IF(N100="nulová",J100,0)</f>
        <v>0</v>
      </c>
      <c r="BJ100" s="22" t="s">
        <v>155</v>
      </c>
      <c r="BK100" s="201">
        <f t="shared" ref="BK100:BK124" si="19">ROUND(I100*H100,2)</f>
        <v>0</v>
      </c>
      <c r="BL100" s="22" t="s">
        <v>175</v>
      </c>
      <c r="BM100" s="22" t="s">
        <v>757</v>
      </c>
    </row>
    <row r="101" spans="2:65" s="1" customFormat="1" ht="16.5" customHeight="1">
      <c r="B101" s="39"/>
      <c r="C101" s="190" t="s">
        <v>214</v>
      </c>
      <c r="D101" s="190" t="s">
        <v>151</v>
      </c>
      <c r="E101" s="191" t="s">
        <v>758</v>
      </c>
      <c r="F101" s="192" t="s">
        <v>759</v>
      </c>
      <c r="G101" s="193" t="s">
        <v>196</v>
      </c>
      <c r="H101" s="194">
        <v>1</v>
      </c>
      <c r="I101" s="195"/>
      <c r="J101" s="196">
        <f t="shared" si="10"/>
        <v>0</v>
      </c>
      <c r="K101" s="192" t="s">
        <v>21</v>
      </c>
      <c r="L101" s="59"/>
      <c r="M101" s="197" t="s">
        <v>21</v>
      </c>
      <c r="N101" s="198" t="s">
        <v>45</v>
      </c>
      <c r="O101" s="40"/>
      <c r="P101" s="199">
        <f t="shared" si="11"/>
        <v>0</v>
      </c>
      <c r="Q101" s="199">
        <v>0</v>
      </c>
      <c r="R101" s="199">
        <f t="shared" si="12"/>
        <v>0</v>
      </c>
      <c r="S101" s="199">
        <v>0</v>
      </c>
      <c r="T101" s="200">
        <f t="shared" si="13"/>
        <v>0</v>
      </c>
      <c r="AR101" s="22" t="s">
        <v>175</v>
      </c>
      <c r="AT101" s="22" t="s">
        <v>151</v>
      </c>
      <c r="AU101" s="22" t="s">
        <v>82</v>
      </c>
      <c r="AY101" s="22" t="s">
        <v>148</v>
      </c>
      <c r="BE101" s="201">
        <f t="shared" si="14"/>
        <v>0</v>
      </c>
      <c r="BF101" s="201">
        <f t="shared" si="15"/>
        <v>0</v>
      </c>
      <c r="BG101" s="201">
        <f t="shared" si="16"/>
        <v>0</v>
      </c>
      <c r="BH101" s="201">
        <f t="shared" si="17"/>
        <v>0</v>
      </c>
      <c r="BI101" s="201">
        <f t="shared" si="18"/>
        <v>0</v>
      </c>
      <c r="BJ101" s="22" t="s">
        <v>155</v>
      </c>
      <c r="BK101" s="201">
        <f t="shared" si="19"/>
        <v>0</v>
      </c>
      <c r="BL101" s="22" t="s">
        <v>175</v>
      </c>
      <c r="BM101" s="22" t="s">
        <v>760</v>
      </c>
    </row>
    <row r="102" spans="2:65" s="1" customFormat="1" ht="16.5" customHeight="1">
      <c r="B102" s="39"/>
      <c r="C102" s="190" t="s">
        <v>10</v>
      </c>
      <c r="D102" s="190" t="s">
        <v>151</v>
      </c>
      <c r="E102" s="191" t="s">
        <v>761</v>
      </c>
      <c r="F102" s="192" t="s">
        <v>762</v>
      </c>
      <c r="G102" s="193" t="s">
        <v>196</v>
      </c>
      <c r="H102" s="194">
        <v>1</v>
      </c>
      <c r="I102" s="195"/>
      <c r="J102" s="196">
        <f t="shared" si="10"/>
        <v>0</v>
      </c>
      <c r="K102" s="192" t="s">
        <v>21</v>
      </c>
      <c r="L102" s="59"/>
      <c r="M102" s="197" t="s">
        <v>21</v>
      </c>
      <c r="N102" s="198" t="s">
        <v>45</v>
      </c>
      <c r="O102" s="40"/>
      <c r="P102" s="199">
        <f t="shared" si="11"/>
        <v>0</v>
      </c>
      <c r="Q102" s="199">
        <v>0</v>
      </c>
      <c r="R102" s="199">
        <f t="shared" si="12"/>
        <v>0</v>
      </c>
      <c r="S102" s="199">
        <v>0</v>
      </c>
      <c r="T102" s="200">
        <f t="shared" si="13"/>
        <v>0</v>
      </c>
      <c r="AR102" s="22" t="s">
        <v>175</v>
      </c>
      <c r="AT102" s="22" t="s">
        <v>151</v>
      </c>
      <c r="AU102" s="22" t="s">
        <v>82</v>
      </c>
      <c r="AY102" s="22" t="s">
        <v>148</v>
      </c>
      <c r="BE102" s="201">
        <f t="shared" si="14"/>
        <v>0</v>
      </c>
      <c r="BF102" s="201">
        <f t="shared" si="15"/>
        <v>0</v>
      </c>
      <c r="BG102" s="201">
        <f t="shared" si="16"/>
        <v>0</v>
      </c>
      <c r="BH102" s="201">
        <f t="shared" si="17"/>
        <v>0</v>
      </c>
      <c r="BI102" s="201">
        <f t="shared" si="18"/>
        <v>0</v>
      </c>
      <c r="BJ102" s="22" t="s">
        <v>155</v>
      </c>
      <c r="BK102" s="201">
        <f t="shared" si="19"/>
        <v>0</v>
      </c>
      <c r="BL102" s="22" t="s">
        <v>175</v>
      </c>
      <c r="BM102" s="22" t="s">
        <v>763</v>
      </c>
    </row>
    <row r="103" spans="2:65" s="1" customFormat="1" ht="16.5" customHeight="1">
      <c r="B103" s="39"/>
      <c r="C103" s="190" t="s">
        <v>175</v>
      </c>
      <c r="D103" s="190" t="s">
        <v>151</v>
      </c>
      <c r="E103" s="191" t="s">
        <v>764</v>
      </c>
      <c r="F103" s="192" t="s">
        <v>765</v>
      </c>
      <c r="G103" s="193" t="s">
        <v>196</v>
      </c>
      <c r="H103" s="194">
        <v>1</v>
      </c>
      <c r="I103" s="195"/>
      <c r="J103" s="196">
        <f t="shared" si="10"/>
        <v>0</v>
      </c>
      <c r="K103" s="192" t="s">
        <v>21</v>
      </c>
      <c r="L103" s="59"/>
      <c r="M103" s="197" t="s">
        <v>21</v>
      </c>
      <c r="N103" s="198" t="s">
        <v>45</v>
      </c>
      <c r="O103" s="40"/>
      <c r="P103" s="199">
        <f t="shared" si="11"/>
        <v>0</v>
      </c>
      <c r="Q103" s="199">
        <v>0</v>
      </c>
      <c r="R103" s="199">
        <f t="shared" si="12"/>
        <v>0</v>
      </c>
      <c r="S103" s="199">
        <v>0</v>
      </c>
      <c r="T103" s="200">
        <f t="shared" si="13"/>
        <v>0</v>
      </c>
      <c r="AR103" s="22" t="s">
        <v>175</v>
      </c>
      <c r="AT103" s="22" t="s">
        <v>151</v>
      </c>
      <c r="AU103" s="22" t="s">
        <v>82</v>
      </c>
      <c r="AY103" s="22" t="s">
        <v>148</v>
      </c>
      <c r="BE103" s="201">
        <f t="shared" si="14"/>
        <v>0</v>
      </c>
      <c r="BF103" s="201">
        <f t="shared" si="15"/>
        <v>0</v>
      </c>
      <c r="BG103" s="201">
        <f t="shared" si="16"/>
        <v>0</v>
      </c>
      <c r="BH103" s="201">
        <f t="shared" si="17"/>
        <v>0</v>
      </c>
      <c r="BI103" s="201">
        <f t="shared" si="18"/>
        <v>0</v>
      </c>
      <c r="BJ103" s="22" t="s">
        <v>155</v>
      </c>
      <c r="BK103" s="201">
        <f t="shared" si="19"/>
        <v>0</v>
      </c>
      <c r="BL103" s="22" t="s">
        <v>175</v>
      </c>
      <c r="BM103" s="22" t="s">
        <v>766</v>
      </c>
    </row>
    <row r="104" spans="2:65" s="1" customFormat="1" ht="16.5" customHeight="1">
      <c r="B104" s="39"/>
      <c r="C104" s="190" t="s">
        <v>224</v>
      </c>
      <c r="D104" s="190" t="s">
        <v>151</v>
      </c>
      <c r="E104" s="191" t="s">
        <v>767</v>
      </c>
      <c r="F104" s="192" t="s">
        <v>768</v>
      </c>
      <c r="G104" s="193" t="s">
        <v>196</v>
      </c>
      <c r="H104" s="194">
        <v>2</v>
      </c>
      <c r="I104" s="195"/>
      <c r="J104" s="196">
        <f t="shared" si="10"/>
        <v>0</v>
      </c>
      <c r="K104" s="192" t="s">
        <v>21</v>
      </c>
      <c r="L104" s="59"/>
      <c r="M104" s="197" t="s">
        <v>21</v>
      </c>
      <c r="N104" s="198" t="s">
        <v>45</v>
      </c>
      <c r="O104" s="40"/>
      <c r="P104" s="199">
        <f t="shared" si="11"/>
        <v>0</v>
      </c>
      <c r="Q104" s="199">
        <v>0</v>
      </c>
      <c r="R104" s="199">
        <f t="shared" si="12"/>
        <v>0</v>
      </c>
      <c r="S104" s="199">
        <v>0</v>
      </c>
      <c r="T104" s="200">
        <f t="shared" si="13"/>
        <v>0</v>
      </c>
      <c r="AR104" s="22" t="s">
        <v>175</v>
      </c>
      <c r="AT104" s="22" t="s">
        <v>151</v>
      </c>
      <c r="AU104" s="22" t="s">
        <v>82</v>
      </c>
      <c r="AY104" s="22" t="s">
        <v>148</v>
      </c>
      <c r="BE104" s="201">
        <f t="shared" si="14"/>
        <v>0</v>
      </c>
      <c r="BF104" s="201">
        <f t="shared" si="15"/>
        <v>0</v>
      </c>
      <c r="BG104" s="201">
        <f t="shared" si="16"/>
        <v>0</v>
      </c>
      <c r="BH104" s="201">
        <f t="shared" si="17"/>
        <v>0</v>
      </c>
      <c r="BI104" s="201">
        <f t="shared" si="18"/>
        <v>0</v>
      </c>
      <c r="BJ104" s="22" t="s">
        <v>155</v>
      </c>
      <c r="BK104" s="201">
        <f t="shared" si="19"/>
        <v>0</v>
      </c>
      <c r="BL104" s="22" t="s">
        <v>175</v>
      </c>
      <c r="BM104" s="22" t="s">
        <v>769</v>
      </c>
    </row>
    <row r="105" spans="2:65" s="1" customFormat="1" ht="16.5" customHeight="1">
      <c r="B105" s="39"/>
      <c r="C105" s="190" t="s">
        <v>228</v>
      </c>
      <c r="D105" s="190" t="s">
        <v>151</v>
      </c>
      <c r="E105" s="191" t="s">
        <v>770</v>
      </c>
      <c r="F105" s="192" t="s">
        <v>771</v>
      </c>
      <c r="G105" s="193" t="s">
        <v>196</v>
      </c>
      <c r="H105" s="194">
        <v>1</v>
      </c>
      <c r="I105" s="195"/>
      <c r="J105" s="196">
        <f t="shared" si="10"/>
        <v>0</v>
      </c>
      <c r="K105" s="192" t="s">
        <v>21</v>
      </c>
      <c r="L105" s="59"/>
      <c r="M105" s="197" t="s">
        <v>21</v>
      </c>
      <c r="N105" s="198" t="s">
        <v>45</v>
      </c>
      <c r="O105" s="40"/>
      <c r="P105" s="199">
        <f t="shared" si="11"/>
        <v>0</v>
      </c>
      <c r="Q105" s="199">
        <v>0</v>
      </c>
      <c r="R105" s="199">
        <f t="shared" si="12"/>
        <v>0</v>
      </c>
      <c r="S105" s="199">
        <v>0</v>
      </c>
      <c r="T105" s="200">
        <f t="shared" si="13"/>
        <v>0</v>
      </c>
      <c r="AR105" s="22" t="s">
        <v>175</v>
      </c>
      <c r="AT105" s="22" t="s">
        <v>151</v>
      </c>
      <c r="AU105" s="22" t="s">
        <v>82</v>
      </c>
      <c r="AY105" s="22" t="s">
        <v>148</v>
      </c>
      <c r="BE105" s="201">
        <f t="shared" si="14"/>
        <v>0</v>
      </c>
      <c r="BF105" s="201">
        <f t="shared" si="15"/>
        <v>0</v>
      </c>
      <c r="BG105" s="201">
        <f t="shared" si="16"/>
        <v>0</v>
      </c>
      <c r="BH105" s="201">
        <f t="shared" si="17"/>
        <v>0</v>
      </c>
      <c r="BI105" s="201">
        <f t="shared" si="18"/>
        <v>0</v>
      </c>
      <c r="BJ105" s="22" t="s">
        <v>155</v>
      </c>
      <c r="BK105" s="201">
        <f t="shared" si="19"/>
        <v>0</v>
      </c>
      <c r="BL105" s="22" t="s">
        <v>175</v>
      </c>
      <c r="BM105" s="22" t="s">
        <v>772</v>
      </c>
    </row>
    <row r="106" spans="2:65" s="1" customFormat="1" ht="16.5" customHeight="1">
      <c r="B106" s="39"/>
      <c r="C106" s="190" t="s">
        <v>232</v>
      </c>
      <c r="D106" s="190" t="s">
        <v>151</v>
      </c>
      <c r="E106" s="191" t="s">
        <v>773</v>
      </c>
      <c r="F106" s="192" t="s">
        <v>774</v>
      </c>
      <c r="G106" s="193" t="s">
        <v>196</v>
      </c>
      <c r="H106" s="194">
        <v>3</v>
      </c>
      <c r="I106" s="195"/>
      <c r="J106" s="196">
        <f t="shared" si="10"/>
        <v>0</v>
      </c>
      <c r="K106" s="192" t="s">
        <v>21</v>
      </c>
      <c r="L106" s="59"/>
      <c r="M106" s="197" t="s">
        <v>21</v>
      </c>
      <c r="N106" s="198" t="s">
        <v>45</v>
      </c>
      <c r="O106" s="40"/>
      <c r="P106" s="199">
        <f t="shared" si="11"/>
        <v>0</v>
      </c>
      <c r="Q106" s="199">
        <v>0</v>
      </c>
      <c r="R106" s="199">
        <f t="shared" si="12"/>
        <v>0</v>
      </c>
      <c r="S106" s="199">
        <v>0</v>
      </c>
      <c r="T106" s="200">
        <f t="shared" si="13"/>
        <v>0</v>
      </c>
      <c r="AR106" s="22" t="s">
        <v>175</v>
      </c>
      <c r="AT106" s="22" t="s">
        <v>151</v>
      </c>
      <c r="AU106" s="22" t="s">
        <v>82</v>
      </c>
      <c r="AY106" s="22" t="s">
        <v>148</v>
      </c>
      <c r="BE106" s="201">
        <f t="shared" si="14"/>
        <v>0</v>
      </c>
      <c r="BF106" s="201">
        <f t="shared" si="15"/>
        <v>0</v>
      </c>
      <c r="BG106" s="201">
        <f t="shared" si="16"/>
        <v>0</v>
      </c>
      <c r="BH106" s="201">
        <f t="shared" si="17"/>
        <v>0</v>
      </c>
      <c r="BI106" s="201">
        <f t="shared" si="18"/>
        <v>0</v>
      </c>
      <c r="BJ106" s="22" t="s">
        <v>155</v>
      </c>
      <c r="BK106" s="201">
        <f t="shared" si="19"/>
        <v>0</v>
      </c>
      <c r="BL106" s="22" t="s">
        <v>175</v>
      </c>
      <c r="BM106" s="22" t="s">
        <v>775</v>
      </c>
    </row>
    <row r="107" spans="2:65" s="1" customFormat="1" ht="16.5" customHeight="1">
      <c r="B107" s="39"/>
      <c r="C107" s="190" t="s">
        <v>237</v>
      </c>
      <c r="D107" s="190" t="s">
        <v>151</v>
      </c>
      <c r="E107" s="191" t="s">
        <v>776</v>
      </c>
      <c r="F107" s="192" t="s">
        <v>777</v>
      </c>
      <c r="G107" s="193" t="s">
        <v>196</v>
      </c>
      <c r="H107" s="194">
        <v>1</v>
      </c>
      <c r="I107" s="195"/>
      <c r="J107" s="196">
        <f t="shared" si="10"/>
        <v>0</v>
      </c>
      <c r="K107" s="192" t="s">
        <v>21</v>
      </c>
      <c r="L107" s="59"/>
      <c r="M107" s="197" t="s">
        <v>21</v>
      </c>
      <c r="N107" s="198" t="s">
        <v>45</v>
      </c>
      <c r="O107" s="40"/>
      <c r="P107" s="199">
        <f t="shared" si="11"/>
        <v>0</v>
      </c>
      <c r="Q107" s="199">
        <v>0</v>
      </c>
      <c r="R107" s="199">
        <f t="shared" si="12"/>
        <v>0</v>
      </c>
      <c r="S107" s="199">
        <v>0</v>
      </c>
      <c r="T107" s="200">
        <f t="shared" si="13"/>
        <v>0</v>
      </c>
      <c r="AR107" s="22" t="s">
        <v>175</v>
      </c>
      <c r="AT107" s="22" t="s">
        <v>151</v>
      </c>
      <c r="AU107" s="22" t="s">
        <v>82</v>
      </c>
      <c r="AY107" s="22" t="s">
        <v>148</v>
      </c>
      <c r="BE107" s="201">
        <f t="shared" si="14"/>
        <v>0</v>
      </c>
      <c r="BF107" s="201">
        <f t="shared" si="15"/>
        <v>0</v>
      </c>
      <c r="BG107" s="201">
        <f t="shared" si="16"/>
        <v>0</v>
      </c>
      <c r="BH107" s="201">
        <f t="shared" si="17"/>
        <v>0</v>
      </c>
      <c r="BI107" s="201">
        <f t="shared" si="18"/>
        <v>0</v>
      </c>
      <c r="BJ107" s="22" t="s">
        <v>155</v>
      </c>
      <c r="BK107" s="201">
        <f t="shared" si="19"/>
        <v>0</v>
      </c>
      <c r="BL107" s="22" t="s">
        <v>175</v>
      </c>
      <c r="BM107" s="22" t="s">
        <v>778</v>
      </c>
    </row>
    <row r="108" spans="2:65" s="1" customFormat="1" ht="16.5" customHeight="1">
      <c r="B108" s="39"/>
      <c r="C108" s="190" t="s">
        <v>9</v>
      </c>
      <c r="D108" s="190" t="s">
        <v>151</v>
      </c>
      <c r="E108" s="191" t="s">
        <v>779</v>
      </c>
      <c r="F108" s="192" t="s">
        <v>780</v>
      </c>
      <c r="G108" s="193" t="s">
        <v>196</v>
      </c>
      <c r="H108" s="194">
        <v>2</v>
      </c>
      <c r="I108" s="195"/>
      <c r="J108" s="196">
        <f t="shared" si="10"/>
        <v>0</v>
      </c>
      <c r="K108" s="192" t="s">
        <v>21</v>
      </c>
      <c r="L108" s="59"/>
      <c r="M108" s="197" t="s">
        <v>21</v>
      </c>
      <c r="N108" s="198" t="s">
        <v>45</v>
      </c>
      <c r="O108" s="40"/>
      <c r="P108" s="199">
        <f t="shared" si="11"/>
        <v>0</v>
      </c>
      <c r="Q108" s="199">
        <v>0</v>
      </c>
      <c r="R108" s="199">
        <f t="shared" si="12"/>
        <v>0</v>
      </c>
      <c r="S108" s="199">
        <v>0</v>
      </c>
      <c r="T108" s="200">
        <f t="shared" si="13"/>
        <v>0</v>
      </c>
      <c r="AR108" s="22" t="s">
        <v>175</v>
      </c>
      <c r="AT108" s="22" t="s">
        <v>151</v>
      </c>
      <c r="AU108" s="22" t="s">
        <v>82</v>
      </c>
      <c r="AY108" s="22" t="s">
        <v>148</v>
      </c>
      <c r="BE108" s="201">
        <f t="shared" si="14"/>
        <v>0</v>
      </c>
      <c r="BF108" s="201">
        <f t="shared" si="15"/>
        <v>0</v>
      </c>
      <c r="BG108" s="201">
        <f t="shared" si="16"/>
        <v>0</v>
      </c>
      <c r="BH108" s="201">
        <f t="shared" si="17"/>
        <v>0</v>
      </c>
      <c r="BI108" s="201">
        <f t="shared" si="18"/>
        <v>0</v>
      </c>
      <c r="BJ108" s="22" t="s">
        <v>155</v>
      </c>
      <c r="BK108" s="201">
        <f t="shared" si="19"/>
        <v>0</v>
      </c>
      <c r="BL108" s="22" t="s">
        <v>175</v>
      </c>
      <c r="BM108" s="22" t="s">
        <v>781</v>
      </c>
    </row>
    <row r="109" spans="2:65" s="1" customFormat="1" ht="16.5" customHeight="1">
      <c r="B109" s="39"/>
      <c r="C109" s="190" t="s">
        <v>249</v>
      </c>
      <c r="D109" s="190" t="s">
        <v>151</v>
      </c>
      <c r="E109" s="191" t="s">
        <v>782</v>
      </c>
      <c r="F109" s="192" t="s">
        <v>783</v>
      </c>
      <c r="G109" s="193" t="s">
        <v>196</v>
      </c>
      <c r="H109" s="194">
        <v>1</v>
      </c>
      <c r="I109" s="195"/>
      <c r="J109" s="196">
        <f t="shared" si="10"/>
        <v>0</v>
      </c>
      <c r="K109" s="192" t="s">
        <v>21</v>
      </c>
      <c r="L109" s="59"/>
      <c r="M109" s="197" t="s">
        <v>21</v>
      </c>
      <c r="N109" s="198" t="s">
        <v>45</v>
      </c>
      <c r="O109" s="40"/>
      <c r="P109" s="199">
        <f t="shared" si="11"/>
        <v>0</v>
      </c>
      <c r="Q109" s="199">
        <v>0</v>
      </c>
      <c r="R109" s="199">
        <f t="shared" si="12"/>
        <v>0</v>
      </c>
      <c r="S109" s="199">
        <v>0</v>
      </c>
      <c r="T109" s="200">
        <f t="shared" si="13"/>
        <v>0</v>
      </c>
      <c r="AR109" s="22" t="s">
        <v>175</v>
      </c>
      <c r="AT109" s="22" t="s">
        <v>151</v>
      </c>
      <c r="AU109" s="22" t="s">
        <v>82</v>
      </c>
      <c r="AY109" s="22" t="s">
        <v>148</v>
      </c>
      <c r="BE109" s="201">
        <f t="shared" si="14"/>
        <v>0</v>
      </c>
      <c r="BF109" s="201">
        <f t="shared" si="15"/>
        <v>0</v>
      </c>
      <c r="BG109" s="201">
        <f t="shared" si="16"/>
        <v>0</v>
      </c>
      <c r="BH109" s="201">
        <f t="shared" si="17"/>
        <v>0</v>
      </c>
      <c r="BI109" s="201">
        <f t="shared" si="18"/>
        <v>0</v>
      </c>
      <c r="BJ109" s="22" t="s">
        <v>155</v>
      </c>
      <c r="BK109" s="201">
        <f t="shared" si="19"/>
        <v>0</v>
      </c>
      <c r="BL109" s="22" t="s">
        <v>175</v>
      </c>
      <c r="BM109" s="22" t="s">
        <v>784</v>
      </c>
    </row>
    <row r="110" spans="2:65" s="1" customFormat="1" ht="25.5" customHeight="1">
      <c r="B110" s="39"/>
      <c r="C110" s="190" t="s">
        <v>253</v>
      </c>
      <c r="D110" s="190" t="s">
        <v>151</v>
      </c>
      <c r="E110" s="191" t="s">
        <v>785</v>
      </c>
      <c r="F110" s="192" t="s">
        <v>786</v>
      </c>
      <c r="G110" s="193" t="s">
        <v>196</v>
      </c>
      <c r="H110" s="194">
        <v>1</v>
      </c>
      <c r="I110" s="195"/>
      <c r="J110" s="196">
        <f t="shared" si="10"/>
        <v>0</v>
      </c>
      <c r="K110" s="192" t="s">
        <v>21</v>
      </c>
      <c r="L110" s="59"/>
      <c r="M110" s="197" t="s">
        <v>21</v>
      </c>
      <c r="N110" s="198" t="s">
        <v>45</v>
      </c>
      <c r="O110" s="40"/>
      <c r="P110" s="199">
        <f t="shared" si="11"/>
        <v>0</v>
      </c>
      <c r="Q110" s="199">
        <v>0</v>
      </c>
      <c r="R110" s="199">
        <f t="shared" si="12"/>
        <v>0</v>
      </c>
      <c r="S110" s="199">
        <v>0</v>
      </c>
      <c r="T110" s="200">
        <f t="shared" si="13"/>
        <v>0</v>
      </c>
      <c r="AR110" s="22" t="s">
        <v>175</v>
      </c>
      <c r="AT110" s="22" t="s">
        <v>151</v>
      </c>
      <c r="AU110" s="22" t="s">
        <v>82</v>
      </c>
      <c r="AY110" s="22" t="s">
        <v>148</v>
      </c>
      <c r="BE110" s="201">
        <f t="shared" si="14"/>
        <v>0</v>
      </c>
      <c r="BF110" s="201">
        <f t="shared" si="15"/>
        <v>0</v>
      </c>
      <c r="BG110" s="201">
        <f t="shared" si="16"/>
        <v>0</v>
      </c>
      <c r="BH110" s="201">
        <f t="shared" si="17"/>
        <v>0</v>
      </c>
      <c r="BI110" s="201">
        <f t="shared" si="18"/>
        <v>0</v>
      </c>
      <c r="BJ110" s="22" t="s">
        <v>155</v>
      </c>
      <c r="BK110" s="201">
        <f t="shared" si="19"/>
        <v>0</v>
      </c>
      <c r="BL110" s="22" t="s">
        <v>175</v>
      </c>
      <c r="BM110" s="22" t="s">
        <v>787</v>
      </c>
    </row>
    <row r="111" spans="2:65" s="1" customFormat="1" ht="16.5" customHeight="1">
      <c r="B111" s="39"/>
      <c r="C111" s="190" t="s">
        <v>245</v>
      </c>
      <c r="D111" s="190" t="s">
        <v>151</v>
      </c>
      <c r="E111" s="191" t="s">
        <v>788</v>
      </c>
      <c r="F111" s="192" t="s">
        <v>789</v>
      </c>
      <c r="G111" s="193" t="s">
        <v>196</v>
      </c>
      <c r="H111" s="194">
        <v>2</v>
      </c>
      <c r="I111" s="195"/>
      <c r="J111" s="196">
        <f t="shared" si="10"/>
        <v>0</v>
      </c>
      <c r="K111" s="192" t="s">
        <v>21</v>
      </c>
      <c r="L111" s="59"/>
      <c r="M111" s="197" t="s">
        <v>21</v>
      </c>
      <c r="N111" s="198" t="s">
        <v>45</v>
      </c>
      <c r="O111" s="40"/>
      <c r="P111" s="199">
        <f t="shared" si="11"/>
        <v>0</v>
      </c>
      <c r="Q111" s="199">
        <v>0</v>
      </c>
      <c r="R111" s="199">
        <f t="shared" si="12"/>
        <v>0</v>
      </c>
      <c r="S111" s="199">
        <v>0</v>
      </c>
      <c r="T111" s="200">
        <f t="shared" si="13"/>
        <v>0</v>
      </c>
      <c r="AR111" s="22" t="s">
        <v>175</v>
      </c>
      <c r="AT111" s="22" t="s">
        <v>151</v>
      </c>
      <c r="AU111" s="22" t="s">
        <v>82</v>
      </c>
      <c r="AY111" s="22" t="s">
        <v>148</v>
      </c>
      <c r="BE111" s="201">
        <f t="shared" si="14"/>
        <v>0</v>
      </c>
      <c r="BF111" s="201">
        <f t="shared" si="15"/>
        <v>0</v>
      </c>
      <c r="BG111" s="201">
        <f t="shared" si="16"/>
        <v>0</v>
      </c>
      <c r="BH111" s="201">
        <f t="shared" si="17"/>
        <v>0</v>
      </c>
      <c r="BI111" s="201">
        <f t="shared" si="18"/>
        <v>0</v>
      </c>
      <c r="BJ111" s="22" t="s">
        <v>155</v>
      </c>
      <c r="BK111" s="201">
        <f t="shared" si="19"/>
        <v>0</v>
      </c>
      <c r="BL111" s="22" t="s">
        <v>175</v>
      </c>
      <c r="BM111" s="22" t="s">
        <v>790</v>
      </c>
    </row>
    <row r="112" spans="2:65" s="1" customFormat="1" ht="16.5" customHeight="1">
      <c r="B112" s="39"/>
      <c r="C112" s="190" t="s">
        <v>257</v>
      </c>
      <c r="D112" s="190" t="s">
        <v>151</v>
      </c>
      <c r="E112" s="191" t="s">
        <v>791</v>
      </c>
      <c r="F112" s="192" t="s">
        <v>792</v>
      </c>
      <c r="G112" s="193" t="s">
        <v>196</v>
      </c>
      <c r="H112" s="194">
        <v>1</v>
      </c>
      <c r="I112" s="195"/>
      <c r="J112" s="196">
        <f t="shared" si="10"/>
        <v>0</v>
      </c>
      <c r="K112" s="192" t="s">
        <v>21</v>
      </c>
      <c r="L112" s="59"/>
      <c r="M112" s="197" t="s">
        <v>21</v>
      </c>
      <c r="N112" s="198" t="s">
        <v>45</v>
      </c>
      <c r="O112" s="40"/>
      <c r="P112" s="199">
        <f t="shared" si="11"/>
        <v>0</v>
      </c>
      <c r="Q112" s="199">
        <v>0</v>
      </c>
      <c r="R112" s="199">
        <f t="shared" si="12"/>
        <v>0</v>
      </c>
      <c r="S112" s="199">
        <v>0</v>
      </c>
      <c r="T112" s="200">
        <f t="shared" si="13"/>
        <v>0</v>
      </c>
      <c r="AR112" s="22" t="s">
        <v>175</v>
      </c>
      <c r="AT112" s="22" t="s">
        <v>151</v>
      </c>
      <c r="AU112" s="22" t="s">
        <v>82</v>
      </c>
      <c r="AY112" s="22" t="s">
        <v>148</v>
      </c>
      <c r="BE112" s="201">
        <f t="shared" si="14"/>
        <v>0</v>
      </c>
      <c r="BF112" s="201">
        <f t="shared" si="15"/>
        <v>0</v>
      </c>
      <c r="BG112" s="201">
        <f t="shared" si="16"/>
        <v>0</v>
      </c>
      <c r="BH112" s="201">
        <f t="shared" si="17"/>
        <v>0</v>
      </c>
      <c r="BI112" s="201">
        <f t="shared" si="18"/>
        <v>0</v>
      </c>
      <c r="BJ112" s="22" t="s">
        <v>155</v>
      </c>
      <c r="BK112" s="201">
        <f t="shared" si="19"/>
        <v>0</v>
      </c>
      <c r="BL112" s="22" t="s">
        <v>175</v>
      </c>
      <c r="BM112" s="22" t="s">
        <v>793</v>
      </c>
    </row>
    <row r="113" spans="2:65" s="1" customFormat="1" ht="16.5" customHeight="1">
      <c r="B113" s="39"/>
      <c r="C113" s="190" t="s">
        <v>262</v>
      </c>
      <c r="D113" s="190" t="s">
        <v>151</v>
      </c>
      <c r="E113" s="191" t="s">
        <v>794</v>
      </c>
      <c r="F113" s="192" t="s">
        <v>795</v>
      </c>
      <c r="G113" s="193" t="s">
        <v>196</v>
      </c>
      <c r="H113" s="194">
        <v>1</v>
      </c>
      <c r="I113" s="195"/>
      <c r="J113" s="196">
        <f t="shared" si="10"/>
        <v>0</v>
      </c>
      <c r="K113" s="192" t="s">
        <v>21</v>
      </c>
      <c r="L113" s="59"/>
      <c r="M113" s="197" t="s">
        <v>21</v>
      </c>
      <c r="N113" s="198" t="s">
        <v>45</v>
      </c>
      <c r="O113" s="40"/>
      <c r="P113" s="199">
        <f t="shared" si="11"/>
        <v>0</v>
      </c>
      <c r="Q113" s="199">
        <v>0</v>
      </c>
      <c r="R113" s="199">
        <f t="shared" si="12"/>
        <v>0</v>
      </c>
      <c r="S113" s="199">
        <v>0</v>
      </c>
      <c r="T113" s="200">
        <f t="shared" si="13"/>
        <v>0</v>
      </c>
      <c r="AR113" s="22" t="s">
        <v>175</v>
      </c>
      <c r="AT113" s="22" t="s">
        <v>151</v>
      </c>
      <c r="AU113" s="22" t="s">
        <v>82</v>
      </c>
      <c r="AY113" s="22" t="s">
        <v>148</v>
      </c>
      <c r="BE113" s="201">
        <f t="shared" si="14"/>
        <v>0</v>
      </c>
      <c r="BF113" s="201">
        <f t="shared" si="15"/>
        <v>0</v>
      </c>
      <c r="BG113" s="201">
        <f t="shared" si="16"/>
        <v>0</v>
      </c>
      <c r="BH113" s="201">
        <f t="shared" si="17"/>
        <v>0</v>
      </c>
      <c r="BI113" s="201">
        <f t="shared" si="18"/>
        <v>0</v>
      </c>
      <c r="BJ113" s="22" t="s">
        <v>155</v>
      </c>
      <c r="BK113" s="201">
        <f t="shared" si="19"/>
        <v>0</v>
      </c>
      <c r="BL113" s="22" t="s">
        <v>175</v>
      </c>
      <c r="BM113" s="22" t="s">
        <v>796</v>
      </c>
    </row>
    <row r="114" spans="2:65" s="1" customFormat="1" ht="16.5" customHeight="1">
      <c r="B114" s="39"/>
      <c r="C114" s="190" t="s">
        <v>266</v>
      </c>
      <c r="D114" s="190" t="s">
        <v>151</v>
      </c>
      <c r="E114" s="191" t="s">
        <v>797</v>
      </c>
      <c r="F114" s="192" t="s">
        <v>798</v>
      </c>
      <c r="G114" s="193" t="s">
        <v>196</v>
      </c>
      <c r="H114" s="194">
        <v>1</v>
      </c>
      <c r="I114" s="195"/>
      <c r="J114" s="196">
        <f t="shared" si="10"/>
        <v>0</v>
      </c>
      <c r="K114" s="192" t="s">
        <v>21</v>
      </c>
      <c r="L114" s="59"/>
      <c r="M114" s="197" t="s">
        <v>21</v>
      </c>
      <c r="N114" s="198" t="s">
        <v>45</v>
      </c>
      <c r="O114" s="40"/>
      <c r="P114" s="199">
        <f t="shared" si="11"/>
        <v>0</v>
      </c>
      <c r="Q114" s="199">
        <v>0</v>
      </c>
      <c r="R114" s="199">
        <f t="shared" si="12"/>
        <v>0</v>
      </c>
      <c r="S114" s="199">
        <v>0</v>
      </c>
      <c r="T114" s="200">
        <f t="shared" si="13"/>
        <v>0</v>
      </c>
      <c r="AR114" s="22" t="s">
        <v>175</v>
      </c>
      <c r="AT114" s="22" t="s">
        <v>151</v>
      </c>
      <c r="AU114" s="22" t="s">
        <v>82</v>
      </c>
      <c r="AY114" s="22" t="s">
        <v>148</v>
      </c>
      <c r="BE114" s="201">
        <f t="shared" si="14"/>
        <v>0</v>
      </c>
      <c r="BF114" s="201">
        <f t="shared" si="15"/>
        <v>0</v>
      </c>
      <c r="BG114" s="201">
        <f t="shared" si="16"/>
        <v>0</v>
      </c>
      <c r="BH114" s="201">
        <f t="shared" si="17"/>
        <v>0</v>
      </c>
      <c r="BI114" s="201">
        <f t="shared" si="18"/>
        <v>0</v>
      </c>
      <c r="BJ114" s="22" t="s">
        <v>155</v>
      </c>
      <c r="BK114" s="201">
        <f t="shared" si="19"/>
        <v>0</v>
      </c>
      <c r="BL114" s="22" t="s">
        <v>175</v>
      </c>
      <c r="BM114" s="22" t="s">
        <v>799</v>
      </c>
    </row>
    <row r="115" spans="2:65" s="1" customFormat="1" ht="16.5" customHeight="1">
      <c r="B115" s="39"/>
      <c r="C115" s="190" t="s">
        <v>272</v>
      </c>
      <c r="D115" s="190" t="s">
        <v>151</v>
      </c>
      <c r="E115" s="191" t="s">
        <v>800</v>
      </c>
      <c r="F115" s="192" t="s">
        <v>801</v>
      </c>
      <c r="G115" s="193" t="s">
        <v>196</v>
      </c>
      <c r="H115" s="194">
        <v>1</v>
      </c>
      <c r="I115" s="195"/>
      <c r="J115" s="196">
        <f t="shared" si="10"/>
        <v>0</v>
      </c>
      <c r="K115" s="192" t="s">
        <v>21</v>
      </c>
      <c r="L115" s="59"/>
      <c r="M115" s="197" t="s">
        <v>21</v>
      </c>
      <c r="N115" s="198" t="s">
        <v>45</v>
      </c>
      <c r="O115" s="40"/>
      <c r="P115" s="199">
        <f t="shared" si="11"/>
        <v>0</v>
      </c>
      <c r="Q115" s="199">
        <v>0</v>
      </c>
      <c r="R115" s="199">
        <f t="shared" si="12"/>
        <v>0</v>
      </c>
      <c r="S115" s="199">
        <v>0</v>
      </c>
      <c r="T115" s="200">
        <f t="shared" si="13"/>
        <v>0</v>
      </c>
      <c r="AR115" s="22" t="s">
        <v>175</v>
      </c>
      <c r="AT115" s="22" t="s">
        <v>151</v>
      </c>
      <c r="AU115" s="22" t="s">
        <v>82</v>
      </c>
      <c r="AY115" s="22" t="s">
        <v>148</v>
      </c>
      <c r="BE115" s="201">
        <f t="shared" si="14"/>
        <v>0</v>
      </c>
      <c r="BF115" s="201">
        <f t="shared" si="15"/>
        <v>0</v>
      </c>
      <c r="BG115" s="201">
        <f t="shared" si="16"/>
        <v>0</v>
      </c>
      <c r="BH115" s="201">
        <f t="shared" si="17"/>
        <v>0</v>
      </c>
      <c r="BI115" s="201">
        <f t="shared" si="18"/>
        <v>0</v>
      </c>
      <c r="BJ115" s="22" t="s">
        <v>155</v>
      </c>
      <c r="BK115" s="201">
        <f t="shared" si="19"/>
        <v>0</v>
      </c>
      <c r="BL115" s="22" t="s">
        <v>175</v>
      </c>
      <c r="BM115" s="22" t="s">
        <v>802</v>
      </c>
    </row>
    <row r="116" spans="2:65" s="1" customFormat="1" ht="16.5" customHeight="1">
      <c r="B116" s="39"/>
      <c r="C116" s="190" t="s">
        <v>276</v>
      </c>
      <c r="D116" s="190" t="s">
        <v>151</v>
      </c>
      <c r="E116" s="191" t="s">
        <v>803</v>
      </c>
      <c r="F116" s="192" t="s">
        <v>804</v>
      </c>
      <c r="G116" s="193" t="s">
        <v>196</v>
      </c>
      <c r="H116" s="194">
        <v>1</v>
      </c>
      <c r="I116" s="195"/>
      <c r="J116" s="196">
        <f t="shared" si="10"/>
        <v>0</v>
      </c>
      <c r="K116" s="192" t="s">
        <v>21</v>
      </c>
      <c r="L116" s="59"/>
      <c r="M116" s="197" t="s">
        <v>21</v>
      </c>
      <c r="N116" s="198" t="s">
        <v>45</v>
      </c>
      <c r="O116" s="40"/>
      <c r="P116" s="199">
        <f t="shared" si="11"/>
        <v>0</v>
      </c>
      <c r="Q116" s="199">
        <v>0</v>
      </c>
      <c r="R116" s="199">
        <f t="shared" si="12"/>
        <v>0</v>
      </c>
      <c r="S116" s="199">
        <v>0</v>
      </c>
      <c r="T116" s="200">
        <f t="shared" si="13"/>
        <v>0</v>
      </c>
      <c r="AR116" s="22" t="s">
        <v>175</v>
      </c>
      <c r="AT116" s="22" t="s">
        <v>151</v>
      </c>
      <c r="AU116" s="22" t="s">
        <v>82</v>
      </c>
      <c r="AY116" s="22" t="s">
        <v>148</v>
      </c>
      <c r="BE116" s="201">
        <f t="shared" si="14"/>
        <v>0</v>
      </c>
      <c r="BF116" s="201">
        <f t="shared" si="15"/>
        <v>0</v>
      </c>
      <c r="BG116" s="201">
        <f t="shared" si="16"/>
        <v>0</v>
      </c>
      <c r="BH116" s="201">
        <f t="shared" si="17"/>
        <v>0</v>
      </c>
      <c r="BI116" s="201">
        <f t="shared" si="18"/>
        <v>0</v>
      </c>
      <c r="BJ116" s="22" t="s">
        <v>155</v>
      </c>
      <c r="BK116" s="201">
        <f t="shared" si="19"/>
        <v>0</v>
      </c>
      <c r="BL116" s="22" t="s">
        <v>175</v>
      </c>
      <c r="BM116" s="22" t="s">
        <v>805</v>
      </c>
    </row>
    <row r="117" spans="2:65" s="1" customFormat="1" ht="16.5" customHeight="1">
      <c r="B117" s="39"/>
      <c r="C117" s="190" t="s">
        <v>280</v>
      </c>
      <c r="D117" s="190" t="s">
        <v>151</v>
      </c>
      <c r="E117" s="191" t="s">
        <v>806</v>
      </c>
      <c r="F117" s="192" t="s">
        <v>807</v>
      </c>
      <c r="G117" s="193" t="s">
        <v>196</v>
      </c>
      <c r="H117" s="194">
        <v>4</v>
      </c>
      <c r="I117" s="195"/>
      <c r="J117" s="196">
        <f t="shared" si="10"/>
        <v>0</v>
      </c>
      <c r="K117" s="192" t="s">
        <v>21</v>
      </c>
      <c r="L117" s="59"/>
      <c r="M117" s="197" t="s">
        <v>21</v>
      </c>
      <c r="N117" s="198" t="s">
        <v>45</v>
      </c>
      <c r="O117" s="40"/>
      <c r="P117" s="199">
        <f t="shared" si="11"/>
        <v>0</v>
      </c>
      <c r="Q117" s="199">
        <v>0</v>
      </c>
      <c r="R117" s="199">
        <f t="shared" si="12"/>
        <v>0</v>
      </c>
      <c r="S117" s="199">
        <v>0</v>
      </c>
      <c r="T117" s="200">
        <f t="shared" si="13"/>
        <v>0</v>
      </c>
      <c r="AR117" s="22" t="s">
        <v>175</v>
      </c>
      <c r="AT117" s="22" t="s">
        <v>151</v>
      </c>
      <c r="AU117" s="22" t="s">
        <v>82</v>
      </c>
      <c r="AY117" s="22" t="s">
        <v>148</v>
      </c>
      <c r="BE117" s="201">
        <f t="shared" si="14"/>
        <v>0</v>
      </c>
      <c r="BF117" s="201">
        <f t="shared" si="15"/>
        <v>0</v>
      </c>
      <c r="BG117" s="201">
        <f t="shared" si="16"/>
        <v>0</v>
      </c>
      <c r="BH117" s="201">
        <f t="shared" si="17"/>
        <v>0</v>
      </c>
      <c r="BI117" s="201">
        <f t="shared" si="18"/>
        <v>0</v>
      </c>
      <c r="BJ117" s="22" t="s">
        <v>155</v>
      </c>
      <c r="BK117" s="201">
        <f t="shared" si="19"/>
        <v>0</v>
      </c>
      <c r="BL117" s="22" t="s">
        <v>175</v>
      </c>
      <c r="BM117" s="22" t="s">
        <v>808</v>
      </c>
    </row>
    <row r="118" spans="2:65" s="1" customFormat="1" ht="16.5" customHeight="1">
      <c r="B118" s="39"/>
      <c r="C118" s="190" t="s">
        <v>285</v>
      </c>
      <c r="D118" s="190" t="s">
        <v>151</v>
      </c>
      <c r="E118" s="191" t="s">
        <v>809</v>
      </c>
      <c r="F118" s="192" t="s">
        <v>810</v>
      </c>
      <c r="G118" s="193" t="s">
        <v>196</v>
      </c>
      <c r="H118" s="194">
        <v>2</v>
      </c>
      <c r="I118" s="195"/>
      <c r="J118" s="196">
        <f t="shared" si="10"/>
        <v>0</v>
      </c>
      <c r="K118" s="192" t="s">
        <v>21</v>
      </c>
      <c r="L118" s="59"/>
      <c r="M118" s="197" t="s">
        <v>21</v>
      </c>
      <c r="N118" s="198" t="s">
        <v>45</v>
      </c>
      <c r="O118" s="40"/>
      <c r="P118" s="199">
        <f t="shared" si="11"/>
        <v>0</v>
      </c>
      <c r="Q118" s="199">
        <v>0</v>
      </c>
      <c r="R118" s="199">
        <f t="shared" si="12"/>
        <v>0</v>
      </c>
      <c r="S118" s="199">
        <v>0</v>
      </c>
      <c r="T118" s="200">
        <f t="shared" si="13"/>
        <v>0</v>
      </c>
      <c r="AR118" s="22" t="s">
        <v>175</v>
      </c>
      <c r="AT118" s="22" t="s">
        <v>151</v>
      </c>
      <c r="AU118" s="22" t="s">
        <v>82</v>
      </c>
      <c r="AY118" s="22" t="s">
        <v>148</v>
      </c>
      <c r="BE118" s="201">
        <f t="shared" si="14"/>
        <v>0</v>
      </c>
      <c r="BF118" s="201">
        <f t="shared" si="15"/>
        <v>0</v>
      </c>
      <c r="BG118" s="201">
        <f t="shared" si="16"/>
        <v>0</v>
      </c>
      <c r="BH118" s="201">
        <f t="shared" si="17"/>
        <v>0</v>
      </c>
      <c r="BI118" s="201">
        <f t="shared" si="18"/>
        <v>0</v>
      </c>
      <c r="BJ118" s="22" t="s">
        <v>155</v>
      </c>
      <c r="BK118" s="201">
        <f t="shared" si="19"/>
        <v>0</v>
      </c>
      <c r="BL118" s="22" t="s">
        <v>175</v>
      </c>
      <c r="BM118" s="22" t="s">
        <v>811</v>
      </c>
    </row>
    <row r="119" spans="2:65" s="1" customFormat="1" ht="16.5" customHeight="1">
      <c r="B119" s="39"/>
      <c r="C119" s="190" t="s">
        <v>289</v>
      </c>
      <c r="D119" s="190" t="s">
        <v>151</v>
      </c>
      <c r="E119" s="191" t="s">
        <v>812</v>
      </c>
      <c r="F119" s="192" t="s">
        <v>813</v>
      </c>
      <c r="G119" s="193" t="s">
        <v>196</v>
      </c>
      <c r="H119" s="194">
        <v>1</v>
      </c>
      <c r="I119" s="195"/>
      <c r="J119" s="196">
        <f t="shared" si="10"/>
        <v>0</v>
      </c>
      <c r="K119" s="192" t="s">
        <v>21</v>
      </c>
      <c r="L119" s="59"/>
      <c r="M119" s="197" t="s">
        <v>21</v>
      </c>
      <c r="N119" s="198" t="s">
        <v>45</v>
      </c>
      <c r="O119" s="40"/>
      <c r="P119" s="199">
        <f t="shared" si="11"/>
        <v>0</v>
      </c>
      <c r="Q119" s="199">
        <v>0</v>
      </c>
      <c r="R119" s="199">
        <f t="shared" si="12"/>
        <v>0</v>
      </c>
      <c r="S119" s="199">
        <v>0</v>
      </c>
      <c r="T119" s="200">
        <f t="shared" si="13"/>
        <v>0</v>
      </c>
      <c r="AR119" s="22" t="s">
        <v>175</v>
      </c>
      <c r="AT119" s="22" t="s">
        <v>151</v>
      </c>
      <c r="AU119" s="22" t="s">
        <v>82</v>
      </c>
      <c r="AY119" s="22" t="s">
        <v>148</v>
      </c>
      <c r="BE119" s="201">
        <f t="shared" si="14"/>
        <v>0</v>
      </c>
      <c r="BF119" s="201">
        <f t="shared" si="15"/>
        <v>0</v>
      </c>
      <c r="BG119" s="201">
        <f t="shared" si="16"/>
        <v>0</v>
      </c>
      <c r="BH119" s="201">
        <f t="shared" si="17"/>
        <v>0</v>
      </c>
      <c r="BI119" s="201">
        <f t="shared" si="18"/>
        <v>0</v>
      </c>
      <c r="BJ119" s="22" t="s">
        <v>155</v>
      </c>
      <c r="BK119" s="201">
        <f t="shared" si="19"/>
        <v>0</v>
      </c>
      <c r="BL119" s="22" t="s">
        <v>175</v>
      </c>
      <c r="BM119" s="22" t="s">
        <v>814</v>
      </c>
    </row>
    <row r="120" spans="2:65" s="1" customFormat="1" ht="16.5" customHeight="1">
      <c r="B120" s="39"/>
      <c r="C120" s="190" t="s">
        <v>293</v>
      </c>
      <c r="D120" s="190" t="s">
        <v>151</v>
      </c>
      <c r="E120" s="191" t="s">
        <v>815</v>
      </c>
      <c r="F120" s="192" t="s">
        <v>816</v>
      </c>
      <c r="G120" s="193" t="s">
        <v>196</v>
      </c>
      <c r="H120" s="194">
        <v>1</v>
      </c>
      <c r="I120" s="195"/>
      <c r="J120" s="196">
        <f t="shared" si="10"/>
        <v>0</v>
      </c>
      <c r="K120" s="192" t="s">
        <v>21</v>
      </c>
      <c r="L120" s="59"/>
      <c r="M120" s="197" t="s">
        <v>21</v>
      </c>
      <c r="N120" s="198" t="s">
        <v>45</v>
      </c>
      <c r="O120" s="40"/>
      <c r="P120" s="199">
        <f t="shared" si="11"/>
        <v>0</v>
      </c>
      <c r="Q120" s="199">
        <v>0</v>
      </c>
      <c r="R120" s="199">
        <f t="shared" si="12"/>
        <v>0</v>
      </c>
      <c r="S120" s="199">
        <v>0</v>
      </c>
      <c r="T120" s="200">
        <f t="shared" si="13"/>
        <v>0</v>
      </c>
      <c r="AR120" s="22" t="s">
        <v>175</v>
      </c>
      <c r="AT120" s="22" t="s">
        <v>151</v>
      </c>
      <c r="AU120" s="22" t="s">
        <v>82</v>
      </c>
      <c r="AY120" s="22" t="s">
        <v>148</v>
      </c>
      <c r="BE120" s="201">
        <f t="shared" si="14"/>
        <v>0</v>
      </c>
      <c r="BF120" s="201">
        <f t="shared" si="15"/>
        <v>0</v>
      </c>
      <c r="BG120" s="201">
        <f t="shared" si="16"/>
        <v>0</v>
      </c>
      <c r="BH120" s="201">
        <f t="shared" si="17"/>
        <v>0</v>
      </c>
      <c r="BI120" s="201">
        <f t="shared" si="18"/>
        <v>0</v>
      </c>
      <c r="BJ120" s="22" t="s">
        <v>155</v>
      </c>
      <c r="BK120" s="201">
        <f t="shared" si="19"/>
        <v>0</v>
      </c>
      <c r="BL120" s="22" t="s">
        <v>175</v>
      </c>
      <c r="BM120" s="22" t="s">
        <v>817</v>
      </c>
    </row>
    <row r="121" spans="2:65" s="1" customFormat="1" ht="16.5" customHeight="1">
      <c r="B121" s="39"/>
      <c r="C121" s="190" t="s">
        <v>297</v>
      </c>
      <c r="D121" s="190" t="s">
        <v>151</v>
      </c>
      <c r="E121" s="191" t="s">
        <v>818</v>
      </c>
      <c r="F121" s="192" t="s">
        <v>819</v>
      </c>
      <c r="G121" s="193" t="s">
        <v>196</v>
      </c>
      <c r="H121" s="194">
        <v>20</v>
      </c>
      <c r="I121" s="195"/>
      <c r="J121" s="196">
        <f t="shared" si="10"/>
        <v>0</v>
      </c>
      <c r="K121" s="192" t="s">
        <v>21</v>
      </c>
      <c r="L121" s="59"/>
      <c r="M121" s="197" t="s">
        <v>21</v>
      </c>
      <c r="N121" s="198" t="s">
        <v>45</v>
      </c>
      <c r="O121" s="40"/>
      <c r="P121" s="199">
        <f t="shared" si="11"/>
        <v>0</v>
      </c>
      <c r="Q121" s="199">
        <v>0</v>
      </c>
      <c r="R121" s="199">
        <f t="shared" si="12"/>
        <v>0</v>
      </c>
      <c r="S121" s="199">
        <v>0</v>
      </c>
      <c r="T121" s="200">
        <f t="shared" si="13"/>
        <v>0</v>
      </c>
      <c r="AR121" s="22" t="s">
        <v>175</v>
      </c>
      <c r="AT121" s="22" t="s">
        <v>151</v>
      </c>
      <c r="AU121" s="22" t="s">
        <v>82</v>
      </c>
      <c r="AY121" s="22" t="s">
        <v>148</v>
      </c>
      <c r="BE121" s="201">
        <f t="shared" si="14"/>
        <v>0</v>
      </c>
      <c r="BF121" s="201">
        <f t="shared" si="15"/>
        <v>0</v>
      </c>
      <c r="BG121" s="201">
        <f t="shared" si="16"/>
        <v>0</v>
      </c>
      <c r="BH121" s="201">
        <f t="shared" si="17"/>
        <v>0</v>
      </c>
      <c r="BI121" s="201">
        <f t="shared" si="18"/>
        <v>0</v>
      </c>
      <c r="BJ121" s="22" t="s">
        <v>155</v>
      </c>
      <c r="BK121" s="201">
        <f t="shared" si="19"/>
        <v>0</v>
      </c>
      <c r="BL121" s="22" t="s">
        <v>175</v>
      </c>
      <c r="BM121" s="22" t="s">
        <v>820</v>
      </c>
    </row>
    <row r="122" spans="2:65" s="1" customFormat="1" ht="16.5" customHeight="1">
      <c r="B122" s="39"/>
      <c r="C122" s="190" t="s">
        <v>303</v>
      </c>
      <c r="D122" s="190" t="s">
        <v>151</v>
      </c>
      <c r="E122" s="191" t="s">
        <v>821</v>
      </c>
      <c r="F122" s="192" t="s">
        <v>822</v>
      </c>
      <c r="G122" s="193" t="s">
        <v>196</v>
      </c>
      <c r="H122" s="194">
        <v>2</v>
      </c>
      <c r="I122" s="195"/>
      <c r="J122" s="196">
        <f t="shared" si="10"/>
        <v>0</v>
      </c>
      <c r="K122" s="192" t="s">
        <v>21</v>
      </c>
      <c r="L122" s="59"/>
      <c r="M122" s="197" t="s">
        <v>21</v>
      </c>
      <c r="N122" s="198" t="s">
        <v>45</v>
      </c>
      <c r="O122" s="40"/>
      <c r="P122" s="199">
        <f t="shared" si="11"/>
        <v>0</v>
      </c>
      <c r="Q122" s="199">
        <v>0</v>
      </c>
      <c r="R122" s="199">
        <f t="shared" si="12"/>
        <v>0</v>
      </c>
      <c r="S122" s="199">
        <v>0</v>
      </c>
      <c r="T122" s="200">
        <f t="shared" si="13"/>
        <v>0</v>
      </c>
      <c r="AR122" s="22" t="s">
        <v>175</v>
      </c>
      <c r="AT122" s="22" t="s">
        <v>151</v>
      </c>
      <c r="AU122" s="22" t="s">
        <v>82</v>
      </c>
      <c r="AY122" s="22" t="s">
        <v>148</v>
      </c>
      <c r="BE122" s="201">
        <f t="shared" si="14"/>
        <v>0</v>
      </c>
      <c r="BF122" s="201">
        <f t="shared" si="15"/>
        <v>0</v>
      </c>
      <c r="BG122" s="201">
        <f t="shared" si="16"/>
        <v>0</v>
      </c>
      <c r="BH122" s="201">
        <f t="shared" si="17"/>
        <v>0</v>
      </c>
      <c r="BI122" s="201">
        <f t="shared" si="18"/>
        <v>0</v>
      </c>
      <c r="BJ122" s="22" t="s">
        <v>155</v>
      </c>
      <c r="BK122" s="201">
        <f t="shared" si="19"/>
        <v>0</v>
      </c>
      <c r="BL122" s="22" t="s">
        <v>175</v>
      </c>
      <c r="BM122" s="22" t="s">
        <v>823</v>
      </c>
    </row>
    <row r="123" spans="2:65" s="1" customFormat="1" ht="16.5" customHeight="1">
      <c r="B123" s="39"/>
      <c r="C123" s="190" t="s">
        <v>312</v>
      </c>
      <c r="D123" s="190" t="s">
        <v>151</v>
      </c>
      <c r="E123" s="191" t="s">
        <v>824</v>
      </c>
      <c r="F123" s="192" t="s">
        <v>825</v>
      </c>
      <c r="G123" s="193" t="s">
        <v>196</v>
      </c>
      <c r="H123" s="194">
        <v>16</v>
      </c>
      <c r="I123" s="195"/>
      <c r="J123" s="196">
        <f t="shared" si="10"/>
        <v>0</v>
      </c>
      <c r="K123" s="192" t="s">
        <v>21</v>
      </c>
      <c r="L123" s="59"/>
      <c r="M123" s="197" t="s">
        <v>21</v>
      </c>
      <c r="N123" s="198" t="s">
        <v>45</v>
      </c>
      <c r="O123" s="40"/>
      <c r="P123" s="199">
        <f t="shared" si="11"/>
        <v>0</v>
      </c>
      <c r="Q123" s="199">
        <v>0</v>
      </c>
      <c r="R123" s="199">
        <f t="shared" si="12"/>
        <v>0</v>
      </c>
      <c r="S123" s="199">
        <v>0</v>
      </c>
      <c r="T123" s="200">
        <f t="shared" si="13"/>
        <v>0</v>
      </c>
      <c r="AR123" s="22" t="s">
        <v>175</v>
      </c>
      <c r="AT123" s="22" t="s">
        <v>151</v>
      </c>
      <c r="AU123" s="22" t="s">
        <v>82</v>
      </c>
      <c r="AY123" s="22" t="s">
        <v>148</v>
      </c>
      <c r="BE123" s="201">
        <f t="shared" si="14"/>
        <v>0</v>
      </c>
      <c r="BF123" s="201">
        <f t="shared" si="15"/>
        <v>0</v>
      </c>
      <c r="BG123" s="201">
        <f t="shared" si="16"/>
        <v>0</v>
      </c>
      <c r="BH123" s="201">
        <f t="shared" si="17"/>
        <v>0</v>
      </c>
      <c r="BI123" s="201">
        <f t="shared" si="18"/>
        <v>0</v>
      </c>
      <c r="BJ123" s="22" t="s">
        <v>155</v>
      </c>
      <c r="BK123" s="201">
        <f t="shared" si="19"/>
        <v>0</v>
      </c>
      <c r="BL123" s="22" t="s">
        <v>175</v>
      </c>
      <c r="BM123" s="22" t="s">
        <v>826</v>
      </c>
    </row>
    <row r="124" spans="2:65" s="1" customFormat="1" ht="16.5" customHeight="1">
      <c r="B124" s="39"/>
      <c r="C124" s="190" t="s">
        <v>317</v>
      </c>
      <c r="D124" s="190" t="s">
        <v>151</v>
      </c>
      <c r="E124" s="191" t="s">
        <v>827</v>
      </c>
      <c r="F124" s="192" t="s">
        <v>828</v>
      </c>
      <c r="G124" s="193" t="s">
        <v>196</v>
      </c>
      <c r="H124" s="194">
        <v>3</v>
      </c>
      <c r="I124" s="195"/>
      <c r="J124" s="196">
        <f t="shared" si="10"/>
        <v>0</v>
      </c>
      <c r="K124" s="192" t="s">
        <v>21</v>
      </c>
      <c r="L124" s="59"/>
      <c r="M124" s="197" t="s">
        <v>21</v>
      </c>
      <c r="N124" s="198" t="s">
        <v>45</v>
      </c>
      <c r="O124" s="40"/>
      <c r="P124" s="199">
        <f t="shared" si="11"/>
        <v>0</v>
      </c>
      <c r="Q124" s="199">
        <v>0</v>
      </c>
      <c r="R124" s="199">
        <f t="shared" si="12"/>
        <v>0</v>
      </c>
      <c r="S124" s="199">
        <v>0</v>
      </c>
      <c r="T124" s="200">
        <f t="shared" si="13"/>
        <v>0</v>
      </c>
      <c r="AR124" s="22" t="s">
        <v>175</v>
      </c>
      <c r="AT124" s="22" t="s">
        <v>151</v>
      </c>
      <c r="AU124" s="22" t="s">
        <v>82</v>
      </c>
      <c r="AY124" s="22" t="s">
        <v>148</v>
      </c>
      <c r="BE124" s="201">
        <f t="shared" si="14"/>
        <v>0</v>
      </c>
      <c r="BF124" s="201">
        <f t="shared" si="15"/>
        <v>0</v>
      </c>
      <c r="BG124" s="201">
        <f t="shared" si="16"/>
        <v>0</v>
      </c>
      <c r="BH124" s="201">
        <f t="shared" si="17"/>
        <v>0</v>
      </c>
      <c r="BI124" s="201">
        <f t="shared" si="18"/>
        <v>0</v>
      </c>
      <c r="BJ124" s="22" t="s">
        <v>155</v>
      </c>
      <c r="BK124" s="201">
        <f t="shared" si="19"/>
        <v>0</v>
      </c>
      <c r="BL124" s="22" t="s">
        <v>175</v>
      </c>
      <c r="BM124" s="22" t="s">
        <v>829</v>
      </c>
    </row>
    <row r="125" spans="2:65" s="10" customFormat="1" ht="29.85" customHeight="1">
      <c r="B125" s="174"/>
      <c r="C125" s="175"/>
      <c r="D125" s="176" t="s">
        <v>71</v>
      </c>
      <c r="E125" s="188" t="s">
        <v>830</v>
      </c>
      <c r="F125" s="188" t="s">
        <v>831</v>
      </c>
      <c r="G125" s="175"/>
      <c r="H125" s="175"/>
      <c r="I125" s="178"/>
      <c r="J125" s="189">
        <f>BK125</f>
        <v>0</v>
      </c>
      <c r="K125" s="175"/>
      <c r="L125" s="180"/>
      <c r="M125" s="181"/>
      <c r="N125" s="182"/>
      <c r="O125" s="182"/>
      <c r="P125" s="183">
        <f>SUM(P126:P136)</f>
        <v>0</v>
      </c>
      <c r="Q125" s="182"/>
      <c r="R125" s="183">
        <f>SUM(R126:R136)</f>
        <v>0</v>
      </c>
      <c r="S125" s="182"/>
      <c r="T125" s="184">
        <f>SUM(T126:T136)</f>
        <v>0</v>
      </c>
      <c r="AR125" s="185" t="s">
        <v>82</v>
      </c>
      <c r="AT125" s="186" t="s">
        <v>71</v>
      </c>
      <c r="AU125" s="186" t="s">
        <v>80</v>
      </c>
      <c r="AY125" s="185" t="s">
        <v>148</v>
      </c>
      <c r="BK125" s="187">
        <f>SUM(BK126:BK136)</f>
        <v>0</v>
      </c>
    </row>
    <row r="126" spans="2:65" s="1" customFormat="1" ht="25.5" customHeight="1">
      <c r="B126" s="39"/>
      <c r="C126" s="190" t="s">
        <v>322</v>
      </c>
      <c r="D126" s="190" t="s">
        <v>151</v>
      </c>
      <c r="E126" s="191" t="s">
        <v>832</v>
      </c>
      <c r="F126" s="192" t="s">
        <v>833</v>
      </c>
      <c r="G126" s="193" t="s">
        <v>196</v>
      </c>
      <c r="H126" s="194">
        <v>1</v>
      </c>
      <c r="I126" s="195"/>
      <c r="J126" s="196">
        <f>ROUND(I126*H126,2)</f>
        <v>0</v>
      </c>
      <c r="K126" s="192" t="s">
        <v>21</v>
      </c>
      <c r="L126" s="59"/>
      <c r="M126" s="197" t="s">
        <v>21</v>
      </c>
      <c r="N126" s="198" t="s">
        <v>45</v>
      </c>
      <c r="O126" s="40"/>
      <c r="P126" s="199">
        <f>O126*H126</f>
        <v>0</v>
      </c>
      <c r="Q126" s="199">
        <v>0</v>
      </c>
      <c r="R126" s="199">
        <f>Q126*H126</f>
        <v>0</v>
      </c>
      <c r="S126" s="199">
        <v>0</v>
      </c>
      <c r="T126" s="200">
        <f>S126*H126</f>
        <v>0</v>
      </c>
      <c r="AR126" s="22" t="s">
        <v>175</v>
      </c>
      <c r="AT126" s="22" t="s">
        <v>151</v>
      </c>
      <c r="AU126" s="22" t="s">
        <v>82</v>
      </c>
      <c r="AY126" s="22" t="s">
        <v>148</v>
      </c>
      <c r="BE126" s="201">
        <f>IF(N126="základní",J126,0)</f>
        <v>0</v>
      </c>
      <c r="BF126" s="201">
        <f>IF(N126="snížená",J126,0)</f>
        <v>0</v>
      </c>
      <c r="BG126" s="201">
        <f>IF(N126="zákl. přenesená",J126,0)</f>
        <v>0</v>
      </c>
      <c r="BH126" s="201">
        <f>IF(N126="sníž. přenesená",J126,0)</f>
        <v>0</v>
      </c>
      <c r="BI126" s="201">
        <f>IF(N126="nulová",J126,0)</f>
        <v>0</v>
      </c>
      <c r="BJ126" s="22" t="s">
        <v>155</v>
      </c>
      <c r="BK126" s="201">
        <f>ROUND(I126*H126,2)</f>
        <v>0</v>
      </c>
      <c r="BL126" s="22" t="s">
        <v>175</v>
      </c>
      <c r="BM126" s="22" t="s">
        <v>834</v>
      </c>
    </row>
    <row r="127" spans="2:65" s="1" customFormat="1" ht="67.5">
      <c r="B127" s="39"/>
      <c r="C127" s="61"/>
      <c r="D127" s="215" t="s">
        <v>835</v>
      </c>
      <c r="E127" s="61"/>
      <c r="F127" s="240" t="s">
        <v>836</v>
      </c>
      <c r="G127" s="61"/>
      <c r="H127" s="61"/>
      <c r="I127" s="161"/>
      <c r="J127" s="61"/>
      <c r="K127" s="61"/>
      <c r="L127" s="59"/>
      <c r="M127" s="241"/>
      <c r="N127" s="40"/>
      <c r="O127" s="40"/>
      <c r="P127" s="40"/>
      <c r="Q127" s="40"/>
      <c r="R127" s="40"/>
      <c r="S127" s="40"/>
      <c r="T127" s="76"/>
      <c r="AT127" s="22" t="s">
        <v>835</v>
      </c>
      <c r="AU127" s="22" t="s">
        <v>82</v>
      </c>
    </row>
    <row r="128" spans="2:65" s="1" customFormat="1" ht="51" customHeight="1">
      <c r="B128" s="39"/>
      <c r="C128" s="190" t="s">
        <v>326</v>
      </c>
      <c r="D128" s="190" t="s">
        <v>151</v>
      </c>
      <c r="E128" s="191" t="s">
        <v>837</v>
      </c>
      <c r="F128" s="192" t="s">
        <v>838</v>
      </c>
      <c r="G128" s="193" t="s">
        <v>196</v>
      </c>
      <c r="H128" s="194">
        <v>1</v>
      </c>
      <c r="I128" s="195"/>
      <c r="J128" s="196">
        <f>ROUND(I128*H128,2)</f>
        <v>0</v>
      </c>
      <c r="K128" s="192" t="s">
        <v>21</v>
      </c>
      <c r="L128" s="59"/>
      <c r="M128" s="197" t="s">
        <v>21</v>
      </c>
      <c r="N128" s="198" t="s">
        <v>45</v>
      </c>
      <c r="O128" s="40"/>
      <c r="P128" s="199">
        <f>O128*H128</f>
        <v>0</v>
      </c>
      <c r="Q128" s="199">
        <v>0</v>
      </c>
      <c r="R128" s="199">
        <f>Q128*H128</f>
        <v>0</v>
      </c>
      <c r="S128" s="199">
        <v>0</v>
      </c>
      <c r="T128" s="200">
        <f>S128*H128</f>
        <v>0</v>
      </c>
      <c r="AR128" s="22" t="s">
        <v>175</v>
      </c>
      <c r="AT128" s="22" t="s">
        <v>151</v>
      </c>
      <c r="AU128" s="22" t="s">
        <v>82</v>
      </c>
      <c r="AY128" s="22" t="s">
        <v>148</v>
      </c>
      <c r="BE128" s="201">
        <f>IF(N128="základní",J128,0)</f>
        <v>0</v>
      </c>
      <c r="BF128" s="201">
        <f>IF(N128="snížená",J128,0)</f>
        <v>0</v>
      </c>
      <c r="BG128" s="201">
        <f>IF(N128="zákl. přenesená",J128,0)</f>
        <v>0</v>
      </c>
      <c r="BH128" s="201">
        <f>IF(N128="sníž. přenesená",J128,0)</f>
        <v>0</v>
      </c>
      <c r="BI128" s="201">
        <f>IF(N128="nulová",J128,0)</f>
        <v>0</v>
      </c>
      <c r="BJ128" s="22" t="s">
        <v>155</v>
      </c>
      <c r="BK128" s="201">
        <f>ROUND(I128*H128,2)</f>
        <v>0</v>
      </c>
      <c r="BL128" s="22" t="s">
        <v>175</v>
      </c>
      <c r="BM128" s="22" t="s">
        <v>839</v>
      </c>
    </row>
    <row r="129" spans="2:65" s="1" customFormat="1" ht="27">
      <c r="B129" s="39"/>
      <c r="C129" s="61"/>
      <c r="D129" s="215" t="s">
        <v>835</v>
      </c>
      <c r="E129" s="61"/>
      <c r="F129" s="240" t="s">
        <v>840</v>
      </c>
      <c r="G129" s="61"/>
      <c r="H129" s="61"/>
      <c r="I129" s="161"/>
      <c r="J129" s="61"/>
      <c r="K129" s="61"/>
      <c r="L129" s="59"/>
      <c r="M129" s="241"/>
      <c r="N129" s="40"/>
      <c r="O129" s="40"/>
      <c r="P129" s="40"/>
      <c r="Q129" s="40"/>
      <c r="R129" s="40"/>
      <c r="S129" s="40"/>
      <c r="T129" s="76"/>
      <c r="AT129" s="22" t="s">
        <v>835</v>
      </c>
      <c r="AU129" s="22" t="s">
        <v>82</v>
      </c>
    </row>
    <row r="130" spans="2:65" s="1" customFormat="1" ht="38.25" customHeight="1">
      <c r="B130" s="39"/>
      <c r="C130" s="190" t="s">
        <v>330</v>
      </c>
      <c r="D130" s="190" t="s">
        <v>151</v>
      </c>
      <c r="E130" s="191" t="s">
        <v>841</v>
      </c>
      <c r="F130" s="192" t="s">
        <v>842</v>
      </c>
      <c r="G130" s="193" t="s">
        <v>196</v>
      </c>
      <c r="H130" s="194">
        <v>1</v>
      </c>
      <c r="I130" s="195"/>
      <c r="J130" s="196">
        <f>ROUND(I130*H130,2)</f>
        <v>0</v>
      </c>
      <c r="K130" s="192" t="s">
        <v>21</v>
      </c>
      <c r="L130" s="59"/>
      <c r="M130" s="197" t="s">
        <v>21</v>
      </c>
      <c r="N130" s="198" t="s">
        <v>45</v>
      </c>
      <c r="O130" s="40"/>
      <c r="P130" s="199">
        <f>O130*H130</f>
        <v>0</v>
      </c>
      <c r="Q130" s="199">
        <v>0</v>
      </c>
      <c r="R130" s="199">
        <f>Q130*H130</f>
        <v>0</v>
      </c>
      <c r="S130" s="199">
        <v>0</v>
      </c>
      <c r="T130" s="200">
        <f>S130*H130</f>
        <v>0</v>
      </c>
      <c r="AR130" s="22" t="s">
        <v>175</v>
      </c>
      <c r="AT130" s="22" t="s">
        <v>151</v>
      </c>
      <c r="AU130" s="22" t="s">
        <v>82</v>
      </c>
      <c r="AY130" s="22" t="s">
        <v>148</v>
      </c>
      <c r="BE130" s="201">
        <f>IF(N130="základní",J130,0)</f>
        <v>0</v>
      </c>
      <c r="BF130" s="201">
        <f>IF(N130="snížená",J130,0)</f>
        <v>0</v>
      </c>
      <c r="BG130" s="201">
        <f>IF(N130="zákl. přenesená",J130,0)</f>
        <v>0</v>
      </c>
      <c r="BH130" s="201">
        <f>IF(N130="sníž. přenesená",J130,0)</f>
        <v>0</v>
      </c>
      <c r="BI130" s="201">
        <f>IF(N130="nulová",J130,0)</f>
        <v>0</v>
      </c>
      <c r="BJ130" s="22" t="s">
        <v>155</v>
      </c>
      <c r="BK130" s="201">
        <f>ROUND(I130*H130,2)</f>
        <v>0</v>
      </c>
      <c r="BL130" s="22" t="s">
        <v>175</v>
      </c>
      <c r="BM130" s="22" t="s">
        <v>843</v>
      </c>
    </row>
    <row r="131" spans="2:65" s="1" customFormat="1" ht="40.5">
      <c r="B131" s="39"/>
      <c r="C131" s="61"/>
      <c r="D131" s="215" t="s">
        <v>835</v>
      </c>
      <c r="E131" s="61"/>
      <c r="F131" s="240" t="s">
        <v>844</v>
      </c>
      <c r="G131" s="61"/>
      <c r="H131" s="61"/>
      <c r="I131" s="161"/>
      <c r="J131" s="61"/>
      <c r="K131" s="61"/>
      <c r="L131" s="59"/>
      <c r="M131" s="241"/>
      <c r="N131" s="40"/>
      <c r="O131" s="40"/>
      <c r="P131" s="40"/>
      <c r="Q131" s="40"/>
      <c r="R131" s="40"/>
      <c r="S131" s="40"/>
      <c r="T131" s="76"/>
      <c r="AT131" s="22" t="s">
        <v>835</v>
      </c>
      <c r="AU131" s="22" t="s">
        <v>82</v>
      </c>
    </row>
    <row r="132" spans="2:65" s="1" customFormat="1" ht="25.5" customHeight="1">
      <c r="B132" s="39"/>
      <c r="C132" s="190" t="s">
        <v>334</v>
      </c>
      <c r="D132" s="190" t="s">
        <v>151</v>
      </c>
      <c r="E132" s="191" t="s">
        <v>845</v>
      </c>
      <c r="F132" s="192" t="s">
        <v>846</v>
      </c>
      <c r="G132" s="193" t="s">
        <v>196</v>
      </c>
      <c r="H132" s="194">
        <v>3</v>
      </c>
      <c r="I132" s="195"/>
      <c r="J132" s="196">
        <f>ROUND(I132*H132,2)</f>
        <v>0</v>
      </c>
      <c r="K132" s="192" t="s">
        <v>21</v>
      </c>
      <c r="L132" s="59"/>
      <c r="M132" s="197" t="s">
        <v>21</v>
      </c>
      <c r="N132" s="198" t="s">
        <v>45</v>
      </c>
      <c r="O132" s="40"/>
      <c r="P132" s="199">
        <f>O132*H132</f>
        <v>0</v>
      </c>
      <c r="Q132" s="199">
        <v>0</v>
      </c>
      <c r="R132" s="199">
        <f>Q132*H132</f>
        <v>0</v>
      </c>
      <c r="S132" s="199">
        <v>0</v>
      </c>
      <c r="T132" s="200">
        <f>S132*H132</f>
        <v>0</v>
      </c>
      <c r="AR132" s="22" t="s">
        <v>175</v>
      </c>
      <c r="AT132" s="22" t="s">
        <v>151</v>
      </c>
      <c r="AU132" s="22" t="s">
        <v>82</v>
      </c>
      <c r="AY132" s="22" t="s">
        <v>148</v>
      </c>
      <c r="BE132" s="201">
        <f>IF(N132="základní",J132,0)</f>
        <v>0</v>
      </c>
      <c r="BF132" s="201">
        <f>IF(N132="snížená",J132,0)</f>
        <v>0</v>
      </c>
      <c r="BG132" s="201">
        <f>IF(N132="zákl. přenesená",J132,0)</f>
        <v>0</v>
      </c>
      <c r="BH132" s="201">
        <f>IF(N132="sníž. přenesená",J132,0)</f>
        <v>0</v>
      </c>
      <c r="BI132" s="201">
        <f>IF(N132="nulová",J132,0)</f>
        <v>0</v>
      </c>
      <c r="BJ132" s="22" t="s">
        <v>155</v>
      </c>
      <c r="BK132" s="201">
        <f>ROUND(I132*H132,2)</f>
        <v>0</v>
      </c>
      <c r="BL132" s="22" t="s">
        <v>175</v>
      </c>
      <c r="BM132" s="22" t="s">
        <v>847</v>
      </c>
    </row>
    <row r="133" spans="2:65" s="1" customFormat="1" ht="16.5" customHeight="1">
      <c r="B133" s="39"/>
      <c r="C133" s="190" t="s">
        <v>340</v>
      </c>
      <c r="D133" s="190" t="s">
        <v>151</v>
      </c>
      <c r="E133" s="191" t="s">
        <v>848</v>
      </c>
      <c r="F133" s="192" t="s">
        <v>849</v>
      </c>
      <c r="G133" s="193" t="s">
        <v>196</v>
      </c>
      <c r="H133" s="194">
        <v>1</v>
      </c>
      <c r="I133" s="195"/>
      <c r="J133" s="196">
        <f>ROUND(I133*H133,2)</f>
        <v>0</v>
      </c>
      <c r="K133" s="192" t="s">
        <v>21</v>
      </c>
      <c r="L133" s="59"/>
      <c r="M133" s="197" t="s">
        <v>21</v>
      </c>
      <c r="N133" s="198" t="s">
        <v>45</v>
      </c>
      <c r="O133" s="40"/>
      <c r="P133" s="199">
        <f>O133*H133</f>
        <v>0</v>
      </c>
      <c r="Q133" s="199">
        <v>0</v>
      </c>
      <c r="R133" s="199">
        <f>Q133*H133</f>
        <v>0</v>
      </c>
      <c r="S133" s="199">
        <v>0</v>
      </c>
      <c r="T133" s="200">
        <f>S133*H133</f>
        <v>0</v>
      </c>
      <c r="AR133" s="22" t="s">
        <v>175</v>
      </c>
      <c r="AT133" s="22" t="s">
        <v>151</v>
      </c>
      <c r="AU133" s="22" t="s">
        <v>82</v>
      </c>
      <c r="AY133" s="22" t="s">
        <v>148</v>
      </c>
      <c r="BE133" s="201">
        <f>IF(N133="základní",J133,0)</f>
        <v>0</v>
      </c>
      <c r="BF133" s="201">
        <f>IF(N133="snížená",J133,0)</f>
        <v>0</v>
      </c>
      <c r="BG133" s="201">
        <f>IF(N133="zákl. přenesená",J133,0)</f>
        <v>0</v>
      </c>
      <c r="BH133" s="201">
        <f>IF(N133="sníž. přenesená",J133,0)</f>
        <v>0</v>
      </c>
      <c r="BI133" s="201">
        <f>IF(N133="nulová",J133,0)</f>
        <v>0</v>
      </c>
      <c r="BJ133" s="22" t="s">
        <v>155</v>
      </c>
      <c r="BK133" s="201">
        <f>ROUND(I133*H133,2)</f>
        <v>0</v>
      </c>
      <c r="BL133" s="22" t="s">
        <v>175</v>
      </c>
      <c r="BM133" s="22" t="s">
        <v>850</v>
      </c>
    </row>
    <row r="134" spans="2:65" s="1" customFormat="1" ht="16.5" customHeight="1">
      <c r="B134" s="39"/>
      <c r="C134" s="190" t="s">
        <v>348</v>
      </c>
      <c r="D134" s="190" t="s">
        <v>151</v>
      </c>
      <c r="E134" s="191" t="s">
        <v>851</v>
      </c>
      <c r="F134" s="192" t="s">
        <v>852</v>
      </c>
      <c r="G134" s="193" t="s">
        <v>196</v>
      </c>
      <c r="H134" s="194">
        <v>2</v>
      </c>
      <c r="I134" s="195"/>
      <c r="J134" s="196">
        <f>ROUND(I134*H134,2)</f>
        <v>0</v>
      </c>
      <c r="K134" s="192" t="s">
        <v>21</v>
      </c>
      <c r="L134" s="59"/>
      <c r="M134" s="197" t="s">
        <v>21</v>
      </c>
      <c r="N134" s="198" t="s">
        <v>45</v>
      </c>
      <c r="O134" s="40"/>
      <c r="P134" s="199">
        <f>O134*H134</f>
        <v>0</v>
      </c>
      <c r="Q134" s="199">
        <v>0</v>
      </c>
      <c r="R134" s="199">
        <f>Q134*H134</f>
        <v>0</v>
      </c>
      <c r="S134" s="199">
        <v>0</v>
      </c>
      <c r="T134" s="200">
        <f>S134*H134</f>
        <v>0</v>
      </c>
      <c r="AR134" s="22" t="s">
        <v>175</v>
      </c>
      <c r="AT134" s="22" t="s">
        <v>151</v>
      </c>
      <c r="AU134" s="22" t="s">
        <v>82</v>
      </c>
      <c r="AY134" s="22" t="s">
        <v>148</v>
      </c>
      <c r="BE134" s="201">
        <f>IF(N134="základní",J134,0)</f>
        <v>0</v>
      </c>
      <c r="BF134" s="201">
        <f>IF(N134="snížená",J134,0)</f>
        <v>0</v>
      </c>
      <c r="BG134" s="201">
        <f>IF(N134="zákl. přenesená",J134,0)</f>
        <v>0</v>
      </c>
      <c r="BH134" s="201">
        <f>IF(N134="sníž. přenesená",J134,0)</f>
        <v>0</v>
      </c>
      <c r="BI134" s="201">
        <f>IF(N134="nulová",J134,0)</f>
        <v>0</v>
      </c>
      <c r="BJ134" s="22" t="s">
        <v>155</v>
      </c>
      <c r="BK134" s="201">
        <f>ROUND(I134*H134,2)</f>
        <v>0</v>
      </c>
      <c r="BL134" s="22" t="s">
        <v>175</v>
      </c>
      <c r="BM134" s="22" t="s">
        <v>853</v>
      </c>
    </row>
    <row r="135" spans="2:65" s="1" customFormat="1" ht="16.5" customHeight="1">
      <c r="B135" s="39"/>
      <c r="C135" s="190" t="s">
        <v>352</v>
      </c>
      <c r="D135" s="190" t="s">
        <v>151</v>
      </c>
      <c r="E135" s="191" t="s">
        <v>854</v>
      </c>
      <c r="F135" s="192" t="s">
        <v>855</v>
      </c>
      <c r="G135" s="193" t="s">
        <v>196</v>
      </c>
      <c r="H135" s="194">
        <v>1</v>
      </c>
      <c r="I135" s="195"/>
      <c r="J135" s="196">
        <f>ROUND(I135*H135,2)</f>
        <v>0</v>
      </c>
      <c r="K135" s="192" t="s">
        <v>21</v>
      </c>
      <c r="L135" s="59"/>
      <c r="M135" s="197" t="s">
        <v>21</v>
      </c>
      <c r="N135" s="198" t="s">
        <v>45</v>
      </c>
      <c r="O135" s="40"/>
      <c r="P135" s="199">
        <f>O135*H135</f>
        <v>0</v>
      </c>
      <c r="Q135" s="199">
        <v>0</v>
      </c>
      <c r="R135" s="199">
        <f>Q135*H135</f>
        <v>0</v>
      </c>
      <c r="S135" s="199">
        <v>0</v>
      </c>
      <c r="T135" s="200">
        <f>S135*H135</f>
        <v>0</v>
      </c>
      <c r="AR135" s="22" t="s">
        <v>175</v>
      </c>
      <c r="AT135" s="22" t="s">
        <v>151</v>
      </c>
      <c r="AU135" s="22" t="s">
        <v>82</v>
      </c>
      <c r="AY135" s="22" t="s">
        <v>148</v>
      </c>
      <c r="BE135" s="201">
        <f>IF(N135="základní",J135,0)</f>
        <v>0</v>
      </c>
      <c r="BF135" s="201">
        <f>IF(N135="snížená",J135,0)</f>
        <v>0</v>
      </c>
      <c r="BG135" s="201">
        <f>IF(N135="zákl. přenesená",J135,0)</f>
        <v>0</v>
      </c>
      <c r="BH135" s="201">
        <f>IF(N135="sníž. přenesená",J135,0)</f>
        <v>0</v>
      </c>
      <c r="BI135" s="201">
        <f>IF(N135="nulová",J135,0)</f>
        <v>0</v>
      </c>
      <c r="BJ135" s="22" t="s">
        <v>155</v>
      </c>
      <c r="BK135" s="201">
        <f>ROUND(I135*H135,2)</f>
        <v>0</v>
      </c>
      <c r="BL135" s="22" t="s">
        <v>175</v>
      </c>
      <c r="BM135" s="22" t="s">
        <v>856</v>
      </c>
    </row>
    <row r="136" spans="2:65" s="1" customFormat="1" ht="16.5" customHeight="1">
      <c r="B136" s="39"/>
      <c r="C136" s="190" t="s">
        <v>358</v>
      </c>
      <c r="D136" s="190" t="s">
        <v>151</v>
      </c>
      <c r="E136" s="191" t="s">
        <v>857</v>
      </c>
      <c r="F136" s="192" t="s">
        <v>858</v>
      </c>
      <c r="G136" s="193" t="s">
        <v>306</v>
      </c>
      <c r="H136" s="194">
        <v>3</v>
      </c>
      <c r="I136" s="195"/>
      <c r="J136" s="196">
        <f>ROUND(I136*H136,2)</f>
        <v>0</v>
      </c>
      <c r="K136" s="192" t="s">
        <v>21</v>
      </c>
      <c r="L136" s="59"/>
      <c r="M136" s="197" t="s">
        <v>21</v>
      </c>
      <c r="N136" s="198" t="s">
        <v>45</v>
      </c>
      <c r="O136" s="40"/>
      <c r="P136" s="199">
        <f>O136*H136</f>
        <v>0</v>
      </c>
      <c r="Q136" s="199">
        <v>0</v>
      </c>
      <c r="R136" s="199">
        <f>Q136*H136</f>
        <v>0</v>
      </c>
      <c r="S136" s="199">
        <v>0</v>
      </c>
      <c r="T136" s="200">
        <f>S136*H136</f>
        <v>0</v>
      </c>
      <c r="AR136" s="22" t="s">
        <v>175</v>
      </c>
      <c r="AT136" s="22" t="s">
        <v>151</v>
      </c>
      <c r="AU136" s="22" t="s">
        <v>82</v>
      </c>
      <c r="AY136" s="22" t="s">
        <v>148</v>
      </c>
      <c r="BE136" s="201">
        <f>IF(N136="základní",J136,0)</f>
        <v>0</v>
      </c>
      <c r="BF136" s="201">
        <f>IF(N136="snížená",J136,0)</f>
        <v>0</v>
      </c>
      <c r="BG136" s="201">
        <f>IF(N136="zákl. přenesená",J136,0)</f>
        <v>0</v>
      </c>
      <c r="BH136" s="201">
        <f>IF(N136="sníž. přenesená",J136,0)</f>
        <v>0</v>
      </c>
      <c r="BI136" s="201">
        <f>IF(N136="nulová",J136,0)</f>
        <v>0</v>
      </c>
      <c r="BJ136" s="22" t="s">
        <v>155</v>
      </c>
      <c r="BK136" s="201">
        <f>ROUND(I136*H136,2)</f>
        <v>0</v>
      </c>
      <c r="BL136" s="22" t="s">
        <v>175</v>
      </c>
      <c r="BM136" s="22" t="s">
        <v>859</v>
      </c>
    </row>
    <row r="137" spans="2:65" s="10" customFormat="1" ht="29.85" customHeight="1">
      <c r="B137" s="174"/>
      <c r="C137" s="175"/>
      <c r="D137" s="176" t="s">
        <v>71</v>
      </c>
      <c r="E137" s="188" t="s">
        <v>860</v>
      </c>
      <c r="F137" s="188" t="s">
        <v>861</v>
      </c>
      <c r="G137" s="175"/>
      <c r="H137" s="175"/>
      <c r="I137" s="178"/>
      <c r="J137" s="189">
        <f>BK137</f>
        <v>0</v>
      </c>
      <c r="K137" s="175"/>
      <c r="L137" s="180"/>
      <c r="M137" s="181"/>
      <c r="N137" s="182"/>
      <c r="O137" s="182"/>
      <c r="P137" s="183">
        <f>SUM(P138:P148)</f>
        <v>0</v>
      </c>
      <c r="Q137" s="182"/>
      <c r="R137" s="183">
        <f>SUM(R138:R148)</f>
        <v>0</v>
      </c>
      <c r="S137" s="182"/>
      <c r="T137" s="184">
        <f>SUM(T138:T148)</f>
        <v>0</v>
      </c>
      <c r="AR137" s="185" t="s">
        <v>82</v>
      </c>
      <c r="AT137" s="186" t="s">
        <v>71</v>
      </c>
      <c r="AU137" s="186" t="s">
        <v>80</v>
      </c>
      <c r="AY137" s="185" t="s">
        <v>148</v>
      </c>
      <c r="BK137" s="187">
        <f>SUM(BK138:BK148)</f>
        <v>0</v>
      </c>
    </row>
    <row r="138" spans="2:65" s="1" customFormat="1" ht="16.5" customHeight="1">
      <c r="B138" s="39"/>
      <c r="C138" s="190" t="s">
        <v>362</v>
      </c>
      <c r="D138" s="190" t="s">
        <v>151</v>
      </c>
      <c r="E138" s="191" t="s">
        <v>862</v>
      </c>
      <c r="F138" s="192" t="s">
        <v>863</v>
      </c>
      <c r="G138" s="193" t="s">
        <v>196</v>
      </c>
      <c r="H138" s="194">
        <v>1</v>
      </c>
      <c r="I138" s="195"/>
      <c r="J138" s="196">
        <f t="shared" ref="J138:J148" si="20">ROUND(I138*H138,2)</f>
        <v>0</v>
      </c>
      <c r="K138" s="192" t="s">
        <v>21</v>
      </c>
      <c r="L138" s="59"/>
      <c r="M138" s="197" t="s">
        <v>21</v>
      </c>
      <c r="N138" s="198" t="s">
        <v>45</v>
      </c>
      <c r="O138" s="40"/>
      <c r="P138" s="199">
        <f t="shared" ref="P138:P148" si="21">O138*H138</f>
        <v>0</v>
      </c>
      <c r="Q138" s="199">
        <v>0</v>
      </c>
      <c r="R138" s="199">
        <f t="shared" ref="R138:R148" si="22">Q138*H138</f>
        <v>0</v>
      </c>
      <c r="S138" s="199">
        <v>0</v>
      </c>
      <c r="T138" s="200">
        <f t="shared" ref="T138:T148" si="23">S138*H138</f>
        <v>0</v>
      </c>
      <c r="AR138" s="22" t="s">
        <v>175</v>
      </c>
      <c r="AT138" s="22" t="s">
        <v>151</v>
      </c>
      <c r="AU138" s="22" t="s">
        <v>82</v>
      </c>
      <c r="AY138" s="22" t="s">
        <v>148</v>
      </c>
      <c r="BE138" s="201">
        <f t="shared" ref="BE138:BE148" si="24">IF(N138="základní",J138,0)</f>
        <v>0</v>
      </c>
      <c r="BF138" s="201">
        <f t="shared" ref="BF138:BF148" si="25">IF(N138="snížená",J138,0)</f>
        <v>0</v>
      </c>
      <c r="BG138" s="201">
        <f t="shared" ref="BG138:BG148" si="26">IF(N138="zákl. přenesená",J138,0)</f>
        <v>0</v>
      </c>
      <c r="BH138" s="201">
        <f t="shared" ref="BH138:BH148" si="27">IF(N138="sníž. přenesená",J138,0)</f>
        <v>0</v>
      </c>
      <c r="BI138" s="201">
        <f t="shared" ref="BI138:BI148" si="28">IF(N138="nulová",J138,0)</f>
        <v>0</v>
      </c>
      <c r="BJ138" s="22" t="s">
        <v>155</v>
      </c>
      <c r="BK138" s="201">
        <f t="shared" ref="BK138:BK148" si="29">ROUND(I138*H138,2)</f>
        <v>0</v>
      </c>
      <c r="BL138" s="22" t="s">
        <v>175</v>
      </c>
      <c r="BM138" s="22" t="s">
        <v>864</v>
      </c>
    </row>
    <row r="139" spans="2:65" s="1" customFormat="1" ht="16.5" customHeight="1">
      <c r="B139" s="39"/>
      <c r="C139" s="190" t="s">
        <v>366</v>
      </c>
      <c r="D139" s="190" t="s">
        <v>151</v>
      </c>
      <c r="E139" s="191" t="s">
        <v>865</v>
      </c>
      <c r="F139" s="192" t="s">
        <v>866</v>
      </c>
      <c r="G139" s="193" t="s">
        <v>196</v>
      </c>
      <c r="H139" s="194">
        <v>1</v>
      </c>
      <c r="I139" s="195"/>
      <c r="J139" s="196">
        <f t="shared" si="20"/>
        <v>0</v>
      </c>
      <c r="K139" s="192" t="s">
        <v>21</v>
      </c>
      <c r="L139" s="59"/>
      <c r="M139" s="197" t="s">
        <v>21</v>
      </c>
      <c r="N139" s="198" t="s">
        <v>45</v>
      </c>
      <c r="O139" s="40"/>
      <c r="P139" s="199">
        <f t="shared" si="21"/>
        <v>0</v>
      </c>
      <c r="Q139" s="199">
        <v>0</v>
      </c>
      <c r="R139" s="199">
        <f t="shared" si="22"/>
        <v>0</v>
      </c>
      <c r="S139" s="199">
        <v>0</v>
      </c>
      <c r="T139" s="200">
        <f t="shared" si="23"/>
        <v>0</v>
      </c>
      <c r="AR139" s="22" t="s">
        <v>175</v>
      </c>
      <c r="AT139" s="22" t="s">
        <v>151</v>
      </c>
      <c r="AU139" s="22" t="s">
        <v>82</v>
      </c>
      <c r="AY139" s="22" t="s">
        <v>148</v>
      </c>
      <c r="BE139" s="201">
        <f t="shared" si="24"/>
        <v>0</v>
      </c>
      <c r="BF139" s="201">
        <f t="shared" si="25"/>
        <v>0</v>
      </c>
      <c r="BG139" s="201">
        <f t="shared" si="26"/>
        <v>0</v>
      </c>
      <c r="BH139" s="201">
        <f t="shared" si="27"/>
        <v>0</v>
      </c>
      <c r="BI139" s="201">
        <f t="shared" si="28"/>
        <v>0</v>
      </c>
      <c r="BJ139" s="22" t="s">
        <v>155</v>
      </c>
      <c r="BK139" s="201">
        <f t="shared" si="29"/>
        <v>0</v>
      </c>
      <c r="BL139" s="22" t="s">
        <v>175</v>
      </c>
      <c r="BM139" s="22" t="s">
        <v>867</v>
      </c>
    </row>
    <row r="140" spans="2:65" s="1" customFormat="1" ht="16.5" customHeight="1">
      <c r="B140" s="39"/>
      <c r="C140" s="190" t="s">
        <v>370</v>
      </c>
      <c r="D140" s="190" t="s">
        <v>151</v>
      </c>
      <c r="E140" s="191" t="s">
        <v>868</v>
      </c>
      <c r="F140" s="192" t="s">
        <v>869</v>
      </c>
      <c r="G140" s="193" t="s">
        <v>196</v>
      </c>
      <c r="H140" s="194">
        <v>1</v>
      </c>
      <c r="I140" s="195"/>
      <c r="J140" s="196">
        <f t="shared" si="20"/>
        <v>0</v>
      </c>
      <c r="K140" s="192" t="s">
        <v>21</v>
      </c>
      <c r="L140" s="59"/>
      <c r="M140" s="197" t="s">
        <v>21</v>
      </c>
      <c r="N140" s="198" t="s">
        <v>45</v>
      </c>
      <c r="O140" s="40"/>
      <c r="P140" s="199">
        <f t="shared" si="21"/>
        <v>0</v>
      </c>
      <c r="Q140" s="199">
        <v>0</v>
      </c>
      <c r="R140" s="199">
        <f t="shared" si="22"/>
        <v>0</v>
      </c>
      <c r="S140" s="199">
        <v>0</v>
      </c>
      <c r="T140" s="200">
        <f t="shared" si="23"/>
        <v>0</v>
      </c>
      <c r="AR140" s="22" t="s">
        <v>175</v>
      </c>
      <c r="AT140" s="22" t="s">
        <v>151</v>
      </c>
      <c r="AU140" s="22" t="s">
        <v>82</v>
      </c>
      <c r="AY140" s="22" t="s">
        <v>148</v>
      </c>
      <c r="BE140" s="201">
        <f t="shared" si="24"/>
        <v>0</v>
      </c>
      <c r="BF140" s="201">
        <f t="shared" si="25"/>
        <v>0</v>
      </c>
      <c r="BG140" s="201">
        <f t="shared" si="26"/>
        <v>0</v>
      </c>
      <c r="BH140" s="201">
        <f t="shared" si="27"/>
        <v>0</v>
      </c>
      <c r="BI140" s="201">
        <f t="shared" si="28"/>
        <v>0</v>
      </c>
      <c r="BJ140" s="22" t="s">
        <v>155</v>
      </c>
      <c r="BK140" s="201">
        <f t="shared" si="29"/>
        <v>0</v>
      </c>
      <c r="BL140" s="22" t="s">
        <v>175</v>
      </c>
      <c r="BM140" s="22" t="s">
        <v>870</v>
      </c>
    </row>
    <row r="141" spans="2:65" s="1" customFormat="1" ht="16.5" customHeight="1">
      <c r="B141" s="39"/>
      <c r="C141" s="190" t="s">
        <v>497</v>
      </c>
      <c r="D141" s="190" t="s">
        <v>151</v>
      </c>
      <c r="E141" s="191" t="s">
        <v>871</v>
      </c>
      <c r="F141" s="192" t="s">
        <v>872</v>
      </c>
      <c r="G141" s="193" t="s">
        <v>306</v>
      </c>
      <c r="H141" s="194">
        <v>1</v>
      </c>
      <c r="I141" s="195"/>
      <c r="J141" s="196">
        <f t="shared" si="20"/>
        <v>0</v>
      </c>
      <c r="K141" s="192" t="s">
        <v>21</v>
      </c>
      <c r="L141" s="59"/>
      <c r="M141" s="197" t="s">
        <v>21</v>
      </c>
      <c r="N141" s="198" t="s">
        <v>45</v>
      </c>
      <c r="O141" s="40"/>
      <c r="P141" s="199">
        <f t="shared" si="21"/>
        <v>0</v>
      </c>
      <c r="Q141" s="199">
        <v>0</v>
      </c>
      <c r="R141" s="199">
        <f t="shared" si="22"/>
        <v>0</v>
      </c>
      <c r="S141" s="199">
        <v>0</v>
      </c>
      <c r="T141" s="200">
        <f t="shared" si="23"/>
        <v>0</v>
      </c>
      <c r="AR141" s="22" t="s">
        <v>175</v>
      </c>
      <c r="AT141" s="22" t="s">
        <v>151</v>
      </c>
      <c r="AU141" s="22" t="s">
        <v>82</v>
      </c>
      <c r="AY141" s="22" t="s">
        <v>148</v>
      </c>
      <c r="BE141" s="201">
        <f t="shared" si="24"/>
        <v>0</v>
      </c>
      <c r="BF141" s="201">
        <f t="shared" si="25"/>
        <v>0</v>
      </c>
      <c r="BG141" s="201">
        <f t="shared" si="26"/>
        <v>0</v>
      </c>
      <c r="BH141" s="201">
        <f t="shared" si="27"/>
        <v>0</v>
      </c>
      <c r="BI141" s="201">
        <f t="shared" si="28"/>
        <v>0</v>
      </c>
      <c r="BJ141" s="22" t="s">
        <v>155</v>
      </c>
      <c r="BK141" s="201">
        <f t="shared" si="29"/>
        <v>0</v>
      </c>
      <c r="BL141" s="22" t="s">
        <v>175</v>
      </c>
      <c r="BM141" s="22" t="s">
        <v>873</v>
      </c>
    </row>
    <row r="142" spans="2:65" s="1" customFormat="1" ht="16.5" customHeight="1">
      <c r="B142" s="39"/>
      <c r="C142" s="190" t="s">
        <v>501</v>
      </c>
      <c r="D142" s="190" t="s">
        <v>151</v>
      </c>
      <c r="E142" s="191" t="s">
        <v>874</v>
      </c>
      <c r="F142" s="192" t="s">
        <v>875</v>
      </c>
      <c r="G142" s="193" t="s">
        <v>196</v>
      </c>
      <c r="H142" s="194">
        <v>1</v>
      </c>
      <c r="I142" s="195"/>
      <c r="J142" s="196">
        <f t="shared" si="20"/>
        <v>0</v>
      </c>
      <c r="K142" s="192" t="s">
        <v>21</v>
      </c>
      <c r="L142" s="59"/>
      <c r="M142" s="197" t="s">
        <v>21</v>
      </c>
      <c r="N142" s="198" t="s">
        <v>45</v>
      </c>
      <c r="O142" s="40"/>
      <c r="P142" s="199">
        <f t="shared" si="21"/>
        <v>0</v>
      </c>
      <c r="Q142" s="199">
        <v>0</v>
      </c>
      <c r="R142" s="199">
        <f t="shared" si="22"/>
        <v>0</v>
      </c>
      <c r="S142" s="199">
        <v>0</v>
      </c>
      <c r="T142" s="200">
        <f t="shared" si="23"/>
        <v>0</v>
      </c>
      <c r="AR142" s="22" t="s">
        <v>175</v>
      </c>
      <c r="AT142" s="22" t="s">
        <v>151</v>
      </c>
      <c r="AU142" s="22" t="s">
        <v>82</v>
      </c>
      <c r="AY142" s="22" t="s">
        <v>148</v>
      </c>
      <c r="BE142" s="201">
        <f t="shared" si="24"/>
        <v>0</v>
      </c>
      <c r="BF142" s="201">
        <f t="shared" si="25"/>
        <v>0</v>
      </c>
      <c r="BG142" s="201">
        <f t="shared" si="26"/>
        <v>0</v>
      </c>
      <c r="BH142" s="201">
        <f t="shared" si="27"/>
        <v>0</v>
      </c>
      <c r="BI142" s="201">
        <f t="shared" si="28"/>
        <v>0</v>
      </c>
      <c r="BJ142" s="22" t="s">
        <v>155</v>
      </c>
      <c r="BK142" s="201">
        <f t="shared" si="29"/>
        <v>0</v>
      </c>
      <c r="BL142" s="22" t="s">
        <v>175</v>
      </c>
      <c r="BM142" s="22" t="s">
        <v>876</v>
      </c>
    </row>
    <row r="143" spans="2:65" s="1" customFormat="1" ht="16.5" customHeight="1">
      <c r="B143" s="39"/>
      <c r="C143" s="190" t="s">
        <v>505</v>
      </c>
      <c r="D143" s="190" t="s">
        <v>151</v>
      </c>
      <c r="E143" s="191" t="s">
        <v>877</v>
      </c>
      <c r="F143" s="192" t="s">
        <v>878</v>
      </c>
      <c r="G143" s="193" t="s">
        <v>196</v>
      </c>
      <c r="H143" s="194">
        <v>1</v>
      </c>
      <c r="I143" s="195"/>
      <c r="J143" s="196">
        <f t="shared" si="20"/>
        <v>0</v>
      </c>
      <c r="K143" s="192" t="s">
        <v>21</v>
      </c>
      <c r="L143" s="59"/>
      <c r="M143" s="197" t="s">
        <v>21</v>
      </c>
      <c r="N143" s="198" t="s">
        <v>45</v>
      </c>
      <c r="O143" s="40"/>
      <c r="P143" s="199">
        <f t="shared" si="21"/>
        <v>0</v>
      </c>
      <c r="Q143" s="199">
        <v>0</v>
      </c>
      <c r="R143" s="199">
        <f t="shared" si="22"/>
        <v>0</v>
      </c>
      <c r="S143" s="199">
        <v>0</v>
      </c>
      <c r="T143" s="200">
        <f t="shared" si="23"/>
        <v>0</v>
      </c>
      <c r="AR143" s="22" t="s">
        <v>175</v>
      </c>
      <c r="AT143" s="22" t="s">
        <v>151</v>
      </c>
      <c r="AU143" s="22" t="s">
        <v>82</v>
      </c>
      <c r="AY143" s="22" t="s">
        <v>148</v>
      </c>
      <c r="BE143" s="201">
        <f t="shared" si="24"/>
        <v>0</v>
      </c>
      <c r="BF143" s="201">
        <f t="shared" si="25"/>
        <v>0</v>
      </c>
      <c r="BG143" s="201">
        <f t="shared" si="26"/>
        <v>0</v>
      </c>
      <c r="BH143" s="201">
        <f t="shared" si="27"/>
        <v>0</v>
      </c>
      <c r="BI143" s="201">
        <f t="shared" si="28"/>
        <v>0</v>
      </c>
      <c r="BJ143" s="22" t="s">
        <v>155</v>
      </c>
      <c r="BK143" s="201">
        <f t="shared" si="29"/>
        <v>0</v>
      </c>
      <c r="BL143" s="22" t="s">
        <v>175</v>
      </c>
      <c r="BM143" s="22" t="s">
        <v>879</v>
      </c>
    </row>
    <row r="144" spans="2:65" s="1" customFormat="1" ht="16.5" customHeight="1">
      <c r="B144" s="39"/>
      <c r="C144" s="190" t="s">
        <v>509</v>
      </c>
      <c r="D144" s="190" t="s">
        <v>151</v>
      </c>
      <c r="E144" s="191" t="s">
        <v>880</v>
      </c>
      <c r="F144" s="192" t="s">
        <v>881</v>
      </c>
      <c r="G144" s="193" t="s">
        <v>196</v>
      </c>
      <c r="H144" s="194">
        <v>1</v>
      </c>
      <c r="I144" s="195"/>
      <c r="J144" s="196">
        <f t="shared" si="20"/>
        <v>0</v>
      </c>
      <c r="K144" s="192" t="s">
        <v>21</v>
      </c>
      <c r="L144" s="59"/>
      <c r="M144" s="197" t="s">
        <v>21</v>
      </c>
      <c r="N144" s="198" t="s">
        <v>45</v>
      </c>
      <c r="O144" s="40"/>
      <c r="P144" s="199">
        <f t="shared" si="21"/>
        <v>0</v>
      </c>
      <c r="Q144" s="199">
        <v>0</v>
      </c>
      <c r="R144" s="199">
        <f t="shared" si="22"/>
        <v>0</v>
      </c>
      <c r="S144" s="199">
        <v>0</v>
      </c>
      <c r="T144" s="200">
        <f t="shared" si="23"/>
        <v>0</v>
      </c>
      <c r="AR144" s="22" t="s">
        <v>175</v>
      </c>
      <c r="AT144" s="22" t="s">
        <v>151</v>
      </c>
      <c r="AU144" s="22" t="s">
        <v>82</v>
      </c>
      <c r="AY144" s="22" t="s">
        <v>148</v>
      </c>
      <c r="BE144" s="201">
        <f t="shared" si="24"/>
        <v>0</v>
      </c>
      <c r="BF144" s="201">
        <f t="shared" si="25"/>
        <v>0</v>
      </c>
      <c r="BG144" s="201">
        <f t="shared" si="26"/>
        <v>0</v>
      </c>
      <c r="BH144" s="201">
        <f t="shared" si="27"/>
        <v>0</v>
      </c>
      <c r="BI144" s="201">
        <f t="shared" si="28"/>
        <v>0</v>
      </c>
      <c r="BJ144" s="22" t="s">
        <v>155</v>
      </c>
      <c r="BK144" s="201">
        <f t="shared" si="29"/>
        <v>0</v>
      </c>
      <c r="BL144" s="22" t="s">
        <v>175</v>
      </c>
      <c r="BM144" s="22" t="s">
        <v>882</v>
      </c>
    </row>
    <row r="145" spans="2:65" s="1" customFormat="1" ht="16.5" customHeight="1">
      <c r="B145" s="39"/>
      <c r="C145" s="190" t="s">
        <v>513</v>
      </c>
      <c r="D145" s="190" t="s">
        <v>151</v>
      </c>
      <c r="E145" s="191" t="s">
        <v>883</v>
      </c>
      <c r="F145" s="192" t="s">
        <v>884</v>
      </c>
      <c r="G145" s="193" t="s">
        <v>196</v>
      </c>
      <c r="H145" s="194">
        <v>20</v>
      </c>
      <c r="I145" s="195"/>
      <c r="J145" s="196">
        <f t="shared" si="20"/>
        <v>0</v>
      </c>
      <c r="K145" s="192" t="s">
        <v>21</v>
      </c>
      <c r="L145" s="59"/>
      <c r="M145" s="197" t="s">
        <v>21</v>
      </c>
      <c r="N145" s="198" t="s">
        <v>45</v>
      </c>
      <c r="O145" s="40"/>
      <c r="P145" s="199">
        <f t="shared" si="21"/>
        <v>0</v>
      </c>
      <c r="Q145" s="199">
        <v>0</v>
      </c>
      <c r="R145" s="199">
        <f t="shared" si="22"/>
        <v>0</v>
      </c>
      <c r="S145" s="199">
        <v>0</v>
      </c>
      <c r="T145" s="200">
        <f t="shared" si="23"/>
        <v>0</v>
      </c>
      <c r="AR145" s="22" t="s">
        <v>175</v>
      </c>
      <c r="AT145" s="22" t="s">
        <v>151</v>
      </c>
      <c r="AU145" s="22" t="s">
        <v>82</v>
      </c>
      <c r="AY145" s="22" t="s">
        <v>148</v>
      </c>
      <c r="BE145" s="201">
        <f t="shared" si="24"/>
        <v>0</v>
      </c>
      <c r="BF145" s="201">
        <f t="shared" si="25"/>
        <v>0</v>
      </c>
      <c r="BG145" s="201">
        <f t="shared" si="26"/>
        <v>0</v>
      </c>
      <c r="BH145" s="201">
        <f t="shared" si="27"/>
        <v>0</v>
      </c>
      <c r="BI145" s="201">
        <f t="shared" si="28"/>
        <v>0</v>
      </c>
      <c r="BJ145" s="22" t="s">
        <v>155</v>
      </c>
      <c r="BK145" s="201">
        <f t="shared" si="29"/>
        <v>0</v>
      </c>
      <c r="BL145" s="22" t="s">
        <v>175</v>
      </c>
      <c r="BM145" s="22" t="s">
        <v>885</v>
      </c>
    </row>
    <row r="146" spans="2:65" s="1" customFormat="1" ht="16.5" customHeight="1">
      <c r="B146" s="39"/>
      <c r="C146" s="190" t="s">
        <v>517</v>
      </c>
      <c r="D146" s="190" t="s">
        <v>151</v>
      </c>
      <c r="E146" s="191" t="s">
        <v>886</v>
      </c>
      <c r="F146" s="192" t="s">
        <v>887</v>
      </c>
      <c r="G146" s="193" t="s">
        <v>306</v>
      </c>
      <c r="H146" s="194">
        <v>1</v>
      </c>
      <c r="I146" s="195"/>
      <c r="J146" s="196">
        <f t="shared" si="20"/>
        <v>0</v>
      </c>
      <c r="K146" s="192" t="s">
        <v>21</v>
      </c>
      <c r="L146" s="59"/>
      <c r="M146" s="197" t="s">
        <v>21</v>
      </c>
      <c r="N146" s="198" t="s">
        <v>45</v>
      </c>
      <c r="O146" s="40"/>
      <c r="P146" s="199">
        <f t="shared" si="21"/>
        <v>0</v>
      </c>
      <c r="Q146" s="199">
        <v>0</v>
      </c>
      <c r="R146" s="199">
        <f t="shared" si="22"/>
        <v>0</v>
      </c>
      <c r="S146" s="199">
        <v>0</v>
      </c>
      <c r="T146" s="200">
        <f t="shared" si="23"/>
        <v>0</v>
      </c>
      <c r="AR146" s="22" t="s">
        <v>175</v>
      </c>
      <c r="AT146" s="22" t="s">
        <v>151</v>
      </c>
      <c r="AU146" s="22" t="s">
        <v>82</v>
      </c>
      <c r="AY146" s="22" t="s">
        <v>148</v>
      </c>
      <c r="BE146" s="201">
        <f t="shared" si="24"/>
        <v>0</v>
      </c>
      <c r="BF146" s="201">
        <f t="shared" si="25"/>
        <v>0</v>
      </c>
      <c r="BG146" s="201">
        <f t="shared" si="26"/>
        <v>0</v>
      </c>
      <c r="BH146" s="201">
        <f t="shared" si="27"/>
        <v>0</v>
      </c>
      <c r="BI146" s="201">
        <f t="shared" si="28"/>
        <v>0</v>
      </c>
      <c r="BJ146" s="22" t="s">
        <v>155</v>
      </c>
      <c r="BK146" s="201">
        <f t="shared" si="29"/>
        <v>0</v>
      </c>
      <c r="BL146" s="22" t="s">
        <v>175</v>
      </c>
      <c r="BM146" s="22" t="s">
        <v>888</v>
      </c>
    </row>
    <row r="147" spans="2:65" s="1" customFormat="1" ht="16.5" customHeight="1">
      <c r="B147" s="39"/>
      <c r="C147" s="190" t="s">
        <v>519</v>
      </c>
      <c r="D147" s="190" t="s">
        <v>151</v>
      </c>
      <c r="E147" s="191" t="s">
        <v>889</v>
      </c>
      <c r="F147" s="192" t="s">
        <v>890</v>
      </c>
      <c r="G147" s="193" t="s">
        <v>306</v>
      </c>
      <c r="H147" s="194">
        <v>1</v>
      </c>
      <c r="I147" s="195"/>
      <c r="J147" s="196">
        <f t="shared" si="20"/>
        <v>0</v>
      </c>
      <c r="K147" s="192" t="s">
        <v>21</v>
      </c>
      <c r="L147" s="59"/>
      <c r="M147" s="197" t="s">
        <v>21</v>
      </c>
      <c r="N147" s="198" t="s">
        <v>45</v>
      </c>
      <c r="O147" s="40"/>
      <c r="P147" s="199">
        <f t="shared" si="21"/>
        <v>0</v>
      </c>
      <c r="Q147" s="199">
        <v>0</v>
      </c>
      <c r="R147" s="199">
        <f t="shared" si="22"/>
        <v>0</v>
      </c>
      <c r="S147" s="199">
        <v>0</v>
      </c>
      <c r="T147" s="200">
        <f t="shared" si="23"/>
        <v>0</v>
      </c>
      <c r="AR147" s="22" t="s">
        <v>175</v>
      </c>
      <c r="AT147" s="22" t="s">
        <v>151</v>
      </c>
      <c r="AU147" s="22" t="s">
        <v>82</v>
      </c>
      <c r="AY147" s="22" t="s">
        <v>148</v>
      </c>
      <c r="BE147" s="201">
        <f t="shared" si="24"/>
        <v>0</v>
      </c>
      <c r="BF147" s="201">
        <f t="shared" si="25"/>
        <v>0</v>
      </c>
      <c r="BG147" s="201">
        <f t="shared" si="26"/>
        <v>0</v>
      </c>
      <c r="BH147" s="201">
        <f t="shared" si="27"/>
        <v>0</v>
      </c>
      <c r="BI147" s="201">
        <f t="shared" si="28"/>
        <v>0</v>
      </c>
      <c r="BJ147" s="22" t="s">
        <v>155</v>
      </c>
      <c r="BK147" s="201">
        <f t="shared" si="29"/>
        <v>0</v>
      </c>
      <c r="BL147" s="22" t="s">
        <v>175</v>
      </c>
      <c r="BM147" s="22" t="s">
        <v>891</v>
      </c>
    </row>
    <row r="148" spans="2:65" s="1" customFormat="1" ht="16.5" customHeight="1">
      <c r="B148" s="39"/>
      <c r="C148" s="190" t="s">
        <v>523</v>
      </c>
      <c r="D148" s="190" t="s">
        <v>151</v>
      </c>
      <c r="E148" s="191" t="s">
        <v>892</v>
      </c>
      <c r="F148" s="192" t="s">
        <v>893</v>
      </c>
      <c r="G148" s="193" t="s">
        <v>306</v>
      </c>
      <c r="H148" s="194">
        <v>1</v>
      </c>
      <c r="I148" s="195"/>
      <c r="J148" s="196">
        <f t="shared" si="20"/>
        <v>0</v>
      </c>
      <c r="K148" s="192" t="s">
        <v>21</v>
      </c>
      <c r="L148" s="59"/>
      <c r="M148" s="197" t="s">
        <v>21</v>
      </c>
      <c r="N148" s="198" t="s">
        <v>45</v>
      </c>
      <c r="O148" s="40"/>
      <c r="P148" s="199">
        <f t="shared" si="21"/>
        <v>0</v>
      </c>
      <c r="Q148" s="199">
        <v>0</v>
      </c>
      <c r="R148" s="199">
        <f t="shared" si="22"/>
        <v>0</v>
      </c>
      <c r="S148" s="199">
        <v>0</v>
      </c>
      <c r="T148" s="200">
        <f t="shared" si="23"/>
        <v>0</v>
      </c>
      <c r="AR148" s="22" t="s">
        <v>175</v>
      </c>
      <c r="AT148" s="22" t="s">
        <v>151</v>
      </c>
      <c r="AU148" s="22" t="s">
        <v>82</v>
      </c>
      <c r="AY148" s="22" t="s">
        <v>148</v>
      </c>
      <c r="BE148" s="201">
        <f t="shared" si="24"/>
        <v>0</v>
      </c>
      <c r="BF148" s="201">
        <f t="shared" si="25"/>
        <v>0</v>
      </c>
      <c r="BG148" s="201">
        <f t="shared" si="26"/>
        <v>0</v>
      </c>
      <c r="BH148" s="201">
        <f t="shared" si="27"/>
        <v>0</v>
      </c>
      <c r="BI148" s="201">
        <f t="shared" si="28"/>
        <v>0</v>
      </c>
      <c r="BJ148" s="22" t="s">
        <v>155</v>
      </c>
      <c r="BK148" s="201">
        <f t="shared" si="29"/>
        <v>0</v>
      </c>
      <c r="BL148" s="22" t="s">
        <v>175</v>
      </c>
      <c r="BM148" s="22" t="s">
        <v>894</v>
      </c>
    </row>
    <row r="149" spans="2:65" s="10" customFormat="1" ht="29.85" customHeight="1">
      <c r="B149" s="174"/>
      <c r="C149" s="175"/>
      <c r="D149" s="176" t="s">
        <v>71</v>
      </c>
      <c r="E149" s="188" t="s">
        <v>895</v>
      </c>
      <c r="F149" s="188" t="s">
        <v>896</v>
      </c>
      <c r="G149" s="175"/>
      <c r="H149" s="175"/>
      <c r="I149" s="178"/>
      <c r="J149" s="189">
        <f>BK149</f>
        <v>0</v>
      </c>
      <c r="K149" s="175"/>
      <c r="L149" s="180"/>
      <c r="M149" s="181"/>
      <c r="N149" s="182"/>
      <c r="O149" s="182"/>
      <c r="P149" s="183">
        <f>SUM(P150:P160)</f>
        <v>0</v>
      </c>
      <c r="Q149" s="182"/>
      <c r="R149" s="183">
        <f>SUM(R150:R160)</f>
        <v>0</v>
      </c>
      <c r="S149" s="182"/>
      <c r="T149" s="184">
        <f>SUM(T150:T160)</f>
        <v>0</v>
      </c>
      <c r="AR149" s="185" t="s">
        <v>82</v>
      </c>
      <c r="AT149" s="186" t="s">
        <v>71</v>
      </c>
      <c r="AU149" s="186" t="s">
        <v>80</v>
      </c>
      <c r="AY149" s="185" t="s">
        <v>148</v>
      </c>
      <c r="BK149" s="187">
        <f>SUM(BK150:BK160)</f>
        <v>0</v>
      </c>
    </row>
    <row r="150" spans="2:65" s="1" customFormat="1" ht="16.5" customHeight="1">
      <c r="B150" s="39"/>
      <c r="C150" s="190" t="s">
        <v>527</v>
      </c>
      <c r="D150" s="190" t="s">
        <v>151</v>
      </c>
      <c r="E150" s="191" t="s">
        <v>897</v>
      </c>
      <c r="F150" s="192" t="s">
        <v>898</v>
      </c>
      <c r="G150" s="193" t="s">
        <v>174</v>
      </c>
      <c r="H150" s="194">
        <v>395</v>
      </c>
      <c r="I150" s="195"/>
      <c r="J150" s="196">
        <f t="shared" ref="J150:J160" si="30">ROUND(I150*H150,2)</f>
        <v>0</v>
      </c>
      <c r="K150" s="192" t="s">
        <v>21</v>
      </c>
      <c r="L150" s="59"/>
      <c r="M150" s="197" t="s">
        <v>21</v>
      </c>
      <c r="N150" s="198" t="s">
        <v>45</v>
      </c>
      <c r="O150" s="40"/>
      <c r="P150" s="199">
        <f t="shared" ref="P150:P160" si="31">O150*H150</f>
        <v>0</v>
      </c>
      <c r="Q150" s="199">
        <v>0</v>
      </c>
      <c r="R150" s="199">
        <f t="shared" ref="R150:R160" si="32">Q150*H150</f>
        <v>0</v>
      </c>
      <c r="S150" s="199">
        <v>0</v>
      </c>
      <c r="T150" s="200">
        <f t="shared" ref="T150:T160" si="33">S150*H150</f>
        <v>0</v>
      </c>
      <c r="AR150" s="22" t="s">
        <v>175</v>
      </c>
      <c r="AT150" s="22" t="s">
        <v>151</v>
      </c>
      <c r="AU150" s="22" t="s">
        <v>82</v>
      </c>
      <c r="AY150" s="22" t="s">
        <v>148</v>
      </c>
      <c r="BE150" s="201">
        <f t="shared" ref="BE150:BE160" si="34">IF(N150="základní",J150,0)</f>
        <v>0</v>
      </c>
      <c r="BF150" s="201">
        <f t="shared" ref="BF150:BF160" si="35">IF(N150="snížená",J150,0)</f>
        <v>0</v>
      </c>
      <c r="BG150" s="201">
        <f t="shared" ref="BG150:BG160" si="36">IF(N150="zákl. přenesená",J150,0)</f>
        <v>0</v>
      </c>
      <c r="BH150" s="201">
        <f t="shared" ref="BH150:BH160" si="37">IF(N150="sníž. přenesená",J150,0)</f>
        <v>0</v>
      </c>
      <c r="BI150" s="201">
        <f t="shared" ref="BI150:BI160" si="38">IF(N150="nulová",J150,0)</f>
        <v>0</v>
      </c>
      <c r="BJ150" s="22" t="s">
        <v>155</v>
      </c>
      <c r="BK150" s="201">
        <f t="shared" ref="BK150:BK160" si="39">ROUND(I150*H150,2)</f>
        <v>0</v>
      </c>
      <c r="BL150" s="22" t="s">
        <v>175</v>
      </c>
      <c r="BM150" s="22" t="s">
        <v>899</v>
      </c>
    </row>
    <row r="151" spans="2:65" s="1" customFormat="1" ht="16.5" customHeight="1">
      <c r="B151" s="39"/>
      <c r="C151" s="190" t="s">
        <v>531</v>
      </c>
      <c r="D151" s="190" t="s">
        <v>151</v>
      </c>
      <c r="E151" s="191" t="s">
        <v>900</v>
      </c>
      <c r="F151" s="192" t="s">
        <v>901</v>
      </c>
      <c r="G151" s="193" t="s">
        <v>174</v>
      </c>
      <c r="H151" s="194">
        <v>235</v>
      </c>
      <c r="I151" s="195"/>
      <c r="J151" s="196">
        <f t="shared" si="30"/>
        <v>0</v>
      </c>
      <c r="K151" s="192" t="s">
        <v>21</v>
      </c>
      <c r="L151" s="59"/>
      <c r="M151" s="197" t="s">
        <v>21</v>
      </c>
      <c r="N151" s="198" t="s">
        <v>45</v>
      </c>
      <c r="O151" s="40"/>
      <c r="P151" s="199">
        <f t="shared" si="31"/>
        <v>0</v>
      </c>
      <c r="Q151" s="199">
        <v>0</v>
      </c>
      <c r="R151" s="199">
        <f t="shared" si="32"/>
        <v>0</v>
      </c>
      <c r="S151" s="199">
        <v>0</v>
      </c>
      <c r="T151" s="200">
        <f t="shared" si="33"/>
        <v>0</v>
      </c>
      <c r="AR151" s="22" t="s">
        <v>175</v>
      </c>
      <c r="AT151" s="22" t="s">
        <v>151</v>
      </c>
      <c r="AU151" s="22" t="s">
        <v>82</v>
      </c>
      <c r="AY151" s="22" t="s">
        <v>148</v>
      </c>
      <c r="BE151" s="201">
        <f t="shared" si="34"/>
        <v>0</v>
      </c>
      <c r="BF151" s="201">
        <f t="shared" si="35"/>
        <v>0</v>
      </c>
      <c r="BG151" s="201">
        <f t="shared" si="36"/>
        <v>0</v>
      </c>
      <c r="BH151" s="201">
        <f t="shared" si="37"/>
        <v>0</v>
      </c>
      <c r="BI151" s="201">
        <f t="shared" si="38"/>
        <v>0</v>
      </c>
      <c r="BJ151" s="22" t="s">
        <v>155</v>
      </c>
      <c r="BK151" s="201">
        <f t="shared" si="39"/>
        <v>0</v>
      </c>
      <c r="BL151" s="22" t="s">
        <v>175</v>
      </c>
      <c r="BM151" s="22" t="s">
        <v>902</v>
      </c>
    </row>
    <row r="152" spans="2:65" s="1" customFormat="1" ht="16.5" customHeight="1">
      <c r="B152" s="39"/>
      <c r="C152" s="190" t="s">
        <v>535</v>
      </c>
      <c r="D152" s="190" t="s">
        <v>151</v>
      </c>
      <c r="E152" s="191" t="s">
        <v>903</v>
      </c>
      <c r="F152" s="192" t="s">
        <v>904</v>
      </c>
      <c r="G152" s="193" t="s">
        <v>174</v>
      </c>
      <c r="H152" s="194">
        <v>15</v>
      </c>
      <c r="I152" s="195"/>
      <c r="J152" s="196">
        <f t="shared" si="30"/>
        <v>0</v>
      </c>
      <c r="K152" s="192" t="s">
        <v>21</v>
      </c>
      <c r="L152" s="59"/>
      <c r="M152" s="197" t="s">
        <v>21</v>
      </c>
      <c r="N152" s="198" t="s">
        <v>45</v>
      </c>
      <c r="O152" s="40"/>
      <c r="P152" s="199">
        <f t="shared" si="31"/>
        <v>0</v>
      </c>
      <c r="Q152" s="199">
        <v>0</v>
      </c>
      <c r="R152" s="199">
        <f t="shared" si="32"/>
        <v>0</v>
      </c>
      <c r="S152" s="199">
        <v>0</v>
      </c>
      <c r="T152" s="200">
        <f t="shared" si="33"/>
        <v>0</v>
      </c>
      <c r="AR152" s="22" t="s">
        <v>175</v>
      </c>
      <c r="AT152" s="22" t="s">
        <v>151</v>
      </c>
      <c r="AU152" s="22" t="s">
        <v>82</v>
      </c>
      <c r="AY152" s="22" t="s">
        <v>148</v>
      </c>
      <c r="BE152" s="201">
        <f t="shared" si="34"/>
        <v>0</v>
      </c>
      <c r="BF152" s="201">
        <f t="shared" si="35"/>
        <v>0</v>
      </c>
      <c r="BG152" s="201">
        <f t="shared" si="36"/>
        <v>0</v>
      </c>
      <c r="BH152" s="201">
        <f t="shared" si="37"/>
        <v>0</v>
      </c>
      <c r="BI152" s="201">
        <f t="shared" si="38"/>
        <v>0</v>
      </c>
      <c r="BJ152" s="22" t="s">
        <v>155</v>
      </c>
      <c r="BK152" s="201">
        <f t="shared" si="39"/>
        <v>0</v>
      </c>
      <c r="BL152" s="22" t="s">
        <v>175</v>
      </c>
      <c r="BM152" s="22" t="s">
        <v>905</v>
      </c>
    </row>
    <row r="153" spans="2:65" s="1" customFormat="1" ht="16.5" customHeight="1">
      <c r="B153" s="39"/>
      <c r="C153" s="190" t="s">
        <v>539</v>
      </c>
      <c r="D153" s="190" t="s">
        <v>151</v>
      </c>
      <c r="E153" s="191" t="s">
        <v>906</v>
      </c>
      <c r="F153" s="192" t="s">
        <v>907</v>
      </c>
      <c r="G153" s="193" t="s">
        <v>174</v>
      </c>
      <c r="H153" s="194">
        <v>170</v>
      </c>
      <c r="I153" s="195"/>
      <c r="J153" s="196">
        <f t="shared" si="30"/>
        <v>0</v>
      </c>
      <c r="K153" s="192" t="s">
        <v>21</v>
      </c>
      <c r="L153" s="59"/>
      <c r="M153" s="197" t="s">
        <v>21</v>
      </c>
      <c r="N153" s="198" t="s">
        <v>45</v>
      </c>
      <c r="O153" s="40"/>
      <c r="P153" s="199">
        <f t="shared" si="31"/>
        <v>0</v>
      </c>
      <c r="Q153" s="199">
        <v>0</v>
      </c>
      <c r="R153" s="199">
        <f t="shared" si="32"/>
        <v>0</v>
      </c>
      <c r="S153" s="199">
        <v>0</v>
      </c>
      <c r="T153" s="200">
        <f t="shared" si="33"/>
        <v>0</v>
      </c>
      <c r="AR153" s="22" t="s">
        <v>175</v>
      </c>
      <c r="AT153" s="22" t="s">
        <v>151</v>
      </c>
      <c r="AU153" s="22" t="s">
        <v>82</v>
      </c>
      <c r="AY153" s="22" t="s">
        <v>148</v>
      </c>
      <c r="BE153" s="201">
        <f t="shared" si="34"/>
        <v>0</v>
      </c>
      <c r="BF153" s="201">
        <f t="shared" si="35"/>
        <v>0</v>
      </c>
      <c r="BG153" s="201">
        <f t="shared" si="36"/>
        <v>0</v>
      </c>
      <c r="BH153" s="201">
        <f t="shared" si="37"/>
        <v>0</v>
      </c>
      <c r="BI153" s="201">
        <f t="shared" si="38"/>
        <v>0</v>
      </c>
      <c r="BJ153" s="22" t="s">
        <v>155</v>
      </c>
      <c r="BK153" s="201">
        <f t="shared" si="39"/>
        <v>0</v>
      </c>
      <c r="BL153" s="22" t="s">
        <v>175</v>
      </c>
      <c r="BM153" s="22" t="s">
        <v>908</v>
      </c>
    </row>
    <row r="154" spans="2:65" s="1" customFormat="1" ht="16.5" customHeight="1">
      <c r="B154" s="39"/>
      <c r="C154" s="190" t="s">
        <v>543</v>
      </c>
      <c r="D154" s="190" t="s">
        <v>151</v>
      </c>
      <c r="E154" s="191" t="s">
        <v>909</v>
      </c>
      <c r="F154" s="192" t="s">
        <v>910</v>
      </c>
      <c r="G154" s="193" t="s">
        <v>196</v>
      </c>
      <c r="H154" s="194">
        <v>90</v>
      </c>
      <c r="I154" s="195"/>
      <c r="J154" s="196">
        <f t="shared" si="30"/>
        <v>0</v>
      </c>
      <c r="K154" s="192" t="s">
        <v>21</v>
      </c>
      <c r="L154" s="59"/>
      <c r="M154" s="197" t="s">
        <v>21</v>
      </c>
      <c r="N154" s="198" t="s">
        <v>45</v>
      </c>
      <c r="O154" s="40"/>
      <c r="P154" s="199">
        <f t="shared" si="31"/>
        <v>0</v>
      </c>
      <c r="Q154" s="199">
        <v>0</v>
      </c>
      <c r="R154" s="199">
        <f t="shared" si="32"/>
        <v>0</v>
      </c>
      <c r="S154" s="199">
        <v>0</v>
      </c>
      <c r="T154" s="200">
        <f t="shared" si="33"/>
        <v>0</v>
      </c>
      <c r="AR154" s="22" t="s">
        <v>175</v>
      </c>
      <c r="AT154" s="22" t="s">
        <v>151</v>
      </c>
      <c r="AU154" s="22" t="s">
        <v>82</v>
      </c>
      <c r="AY154" s="22" t="s">
        <v>148</v>
      </c>
      <c r="BE154" s="201">
        <f t="shared" si="34"/>
        <v>0</v>
      </c>
      <c r="BF154" s="201">
        <f t="shared" si="35"/>
        <v>0</v>
      </c>
      <c r="BG154" s="201">
        <f t="shared" si="36"/>
        <v>0</v>
      </c>
      <c r="BH154" s="201">
        <f t="shared" si="37"/>
        <v>0</v>
      </c>
      <c r="BI154" s="201">
        <f t="shared" si="38"/>
        <v>0</v>
      </c>
      <c r="BJ154" s="22" t="s">
        <v>155</v>
      </c>
      <c r="BK154" s="201">
        <f t="shared" si="39"/>
        <v>0</v>
      </c>
      <c r="BL154" s="22" t="s">
        <v>175</v>
      </c>
      <c r="BM154" s="22" t="s">
        <v>911</v>
      </c>
    </row>
    <row r="155" spans="2:65" s="1" customFormat="1" ht="16.5" customHeight="1">
      <c r="B155" s="39"/>
      <c r="C155" s="190" t="s">
        <v>547</v>
      </c>
      <c r="D155" s="190" t="s">
        <v>151</v>
      </c>
      <c r="E155" s="191" t="s">
        <v>912</v>
      </c>
      <c r="F155" s="192" t="s">
        <v>913</v>
      </c>
      <c r="G155" s="193" t="s">
        <v>174</v>
      </c>
      <c r="H155" s="194">
        <v>25</v>
      </c>
      <c r="I155" s="195"/>
      <c r="J155" s="196">
        <f t="shared" si="30"/>
        <v>0</v>
      </c>
      <c r="K155" s="192" t="s">
        <v>21</v>
      </c>
      <c r="L155" s="59"/>
      <c r="M155" s="197" t="s">
        <v>21</v>
      </c>
      <c r="N155" s="198" t="s">
        <v>45</v>
      </c>
      <c r="O155" s="40"/>
      <c r="P155" s="199">
        <f t="shared" si="31"/>
        <v>0</v>
      </c>
      <c r="Q155" s="199">
        <v>0</v>
      </c>
      <c r="R155" s="199">
        <f t="shared" si="32"/>
        <v>0</v>
      </c>
      <c r="S155" s="199">
        <v>0</v>
      </c>
      <c r="T155" s="200">
        <f t="shared" si="33"/>
        <v>0</v>
      </c>
      <c r="AR155" s="22" t="s">
        <v>175</v>
      </c>
      <c r="AT155" s="22" t="s">
        <v>151</v>
      </c>
      <c r="AU155" s="22" t="s">
        <v>82</v>
      </c>
      <c r="AY155" s="22" t="s">
        <v>148</v>
      </c>
      <c r="BE155" s="201">
        <f t="shared" si="34"/>
        <v>0</v>
      </c>
      <c r="BF155" s="201">
        <f t="shared" si="35"/>
        <v>0</v>
      </c>
      <c r="BG155" s="201">
        <f t="shared" si="36"/>
        <v>0</v>
      </c>
      <c r="BH155" s="201">
        <f t="shared" si="37"/>
        <v>0</v>
      </c>
      <c r="BI155" s="201">
        <f t="shared" si="38"/>
        <v>0</v>
      </c>
      <c r="BJ155" s="22" t="s">
        <v>155</v>
      </c>
      <c r="BK155" s="201">
        <f t="shared" si="39"/>
        <v>0</v>
      </c>
      <c r="BL155" s="22" t="s">
        <v>175</v>
      </c>
      <c r="BM155" s="22" t="s">
        <v>914</v>
      </c>
    </row>
    <row r="156" spans="2:65" s="1" customFormat="1" ht="16.5" customHeight="1">
      <c r="B156" s="39"/>
      <c r="C156" s="190" t="s">
        <v>551</v>
      </c>
      <c r="D156" s="190" t="s">
        <v>151</v>
      </c>
      <c r="E156" s="191" t="s">
        <v>915</v>
      </c>
      <c r="F156" s="192" t="s">
        <v>916</v>
      </c>
      <c r="G156" s="193" t="s">
        <v>174</v>
      </c>
      <c r="H156" s="194">
        <v>10</v>
      </c>
      <c r="I156" s="195"/>
      <c r="J156" s="196">
        <f t="shared" si="30"/>
        <v>0</v>
      </c>
      <c r="K156" s="192" t="s">
        <v>21</v>
      </c>
      <c r="L156" s="59"/>
      <c r="M156" s="197" t="s">
        <v>21</v>
      </c>
      <c r="N156" s="198" t="s">
        <v>45</v>
      </c>
      <c r="O156" s="40"/>
      <c r="P156" s="199">
        <f t="shared" si="31"/>
        <v>0</v>
      </c>
      <c r="Q156" s="199">
        <v>0</v>
      </c>
      <c r="R156" s="199">
        <f t="shared" si="32"/>
        <v>0</v>
      </c>
      <c r="S156" s="199">
        <v>0</v>
      </c>
      <c r="T156" s="200">
        <f t="shared" si="33"/>
        <v>0</v>
      </c>
      <c r="AR156" s="22" t="s">
        <v>175</v>
      </c>
      <c r="AT156" s="22" t="s">
        <v>151</v>
      </c>
      <c r="AU156" s="22" t="s">
        <v>82</v>
      </c>
      <c r="AY156" s="22" t="s">
        <v>148</v>
      </c>
      <c r="BE156" s="201">
        <f t="shared" si="34"/>
        <v>0</v>
      </c>
      <c r="BF156" s="201">
        <f t="shared" si="35"/>
        <v>0</v>
      </c>
      <c r="BG156" s="201">
        <f t="shared" si="36"/>
        <v>0</v>
      </c>
      <c r="BH156" s="201">
        <f t="shared" si="37"/>
        <v>0</v>
      </c>
      <c r="BI156" s="201">
        <f t="shared" si="38"/>
        <v>0</v>
      </c>
      <c r="BJ156" s="22" t="s">
        <v>155</v>
      </c>
      <c r="BK156" s="201">
        <f t="shared" si="39"/>
        <v>0</v>
      </c>
      <c r="BL156" s="22" t="s">
        <v>175</v>
      </c>
      <c r="BM156" s="22" t="s">
        <v>917</v>
      </c>
    </row>
    <row r="157" spans="2:65" s="1" customFormat="1" ht="16.5" customHeight="1">
      <c r="B157" s="39"/>
      <c r="C157" s="190" t="s">
        <v>315</v>
      </c>
      <c r="D157" s="190" t="s">
        <v>151</v>
      </c>
      <c r="E157" s="191" t="s">
        <v>918</v>
      </c>
      <c r="F157" s="192" t="s">
        <v>919</v>
      </c>
      <c r="G157" s="193" t="s">
        <v>174</v>
      </c>
      <c r="H157" s="194">
        <v>35</v>
      </c>
      <c r="I157" s="195"/>
      <c r="J157" s="196">
        <f t="shared" si="30"/>
        <v>0</v>
      </c>
      <c r="K157" s="192" t="s">
        <v>21</v>
      </c>
      <c r="L157" s="59"/>
      <c r="M157" s="197" t="s">
        <v>21</v>
      </c>
      <c r="N157" s="198" t="s">
        <v>45</v>
      </c>
      <c r="O157" s="40"/>
      <c r="P157" s="199">
        <f t="shared" si="31"/>
        <v>0</v>
      </c>
      <c r="Q157" s="199">
        <v>0</v>
      </c>
      <c r="R157" s="199">
        <f t="shared" si="32"/>
        <v>0</v>
      </c>
      <c r="S157" s="199">
        <v>0</v>
      </c>
      <c r="T157" s="200">
        <f t="shared" si="33"/>
        <v>0</v>
      </c>
      <c r="AR157" s="22" t="s">
        <v>175</v>
      </c>
      <c r="AT157" s="22" t="s">
        <v>151</v>
      </c>
      <c r="AU157" s="22" t="s">
        <v>82</v>
      </c>
      <c r="AY157" s="22" t="s">
        <v>148</v>
      </c>
      <c r="BE157" s="201">
        <f t="shared" si="34"/>
        <v>0</v>
      </c>
      <c r="BF157" s="201">
        <f t="shared" si="35"/>
        <v>0</v>
      </c>
      <c r="BG157" s="201">
        <f t="shared" si="36"/>
        <v>0</v>
      </c>
      <c r="BH157" s="201">
        <f t="shared" si="37"/>
        <v>0</v>
      </c>
      <c r="BI157" s="201">
        <f t="shared" si="38"/>
        <v>0</v>
      </c>
      <c r="BJ157" s="22" t="s">
        <v>155</v>
      </c>
      <c r="BK157" s="201">
        <f t="shared" si="39"/>
        <v>0</v>
      </c>
      <c r="BL157" s="22" t="s">
        <v>175</v>
      </c>
      <c r="BM157" s="22" t="s">
        <v>920</v>
      </c>
    </row>
    <row r="158" spans="2:65" s="1" customFormat="1" ht="16.5" customHeight="1">
      <c r="B158" s="39"/>
      <c r="C158" s="190" t="s">
        <v>558</v>
      </c>
      <c r="D158" s="190" t="s">
        <v>151</v>
      </c>
      <c r="E158" s="191" t="s">
        <v>921</v>
      </c>
      <c r="F158" s="192" t="s">
        <v>922</v>
      </c>
      <c r="G158" s="193" t="s">
        <v>658</v>
      </c>
      <c r="H158" s="194">
        <v>15</v>
      </c>
      <c r="I158" s="195"/>
      <c r="J158" s="196">
        <f t="shared" si="30"/>
        <v>0</v>
      </c>
      <c r="K158" s="192" t="s">
        <v>21</v>
      </c>
      <c r="L158" s="59"/>
      <c r="M158" s="197" t="s">
        <v>21</v>
      </c>
      <c r="N158" s="198" t="s">
        <v>45</v>
      </c>
      <c r="O158" s="40"/>
      <c r="P158" s="199">
        <f t="shared" si="31"/>
        <v>0</v>
      </c>
      <c r="Q158" s="199">
        <v>0</v>
      </c>
      <c r="R158" s="199">
        <f t="shared" si="32"/>
        <v>0</v>
      </c>
      <c r="S158" s="199">
        <v>0</v>
      </c>
      <c r="T158" s="200">
        <f t="shared" si="33"/>
        <v>0</v>
      </c>
      <c r="AR158" s="22" t="s">
        <v>175</v>
      </c>
      <c r="AT158" s="22" t="s">
        <v>151</v>
      </c>
      <c r="AU158" s="22" t="s">
        <v>82</v>
      </c>
      <c r="AY158" s="22" t="s">
        <v>148</v>
      </c>
      <c r="BE158" s="201">
        <f t="shared" si="34"/>
        <v>0</v>
      </c>
      <c r="BF158" s="201">
        <f t="shared" si="35"/>
        <v>0</v>
      </c>
      <c r="BG158" s="201">
        <f t="shared" si="36"/>
        <v>0</v>
      </c>
      <c r="BH158" s="201">
        <f t="shared" si="37"/>
        <v>0</v>
      </c>
      <c r="BI158" s="201">
        <f t="shared" si="38"/>
        <v>0</v>
      </c>
      <c r="BJ158" s="22" t="s">
        <v>155</v>
      </c>
      <c r="BK158" s="201">
        <f t="shared" si="39"/>
        <v>0</v>
      </c>
      <c r="BL158" s="22" t="s">
        <v>175</v>
      </c>
      <c r="BM158" s="22" t="s">
        <v>923</v>
      </c>
    </row>
    <row r="159" spans="2:65" s="1" customFormat="1" ht="16.5" customHeight="1">
      <c r="B159" s="39"/>
      <c r="C159" s="190" t="s">
        <v>560</v>
      </c>
      <c r="D159" s="190" t="s">
        <v>151</v>
      </c>
      <c r="E159" s="191" t="s">
        <v>924</v>
      </c>
      <c r="F159" s="192" t="s">
        <v>925</v>
      </c>
      <c r="G159" s="193" t="s">
        <v>306</v>
      </c>
      <c r="H159" s="194">
        <v>1</v>
      </c>
      <c r="I159" s="195"/>
      <c r="J159" s="196">
        <f t="shared" si="30"/>
        <v>0</v>
      </c>
      <c r="K159" s="192" t="s">
        <v>21</v>
      </c>
      <c r="L159" s="59"/>
      <c r="M159" s="197" t="s">
        <v>21</v>
      </c>
      <c r="N159" s="198" t="s">
        <v>45</v>
      </c>
      <c r="O159" s="40"/>
      <c r="P159" s="199">
        <f t="shared" si="31"/>
        <v>0</v>
      </c>
      <c r="Q159" s="199">
        <v>0</v>
      </c>
      <c r="R159" s="199">
        <f t="shared" si="32"/>
        <v>0</v>
      </c>
      <c r="S159" s="199">
        <v>0</v>
      </c>
      <c r="T159" s="200">
        <f t="shared" si="33"/>
        <v>0</v>
      </c>
      <c r="AR159" s="22" t="s">
        <v>175</v>
      </c>
      <c r="AT159" s="22" t="s">
        <v>151</v>
      </c>
      <c r="AU159" s="22" t="s">
        <v>82</v>
      </c>
      <c r="AY159" s="22" t="s">
        <v>148</v>
      </c>
      <c r="BE159" s="201">
        <f t="shared" si="34"/>
        <v>0</v>
      </c>
      <c r="BF159" s="201">
        <f t="shared" si="35"/>
        <v>0</v>
      </c>
      <c r="BG159" s="201">
        <f t="shared" si="36"/>
        <v>0</v>
      </c>
      <c r="BH159" s="201">
        <f t="shared" si="37"/>
        <v>0</v>
      </c>
      <c r="BI159" s="201">
        <f t="shared" si="38"/>
        <v>0</v>
      </c>
      <c r="BJ159" s="22" t="s">
        <v>155</v>
      </c>
      <c r="BK159" s="201">
        <f t="shared" si="39"/>
        <v>0</v>
      </c>
      <c r="BL159" s="22" t="s">
        <v>175</v>
      </c>
      <c r="BM159" s="22" t="s">
        <v>926</v>
      </c>
    </row>
    <row r="160" spans="2:65" s="1" customFormat="1" ht="16.5" customHeight="1">
      <c r="B160" s="39"/>
      <c r="C160" s="190" t="s">
        <v>563</v>
      </c>
      <c r="D160" s="190" t="s">
        <v>151</v>
      </c>
      <c r="E160" s="191" t="s">
        <v>927</v>
      </c>
      <c r="F160" s="192" t="s">
        <v>928</v>
      </c>
      <c r="G160" s="193" t="s">
        <v>306</v>
      </c>
      <c r="H160" s="194">
        <v>1</v>
      </c>
      <c r="I160" s="195"/>
      <c r="J160" s="196">
        <f t="shared" si="30"/>
        <v>0</v>
      </c>
      <c r="K160" s="192" t="s">
        <v>21</v>
      </c>
      <c r="L160" s="59"/>
      <c r="M160" s="197" t="s">
        <v>21</v>
      </c>
      <c r="N160" s="198" t="s">
        <v>45</v>
      </c>
      <c r="O160" s="40"/>
      <c r="P160" s="199">
        <f t="shared" si="31"/>
        <v>0</v>
      </c>
      <c r="Q160" s="199">
        <v>0</v>
      </c>
      <c r="R160" s="199">
        <f t="shared" si="32"/>
        <v>0</v>
      </c>
      <c r="S160" s="199">
        <v>0</v>
      </c>
      <c r="T160" s="200">
        <f t="shared" si="33"/>
        <v>0</v>
      </c>
      <c r="AR160" s="22" t="s">
        <v>175</v>
      </c>
      <c r="AT160" s="22" t="s">
        <v>151</v>
      </c>
      <c r="AU160" s="22" t="s">
        <v>82</v>
      </c>
      <c r="AY160" s="22" t="s">
        <v>148</v>
      </c>
      <c r="BE160" s="201">
        <f t="shared" si="34"/>
        <v>0</v>
      </c>
      <c r="BF160" s="201">
        <f t="shared" si="35"/>
        <v>0</v>
      </c>
      <c r="BG160" s="201">
        <f t="shared" si="36"/>
        <v>0</v>
      </c>
      <c r="BH160" s="201">
        <f t="shared" si="37"/>
        <v>0</v>
      </c>
      <c r="BI160" s="201">
        <f t="shared" si="38"/>
        <v>0</v>
      </c>
      <c r="BJ160" s="22" t="s">
        <v>155</v>
      </c>
      <c r="BK160" s="201">
        <f t="shared" si="39"/>
        <v>0</v>
      </c>
      <c r="BL160" s="22" t="s">
        <v>175</v>
      </c>
      <c r="BM160" s="22" t="s">
        <v>929</v>
      </c>
    </row>
    <row r="161" spans="2:65" s="10" customFormat="1" ht="29.85" customHeight="1">
      <c r="B161" s="174"/>
      <c r="C161" s="175"/>
      <c r="D161" s="176" t="s">
        <v>71</v>
      </c>
      <c r="E161" s="188" t="s">
        <v>930</v>
      </c>
      <c r="F161" s="188" t="s">
        <v>931</v>
      </c>
      <c r="G161" s="175"/>
      <c r="H161" s="175"/>
      <c r="I161" s="178"/>
      <c r="J161" s="189">
        <f>BK161</f>
        <v>0</v>
      </c>
      <c r="K161" s="175"/>
      <c r="L161" s="180"/>
      <c r="M161" s="181"/>
      <c r="N161" s="182"/>
      <c r="O161" s="182"/>
      <c r="P161" s="183">
        <f>SUM(P162:P166)</f>
        <v>0</v>
      </c>
      <c r="Q161" s="182"/>
      <c r="R161" s="183">
        <f>SUM(R162:R166)</f>
        <v>0</v>
      </c>
      <c r="S161" s="182"/>
      <c r="T161" s="184">
        <f>SUM(T162:T166)</f>
        <v>0</v>
      </c>
      <c r="AR161" s="185" t="s">
        <v>82</v>
      </c>
      <c r="AT161" s="186" t="s">
        <v>71</v>
      </c>
      <c r="AU161" s="186" t="s">
        <v>80</v>
      </c>
      <c r="AY161" s="185" t="s">
        <v>148</v>
      </c>
      <c r="BK161" s="187">
        <f>SUM(BK162:BK166)</f>
        <v>0</v>
      </c>
    </row>
    <row r="162" spans="2:65" s="1" customFormat="1" ht="16.5" customHeight="1">
      <c r="B162" s="39"/>
      <c r="C162" s="190" t="s">
        <v>567</v>
      </c>
      <c r="D162" s="190" t="s">
        <v>151</v>
      </c>
      <c r="E162" s="191" t="s">
        <v>932</v>
      </c>
      <c r="F162" s="192" t="s">
        <v>933</v>
      </c>
      <c r="G162" s="193" t="s">
        <v>306</v>
      </c>
      <c r="H162" s="194">
        <v>1</v>
      </c>
      <c r="I162" s="195"/>
      <c r="J162" s="196">
        <f>ROUND(I162*H162,2)</f>
        <v>0</v>
      </c>
      <c r="K162" s="192" t="s">
        <v>21</v>
      </c>
      <c r="L162" s="59"/>
      <c r="M162" s="197" t="s">
        <v>21</v>
      </c>
      <c r="N162" s="198" t="s">
        <v>45</v>
      </c>
      <c r="O162" s="40"/>
      <c r="P162" s="199">
        <f>O162*H162</f>
        <v>0</v>
      </c>
      <c r="Q162" s="199">
        <v>0</v>
      </c>
      <c r="R162" s="199">
        <f>Q162*H162</f>
        <v>0</v>
      </c>
      <c r="S162" s="199">
        <v>0</v>
      </c>
      <c r="T162" s="200">
        <f>S162*H162</f>
        <v>0</v>
      </c>
      <c r="AR162" s="22" t="s">
        <v>175</v>
      </c>
      <c r="AT162" s="22" t="s">
        <v>151</v>
      </c>
      <c r="AU162" s="22" t="s">
        <v>82</v>
      </c>
      <c r="AY162" s="22" t="s">
        <v>148</v>
      </c>
      <c r="BE162" s="201">
        <f>IF(N162="základní",J162,0)</f>
        <v>0</v>
      </c>
      <c r="BF162" s="201">
        <f>IF(N162="snížená",J162,0)</f>
        <v>0</v>
      </c>
      <c r="BG162" s="201">
        <f>IF(N162="zákl. přenesená",J162,0)</f>
        <v>0</v>
      </c>
      <c r="BH162" s="201">
        <f>IF(N162="sníž. přenesená",J162,0)</f>
        <v>0</v>
      </c>
      <c r="BI162" s="201">
        <f>IF(N162="nulová",J162,0)</f>
        <v>0</v>
      </c>
      <c r="BJ162" s="22" t="s">
        <v>155</v>
      </c>
      <c r="BK162" s="201">
        <f>ROUND(I162*H162,2)</f>
        <v>0</v>
      </c>
      <c r="BL162" s="22" t="s">
        <v>175</v>
      </c>
      <c r="BM162" s="22" t="s">
        <v>934</v>
      </c>
    </row>
    <row r="163" spans="2:65" s="1" customFormat="1" ht="16.5" customHeight="1">
      <c r="B163" s="39"/>
      <c r="C163" s="190" t="s">
        <v>571</v>
      </c>
      <c r="D163" s="190" t="s">
        <v>151</v>
      </c>
      <c r="E163" s="191" t="s">
        <v>935</v>
      </c>
      <c r="F163" s="192" t="s">
        <v>936</v>
      </c>
      <c r="G163" s="193" t="s">
        <v>306</v>
      </c>
      <c r="H163" s="194">
        <v>1</v>
      </c>
      <c r="I163" s="195"/>
      <c r="J163" s="196">
        <f>ROUND(I163*H163,2)</f>
        <v>0</v>
      </c>
      <c r="K163" s="192" t="s">
        <v>21</v>
      </c>
      <c r="L163" s="59"/>
      <c r="M163" s="197" t="s">
        <v>21</v>
      </c>
      <c r="N163" s="198" t="s">
        <v>45</v>
      </c>
      <c r="O163" s="40"/>
      <c r="P163" s="199">
        <f>O163*H163</f>
        <v>0</v>
      </c>
      <c r="Q163" s="199">
        <v>0</v>
      </c>
      <c r="R163" s="199">
        <f>Q163*H163</f>
        <v>0</v>
      </c>
      <c r="S163" s="199">
        <v>0</v>
      </c>
      <c r="T163" s="200">
        <f>S163*H163</f>
        <v>0</v>
      </c>
      <c r="AR163" s="22" t="s">
        <v>175</v>
      </c>
      <c r="AT163" s="22" t="s">
        <v>151</v>
      </c>
      <c r="AU163" s="22" t="s">
        <v>82</v>
      </c>
      <c r="AY163" s="22" t="s">
        <v>148</v>
      </c>
      <c r="BE163" s="201">
        <f>IF(N163="základní",J163,0)</f>
        <v>0</v>
      </c>
      <c r="BF163" s="201">
        <f>IF(N163="snížená",J163,0)</f>
        <v>0</v>
      </c>
      <c r="BG163" s="201">
        <f>IF(N163="zákl. přenesená",J163,0)</f>
        <v>0</v>
      </c>
      <c r="BH163" s="201">
        <f>IF(N163="sníž. přenesená",J163,0)</f>
        <v>0</v>
      </c>
      <c r="BI163" s="201">
        <f>IF(N163="nulová",J163,0)</f>
        <v>0</v>
      </c>
      <c r="BJ163" s="22" t="s">
        <v>155</v>
      </c>
      <c r="BK163" s="201">
        <f>ROUND(I163*H163,2)</f>
        <v>0</v>
      </c>
      <c r="BL163" s="22" t="s">
        <v>175</v>
      </c>
      <c r="BM163" s="22" t="s">
        <v>937</v>
      </c>
    </row>
    <row r="164" spans="2:65" s="1" customFormat="1" ht="16.5" customHeight="1">
      <c r="B164" s="39"/>
      <c r="C164" s="190" t="s">
        <v>575</v>
      </c>
      <c r="D164" s="190" t="s">
        <v>151</v>
      </c>
      <c r="E164" s="191" t="s">
        <v>938</v>
      </c>
      <c r="F164" s="192" t="s">
        <v>939</v>
      </c>
      <c r="G164" s="193" t="s">
        <v>306</v>
      </c>
      <c r="H164" s="194">
        <v>1</v>
      </c>
      <c r="I164" s="195"/>
      <c r="J164" s="196">
        <f>ROUND(I164*H164,2)</f>
        <v>0</v>
      </c>
      <c r="K164" s="192" t="s">
        <v>21</v>
      </c>
      <c r="L164" s="59"/>
      <c r="M164" s="197" t="s">
        <v>21</v>
      </c>
      <c r="N164" s="198" t="s">
        <v>45</v>
      </c>
      <c r="O164" s="40"/>
      <c r="P164" s="199">
        <f>O164*H164</f>
        <v>0</v>
      </c>
      <c r="Q164" s="199">
        <v>0</v>
      </c>
      <c r="R164" s="199">
        <f>Q164*H164</f>
        <v>0</v>
      </c>
      <c r="S164" s="199">
        <v>0</v>
      </c>
      <c r="T164" s="200">
        <f>S164*H164</f>
        <v>0</v>
      </c>
      <c r="AR164" s="22" t="s">
        <v>175</v>
      </c>
      <c r="AT164" s="22" t="s">
        <v>151</v>
      </c>
      <c r="AU164" s="22" t="s">
        <v>82</v>
      </c>
      <c r="AY164" s="22" t="s">
        <v>148</v>
      </c>
      <c r="BE164" s="201">
        <f>IF(N164="základní",J164,0)</f>
        <v>0</v>
      </c>
      <c r="BF164" s="201">
        <f>IF(N164="snížená",J164,0)</f>
        <v>0</v>
      </c>
      <c r="BG164" s="201">
        <f>IF(N164="zákl. přenesená",J164,0)</f>
        <v>0</v>
      </c>
      <c r="BH164" s="201">
        <f>IF(N164="sníž. přenesená",J164,0)</f>
        <v>0</v>
      </c>
      <c r="BI164" s="201">
        <f>IF(N164="nulová",J164,0)</f>
        <v>0</v>
      </c>
      <c r="BJ164" s="22" t="s">
        <v>155</v>
      </c>
      <c r="BK164" s="201">
        <f>ROUND(I164*H164,2)</f>
        <v>0</v>
      </c>
      <c r="BL164" s="22" t="s">
        <v>175</v>
      </c>
      <c r="BM164" s="22" t="s">
        <v>940</v>
      </c>
    </row>
    <row r="165" spans="2:65" s="1" customFormat="1" ht="16.5" customHeight="1">
      <c r="B165" s="39"/>
      <c r="C165" s="190" t="s">
        <v>579</v>
      </c>
      <c r="D165" s="190" t="s">
        <v>151</v>
      </c>
      <c r="E165" s="191" t="s">
        <v>941</v>
      </c>
      <c r="F165" s="192" t="s">
        <v>942</v>
      </c>
      <c r="G165" s="193" t="s">
        <v>306</v>
      </c>
      <c r="H165" s="194">
        <v>1</v>
      </c>
      <c r="I165" s="195"/>
      <c r="J165" s="196">
        <f>ROUND(I165*H165,2)</f>
        <v>0</v>
      </c>
      <c r="K165" s="192" t="s">
        <v>21</v>
      </c>
      <c r="L165" s="59"/>
      <c r="M165" s="197" t="s">
        <v>21</v>
      </c>
      <c r="N165" s="198" t="s">
        <v>45</v>
      </c>
      <c r="O165" s="40"/>
      <c r="P165" s="199">
        <f>O165*H165</f>
        <v>0</v>
      </c>
      <c r="Q165" s="199">
        <v>0</v>
      </c>
      <c r="R165" s="199">
        <f>Q165*H165</f>
        <v>0</v>
      </c>
      <c r="S165" s="199">
        <v>0</v>
      </c>
      <c r="T165" s="200">
        <f>S165*H165</f>
        <v>0</v>
      </c>
      <c r="AR165" s="22" t="s">
        <v>175</v>
      </c>
      <c r="AT165" s="22" t="s">
        <v>151</v>
      </c>
      <c r="AU165" s="22" t="s">
        <v>82</v>
      </c>
      <c r="AY165" s="22" t="s">
        <v>148</v>
      </c>
      <c r="BE165" s="201">
        <f>IF(N165="základní",J165,0)</f>
        <v>0</v>
      </c>
      <c r="BF165" s="201">
        <f>IF(N165="snížená",J165,0)</f>
        <v>0</v>
      </c>
      <c r="BG165" s="201">
        <f>IF(N165="zákl. přenesená",J165,0)</f>
        <v>0</v>
      </c>
      <c r="BH165" s="201">
        <f>IF(N165="sníž. přenesená",J165,0)</f>
        <v>0</v>
      </c>
      <c r="BI165" s="201">
        <f>IF(N165="nulová",J165,0)</f>
        <v>0</v>
      </c>
      <c r="BJ165" s="22" t="s">
        <v>155</v>
      </c>
      <c r="BK165" s="201">
        <f>ROUND(I165*H165,2)</f>
        <v>0</v>
      </c>
      <c r="BL165" s="22" t="s">
        <v>175</v>
      </c>
      <c r="BM165" s="22" t="s">
        <v>943</v>
      </c>
    </row>
    <row r="166" spans="2:65" s="1" customFormat="1" ht="16.5" customHeight="1">
      <c r="B166" s="39"/>
      <c r="C166" s="190" t="s">
        <v>583</v>
      </c>
      <c r="D166" s="190" t="s">
        <v>151</v>
      </c>
      <c r="E166" s="191" t="s">
        <v>944</v>
      </c>
      <c r="F166" s="192" t="s">
        <v>945</v>
      </c>
      <c r="G166" s="193" t="s">
        <v>306</v>
      </c>
      <c r="H166" s="194">
        <v>1</v>
      </c>
      <c r="I166" s="195"/>
      <c r="J166" s="196">
        <f>ROUND(I166*H166,2)</f>
        <v>0</v>
      </c>
      <c r="K166" s="192" t="s">
        <v>21</v>
      </c>
      <c r="L166" s="59"/>
      <c r="M166" s="197" t="s">
        <v>21</v>
      </c>
      <c r="N166" s="198" t="s">
        <v>45</v>
      </c>
      <c r="O166" s="40"/>
      <c r="P166" s="199">
        <f>O166*H166</f>
        <v>0</v>
      </c>
      <c r="Q166" s="199">
        <v>0</v>
      </c>
      <c r="R166" s="199">
        <f>Q166*H166</f>
        <v>0</v>
      </c>
      <c r="S166" s="199">
        <v>0</v>
      </c>
      <c r="T166" s="200">
        <f>S166*H166</f>
        <v>0</v>
      </c>
      <c r="AR166" s="22" t="s">
        <v>175</v>
      </c>
      <c r="AT166" s="22" t="s">
        <v>151</v>
      </c>
      <c r="AU166" s="22" t="s">
        <v>82</v>
      </c>
      <c r="AY166" s="22" t="s">
        <v>148</v>
      </c>
      <c r="BE166" s="201">
        <f>IF(N166="základní",J166,0)</f>
        <v>0</v>
      </c>
      <c r="BF166" s="201">
        <f>IF(N166="snížená",J166,0)</f>
        <v>0</v>
      </c>
      <c r="BG166" s="201">
        <f>IF(N166="zákl. přenesená",J166,0)</f>
        <v>0</v>
      </c>
      <c r="BH166" s="201">
        <f>IF(N166="sníž. přenesená",J166,0)</f>
        <v>0</v>
      </c>
      <c r="BI166" s="201">
        <f>IF(N166="nulová",J166,0)</f>
        <v>0</v>
      </c>
      <c r="BJ166" s="22" t="s">
        <v>155</v>
      </c>
      <c r="BK166" s="201">
        <f>ROUND(I166*H166,2)</f>
        <v>0</v>
      </c>
      <c r="BL166" s="22" t="s">
        <v>175</v>
      </c>
      <c r="BM166" s="22" t="s">
        <v>946</v>
      </c>
    </row>
    <row r="167" spans="2:65" s="10" customFormat="1" ht="29.85" customHeight="1">
      <c r="B167" s="174"/>
      <c r="C167" s="175"/>
      <c r="D167" s="176" t="s">
        <v>71</v>
      </c>
      <c r="E167" s="188" t="s">
        <v>947</v>
      </c>
      <c r="F167" s="188" t="s">
        <v>948</v>
      </c>
      <c r="G167" s="175"/>
      <c r="H167" s="175"/>
      <c r="I167" s="178"/>
      <c r="J167" s="189">
        <f>BK167</f>
        <v>0</v>
      </c>
      <c r="K167" s="175"/>
      <c r="L167" s="180"/>
      <c r="M167" s="181"/>
      <c r="N167" s="182"/>
      <c r="O167" s="182"/>
      <c r="P167" s="183">
        <f>SUM(P168:P173)</f>
        <v>0</v>
      </c>
      <c r="Q167" s="182"/>
      <c r="R167" s="183">
        <f>SUM(R168:R173)</f>
        <v>0</v>
      </c>
      <c r="S167" s="182"/>
      <c r="T167" s="184">
        <f>SUM(T168:T173)</f>
        <v>0</v>
      </c>
      <c r="AR167" s="185" t="s">
        <v>82</v>
      </c>
      <c r="AT167" s="186" t="s">
        <v>71</v>
      </c>
      <c r="AU167" s="186" t="s">
        <v>80</v>
      </c>
      <c r="AY167" s="185" t="s">
        <v>148</v>
      </c>
      <c r="BK167" s="187">
        <f>SUM(BK168:BK173)</f>
        <v>0</v>
      </c>
    </row>
    <row r="168" spans="2:65" s="1" customFormat="1" ht="16.5" customHeight="1">
      <c r="B168" s="39"/>
      <c r="C168" s="190" t="s">
        <v>587</v>
      </c>
      <c r="D168" s="190" t="s">
        <v>151</v>
      </c>
      <c r="E168" s="191" t="s">
        <v>949</v>
      </c>
      <c r="F168" s="192" t="s">
        <v>950</v>
      </c>
      <c r="G168" s="193" t="s">
        <v>355</v>
      </c>
      <c r="H168" s="194">
        <v>24</v>
      </c>
      <c r="I168" s="195"/>
      <c r="J168" s="196">
        <f>ROUND(I168*H168,2)</f>
        <v>0</v>
      </c>
      <c r="K168" s="192" t="s">
        <v>21</v>
      </c>
      <c r="L168" s="59"/>
      <c r="M168" s="197" t="s">
        <v>21</v>
      </c>
      <c r="N168" s="198" t="s">
        <v>45</v>
      </c>
      <c r="O168" s="40"/>
      <c r="P168" s="199">
        <f>O168*H168</f>
        <v>0</v>
      </c>
      <c r="Q168" s="199">
        <v>0</v>
      </c>
      <c r="R168" s="199">
        <f>Q168*H168</f>
        <v>0</v>
      </c>
      <c r="S168" s="199">
        <v>0</v>
      </c>
      <c r="T168" s="200">
        <f>S168*H168</f>
        <v>0</v>
      </c>
      <c r="AR168" s="22" t="s">
        <v>175</v>
      </c>
      <c r="AT168" s="22" t="s">
        <v>151</v>
      </c>
      <c r="AU168" s="22" t="s">
        <v>82</v>
      </c>
      <c r="AY168" s="22" t="s">
        <v>148</v>
      </c>
      <c r="BE168" s="201">
        <f>IF(N168="základní",J168,0)</f>
        <v>0</v>
      </c>
      <c r="BF168" s="201">
        <f>IF(N168="snížená",J168,0)</f>
        <v>0</v>
      </c>
      <c r="BG168" s="201">
        <f>IF(N168="zákl. přenesená",J168,0)</f>
        <v>0</v>
      </c>
      <c r="BH168" s="201">
        <f>IF(N168="sníž. přenesená",J168,0)</f>
        <v>0</v>
      </c>
      <c r="BI168" s="201">
        <f>IF(N168="nulová",J168,0)</f>
        <v>0</v>
      </c>
      <c r="BJ168" s="22" t="s">
        <v>155</v>
      </c>
      <c r="BK168" s="201">
        <f>ROUND(I168*H168,2)</f>
        <v>0</v>
      </c>
      <c r="BL168" s="22" t="s">
        <v>175</v>
      </c>
      <c r="BM168" s="22" t="s">
        <v>951</v>
      </c>
    </row>
    <row r="169" spans="2:65" s="1" customFormat="1" ht="81">
      <c r="B169" s="39"/>
      <c r="C169" s="61"/>
      <c r="D169" s="215" t="s">
        <v>835</v>
      </c>
      <c r="E169" s="61"/>
      <c r="F169" s="240" t="s">
        <v>952</v>
      </c>
      <c r="G169" s="61"/>
      <c r="H169" s="61"/>
      <c r="I169" s="161"/>
      <c r="J169" s="61"/>
      <c r="K169" s="61"/>
      <c r="L169" s="59"/>
      <c r="M169" s="241"/>
      <c r="N169" s="40"/>
      <c r="O169" s="40"/>
      <c r="P169" s="40"/>
      <c r="Q169" s="40"/>
      <c r="R169" s="40"/>
      <c r="S169" s="40"/>
      <c r="T169" s="76"/>
      <c r="AT169" s="22" t="s">
        <v>835</v>
      </c>
      <c r="AU169" s="22" t="s">
        <v>82</v>
      </c>
    </row>
    <row r="170" spans="2:65" s="1" customFormat="1" ht="16.5" customHeight="1">
      <c r="B170" s="39"/>
      <c r="C170" s="190" t="s">
        <v>591</v>
      </c>
      <c r="D170" s="190" t="s">
        <v>151</v>
      </c>
      <c r="E170" s="191" t="s">
        <v>953</v>
      </c>
      <c r="F170" s="192" t="s">
        <v>954</v>
      </c>
      <c r="G170" s="193" t="s">
        <v>306</v>
      </c>
      <c r="H170" s="194">
        <v>1</v>
      </c>
      <c r="I170" s="195"/>
      <c r="J170" s="196">
        <f>ROUND(I170*H170,2)</f>
        <v>0</v>
      </c>
      <c r="K170" s="192" t="s">
        <v>21</v>
      </c>
      <c r="L170" s="59"/>
      <c r="M170" s="197" t="s">
        <v>21</v>
      </c>
      <c r="N170" s="198" t="s">
        <v>45</v>
      </c>
      <c r="O170" s="40"/>
      <c r="P170" s="199">
        <f>O170*H170</f>
        <v>0</v>
      </c>
      <c r="Q170" s="199">
        <v>0</v>
      </c>
      <c r="R170" s="199">
        <f>Q170*H170</f>
        <v>0</v>
      </c>
      <c r="S170" s="199">
        <v>0</v>
      </c>
      <c r="T170" s="200">
        <f>S170*H170</f>
        <v>0</v>
      </c>
      <c r="AR170" s="22" t="s">
        <v>175</v>
      </c>
      <c r="AT170" s="22" t="s">
        <v>151</v>
      </c>
      <c r="AU170" s="22" t="s">
        <v>82</v>
      </c>
      <c r="AY170" s="22" t="s">
        <v>148</v>
      </c>
      <c r="BE170" s="201">
        <f>IF(N170="základní",J170,0)</f>
        <v>0</v>
      </c>
      <c r="BF170" s="201">
        <f>IF(N170="snížená",J170,0)</f>
        <v>0</v>
      </c>
      <c r="BG170" s="201">
        <f>IF(N170="zákl. přenesená",J170,0)</f>
        <v>0</v>
      </c>
      <c r="BH170" s="201">
        <f>IF(N170="sníž. přenesená",J170,0)</f>
        <v>0</v>
      </c>
      <c r="BI170" s="201">
        <f>IF(N170="nulová",J170,0)</f>
        <v>0</v>
      </c>
      <c r="BJ170" s="22" t="s">
        <v>155</v>
      </c>
      <c r="BK170" s="201">
        <f>ROUND(I170*H170,2)</f>
        <v>0</v>
      </c>
      <c r="BL170" s="22" t="s">
        <v>175</v>
      </c>
      <c r="BM170" s="22" t="s">
        <v>955</v>
      </c>
    </row>
    <row r="171" spans="2:65" s="1" customFormat="1" ht="16.5" customHeight="1">
      <c r="B171" s="39"/>
      <c r="C171" s="190" t="s">
        <v>595</v>
      </c>
      <c r="D171" s="190" t="s">
        <v>151</v>
      </c>
      <c r="E171" s="191" t="s">
        <v>956</v>
      </c>
      <c r="F171" s="192" t="s">
        <v>957</v>
      </c>
      <c r="G171" s="193" t="s">
        <v>306</v>
      </c>
      <c r="H171" s="194">
        <v>1</v>
      </c>
      <c r="I171" s="195"/>
      <c r="J171" s="196">
        <f>ROUND(I171*H171,2)</f>
        <v>0</v>
      </c>
      <c r="K171" s="192" t="s">
        <v>21</v>
      </c>
      <c r="L171" s="59"/>
      <c r="M171" s="197" t="s">
        <v>21</v>
      </c>
      <c r="N171" s="198" t="s">
        <v>45</v>
      </c>
      <c r="O171" s="40"/>
      <c r="P171" s="199">
        <f>O171*H171</f>
        <v>0</v>
      </c>
      <c r="Q171" s="199">
        <v>0</v>
      </c>
      <c r="R171" s="199">
        <f>Q171*H171</f>
        <v>0</v>
      </c>
      <c r="S171" s="199">
        <v>0</v>
      </c>
      <c r="T171" s="200">
        <f>S171*H171</f>
        <v>0</v>
      </c>
      <c r="AR171" s="22" t="s">
        <v>175</v>
      </c>
      <c r="AT171" s="22" t="s">
        <v>151</v>
      </c>
      <c r="AU171" s="22" t="s">
        <v>82</v>
      </c>
      <c r="AY171" s="22" t="s">
        <v>148</v>
      </c>
      <c r="BE171" s="201">
        <f>IF(N171="základní",J171,0)</f>
        <v>0</v>
      </c>
      <c r="BF171" s="201">
        <f>IF(N171="snížená",J171,0)</f>
        <v>0</v>
      </c>
      <c r="BG171" s="201">
        <f>IF(N171="zákl. přenesená",J171,0)</f>
        <v>0</v>
      </c>
      <c r="BH171" s="201">
        <f>IF(N171="sníž. přenesená",J171,0)</f>
        <v>0</v>
      </c>
      <c r="BI171" s="201">
        <f>IF(N171="nulová",J171,0)</f>
        <v>0</v>
      </c>
      <c r="BJ171" s="22" t="s">
        <v>155</v>
      </c>
      <c r="BK171" s="201">
        <f>ROUND(I171*H171,2)</f>
        <v>0</v>
      </c>
      <c r="BL171" s="22" t="s">
        <v>175</v>
      </c>
      <c r="BM171" s="22" t="s">
        <v>958</v>
      </c>
    </row>
    <row r="172" spans="2:65" s="1" customFormat="1" ht="16.5" customHeight="1">
      <c r="B172" s="39"/>
      <c r="C172" s="190" t="s">
        <v>599</v>
      </c>
      <c r="D172" s="190" t="s">
        <v>151</v>
      </c>
      <c r="E172" s="191" t="s">
        <v>959</v>
      </c>
      <c r="F172" s="192" t="s">
        <v>960</v>
      </c>
      <c r="G172" s="193" t="s">
        <v>306</v>
      </c>
      <c r="H172" s="194">
        <v>1</v>
      </c>
      <c r="I172" s="195"/>
      <c r="J172" s="196">
        <f>ROUND(I172*H172,2)</f>
        <v>0</v>
      </c>
      <c r="K172" s="192" t="s">
        <v>21</v>
      </c>
      <c r="L172" s="59"/>
      <c r="M172" s="197" t="s">
        <v>21</v>
      </c>
      <c r="N172" s="198" t="s">
        <v>45</v>
      </c>
      <c r="O172" s="40"/>
      <c r="P172" s="199">
        <f>O172*H172</f>
        <v>0</v>
      </c>
      <c r="Q172" s="199">
        <v>0</v>
      </c>
      <c r="R172" s="199">
        <f>Q172*H172</f>
        <v>0</v>
      </c>
      <c r="S172" s="199">
        <v>0</v>
      </c>
      <c r="T172" s="200">
        <f>S172*H172</f>
        <v>0</v>
      </c>
      <c r="AR172" s="22" t="s">
        <v>175</v>
      </c>
      <c r="AT172" s="22" t="s">
        <v>151</v>
      </c>
      <c r="AU172" s="22" t="s">
        <v>82</v>
      </c>
      <c r="AY172" s="22" t="s">
        <v>148</v>
      </c>
      <c r="BE172" s="201">
        <f>IF(N172="základní",J172,0)</f>
        <v>0</v>
      </c>
      <c r="BF172" s="201">
        <f>IF(N172="snížená",J172,0)</f>
        <v>0</v>
      </c>
      <c r="BG172" s="201">
        <f>IF(N172="zákl. přenesená",J172,0)</f>
        <v>0</v>
      </c>
      <c r="BH172" s="201">
        <f>IF(N172="sníž. přenesená",J172,0)</f>
        <v>0</v>
      </c>
      <c r="BI172" s="201">
        <f>IF(N172="nulová",J172,0)</f>
        <v>0</v>
      </c>
      <c r="BJ172" s="22" t="s">
        <v>155</v>
      </c>
      <c r="BK172" s="201">
        <f>ROUND(I172*H172,2)</f>
        <v>0</v>
      </c>
      <c r="BL172" s="22" t="s">
        <v>175</v>
      </c>
      <c r="BM172" s="22" t="s">
        <v>961</v>
      </c>
    </row>
    <row r="173" spans="2:65" s="1" customFormat="1" ht="16.5" customHeight="1">
      <c r="B173" s="39"/>
      <c r="C173" s="190" t="s">
        <v>603</v>
      </c>
      <c r="D173" s="190" t="s">
        <v>151</v>
      </c>
      <c r="E173" s="191" t="s">
        <v>962</v>
      </c>
      <c r="F173" s="192" t="s">
        <v>963</v>
      </c>
      <c r="G173" s="193" t="s">
        <v>306</v>
      </c>
      <c r="H173" s="194">
        <v>1</v>
      </c>
      <c r="I173" s="195"/>
      <c r="J173" s="196">
        <f>ROUND(I173*H173,2)</f>
        <v>0</v>
      </c>
      <c r="K173" s="192" t="s">
        <v>21</v>
      </c>
      <c r="L173" s="59"/>
      <c r="M173" s="197" t="s">
        <v>21</v>
      </c>
      <c r="N173" s="236" t="s">
        <v>45</v>
      </c>
      <c r="O173" s="237"/>
      <c r="P173" s="238">
        <f>O173*H173</f>
        <v>0</v>
      </c>
      <c r="Q173" s="238">
        <v>0</v>
      </c>
      <c r="R173" s="238">
        <f>Q173*H173</f>
        <v>0</v>
      </c>
      <c r="S173" s="238">
        <v>0</v>
      </c>
      <c r="T173" s="239">
        <f>S173*H173</f>
        <v>0</v>
      </c>
      <c r="AR173" s="22" t="s">
        <v>175</v>
      </c>
      <c r="AT173" s="22" t="s">
        <v>151</v>
      </c>
      <c r="AU173" s="22" t="s">
        <v>82</v>
      </c>
      <c r="AY173" s="22" t="s">
        <v>148</v>
      </c>
      <c r="BE173" s="201">
        <f>IF(N173="základní",J173,0)</f>
        <v>0</v>
      </c>
      <c r="BF173" s="201">
        <f>IF(N173="snížená",J173,0)</f>
        <v>0</v>
      </c>
      <c r="BG173" s="201">
        <f>IF(N173="zákl. přenesená",J173,0)</f>
        <v>0</v>
      </c>
      <c r="BH173" s="201">
        <f>IF(N173="sníž. přenesená",J173,0)</f>
        <v>0</v>
      </c>
      <c r="BI173" s="201">
        <f>IF(N173="nulová",J173,0)</f>
        <v>0</v>
      </c>
      <c r="BJ173" s="22" t="s">
        <v>155</v>
      </c>
      <c r="BK173" s="201">
        <f>ROUND(I173*H173,2)</f>
        <v>0</v>
      </c>
      <c r="BL173" s="22" t="s">
        <v>175</v>
      </c>
      <c r="BM173" s="22" t="s">
        <v>964</v>
      </c>
    </row>
    <row r="174" spans="2:65" s="1" customFormat="1" ht="6.95" customHeight="1">
      <c r="B174" s="54"/>
      <c r="C174" s="55"/>
      <c r="D174" s="55"/>
      <c r="E174" s="55"/>
      <c r="F174" s="55"/>
      <c r="G174" s="55"/>
      <c r="H174" s="55"/>
      <c r="I174" s="137"/>
      <c r="J174" s="55"/>
      <c r="K174" s="55"/>
      <c r="L174" s="59"/>
    </row>
  </sheetData>
  <sheetProtection algorithmName="SHA-512" hashValue="ZSnZznP4MHGJs0oUh1/dF4loPHQNvjDDHxWzARLK6EypHWHe08ysN3FBSmj8jPbJsJoDdPyWMhD9Yu+ND1MYyQ==" saltValue="uM4Ik5gDehv/ZYn6M5lX2+qAUHZ5dh2IB2GdMEC/i71lxNQIKDYG1XR663iN6svg4xtM9rbD1FoM86nDHnNRrA==" spinCount="100000" sheet="1" objects="1" scenarios="1" formatColumns="0" formatRows="0" autoFilter="0"/>
  <autoFilter ref="C83:K173"/>
  <mergeCells count="10">
    <mergeCell ref="J51:J52"/>
    <mergeCell ref="E74:H74"/>
    <mergeCell ref="E76:H76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3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33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9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19"/>
      <c r="B1" s="110"/>
      <c r="C1" s="110"/>
      <c r="D1" s="111" t="s">
        <v>1</v>
      </c>
      <c r="E1" s="110"/>
      <c r="F1" s="112" t="s">
        <v>104</v>
      </c>
      <c r="G1" s="366" t="s">
        <v>105</v>
      </c>
      <c r="H1" s="366"/>
      <c r="I1" s="113"/>
      <c r="J1" s="112" t="s">
        <v>106</v>
      </c>
      <c r="K1" s="111" t="s">
        <v>107</v>
      </c>
      <c r="L1" s="112" t="s">
        <v>108</v>
      </c>
      <c r="M1" s="112"/>
      <c r="N1" s="112"/>
      <c r="O1" s="112"/>
      <c r="P1" s="112"/>
      <c r="Q1" s="112"/>
      <c r="R1" s="112"/>
      <c r="S1" s="112"/>
      <c r="T1" s="112"/>
      <c r="U1" s="18"/>
      <c r="V1" s="18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</row>
    <row r="2" spans="1:70" ht="36.950000000000003" customHeight="1"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AT2" s="22" t="s">
        <v>91</v>
      </c>
    </row>
    <row r="3" spans="1:70" ht="6.95" customHeight="1">
      <c r="B3" s="23"/>
      <c r="C3" s="24"/>
      <c r="D3" s="24"/>
      <c r="E3" s="24"/>
      <c r="F3" s="24"/>
      <c r="G3" s="24"/>
      <c r="H3" s="24"/>
      <c r="I3" s="114"/>
      <c r="J3" s="24"/>
      <c r="K3" s="25"/>
      <c r="AT3" s="22" t="s">
        <v>82</v>
      </c>
    </row>
    <row r="4" spans="1:70" ht="36.950000000000003" customHeight="1">
      <c r="B4" s="26"/>
      <c r="C4" s="27"/>
      <c r="D4" s="28" t="s">
        <v>109</v>
      </c>
      <c r="E4" s="27"/>
      <c r="F4" s="27"/>
      <c r="G4" s="27"/>
      <c r="H4" s="27"/>
      <c r="I4" s="115"/>
      <c r="J4" s="27"/>
      <c r="K4" s="29"/>
      <c r="M4" s="30" t="s">
        <v>12</v>
      </c>
      <c r="AT4" s="22" t="s">
        <v>35</v>
      </c>
    </row>
    <row r="5" spans="1:70" ht="6.95" customHeight="1">
      <c r="B5" s="26"/>
      <c r="C5" s="27"/>
      <c r="D5" s="27"/>
      <c r="E5" s="27"/>
      <c r="F5" s="27"/>
      <c r="G5" s="27"/>
      <c r="H5" s="27"/>
      <c r="I5" s="115"/>
      <c r="J5" s="27"/>
      <c r="K5" s="29"/>
    </row>
    <row r="6" spans="1:70">
      <c r="B6" s="26"/>
      <c r="C6" s="27"/>
      <c r="D6" s="35" t="s">
        <v>18</v>
      </c>
      <c r="E6" s="27"/>
      <c r="F6" s="27"/>
      <c r="G6" s="27"/>
      <c r="H6" s="27"/>
      <c r="I6" s="115"/>
      <c r="J6" s="27"/>
      <c r="K6" s="29"/>
    </row>
    <row r="7" spans="1:70" ht="16.5" customHeight="1">
      <c r="B7" s="26"/>
      <c r="C7" s="27"/>
      <c r="D7" s="27"/>
      <c r="E7" s="358" t="str">
        <f>'Rekapitulace stavby'!K6</f>
        <v>Město Libavá - Rekonstrukce předávacích stanic PDA, kuchyně a teplovodu z CK</v>
      </c>
      <c r="F7" s="359"/>
      <c r="G7" s="359"/>
      <c r="H7" s="359"/>
      <c r="I7" s="115"/>
      <c r="J7" s="27"/>
      <c r="K7" s="29"/>
    </row>
    <row r="8" spans="1:70" s="1" customFormat="1">
      <c r="B8" s="39"/>
      <c r="C8" s="40"/>
      <c r="D8" s="35" t="s">
        <v>110</v>
      </c>
      <c r="E8" s="40"/>
      <c r="F8" s="40"/>
      <c r="G8" s="40"/>
      <c r="H8" s="40"/>
      <c r="I8" s="116"/>
      <c r="J8" s="40"/>
      <c r="K8" s="43"/>
    </row>
    <row r="9" spans="1:70" s="1" customFormat="1" ht="36.950000000000003" customHeight="1">
      <c r="B9" s="39"/>
      <c r="C9" s="40"/>
      <c r="D9" s="40"/>
      <c r="E9" s="360" t="s">
        <v>965</v>
      </c>
      <c r="F9" s="361"/>
      <c r="G9" s="361"/>
      <c r="H9" s="361"/>
      <c r="I9" s="116"/>
      <c r="J9" s="40"/>
      <c r="K9" s="43"/>
    </row>
    <row r="10" spans="1:70" s="1" customFormat="1" ht="13.5">
      <c r="B10" s="39"/>
      <c r="C10" s="40"/>
      <c r="D10" s="40"/>
      <c r="E10" s="40"/>
      <c r="F10" s="40"/>
      <c r="G10" s="40"/>
      <c r="H10" s="40"/>
      <c r="I10" s="116"/>
      <c r="J10" s="40"/>
      <c r="K10" s="43"/>
    </row>
    <row r="11" spans="1:70" s="1" customFormat="1" ht="14.45" customHeight="1">
      <c r="B11" s="39"/>
      <c r="C11" s="40"/>
      <c r="D11" s="35" t="s">
        <v>20</v>
      </c>
      <c r="E11" s="40"/>
      <c r="F11" s="33" t="s">
        <v>21</v>
      </c>
      <c r="G11" s="40"/>
      <c r="H11" s="40"/>
      <c r="I11" s="117" t="s">
        <v>22</v>
      </c>
      <c r="J11" s="33" t="s">
        <v>21</v>
      </c>
      <c r="K11" s="43"/>
    </row>
    <row r="12" spans="1:70" s="1" customFormat="1" ht="14.45" customHeight="1">
      <c r="B12" s="39"/>
      <c r="C12" s="40"/>
      <c r="D12" s="35" t="s">
        <v>23</v>
      </c>
      <c r="E12" s="40"/>
      <c r="F12" s="33" t="s">
        <v>24</v>
      </c>
      <c r="G12" s="40"/>
      <c r="H12" s="40"/>
      <c r="I12" s="117" t="s">
        <v>25</v>
      </c>
      <c r="J12" s="118" t="str">
        <f>'Rekapitulace stavby'!AN8</f>
        <v>5. 1. 2018</v>
      </c>
      <c r="K12" s="43"/>
    </row>
    <row r="13" spans="1:70" s="1" customFormat="1" ht="10.9" customHeight="1">
      <c r="B13" s="39"/>
      <c r="C13" s="40"/>
      <c r="D13" s="40"/>
      <c r="E13" s="40"/>
      <c r="F13" s="40"/>
      <c r="G13" s="40"/>
      <c r="H13" s="40"/>
      <c r="I13" s="116"/>
      <c r="J13" s="40"/>
      <c r="K13" s="43"/>
    </row>
    <row r="14" spans="1:70" s="1" customFormat="1" ht="14.45" customHeight="1">
      <c r="B14" s="39"/>
      <c r="C14" s="40"/>
      <c r="D14" s="35" t="s">
        <v>27</v>
      </c>
      <c r="E14" s="40"/>
      <c r="F14" s="40"/>
      <c r="G14" s="40"/>
      <c r="H14" s="40"/>
      <c r="I14" s="117" t="s">
        <v>28</v>
      </c>
      <c r="J14" s="33" t="s">
        <v>21</v>
      </c>
      <c r="K14" s="43"/>
    </row>
    <row r="15" spans="1:70" s="1" customFormat="1" ht="18" customHeight="1">
      <c r="B15" s="39"/>
      <c r="C15" s="40"/>
      <c r="D15" s="40"/>
      <c r="E15" s="33" t="s">
        <v>29</v>
      </c>
      <c r="F15" s="40"/>
      <c r="G15" s="40"/>
      <c r="H15" s="40"/>
      <c r="I15" s="117" t="s">
        <v>30</v>
      </c>
      <c r="J15" s="33" t="s">
        <v>21</v>
      </c>
      <c r="K15" s="43"/>
    </row>
    <row r="16" spans="1:70" s="1" customFormat="1" ht="6.95" customHeight="1">
      <c r="B16" s="39"/>
      <c r="C16" s="40"/>
      <c r="D16" s="40"/>
      <c r="E16" s="40"/>
      <c r="F16" s="40"/>
      <c r="G16" s="40"/>
      <c r="H16" s="40"/>
      <c r="I16" s="116"/>
      <c r="J16" s="40"/>
      <c r="K16" s="43"/>
    </row>
    <row r="17" spans="2:11" s="1" customFormat="1" ht="14.45" customHeight="1">
      <c r="B17" s="39"/>
      <c r="C17" s="40"/>
      <c r="D17" s="35" t="s">
        <v>31</v>
      </c>
      <c r="E17" s="40"/>
      <c r="F17" s="40"/>
      <c r="G17" s="40"/>
      <c r="H17" s="40"/>
      <c r="I17" s="117" t="s">
        <v>28</v>
      </c>
      <c r="J17" s="33" t="str">
        <f>IF('Rekapitulace stavby'!AN13="Vyplň údaj","",IF('Rekapitulace stavby'!AN13="","",'Rekapitulace stavby'!AN13))</f>
        <v/>
      </c>
      <c r="K17" s="43"/>
    </row>
    <row r="18" spans="2:11" s="1" customFormat="1" ht="18" customHeight="1">
      <c r="B18" s="39"/>
      <c r="C18" s="40"/>
      <c r="D18" s="40"/>
      <c r="E18" s="33" t="str">
        <f>IF('Rekapitulace stavby'!E14="Vyplň údaj","",IF('Rekapitulace stavby'!E14="","",'Rekapitulace stavby'!E14))</f>
        <v/>
      </c>
      <c r="F18" s="40"/>
      <c r="G18" s="40"/>
      <c r="H18" s="40"/>
      <c r="I18" s="117" t="s">
        <v>30</v>
      </c>
      <c r="J18" s="33" t="str">
        <f>IF('Rekapitulace stavby'!AN14="Vyplň údaj","",IF('Rekapitulace stavby'!AN14="","",'Rekapitulace stavby'!AN14))</f>
        <v/>
      </c>
      <c r="K18" s="43"/>
    </row>
    <row r="19" spans="2:11" s="1" customFormat="1" ht="6.95" customHeight="1">
      <c r="B19" s="39"/>
      <c r="C19" s="40"/>
      <c r="D19" s="40"/>
      <c r="E19" s="40"/>
      <c r="F19" s="40"/>
      <c r="G19" s="40"/>
      <c r="H19" s="40"/>
      <c r="I19" s="116"/>
      <c r="J19" s="40"/>
      <c r="K19" s="43"/>
    </row>
    <row r="20" spans="2:11" s="1" customFormat="1" ht="14.45" customHeight="1">
      <c r="B20" s="39"/>
      <c r="C20" s="40"/>
      <c r="D20" s="35" t="s">
        <v>33</v>
      </c>
      <c r="E20" s="40"/>
      <c r="F20" s="40"/>
      <c r="G20" s="40"/>
      <c r="H20" s="40"/>
      <c r="I20" s="117" t="s">
        <v>28</v>
      </c>
      <c r="J20" s="33" t="s">
        <v>21</v>
      </c>
      <c r="K20" s="43"/>
    </row>
    <row r="21" spans="2:11" s="1" customFormat="1" ht="18" customHeight="1">
      <c r="B21" s="39"/>
      <c r="C21" s="40"/>
      <c r="D21" s="40"/>
      <c r="E21" s="33" t="s">
        <v>34</v>
      </c>
      <c r="F21" s="40"/>
      <c r="G21" s="40"/>
      <c r="H21" s="40"/>
      <c r="I21" s="117" t="s">
        <v>30</v>
      </c>
      <c r="J21" s="33" t="s">
        <v>21</v>
      </c>
      <c r="K21" s="43"/>
    </row>
    <row r="22" spans="2:11" s="1" customFormat="1" ht="6.95" customHeight="1">
      <c r="B22" s="39"/>
      <c r="C22" s="40"/>
      <c r="D22" s="40"/>
      <c r="E22" s="40"/>
      <c r="F22" s="40"/>
      <c r="G22" s="40"/>
      <c r="H22" s="40"/>
      <c r="I22" s="116"/>
      <c r="J22" s="40"/>
      <c r="K22" s="43"/>
    </row>
    <row r="23" spans="2:11" s="1" customFormat="1" ht="14.45" customHeight="1">
      <c r="B23" s="39"/>
      <c r="C23" s="40"/>
      <c r="D23" s="35" t="s">
        <v>36</v>
      </c>
      <c r="E23" s="40"/>
      <c r="F23" s="40"/>
      <c r="G23" s="40"/>
      <c r="H23" s="40"/>
      <c r="I23" s="116"/>
      <c r="J23" s="40"/>
      <c r="K23" s="43"/>
    </row>
    <row r="24" spans="2:11" s="6" customFormat="1" ht="16.5" customHeight="1">
      <c r="B24" s="119"/>
      <c r="C24" s="120"/>
      <c r="D24" s="120"/>
      <c r="E24" s="327" t="s">
        <v>21</v>
      </c>
      <c r="F24" s="327"/>
      <c r="G24" s="327"/>
      <c r="H24" s="327"/>
      <c r="I24" s="121"/>
      <c r="J24" s="120"/>
      <c r="K24" s="122"/>
    </row>
    <row r="25" spans="2:11" s="1" customFormat="1" ht="6.95" customHeight="1">
      <c r="B25" s="39"/>
      <c r="C25" s="40"/>
      <c r="D25" s="40"/>
      <c r="E25" s="40"/>
      <c r="F25" s="40"/>
      <c r="G25" s="40"/>
      <c r="H25" s="40"/>
      <c r="I25" s="116"/>
      <c r="J25" s="40"/>
      <c r="K25" s="43"/>
    </row>
    <row r="26" spans="2:11" s="1" customFormat="1" ht="6.95" customHeight="1">
      <c r="B26" s="39"/>
      <c r="C26" s="40"/>
      <c r="D26" s="83"/>
      <c r="E26" s="83"/>
      <c r="F26" s="83"/>
      <c r="G26" s="83"/>
      <c r="H26" s="83"/>
      <c r="I26" s="123"/>
      <c r="J26" s="83"/>
      <c r="K26" s="124"/>
    </row>
    <row r="27" spans="2:11" s="1" customFormat="1" ht="25.35" customHeight="1">
      <c r="B27" s="39"/>
      <c r="C27" s="40"/>
      <c r="D27" s="125" t="s">
        <v>38</v>
      </c>
      <c r="E27" s="40"/>
      <c r="F27" s="40"/>
      <c r="G27" s="40"/>
      <c r="H27" s="40"/>
      <c r="I27" s="116"/>
      <c r="J27" s="126">
        <f>ROUND(J80,2)</f>
        <v>0</v>
      </c>
      <c r="K27" s="43"/>
    </row>
    <row r="28" spans="2:11" s="1" customFormat="1" ht="6.95" customHeight="1">
      <c r="B28" s="39"/>
      <c r="C28" s="40"/>
      <c r="D28" s="83"/>
      <c r="E28" s="83"/>
      <c r="F28" s="83"/>
      <c r="G28" s="83"/>
      <c r="H28" s="83"/>
      <c r="I28" s="123"/>
      <c r="J28" s="83"/>
      <c r="K28" s="124"/>
    </row>
    <row r="29" spans="2:11" s="1" customFormat="1" ht="14.45" customHeight="1">
      <c r="B29" s="39"/>
      <c r="C29" s="40"/>
      <c r="D29" s="40"/>
      <c r="E29" s="40"/>
      <c r="F29" s="44" t="s">
        <v>40</v>
      </c>
      <c r="G29" s="40"/>
      <c r="H29" s="40"/>
      <c r="I29" s="127" t="s">
        <v>39</v>
      </c>
      <c r="J29" s="44" t="s">
        <v>41</v>
      </c>
      <c r="K29" s="43"/>
    </row>
    <row r="30" spans="2:11" s="1" customFormat="1" ht="14.45" hidden="1" customHeight="1">
      <c r="B30" s="39"/>
      <c r="C30" s="40"/>
      <c r="D30" s="47" t="s">
        <v>42</v>
      </c>
      <c r="E30" s="47" t="s">
        <v>43</v>
      </c>
      <c r="F30" s="128">
        <f>ROUND(SUM(BE80:BE132), 2)</f>
        <v>0</v>
      </c>
      <c r="G30" s="40"/>
      <c r="H30" s="40"/>
      <c r="I30" s="129">
        <v>0.21</v>
      </c>
      <c r="J30" s="128">
        <f>ROUND(ROUND((SUM(BE80:BE132)), 2)*I30, 2)</f>
        <v>0</v>
      </c>
      <c r="K30" s="43"/>
    </row>
    <row r="31" spans="2:11" s="1" customFormat="1" ht="14.45" hidden="1" customHeight="1">
      <c r="B31" s="39"/>
      <c r="C31" s="40"/>
      <c r="D31" s="40"/>
      <c r="E31" s="47" t="s">
        <v>44</v>
      </c>
      <c r="F31" s="128">
        <f>ROUND(SUM(BF80:BF132), 2)</f>
        <v>0</v>
      </c>
      <c r="G31" s="40"/>
      <c r="H31" s="40"/>
      <c r="I31" s="129">
        <v>0.15</v>
      </c>
      <c r="J31" s="128">
        <f>ROUND(ROUND((SUM(BF80:BF132)), 2)*I31, 2)</f>
        <v>0</v>
      </c>
      <c r="K31" s="43"/>
    </row>
    <row r="32" spans="2:11" s="1" customFormat="1" ht="14.45" customHeight="1">
      <c r="B32" s="39"/>
      <c r="C32" s="40"/>
      <c r="D32" s="47" t="s">
        <v>42</v>
      </c>
      <c r="E32" s="47" t="s">
        <v>45</v>
      </c>
      <c r="F32" s="128">
        <f>ROUND(SUM(BG80:BG132), 2)</f>
        <v>0</v>
      </c>
      <c r="G32" s="40"/>
      <c r="H32" s="40"/>
      <c r="I32" s="129">
        <v>0.21</v>
      </c>
      <c r="J32" s="128">
        <v>0</v>
      </c>
      <c r="K32" s="43"/>
    </row>
    <row r="33" spans="2:11" s="1" customFormat="1" ht="14.45" customHeight="1">
      <c r="B33" s="39"/>
      <c r="C33" s="40"/>
      <c r="D33" s="40"/>
      <c r="E33" s="47" t="s">
        <v>46</v>
      </c>
      <c r="F33" s="128">
        <f>ROUND(SUM(BH80:BH132), 2)</f>
        <v>0</v>
      </c>
      <c r="G33" s="40"/>
      <c r="H33" s="40"/>
      <c r="I33" s="129">
        <v>0.15</v>
      </c>
      <c r="J33" s="128">
        <v>0</v>
      </c>
      <c r="K33" s="43"/>
    </row>
    <row r="34" spans="2:11" s="1" customFormat="1" ht="14.45" hidden="1" customHeight="1">
      <c r="B34" s="39"/>
      <c r="C34" s="40"/>
      <c r="D34" s="40"/>
      <c r="E34" s="47" t="s">
        <v>47</v>
      </c>
      <c r="F34" s="128">
        <f>ROUND(SUM(BI80:BI132), 2)</f>
        <v>0</v>
      </c>
      <c r="G34" s="40"/>
      <c r="H34" s="40"/>
      <c r="I34" s="129">
        <v>0</v>
      </c>
      <c r="J34" s="128">
        <v>0</v>
      </c>
      <c r="K34" s="43"/>
    </row>
    <row r="35" spans="2:11" s="1" customFormat="1" ht="6.95" customHeight="1">
      <c r="B35" s="39"/>
      <c r="C35" s="40"/>
      <c r="D35" s="40"/>
      <c r="E35" s="40"/>
      <c r="F35" s="40"/>
      <c r="G35" s="40"/>
      <c r="H35" s="40"/>
      <c r="I35" s="116"/>
      <c r="J35" s="40"/>
      <c r="K35" s="43"/>
    </row>
    <row r="36" spans="2:11" s="1" customFormat="1" ht="25.35" customHeight="1">
      <c r="B36" s="39"/>
      <c r="C36" s="130"/>
      <c r="D36" s="131" t="s">
        <v>48</v>
      </c>
      <c r="E36" s="77"/>
      <c r="F36" s="77"/>
      <c r="G36" s="132" t="s">
        <v>49</v>
      </c>
      <c r="H36" s="133" t="s">
        <v>50</v>
      </c>
      <c r="I36" s="134"/>
      <c r="J36" s="135">
        <f>SUM(J27:J34)</f>
        <v>0</v>
      </c>
      <c r="K36" s="136"/>
    </row>
    <row r="37" spans="2:11" s="1" customFormat="1" ht="14.45" customHeight="1">
      <c r="B37" s="54"/>
      <c r="C37" s="55"/>
      <c r="D37" s="55"/>
      <c r="E37" s="55"/>
      <c r="F37" s="55"/>
      <c r="G37" s="55"/>
      <c r="H37" s="55"/>
      <c r="I37" s="137"/>
      <c r="J37" s="55"/>
      <c r="K37" s="56"/>
    </row>
    <row r="41" spans="2:11" s="1" customFormat="1" ht="6.95" customHeight="1">
      <c r="B41" s="138"/>
      <c r="C41" s="139"/>
      <c r="D41" s="139"/>
      <c r="E41" s="139"/>
      <c r="F41" s="139"/>
      <c r="G41" s="139"/>
      <c r="H41" s="139"/>
      <c r="I41" s="140"/>
      <c r="J41" s="139"/>
      <c r="K41" s="141"/>
    </row>
    <row r="42" spans="2:11" s="1" customFormat="1" ht="36.950000000000003" customHeight="1">
      <c r="B42" s="39"/>
      <c r="C42" s="28" t="s">
        <v>112</v>
      </c>
      <c r="D42" s="40"/>
      <c r="E42" s="40"/>
      <c r="F42" s="40"/>
      <c r="G42" s="40"/>
      <c r="H42" s="40"/>
      <c r="I42" s="116"/>
      <c r="J42" s="40"/>
      <c r="K42" s="43"/>
    </row>
    <row r="43" spans="2:11" s="1" customFormat="1" ht="6.95" customHeight="1">
      <c r="B43" s="39"/>
      <c r="C43" s="40"/>
      <c r="D43" s="40"/>
      <c r="E43" s="40"/>
      <c r="F43" s="40"/>
      <c r="G43" s="40"/>
      <c r="H43" s="40"/>
      <c r="I43" s="116"/>
      <c r="J43" s="40"/>
      <c r="K43" s="43"/>
    </row>
    <row r="44" spans="2:11" s="1" customFormat="1" ht="14.45" customHeight="1">
      <c r="B44" s="39"/>
      <c r="C44" s="35" t="s">
        <v>18</v>
      </c>
      <c r="D44" s="40"/>
      <c r="E44" s="40"/>
      <c r="F44" s="40"/>
      <c r="G44" s="40"/>
      <c r="H44" s="40"/>
      <c r="I44" s="116"/>
      <c r="J44" s="40"/>
      <c r="K44" s="43"/>
    </row>
    <row r="45" spans="2:11" s="1" customFormat="1" ht="16.5" customHeight="1">
      <c r="B45" s="39"/>
      <c r="C45" s="40"/>
      <c r="D45" s="40"/>
      <c r="E45" s="358" t="str">
        <f>E7</f>
        <v>Město Libavá - Rekonstrukce předávacích stanic PDA, kuchyně a teplovodu z CK</v>
      </c>
      <c r="F45" s="359"/>
      <c r="G45" s="359"/>
      <c r="H45" s="359"/>
      <c r="I45" s="116"/>
      <c r="J45" s="40"/>
      <c r="K45" s="43"/>
    </row>
    <row r="46" spans="2:11" s="1" customFormat="1" ht="14.45" customHeight="1">
      <c r="B46" s="39"/>
      <c r="C46" s="35" t="s">
        <v>110</v>
      </c>
      <c r="D46" s="40"/>
      <c r="E46" s="40"/>
      <c r="F46" s="40"/>
      <c r="G46" s="40"/>
      <c r="H46" s="40"/>
      <c r="I46" s="116"/>
      <c r="J46" s="40"/>
      <c r="K46" s="43"/>
    </row>
    <row r="47" spans="2:11" s="1" customFormat="1" ht="17.25" customHeight="1">
      <c r="B47" s="39"/>
      <c r="C47" s="40"/>
      <c r="D47" s="40"/>
      <c r="E47" s="360" t="str">
        <f>E9</f>
        <v>D.2.3.8 - Předávací stanice PDA, Silnoproud</v>
      </c>
      <c r="F47" s="361"/>
      <c r="G47" s="361"/>
      <c r="H47" s="361"/>
      <c r="I47" s="116"/>
      <c r="J47" s="40"/>
      <c r="K47" s="43"/>
    </row>
    <row r="48" spans="2:11" s="1" customFormat="1" ht="6.95" customHeight="1">
      <c r="B48" s="39"/>
      <c r="C48" s="40"/>
      <c r="D48" s="40"/>
      <c r="E48" s="40"/>
      <c r="F48" s="40"/>
      <c r="G48" s="40"/>
      <c r="H48" s="40"/>
      <c r="I48" s="116"/>
      <c r="J48" s="40"/>
      <c r="K48" s="43"/>
    </row>
    <row r="49" spans="2:47" s="1" customFormat="1" ht="18" customHeight="1">
      <c r="B49" s="39"/>
      <c r="C49" s="35" t="s">
        <v>23</v>
      </c>
      <c r="D49" s="40"/>
      <c r="E49" s="40"/>
      <c r="F49" s="33" t="str">
        <f>F12</f>
        <v xml:space="preserve"> Město Libavá</v>
      </c>
      <c r="G49" s="40"/>
      <c r="H49" s="40"/>
      <c r="I49" s="117" t="s">
        <v>25</v>
      </c>
      <c r="J49" s="118" t="str">
        <f>IF(J12="","",J12)</f>
        <v>5. 1. 2018</v>
      </c>
      <c r="K49" s="43"/>
    </row>
    <row r="50" spans="2:47" s="1" customFormat="1" ht="6.95" customHeight="1">
      <c r="B50" s="39"/>
      <c r="C50" s="40"/>
      <c r="D50" s="40"/>
      <c r="E50" s="40"/>
      <c r="F50" s="40"/>
      <c r="G50" s="40"/>
      <c r="H50" s="40"/>
      <c r="I50" s="116"/>
      <c r="J50" s="40"/>
      <c r="K50" s="43"/>
    </row>
    <row r="51" spans="2:47" s="1" customFormat="1">
      <c r="B51" s="39"/>
      <c r="C51" s="35" t="s">
        <v>27</v>
      </c>
      <c r="D51" s="40"/>
      <c r="E51" s="40"/>
      <c r="F51" s="33" t="str">
        <f>E15</f>
        <v xml:space="preserve"> Armádní Servisní, p. o.</v>
      </c>
      <c r="G51" s="40"/>
      <c r="H51" s="40"/>
      <c r="I51" s="117" t="s">
        <v>33</v>
      </c>
      <c r="J51" s="327" t="str">
        <f>E21</f>
        <v xml:space="preserve"> Ing. Zdeněk Kovář</v>
      </c>
      <c r="K51" s="43"/>
    </row>
    <row r="52" spans="2:47" s="1" customFormat="1" ht="14.45" customHeight="1">
      <c r="B52" s="39"/>
      <c r="C52" s="35" t="s">
        <v>31</v>
      </c>
      <c r="D52" s="40"/>
      <c r="E52" s="40"/>
      <c r="F52" s="33" t="str">
        <f>IF(E18="","",E18)</f>
        <v/>
      </c>
      <c r="G52" s="40"/>
      <c r="H52" s="40"/>
      <c r="I52" s="116"/>
      <c r="J52" s="362"/>
      <c r="K52" s="43"/>
    </row>
    <row r="53" spans="2:47" s="1" customFormat="1" ht="10.35" customHeight="1">
      <c r="B53" s="39"/>
      <c r="C53" s="40"/>
      <c r="D53" s="40"/>
      <c r="E53" s="40"/>
      <c r="F53" s="40"/>
      <c r="G53" s="40"/>
      <c r="H53" s="40"/>
      <c r="I53" s="116"/>
      <c r="J53" s="40"/>
      <c r="K53" s="43"/>
    </row>
    <row r="54" spans="2:47" s="1" customFormat="1" ht="29.25" customHeight="1">
      <c r="B54" s="39"/>
      <c r="C54" s="142" t="s">
        <v>113</v>
      </c>
      <c r="D54" s="130"/>
      <c r="E54" s="130"/>
      <c r="F54" s="130"/>
      <c r="G54" s="130"/>
      <c r="H54" s="130"/>
      <c r="I54" s="143"/>
      <c r="J54" s="144" t="s">
        <v>114</v>
      </c>
      <c r="K54" s="145"/>
    </row>
    <row r="55" spans="2:47" s="1" customFormat="1" ht="10.35" customHeight="1">
      <c r="B55" s="39"/>
      <c r="C55" s="40"/>
      <c r="D55" s="40"/>
      <c r="E55" s="40"/>
      <c r="F55" s="40"/>
      <c r="G55" s="40"/>
      <c r="H55" s="40"/>
      <c r="I55" s="116"/>
      <c r="J55" s="40"/>
      <c r="K55" s="43"/>
    </row>
    <row r="56" spans="2:47" s="1" customFormat="1" ht="29.25" customHeight="1">
      <c r="B56" s="39"/>
      <c r="C56" s="146" t="s">
        <v>115</v>
      </c>
      <c r="D56" s="40"/>
      <c r="E56" s="40"/>
      <c r="F56" s="40"/>
      <c r="G56" s="40"/>
      <c r="H56" s="40"/>
      <c r="I56" s="116"/>
      <c r="J56" s="126">
        <f>J80</f>
        <v>0</v>
      </c>
      <c r="K56" s="43"/>
      <c r="AU56" s="22" t="s">
        <v>116</v>
      </c>
    </row>
    <row r="57" spans="2:47" s="7" customFormat="1" ht="24.95" customHeight="1">
      <c r="B57" s="147"/>
      <c r="C57" s="148"/>
      <c r="D57" s="149" t="s">
        <v>706</v>
      </c>
      <c r="E57" s="150"/>
      <c r="F57" s="150"/>
      <c r="G57" s="150"/>
      <c r="H57" s="150"/>
      <c r="I57" s="151"/>
      <c r="J57" s="152">
        <f>J81</f>
        <v>0</v>
      </c>
      <c r="K57" s="153"/>
    </row>
    <row r="58" spans="2:47" s="8" customFormat="1" ht="19.899999999999999" customHeight="1">
      <c r="B58" s="154"/>
      <c r="C58" s="155"/>
      <c r="D58" s="156" t="s">
        <v>966</v>
      </c>
      <c r="E58" s="157"/>
      <c r="F58" s="157"/>
      <c r="G58" s="157"/>
      <c r="H58" s="157"/>
      <c r="I58" s="158"/>
      <c r="J58" s="159">
        <f>J82</f>
        <v>0</v>
      </c>
      <c r="K58" s="160"/>
    </row>
    <row r="59" spans="2:47" s="8" customFormat="1" ht="19.899999999999999" customHeight="1">
      <c r="B59" s="154"/>
      <c r="C59" s="155"/>
      <c r="D59" s="156" t="s">
        <v>967</v>
      </c>
      <c r="E59" s="157"/>
      <c r="F59" s="157"/>
      <c r="G59" s="157"/>
      <c r="H59" s="157"/>
      <c r="I59" s="158"/>
      <c r="J59" s="159">
        <f>J107</f>
        <v>0</v>
      </c>
      <c r="K59" s="160"/>
    </row>
    <row r="60" spans="2:47" s="8" customFormat="1" ht="19.899999999999999" customHeight="1">
      <c r="B60" s="154"/>
      <c r="C60" s="155"/>
      <c r="D60" s="156" t="s">
        <v>968</v>
      </c>
      <c r="E60" s="157"/>
      <c r="F60" s="157"/>
      <c r="G60" s="157"/>
      <c r="H60" s="157"/>
      <c r="I60" s="158"/>
      <c r="J60" s="159">
        <f>J122</f>
        <v>0</v>
      </c>
      <c r="K60" s="160"/>
    </row>
    <row r="61" spans="2:47" s="1" customFormat="1" ht="21.75" customHeight="1">
      <c r="B61" s="39"/>
      <c r="C61" s="40"/>
      <c r="D61" s="40"/>
      <c r="E61" s="40"/>
      <c r="F61" s="40"/>
      <c r="G61" s="40"/>
      <c r="H61" s="40"/>
      <c r="I61" s="116"/>
      <c r="J61" s="40"/>
      <c r="K61" s="43"/>
    </row>
    <row r="62" spans="2:47" s="1" customFormat="1" ht="6.95" customHeight="1">
      <c r="B62" s="54"/>
      <c r="C62" s="55"/>
      <c r="D62" s="55"/>
      <c r="E62" s="55"/>
      <c r="F62" s="55"/>
      <c r="G62" s="55"/>
      <c r="H62" s="55"/>
      <c r="I62" s="137"/>
      <c r="J62" s="55"/>
      <c r="K62" s="56"/>
    </row>
    <row r="66" spans="2:63" s="1" customFormat="1" ht="6.95" customHeight="1">
      <c r="B66" s="57"/>
      <c r="C66" s="58"/>
      <c r="D66" s="58"/>
      <c r="E66" s="58"/>
      <c r="F66" s="58"/>
      <c r="G66" s="58"/>
      <c r="H66" s="58"/>
      <c r="I66" s="140"/>
      <c r="J66" s="58"/>
      <c r="K66" s="58"/>
      <c r="L66" s="59"/>
    </row>
    <row r="67" spans="2:63" s="1" customFormat="1" ht="36.950000000000003" customHeight="1">
      <c r="B67" s="39"/>
      <c r="C67" s="60" t="s">
        <v>132</v>
      </c>
      <c r="D67" s="61"/>
      <c r="E67" s="61"/>
      <c r="F67" s="61"/>
      <c r="G67" s="61"/>
      <c r="H67" s="61"/>
      <c r="I67" s="161"/>
      <c r="J67" s="61"/>
      <c r="K67" s="61"/>
      <c r="L67" s="59"/>
    </row>
    <row r="68" spans="2:63" s="1" customFormat="1" ht="6.95" customHeight="1">
      <c r="B68" s="39"/>
      <c r="C68" s="61"/>
      <c r="D68" s="61"/>
      <c r="E68" s="61"/>
      <c r="F68" s="61"/>
      <c r="G68" s="61"/>
      <c r="H68" s="61"/>
      <c r="I68" s="161"/>
      <c r="J68" s="61"/>
      <c r="K68" s="61"/>
      <c r="L68" s="59"/>
    </row>
    <row r="69" spans="2:63" s="1" customFormat="1" ht="14.45" customHeight="1">
      <c r="B69" s="39"/>
      <c r="C69" s="63" t="s">
        <v>18</v>
      </c>
      <c r="D69" s="61"/>
      <c r="E69" s="61"/>
      <c r="F69" s="61"/>
      <c r="G69" s="61"/>
      <c r="H69" s="61"/>
      <c r="I69" s="161"/>
      <c r="J69" s="61"/>
      <c r="K69" s="61"/>
      <c r="L69" s="59"/>
    </row>
    <row r="70" spans="2:63" s="1" customFormat="1" ht="16.5" customHeight="1">
      <c r="B70" s="39"/>
      <c r="C70" s="61"/>
      <c r="D70" s="61"/>
      <c r="E70" s="363" t="str">
        <f>E7</f>
        <v>Město Libavá - Rekonstrukce předávacích stanic PDA, kuchyně a teplovodu z CK</v>
      </c>
      <c r="F70" s="364"/>
      <c r="G70" s="364"/>
      <c r="H70" s="364"/>
      <c r="I70" s="161"/>
      <c r="J70" s="61"/>
      <c r="K70" s="61"/>
      <c r="L70" s="59"/>
    </row>
    <row r="71" spans="2:63" s="1" customFormat="1" ht="14.45" customHeight="1">
      <c r="B71" s="39"/>
      <c r="C71" s="63" t="s">
        <v>110</v>
      </c>
      <c r="D71" s="61"/>
      <c r="E71" s="61"/>
      <c r="F71" s="61"/>
      <c r="G71" s="61"/>
      <c r="H71" s="61"/>
      <c r="I71" s="161"/>
      <c r="J71" s="61"/>
      <c r="K71" s="61"/>
      <c r="L71" s="59"/>
    </row>
    <row r="72" spans="2:63" s="1" customFormat="1" ht="17.25" customHeight="1">
      <c r="B72" s="39"/>
      <c r="C72" s="61"/>
      <c r="D72" s="61"/>
      <c r="E72" s="338" t="str">
        <f>E9</f>
        <v>D.2.3.8 - Předávací stanice PDA, Silnoproud</v>
      </c>
      <c r="F72" s="365"/>
      <c r="G72" s="365"/>
      <c r="H72" s="365"/>
      <c r="I72" s="161"/>
      <c r="J72" s="61"/>
      <c r="K72" s="61"/>
      <c r="L72" s="59"/>
    </row>
    <row r="73" spans="2:63" s="1" customFormat="1" ht="6.95" customHeight="1">
      <c r="B73" s="39"/>
      <c r="C73" s="61"/>
      <c r="D73" s="61"/>
      <c r="E73" s="61"/>
      <c r="F73" s="61"/>
      <c r="G73" s="61"/>
      <c r="H73" s="61"/>
      <c r="I73" s="161"/>
      <c r="J73" s="61"/>
      <c r="K73" s="61"/>
      <c r="L73" s="59"/>
    </row>
    <row r="74" spans="2:63" s="1" customFormat="1" ht="18" customHeight="1">
      <c r="B74" s="39"/>
      <c r="C74" s="63" t="s">
        <v>23</v>
      </c>
      <c r="D74" s="61"/>
      <c r="E74" s="61"/>
      <c r="F74" s="162" t="str">
        <f>F12</f>
        <v xml:space="preserve"> Město Libavá</v>
      </c>
      <c r="G74" s="61"/>
      <c r="H74" s="61"/>
      <c r="I74" s="163" t="s">
        <v>25</v>
      </c>
      <c r="J74" s="71" t="str">
        <f>IF(J12="","",J12)</f>
        <v>5. 1. 2018</v>
      </c>
      <c r="K74" s="61"/>
      <c r="L74" s="59"/>
    </row>
    <row r="75" spans="2:63" s="1" customFormat="1" ht="6.95" customHeight="1">
      <c r="B75" s="39"/>
      <c r="C75" s="61"/>
      <c r="D75" s="61"/>
      <c r="E75" s="61"/>
      <c r="F75" s="61"/>
      <c r="G75" s="61"/>
      <c r="H75" s="61"/>
      <c r="I75" s="161"/>
      <c r="J75" s="61"/>
      <c r="K75" s="61"/>
      <c r="L75" s="59"/>
    </row>
    <row r="76" spans="2:63" s="1" customFormat="1">
      <c r="B76" s="39"/>
      <c r="C76" s="63" t="s">
        <v>27</v>
      </c>
      <c r="D76" s="61"/>
      <c r="E76" s="61"/>
      <c r="F76" s="162" t="str">
        <f>E15</f>
        <v xml:space="preserve"> Armádní Servisní, p. o.</v>
      </c>
      <c r="G76" s="61"/>
      <c r="H76" s="61"/>
      <c r="I76" s="163" t="s">
        <v>33</v>
      </c>
      <c r="J76" s="162" t="str">
        <f>E21</f>
        <v xml:space="preserve"> Ing. Zdeněk Kovář</v>
      </c>
      <c r="K76" s="61"/>
      <c r="L76" s="59"/>
    </row>
    <row r="77" spans="2:63" s="1" customFormat="1" ht="14.45" customHeight="1">
      <c r="B77" s="39"/>
      <c r="C77" s="63" t="s">
        <v>31</v>
      </c>
      <c r="D77" s="61"/>
      <c r="E77" s="61"/>
      <c r="F77" s="162" t="str">
        <f>IF(E18="","",E18)</f>
        <v/>
      </c>
      <c r="G77" s="61"/>
      <c r="H77" s="61"/>
      <c r="I77" s="161"/>
      <c r="J77" s="61"/>
      <c r="K77" s="61"/>
      <c r="L77" s="59"/>
    </row>
    <row r="78" spans="2:63" s="1" customFormat="1" ht="10.35" customHeight="1">
      <c r="B78" s="39"/>
      <c r="C78" s="61"/>
      <c r="D78" s="61"/>
      <c r="E78" s="61"/>
      <c r="F78" s="61"/>
      <c r="G78" s="61"/>
      <c r="H78" s="61"/>
      <c r="I78" s="161"/>
      <c r="J78" s="61"/>
      <c r="K78" s="61"/>
      <c r="L78" s="59"/>
    </row>
    <row r="79" spans="2:63" s="9" customFormat="1" ht="29.25" customHeight="1">
      <c r="B79" s="164"/>
      <c r="C79" s="165" t="s">
        <v>133</v>
      </c>
      <c r="D79" s="166" t="s">
        <v>57</v>
      </c>
      <c r="E79" s="166" t="s">
        <v>53</v>
      </c>
      <c r="F79" s="166" t="s">
        <v>134</v>
      </c>
      <c r="G79" s="166" t="s">
        <v>135</v>
      </c>
      <c r="H79" s="166" t="s">
        <v>136</v>
      </c>
      <c r="I79" s="167" t="s">
        <v>137</v>
      </c>
      <c r="J79" s="166" t="s">
        <v>114</v>
      </c>
      <c r="K79" s="168" t="s">
        <v>138</v>
      </c>
      <c r="L79" s="169"/>
      <c r="M79" s="79" t="s">
        <v>139</v>
      </c>
      <c r="N79" s="80" t="s">
        <v>42</v>
      </c>
      <c r="O79" s="80" t="s">
        <v>140</v>
      </c>
      <c r="P79" s="80" t="s">
        <v>141</v>
      </c>
      <c r="Q79" s="80" t="s">
        <v>142</v>
      </c>
      <c r="R79" s="80" t="s">
        <v>143</v>
      </c>
      <c r="S79" s="80" t="s">
        <v>144</v>
      </c>
      <c r="T79" s="81" t="s">
        <v>145</v>
      </c>
    </row>
    <row r="80" spans="2:63" s="1" customFormat="1" ht="29.25" customHeight="1">
      <c r="B80" s="39"/>
      <c r="C80" s="85" t="s">
        <v>115</v>
      </c>
      <c r="D80" s="61"/>
      <c r="E80" s="61"/>
      <c r="F80" s="61"/>
      <c r="G80" s="61"/>
      <c r="H80" s="61"/>
      <c r="I80" s="161"/>
      <c r="J80" s="170">
        <f>BK80</f>
        <v>0</v>
      </c>
      <c r="K80" s="61"/>
      <c r="L80" s="59"/>
      <c r="M80" s="82"/>
      <c r="N80" s="83"/>
      <c r="O80" s="83"/>
      <c r="P80" s="171">
        <f>P81</f>
        <v>0</v>
      </c>
      <c r="Q80" s="83"/>
      <c r="R80" s="171">
        <f>R81</f>
        <v>0</v>
      </c>
      <c r="S80" s="83"/>
      <c r="T80" s="172">
        <f>T81</f>
        <v>0</v>
      </c>
      <c r="AT80" s="22" t="s">
        <v>71</v>
      </c>
      <c r="AU80" s="22" t="s">
        <v>116</v>
      </c>
      <c r="BK80" s="173">
        <f>BK81</f>
        <v>0</v>
      </c>
    </row>
    <row r="81" spans="2:65" s="10" customFormat="1" ht="37.35" customHeight="1">
      <c r="B81" s="174"/>
      <c r="C81" s="175"/>
      <c r="D81" s="176" t="s">
        <v>71</v>
      </c>
      <c r="E81" s="177" t="s">
        <v>167</v>
      </c>
      <c r="F81" s="177" t="s">
        <v>714</v>
      </c>
      <c r="G81" s="175"/>
      <c r="H81" s="175"/>
      <c r="I81" s="178"/>
      <c r="J81" s="179">
        <f>BK81</f>
        <v>0</v>
      </c>
      <c r="K81" s="175"/>
      <c r="L81" s="180"/>
      <c r="M81" s="181"/>
      <c r="N81" s="182"/>
      <c r="O81" s="182"/>
      <c r="P81" s="183">
        <f>P82+P107+P122</f>
        <v>0</v>
      </c>
      <c r="Q81" s="182"/>
      <c r="R81" s="183">
        <f>R82+R107+R122</f>
        <v>0</v>
      </c>
      <c r="S81" s="182"/>
      <c r="T81" s="184">
        <f>T82+T107+T122</f>
        <v>0</v>
      </c>
      <c r="AR81" s="185" t="s">
        <v>82</v>
      </c>
      <c r="AT81" s="186" t="s">
        <v>71</v>
      </c>
      <c r="AU81" s="186" t="s">
        <v>72</v>
      </c>
      <c r="AY81" s="185" t="s">
        <v>148</v>
      </c>
      <c r="BK81" s="187">
        <f>BK82+BK107+BK122</f>
        <v>0</v>
      </c>
    </row>
    <row r="82" spans="2:65" s="10" customFormat="1" ht="19.899999999999999" customHeight="1">
      <c r="B82" s="174"/>
      <c r="C82" s="175"/>
      <c r="D82" s="176" t="s">
        <v>71</v>
      </c>
      <c r="E82" s="188" t="s">
        <v>715</v>
      </c>
      <c r="F82" s="188" t="s">
        <v>754</v>
      </c>
      <c r="G82" s="175"/>
      <c r="H82" s="175"/>
      <c r="I82" s="178"/>
      <c r="J82" s="189">
        <f>BK82</f>
        <v>0</v>
      </c>
      <c r="K82" s="175"/>
      <c r="L82" s="180"/>
      <c r="M82" s="181"/>
      <c r="N82" s="182"/>
      <c r="O82" s="182"/>
      <c r="P82" s="183">
        <f>SUM(P83:P106)</f>
        <v>0</v>
      </c>
      <c r="Q82" s="182"/>
      <c r="R82" s="183">
        <f>SUM(R83:R106)</f>
        <v>0</v>
      </c>
      <c r="S82" s="182"/>
      <c r="T82" s="184">
        <f>SUM(T83:T106)</f>
        <v>0</v>
      </c>
      <c r="AR82" s="185" t="s">
        <v>82</v>
      </c>
      <c r="AT82" s="186" t="s">
        <v>71</v>
      </c>
      <c r="AU82" s="186" t="s">
        <v>80</v>
      </c>
      <c r="AY82" s="185" t="s">
        <v>148</v>
      </c>
      <c r="BK82" s="187">
        <f>SUM(BK83:BK106)</f>
        <v>0</v>
      </c>
    </row>
    <row r="83" spans="2:65" s="1" customFormat="1" ht="25.5" customHeight="1">
      <c r="B83" s="39"/>
      <c r="C83" s="190" t="s">
        <v>80</v>
      </c>
      <c r="D83" s="190" t="s">
        <v>151</v>
      </c>
      <c r="E83" s="191" t="s">
        <v>969</v>
      </c>
      <c r="F83" s="192" t="s">
        <v>970</v>
      </c>
      <c r="G83" s="193" t="s">
        <v>196</v>
      </c>
      <c r="H83" s="194">
        <v>1</v>
      </c>
      <c r="I83" s="195"/>
      <c r="J83" s="196">
        <f>ROUND(I83*H83,2)</f>
        <v>0</v>
      </c>
      <c r="K83" s="192" t="s">
        <v>21</v>
      </c>
      <c r="L83" s="59"/>
      <c r="M83" s="197" t="s">
        <v>21</v>
      </c>
      <c r="N83" s="198" t="s">
        <v>45</v>
      </c>
      <c r="O83" s="40"/>
      <c r="P83" s="199">
        <f>O83*H83</f>
        <v>0</v>
      </c>
      <c r="Q83" s="199">
        <v>0</v>
      </c>
      <c r="R83" s="199">
        <f>Q83*H83</f>
        <v>0</v>
      </c>
      <c r="S83" s="199">
        <v>0</v>
      </c>
      <c r="T83" s="200">
        <f>S83*H83</f>
        <v>0</v>
      </c>
      <c r="AR83" s="22" t="s">
        <v>175</v>
      </c>
      <c r="AT83" s="22" t="s">
        <v>151</v>
      </c>
      <c r="AU83" s="22" t="s">
        <v>82</v>
      </c>
      <c r="AY83" s="22" t="s">
        <v>148</v>
      </c>
      <c r="BE83" s="201">
        <f>IF(N83="základní",J83,0)</f>
        <v>0</v>
      </c>
      <c r="BF83" s="201">
        <f>IF(N83="snížená",J83,0)</f>
        <v>0</v>
      </c>
      <c r="BG83" s="201">
        <f>IF(N83="zákl. přenesená",J83,0)</f>
        <v>0</v>
      </c>
      <c r="BH83" s="201">
        <f>IF(N83="sníž. přenesená",J83,0)</f>
        <v>0</v>
      </c>
      <c r="BI83" s="201">
        <f>IF(N83="nulová",J83,0)</f>
        <v>0</v>
      </c>
      <c r="BJ83" s="22" t="s">
        <v>155</v>
      </c>
      <c r="BK83" s="201">
        <f>ROUND(I83*H83,2)</f>
        <v>0</v>
      </c>
      <c r="BL83" s="22" t="s">
        <v>175</v>
      </c>
      <c r="BM83" s="22" t="s">
        <v>971</v>
      </c>
    </row>
    <row r="84" spans="2:65" s="1" customFormat="1" ht="16.5" customHeight="1">
      <c r="B84" s="39"/>
      <c r="C84" s="190" t="s">
        <v>82</v>
      </c>
      <c r="D84" s="190" t="s">
        <v>151</v>
      </c>
      <c r="E84" s="191" t="s">
        <v>972</v>
      </c>
      <c r="F84" s="192" t="s">
        <v>973</v>
      </c>
      <c r="G84" s="193" t="s">
        <v>174</v>
      </c>
      <c r="H84" s="194">
        <v>3</v>
      </c>
      <c r="I84" s="195"/>
      <c r="J84" s="196">
        <f>ROUND(I84*H84,2)</f>
        <v>0</v>
      </c>
      <c r="K84" s="192" t="s">
        <v>21</v>
      </c>
      <c r="L84" s="59"/>
      <c r="M84" s="197" t="s">
        <v>21</v>
      </c>
      <c r="N84" s="198" t="s">
        <v>45</v>
      </c>
      <c r="O84" s="40"/>
      <c r="P84" s="199">
        <f>O84*H84</f>
        <v>0</v>
      </c>
      <c r="Q84" s="199">
        <v>0</v>
      </c>
      <c r="R84" s="199">
        <f>Q84*H84</f>
        <v>0</v>
      </c>
      <c r="S84" s="199">
        <v>0</v>
      </c>
      <c r="T84" s="200">
        <f>S84*H84</f>
        <v>0</v>
      </c>
      <c r="AR84" s="22" t="s">
        <v>175</v>
      </c>
      <c r="AT84" s="22" t="s">
        <v>151</v>
      </c>
      <c r="AU84" s="22" t="s">
        <v>82</v>
      </c>
      <c r="AY84" s="22" t="s">
        <v>148</v>
      </c>
      <c r="BE84" s="201">
        <f>IF(N84="základní",J84,0)</f>
        <v>0</v>
      </c>
      <c r="BF84" s="201">
        <f>IF(N84="snížená",J84,0)</f>
        <v>0</v>
      </c>
      <c r="BG84" s="201">
        <f>IF(N84="zákl. přenesená",J84,0)</f>
        <v>0</v>
      </c>
      <c r="BH84" s="201">
        <f>IF(N84="sníž. přenesená",J84,0)</f>
        <v>0</v>
      </c>
      <c r="BI84" s="201">
        <f>IF(N84="nulová",J84,0)</f>
        <v>0</v>
      </c>
      <c r="BJ84" s="22" t="s">
        <v>155</v>
      </c>
      <c r="BK84" s="201">
        <f>ROUND(I84*H84,2)</f>
        <v>0</v>
      </c>
      <c r="BL84" s="22" t="s">
        <v>175</v>
      </c>
      <c r="BM84" s="22" t="s">
        <v>974</v>
      </c>
    </row>
    <row r="85" spans="2:65" s="11" customFormat="1" ht="13.5">
      <c r="B85" s="213"/>
      <c r="C85" s="214"/>
      <c r="D85" s="215" t="s">
        <v>344</v>
      </c>
      <c r="E85" s="216" t="s">
        <v>21</v>
      </c>
      <c r="F85" s="217" t="s">
        <v>160</v>
      </c>
      <c r="G85" s="214"/>
      <c r="H85" s="218">
        <v>3</v>
      </c>
      <c r="I85" s="219"/>
      <c r="J85" s="214"/>
      <c r="K85" s="214"/>
      <c r="L85" s="220"/>
      <c r="M85" s="221"/>
      <c r="N85" s="222"/>
      <c r="O85" s="222"/>
      <c r="P85" s="222"/>
      <c r="Q85" s="222"/>
      <c r="R85" s="222"/>
      <c r="S85" s="222"/>
      <c r="T85" s="223"/>
      <c r="AT85" s="224" t="s">
        <v>344</v>
      </c>
      <c r="AU85" s="224" t="s">
        <v>82</v>
      </c>
      <c r="AV85" s="11" t="s">
        <v>82</v>
      </c>
      <c r="AW85" s="11" t="s">
        <v>35</v>
      </c>
      <c r="AX85" s="11" t="s">
        <v>72</v>
      </c>
      <c r="AY85" s="224" t="s">
        <v>148</v>
      </c>
    </row>
    <row r="86" spans="2:65" s="12" customFormat="1" ht="13.5">
      <c r="B86" s="225"/>
      <c r="C86" s="226"/>
      <c r="D86" s="215" t="s">
        <v>344</v>
      </c>
      <c r="E86" s="227" t="s">
        <v>21</v>
      </c>
      <c r="F86" s="228" t="s">
        <v>347</v>
      </c>
      <c r="G86" s="226"/>
      <c r="H86" s="229">
        <v>3</v>
      </c>
      <c r="I86" s="230"/>
      <c r="J86" s="226"/>
      <c r="K86" s="226"/>
      <c r="L86" s="231"/>
      <c r="M86" s="232"/>
      <c r="N86" s="233"/>
      <c r="O86" s="233"/>
      <c r="P86" s="233"/>
      <c r="Q86" s="233"/>
      <c r="R86" s="233"/>
      <c r="S86" s="233"/>
      <c r="T86" s="234"/>
      <c r="AT86" s="235" t="s">
        <v>344</v>
      </c>
      <c r="AU86" s="235" t="s">
        <v>82</v>
      </c>
      <c r="AV86" s="12" t="s">
        <v>155</v>
      </c>
      <c r="AW86" s="12" t="s">
        <v>35</v>
      </c>
      <c r="AX86" s="12" t="s">
        <v>80</v>
      </c>
      <c r="AY86" s="235" t="s">
        <v>148</v>
      </c>
    </row>
    <row r="87" spans="2:65" s="1" customFormat="1" ht="16.5" customHeight="1">
      <c r="B87" s="39"/>
      <c r="C87" s="190" t="s">
        <v>160</v>
      </c>
      <c r="D87" s="190" t="s">
        <v>151</v>
      </c>
      <c r="E87" s="191" t="s">
        <v>975</v>
      </c>
      <c r="F87" s="192" t="s">
        <v>976</v>
      </c>
      <c r="G87" s="193" t="s">
        <v>174</v>
      </c>
      <c r="H87" s="194">
        <v>1</v>
      </c>
      <c r="I87" s="195"/>
      <c r="J87" s="196">
        <f>ROUND(I87*H87,2)</f>
        <v>0</v>
      </c>
      <c r="K87" s="192" t="s">
        <v>21</v>
      </c>
      <c r="L87" s="59"/>
      <c r="M87" s="197" t="s">
        <v>21</v>
      </c>
      <c r="N87" s="198" t="s">
        <v>45</v>
      </c>
      <c r="O87" s="40"/>
      <c r="P87" s="199">
        <f>O87*H87</f>
        <v>0</v>
      </c>
      <c r="Q87" s="199">
        <v>0</v>
      </c>
      <c r="R87" s="199">
        <f>Q87*H87</f>
        <v>0</v>
      </c>
      <c r="S87" s="199">
        <v>0</v>
      </c>
      <c r="T87" s="200">
        <f>S87*H87</f>
        <v>0</v>
      </c>
      <c r="AR87" s="22" t="s">
        <v>175</v>
      </c>
      <c r="AT87" s="22" t="s">
        <v>151</v>
      </c>
      <c r="AU87" s="22" t="s">
        <v>82</v>
      </c>
      <c r="AY87" s="22" t="s">
        <v>148</v>
      </c>
      <c r="BE87" s="201">
        <f>IF(N87="základní",J87,0)</f>
        <v>0</v>
      </c>
      <c r="BF87" s="201">
        <f>IF(N87="snížená",J87,0)</f>
        <v>0</v>
      </c>
      <c r="BG87" s="201">
        <f>IF(N87="zákl. přenesená",J87,0)</f>
        <v>0</v>
      </c>
      <c r="BH87" s="201">
        <f>IF(N87="sníž. přenesená",J87,0)</f>
        <v>0</v>
      </c>
      <c r="BI87" s="201">
        <f>IF(N87="nulová",J87,0)</f>
        <v>0</v>
      </c>
      <c r="BJ87" s="22" t="s">
        <v>155</v>
      </c>
      <c r="BK87" s="201">
        <f>ROUND(I87*H87,2)</f>
        <v>0</v>
      </c>
      <c r="BL87" s="22" t="s">
        <v>175</v>
      </c>
      <c r="BM87" s="22" t="s">
        <v>977</v>
      </c>
    </row>
    <row r="88" spans="2:65" s="1" customFormat="1" ht="16.5" customHeight="1">
      <c r="B88" s="39"/>
      <c r="C88" s="190" t="s">
        <v>155</v>
      </c>
      <c r="D88" s="190" t="s">
        <v>151</v>
      </c>
      <c r="E88" s="191" t="s">
        <v>978</v>
      </c>
      <c r="F88" s="192" t="s">
        <v>979</v>
      </c>
      <c r="G88" s="193" t="s">
        <v>306</v>
      </c>
      <c r="H88" s="194">
        <v>5</v>
      </c>
      <c r="I88" s="195"/>
      <c r="J88" s="196">
        <f>ROUND(I88*H88,2)</f>
        <v>0</v>
      </c>
      <c r="K88" s="192" t="s">
        <v>21</v>
      </c>
      <c r="L88" s="59"/>
      <c r="M88" s="197" t="s">
        <v>21</v>
      </c>
      <c r="N88" s="198" t="s">
        <v>45</v>
      </c>
      <c r="O88" s="40"/>
      <c r="P88" s="199">
        <f>O88*H88</f>
        <v>0</v>
      </c>
      <c r="Q88" s="199">
        <v>0</v>
      </c>
      <c r="R88" s="199">
        <f>Q88*H88</f>
        <v>0</v>
      </c>
      <c r="S88" s="199">
        <v>0</v>
      </c>
      <c r="T88" s="200">
        <f>S88*H88</f>
        <v>0</v>
      </c>
      <c r="AR88" s="22" t="s">
        <v>175</v>
      </c>
      <c r="AT88" s="22" t="s">
        <v>151</v>
      </c>
      <c r="AU88" s="22" t="s">
        <v>82</v>
      </c>
      <c r="AY88" s="22" t="s">
        <v>148</v>
      </c>
      <c r="BE88" s="201">
        <f>IF(N88="základní",J88,0)</f>
        <v>0</v>
      </c>
      <c r="BF88" s="201">
        <f>IF(N88="snížená",J88,0)</f>
        <v>0</v>
      </c>
      <c r="BG88" s="201">
        <f>IF(N88="zákl. přenesená",J88,0)</f>
        <v>0</v>
      </c>
      <c r="BH88" s="201">
        <f>IF(N88="sníž. přenesená",J88,0)</f>
        <v>0</v>
      </c>
      <c r="BI88" s="201">
        <f>IF(N88="nulová",J88,0)</f>
        <v>0</v>
      </c>
      <c r="BJ88" s="22" t="s">
        <v>155</v>
      </c>
      <c r="BK88" s="201">
        <f>ROUND(I88*H88,2)</f>
        <v>0</v>
      </c>
      <c r="BL88" s="22" t="s">
        <v>175</v>
      </c>
      <c r="BM88" s="22" t="s">
        <v>980</v>
      </c>
    </row>
    <row r="89" spans="2:65" s="1" customFormat="1" ht="16.5" customHeight="1">
      <c r="B89" s="39"/>
      <c r="C89" s="190" t="s">
        <v>171</v>
      </c>
      <c r="D89" s="190" t="s">
        <v>151</v>
      </c>
      <c r="E89" s="191" t="s">
        <v>981</v>
      </c>
      <c r="F89" s="192" t="s">
        <v>982</v>
      </c>
      <c r="G89" s="193" t="s">
        <v>306</v>
      </c>
      <c r="H89" s="194">
        <v>1</v>
      </c>
      <c r="I89" s="195"/>
      <c r="J89" s="196">
        <f>ROUND(I89*H89,2)</f>
        <v>0</v>
      </c>
      <c r="K89" s="192" t="s">
        <v>21</v>
      </c>
      <c r="L89" s="59"/>
      <c r="M89" s="197" t="s">
        <v>21</v>
      </c>
      <c r="N89" s="198" t="s">
        <v>45</v>
      </c>
      <c r="O89" s="40"/>
      <c r="P89" s="199">
        <f>O89*H89</f>
        <v>0</v>
      </c>
      <c r="Q89" s="199">
        <v>0</v>
      </c>
      <c r="R89" s="199">
        <f>Q89*H89</f>
        <v>0</v>
      </c>
      <c r="S89" s="199">
        <v>0</v>
      </c>
      <c r="T89" s="200">
        <f>S89*H89</f>
        <v>0</v>
      </c>
      <c r="AR89" s="22" t="s">
        <v>175</v>
      </c>
      <c r="AT89" s="22" t="s">
        <v>151</v>
      </c>
      <c r="AU89" s="22" t="s">
        <v>82</v>
      </c>
      <c r="AY89" s="22" t="s">
        <v>148</v>
      </c>
      <c r="BE89" s="201">
        <f>IF(N89="základní",J89,0)</f>
        <v>0</v>
      </c>
      <c r="BF89" s="201">
        <f>IF(N89="snížená",J89,0)</f>
        <v>0</v>
      </c>
      <c r="BG89" s="201">
        <f>IF(N89="zákl. přenesená",J89,0)</f>
        <v>0</v>
      </c>
      <c r="BH89" s="201">
        <f>IF(N89="sníž. přenesená",J89,0)</f>
        <v>0</v>
      </c>
      <c r="BI89" s="201">
        <f>IF(N89="nulová",J89,0)</f>
        <v>0</v>
      </c>
      <c r="BJ89" s="22" t="s">
        <v>155</v>
      </c>
      <c r="BK89" s="201">
        <f>ROUND(I89*H89,2)</f>
        <v>0</v>
      </c>
      <c r="BL89" s="22" t="s">
        <v>175</v>
      </c>
      <c r="BM89" s="22" t="s">
        <v>983</v>
      </c>
    </row>
    <row r="90" spans="2:65" s="1" customFormat="1" ht="16.5" customHeight="1">
      <c r="B90" s="39"/>
      <c r="C90" s="190" t="s">
        <v>179</v>
      </c>
      <c r="D90" s="190" t="s">
        <v>151</v>
      </c>
      <c r="E90" s="191" t="s">
        <v>984</v>
      </c>
      <c r="F90" s="192" t="s">
        <v>985</v>
      </c>
      <c r="G90" s="193" t="s">
        <v>196</v>
      </c>
      <c r="H90" s="194">
        <v>1</v>
      </c>
      <c r="I90" s="195"/>
      <c r="J90" s="196">
        <f>ROUND(I90*H90,2)</f>
        <v>0</v>
      </c>
      <c r="K90" s="192" t="s">
        <v>21</v>
      </c>
      <c r="L90" s="59"/>
      <c r="M90" s="197" t="s">
        <v>21</v>
      </c>
      <c r="N90" s="198" t="s">
        <v>45</v>
      </c>
      <c r="O90" s="40"/>
      <c r="P90" s="199">
        <f>O90*H90</f>
        <v>0</v>
      </c>
      <c r="Q90" s="199">
        <v>0</v>
      </c>
      <c r="R90" s="199">
        <f>Q90*H90</f>
        <v>0</v>
      </c>
      <c r="S90" s="199">
        <v>0</v>
      </c>
      <c r="T90" s="200">
        <f>S90*H90</f>
        <v>0</v>
      </c>
      <c r="AR90" s="22" t="s">
        <v>175</v>
      </c>
      <c r="AT90" s="22" t="s">
        <v>151</v>
      </c>
      <c r="AU90" s="22" t="s">
        <v>82</v>
      </c>
      <c r="AY90" s="22" t="s">
        <v>148</v>
      </c>
      <c r="BE90" s="201">
        <f>IF(N90="základní",J90,0)</f>
        <v>0</v>
      </c>
      <c r="BF90" s="201">
        <f>IF(N90="snížená",J90,0)</f>
        <v>0</v>
      </c>
      <c r="BG90" s="201">
        <f>IF(N90="zákl. přenesená",J90,0)</f>
        <v>0</v>
      </c>
      <c r="BH90" s="201">
        <f>IF(N90="sníž. přenesená",J90,0)</f>
        <v>0</v>
      </c>
      <c r="BI90" s="201">
        <f>IF(N90="nulová",J90,0)</f>
        <v>0</v>
      </c>
      <c r="BJ90" s="22" t="s">
        <v>155</v>
      </c>
      <c r="BK90" s="201">
        <f>ROUND(I90*H90,2)</f>
        <v>0</v>
      </c>
      <c r="BL90" s="22" t="s">
        <v>175</v>
      </c>
      <c r="BM90" s="22" t="s">
        <v>986</v>
      </c>
    </row>
    <row r="91" spans="2:65" s="1" customFormat="1" ht="81">
      <c r="B91" s="39"/>
      <c r="C91" s="61"/>
      <c r="D91" s="215" t="s">
        <v>835</v>
      </c>
      <c r="E91" s="61"/>
      <c r="F91" s="240" t="s">
        <v>987</v>
      </c>
      <c r="G91" s="61"/>
      <c r="H91" s="61"/>
      <c r="I91" s="161"/>
      <c r="J91" s="61"/>
      <c r="K91" s="61"/>
      <c r="L91" s="59"/>
      <c r="M91" s="241"/>
      <c r="N91" s="40"/>
      <c r="O91" s="40"/>
      <c r="P91" s="40"/>
      <c r="Q91" s="40"/>
      <c r="R91" s="40"/>
      <c r="S91" s="40"/>
      <c r="T91" s="76"/>
      <c r="AT91" s="22" t="s">
        <v>835</v>
      </c>
      <c r="AU91" s="22" t="s">
        <v>82</v>
      </c>
    </row>
    <row r="92" spans="2:65" s="1" customFormat="1" ht="16.5" customHeight="1">
      <c r="B92" s="39"/>
      <c r="C92" s="190" t="s">
        <v>183</v>
      </c>
      <c r="D92" s="190" t="s">
        <v>151</v>
      </c>
      <c r="E92" s="191" t="s">
        <v>988</v>
      </c>
      <c r="F92" s="192" t="s">
        <v>989</v>
      </c>
      <c r="G92" s="193" t="s">
        <v>196</v>
      </c>
      <c r="H92" s="194">
        <v>1</v>
      </c>
      <c r="I92" s="195"/>
      <c r="J92" s="196">
        <f t="shared" ref="J92:J106" si="0">ROUND(I92*H92,2)</f>
        <v>0</v>
      </c>
      <c r="K92" s="192" t="s">
        <v>21</v>
      </c>
      <c r="L92" s="59"/>
      <c r="M92" s="197" t="s">
        <v>21</v>
      </c>
      <c r="N92" s="198" t="s">
        <v>45</v>
      </c>
      <c r="O92" s="40"/>
      <c r="P92" s="199">
        <f t="shared" ref="P92:P106" si="1">O92*H92</f>
        <v>0</v>
      </c>
      <c r="Q92" s="199">
        <v>0</v>
      </c>
      <c r="R92" s="199">
        <f t="shared" ref="R92:R106" si="2">Q92*H92</f>
        <v>0</v>
      </c>
      <c r="S92" s="199">
        <v>0</v>
      </c>
      <c r="T92" s="200">
        <f t="shared" ref="T92:T106" si="3">S92*H92</f>
        <v>0</v>
      </c>
      <c r="AR92" s="22" t="s">
        <v>175</v>
      </c>
      <c r="AT92" s="22" t="s">
        <v>151</v>
      </c>
      <c r="AU92" s="22" t="s">
        <v>82</v>
      </c>
      <c r="AY92" s="22" t="s">
        <v>148</v>
      </c>
      <c r="BE92" s="201">
        <f t="shared" ref="BE92:BE106" si="4">IF(N92="základní",J92,0)</f>
        <v>0</v>
      </c>
      <c r="BF92" s="201">
        <f t="shared" ref="BF92:BF106" si="5">IF(N92="snížená",J92,0)</f>
        <v>0</v>
      </c>
      <c r="BG92" s="201">
        <f t="shared" ref="BG92:BG106" si="6">IF(N92="zákl. přenesená",J92,0)</f>
        <v>0</v>
      </c>
      <c r="BH92" s="201">
        <f t="shared" ref="BH92:BH106" si="7">IF(N92="sníž. přenesená",J92,0)</f>
        <v>0</v>
      </c>
      <c r="BI92" s="201">
        <f t="shared" ref="BI92:BI106" si="8">IF(N92="nulová",J92,0)</f>
        <v>0</v>
      </c>
      <c r="BJ92" s="22" t="s">
        <v>155</v>
      </c>
      <c r="BK92" s="201">
        <f t="shared" ref="BK92:BK106" si="9">ROUND(I92*H92,2)</f>
        <v>0</v>
      </c>
      <c r="BL92" s="22" t="s">
        <v>175</v>
      </c>
      <c r="BM92" s="22" t="s">
        <v>990</v>
      </c>
    </row>
    <row r="93" spans="2:65" s="1" customFormat="1" ht="16.5" customHeight="1">
      <c r="B93" s="39"/>
      <c r="C93" s="190" t="s">
        <v>187</v>
      </c>
      <c r="D93" s="190" t="s">
        <v>151</v>
      </c>
      <c r="E93" s="191" t="s">
        <v>991</v>
      </c>
      <c r="F93" s="192" t="s">
        <v>992</v>
      </c>
      <c r="G93" s="193" t="s">
        <v>196</v>
      </c>
      <c r="H93" s="194">
        <v>9</v>
      </c>
      <c r="I93" s="195"/>
      <c r="J93" s="196">
        <f t="shared" si="0"/>
        <v>0</v>
      </c>
      <c r="K93" s="192" t="s">
        <v>21</v>
      </c>
      <c r="L93" s="59"/>
      <c r="M93" s="197" t="s">
        <v>21</v>
      </c>
      <c r="N93" s="198" t="s">
        <v>45</v>
      </c>
      <c r="O93" s="40"/>
      <c r="P93" s="199">
        <f t="shared" si="1"/>
        <v>0</v>
      </c>
      <c r="Q93" s="199">
        <v>0</v>
      </c>
      <c r="R93" s="199">
        <f t="shared" si="2"/>
        <v>0</v>
      </c>
      <c r="S93" s="199">
        <v>0</v>
      </c>
      <c r="T93" s="200">
        <f t="shared" si="3"/>
        <v>0</v>
      </c>
      <c r="AR93" s="22" t="s">
        <v>175</v>
      </c>
      <c r="AT93" s="22" t="s">
        <v>151</v>
      </c>
      <c r="AU93" s="22" t="s">
        <v>82</v>
      </c>
      <c r="AY93" s="22" t="s">
        <v>148</v>
      </c>
      <c r="BE93" s="201">
        <f t="shared" si="4"/>
        <v>0</v>
      </c>
      <c r="BF93" s="201">
        <f t="shared" si="5"/>
        <v>0</v>
      </c>
      <c r="BG93" s="201">
        <f t="shared" si="6"/>
        <v>0</v>
      </c>
      <c r="BH93" s="201">
        <f t="shared" si="7"/>
        <v>0</v>
      </c>
      <c r="BI93" s="201">
        <f t="shared" si="8"/>
        <v>0</v>
      </c>
      <c r="BJ93" s="22" t="s">
        <v>155</v>
      </c>
      <c r="BK93" s="201">
        <f t="shared" si="9"/>
        <v>0</v>
      </c>
      <c r="BL93" s="22" t="s">
        <v>175</v>
      </c>
      <c r="BM93" s="22" t="s">
        <v>993</v>
      </c>
    </row>
    <row r="94" spans="2:65" s="1" customFormat="1" ht="16.5" customHeight="1">
      <c r="B94" s="39"/>
      <c r="C94" s="190" t="s">
        <v>193</v>
      </c>
      <c r="D94" s="190" t="s">
        <v>151</v>
      </c>
      <c r="E94" s="191" t="s">
        <v>994</v>
      </c>
      <c r="F94" s="192" t="s">
        <v>995</v>
      </c>
      <c r="G94" s="193" t="s">
        <v>196</v>
      </c>
      <c r="H94" s="194">
        <v>2</v>
      </c>
      <c r="I94" s="195"/>
      <c r="J94" s="196">
        <f t="shared" si="0"/>
        <v>0</v>
      </c>
      <c r="K94" s="192" t="s">
        <v>21</v>
      </c>
      <c r="L94" s="59"/>
      <c r="M94" s="197" t="s">
        <v>21</v>
      </c>
      <c r="N94" s="198" t="s">
        <v>45</v>
      </c>
      <c r="O94" s="40"/>
      <c r="P94" s="199">
        <f t="shared" si="1"/>
        <v>0</v>
      </c>
      <c r="Q94" s="199">
        <v>0</v>
      </c>
      <c r="R94" s="199">
        <f t="shared" si="2"/>
        <v>0</v>
      </c>
      <c r="S94" s="199">
        <v>0</v>
      </c>
      <c r="T94" s="200">
        <f t="shared" si="3"/>
        <v>0</v>
      </c>
      <c r="AR94" s="22" t="s">
        <v>175</v>
      </c>
      <c r="AT94" s="22" t="s">
        <v>151</v>
      </c>
      <c r="AU94" s="22" t="s">
        <v>82</v>
      </c>
      <c r="AY94" s="22" t="s">
        <v>148</v>
      </c>
      <c r="BE94" s="201">
        <f t="shared" si="4"/>
        <v>0</v>
      </c>
      <c r="BF94" s="201">
        <f t="shared" si="5"/>
        <v>0</v>
      </c>
      <c r="BG94" s="201">
        <f t="shared" si="6"/>
        <v>0</v>
      </c>
      <c r="BH94" s="201">
        <f t="shared" si="7"/>
        <v>0</v>
      </c>
      <c r="BI94" s="201">
        <f t="shared" si="8"/>
        <v>0</v>
      </c>
      <c r="BJ94" s="22" t="s">
        <v>155</v>
      </c>
      <c r="BK94" s="201">
        <f t="shared" si="9"/>
        <v>0</v>
      </c>
      <c r="BL94" s="22" t="s">
        <v>175</v>
      </c>
      <c r="BM94" s="22" t="s">
        <v>996</v>
      </c>
    </row>
    <row r="95" spans="2:65" s="1" customFormat="1" ht="16.5" customHeight="1">
      <c r="B95" s="39"/>
      <c r="C95" s="190" t="s">
        <v>198</v>
      </c>
      <c r="D95" s="190" t="s">
        <v>151</v>
      </c>
      <c r="E95" s="191" t="s">
        <v>997</v>
      </c>
      <c r="F95" s="192" t="s">
        <v>998</v>
      </c>
      <c r="G95" s="193" t="s">
        <v>196</v>
      </c>
      <c r="H95" s="194">
        <v>2</v>
      </c>
      <c r="I95" s="195"/>
      <c r="J95" s="196">
        <f t="shared" si="0"/>
        <v>0</v>
      </c>
      <c r="K95" s="192" t="s">
        <v>21</v>
      </c>
      <c r="L95" s="59"/>
      <c r="M95" s="197" t="s">
        <v>21</v>
      </c>
      <c r="N95" s="198" t="s">
        <v>45</v>
      </c>
      <c r="O95" s="40"/>
      <c r="P95" s="199">
        <f t="shared" si="1"/>
        <v>0</v>
      </c>
      <c r="Q95" s="199">
        <v>0</v>
      </c>
      <c r="R95" s="199">
        <f t="shared" si="2"/>
        <v>0</v>
      </c>
      <c r="S95" s="199">
        <v>0</v>
      </c>
      <c r="T95" s="200">
        <f t="shared" si="3"/>
        <v>0</v>
      </c>
      <c r="AR95" s="22" t="s">
        <v>175</v>
      </c>
      <c r="AT95" s="22" t="s">
        <v>151</v>
      </c>
      <c r="AU95" s="22" t="s">
        <v>82</v>
      </c>
      <c r="AY95" s="22" t="s">
        <v>148</v>
      </c>
      <c r="BE95" s="201">
        <f t="shared" si="4"/>
        <v>0</v>
      </c>
      <c r="BF95" s="201">
        <f t="shared" si="5"/>
        <v>0</v>
      </c>
      <c r="BG95" s="201">
        <f t="shared" si="6"/>
        <v>0</v>
      </c>
      <c r="BH95" s="201">
        <f t="shared" si="7"/>
        <v>0</v>
      </c>
      <c r="BI95" s="201">
        <f t="shared" si="8"/>
        <v>0</v>
      </c>
      <c r="BJ95" s="22" t="s">
        <v>155</v>
      </c>
      <c r="BK95" s="201">
        <f t="shared" si="9"/>
        <v>0</v>
      </c>
      <c r="BL95" s="22" t="s">
        <v>175</v>
      </c>
      <c r="BM95" s="22" t="s">
        <v>999</v>
      </c>
    </row>
    <row r="96" spans="2:65" s="1" customFormat="1" ht="16.5" customHeight="1">
      <c r="B96" s="39"/>
      <c r="C96" s="190" t="s">
        <v>202</v>
      </c>
      <c r="D96" s="190" t="s">
        <v>151</v>
      </c>
      <c r="E96" s="191" t="s">
        <v>1000</v>
      </c>
      <c r="F96" s="192" t="s">
        <v>1001</v>
      </c>
      <c r="G96" s="193" t="s">
        <v>196</v>
      </c>
      <c r="H96" s="194">
        <v>4</v>
      </c>
      <c r="I96" s="195"/>
      <c r="J96" s="196">
        <f t="shared" si="0"/>
        <v>0</v>
      </c>
      <c r="K96" s="192" t="s">
        <v>21</v>
      </c>
      <c r="L96" s="59"/>
      <c r="M96" s="197" t="s">
        <v>21</v>
      </c>
      <c r="N96" s="198" t="s">
        <v>45</v>
      </c>
      <c r="O96" s="40"/>
      <c r="P96" s="199">
        <f t="shared" si="1"/>
        <v>0</v>
      </c>
      <c r="Q96" s="199">
        <v>0</v>
      </c>
      <c r="R96" s="199">
        <f t="shared" si="2"/>
        <v>0</v>
      </c>
      <c r="S96" s="199">
        <v>0</v>
      </c>
      <c r="T96" s="200">
        <f t="shared" si="3"/>
        <v>0</v>
      </c>
      <c r="AR96" s="22" t="s">
        <v>175</v>
      </c>
      <c r="AT96" s="22" t="s">
        <v>151</v>
      </c>
      <c r="AU96" s="22" t="s">
        <v>82</v>
      </c>
      <c r="AY96" s="22" t="s">
        <v>148</v>
      </c>
      <c r="BE96" s="201">
        <f t="shared" si="4"/>
        <v>0</v>
      </c>
      <c r="BF96" s="201">
        <f t="shared" si="5"/>
        <v>0</v>
      </c>
      <c r="BG96" s="201">
        <f t="shared" si="6"/>
        <v>0</v>
      </c>
      <c r="BH96" s="201">
        <f t="shared" si="7"/>
        <v>0</v>
      </c>
      <c r="BI96" s="201">
        <f t="shared" si="8"/>
        <v>0</v>
      </c>
      <c r="BJ96" s="22" t="s">
        <v>155</v>
      </c>
      <c r="BK96" s="201">
        <f t="shared" si="9"/>
        <v>0</v>
      </c>
      <c r="BL96" s="22" t="s">
        <v>175</v>
      </c>
      <c r="BM96" s="22" t="s">
        <v>1002</v>
      </c>
    </row>
    <row r="97" spans="2:65" s="1" customFormat="1" ht="16.5" customHeight="1">
      <c r="B97" s="39"/>
      <c r="C97" s="190" t="s">
        <v>206</v>
      </c>
      <c r="D97" s="190" t="s">
        <v>151</v>
      </c>
      <c r="E97" s="191" t="s">
        <v>1003</v>
      </c>
      <c r="F97" s="192" t="s">
        <v>1004</v>
      </c>
      <c r="G97" s="193" t="s">
        <v>196</v>
      </c>
      <c r="H97" s="194">
        <v>2</v>
      </c>
      <c r="I97" s="195"/>
      <c r="J97" s="196">
        <f t="shared" si="0"/>
        <v>0</v>
      </c>
      <c r="K97" s="192" t="s">
        <v>21</v>
      </c>
      <c r="L97" s="59"/>
      <c r="M97" s="197" t="s">
        <v>21</v>
      </c>
      <c r="N97" s="198" t="s">
        <v>45</v>
      </c>
      <c r="O97" s="40"/>
      <c r="P97" s="199">
        <f t="shared" si="1"/>
        <v>0</v>
      </c>
      <c r="Q97" s="199">
        <v>0</v>
      </c>
      <c r="R97" s="199">
        <f t="shared" si="2"/>
        <v>0</v>
      </c>
      <c r="S97" s="199">
        <v>0</v>
      </c>
      <c r="T97" s="200">
        <f t="shared" si="3"/>
        <v>0</v>
      </c>
      <c r="AR97" s="22" t="s">
        <v>175</v>
      </c>
      <c r="AT97" s="22" t="s">
        <v>151</v>
      </c>
      <c r="AU97" s="22" t="s">
        <v>82</v>
      </c>
      <c r="AY97" s="22" t="s">
        <v>148</v>
      </c>
      <c r="BE97" s="201">
        <f t="shared" si="4"/>
        <v>0</v>
      </c>
      <c r="BF97" s="201">
        <f t="shared" si="5"/>
        <v>0</v>
      </c>
      <c r="BG97" s="201">
        <f t="shared" si="6"/>
        <v>0</v>
      </c>
      <c r="BH97" s="201">
        <f t="shared" si="7"/>
        <v>0</v>
      </c>
      <c r="BI97" s="201">
        <f t="shared" si="8"/>
        <v>0</v>
      </c>
      <c r="BJ97" s="22" t="s">
        <v>155</v>
      </c>
      <c r="BK97" s="201">
        <f t="shared" si="9"/>
        <v>0</v>
      </c>
      <c r="BL97" s="22" t="s">
        <v>175</v>
      </c>
      <c r="BM97" s="22" t="s">
        <v>1005</v>
      </c>
    </row>
    <row r="98" spans="2:65" s="1" customFormat="1" ht="16.5" customHeight="1">
      <c r="B98" s="39"/>
      <c r="C98" s="190" t="s">
        <v>210</v>
      </c>
      <c r="D98" s="190" t="s">
        <v>151</v>
      </c>
      <c r="E98" s="191" t="s">
        <v>1006</v>
      </c>
      <c r="F98" s="192" t="s">
        <v>1007</v>
      </c>
      <c r="G98" s="193" t="s">
        <v>196</v>
      </c>
      <c r="H98" s="194">
        <v>1</v>
      </c>
      <c r="I98" s="195"/>
      <c r="J98" s="196">
        <f t="shared" si="0"/>
        <v>0</v>
      </c>
      <c r="K98" s="192" t="s">
        <v>21</v>
      </c>
      <c r="L98" s="59"/>
      <c r="M98" s="197" t="s">
        <v>21</v>
      </c>
      <c r="N98" s="198" t="s">
        <v>45</v>
      </c>
      <c r="O98" s="40"/>
      <c r="P98" s="199">
        <f t="shared" si="1"/>
        <v>0</v>
      </c>
      <c r="Q98" s="199">
        <v>0</v>
      </c>
      <c r="R98" s="199">
        <f t="shared" si="2"/>
        <v>0</v>
      </c>
      <c r="S98" s="199">
        <v>0</v>
      </c>
      <c r="T98" s="200">
        <f t="shared" si="3"/>
        <v>0</v>
      </c>
      <c r="AR98" s="22" t="s">
        <v>175</v>
      </c>
      <c r="AT98" s="22" t="s">
        <v>151</v>
      </c>
      <c r="AU98" s="22" t="s">
        <v>82</v>
      </c>
      <c r="AY98" s="22" t="s">
        <v>148</v>
      </c>
      <c r="BE98" s="201">
        <f t="shared" si="4"/>
        <v>0</v>
      </c>
      <c r="BF98" s="201">
        <f t="shared" si="5"/>
        <v>0</v>
      </c>
      <c r="BG98" s="201">
        <f t="shared" si="6"/>
        <v>0</v>
      </c>
      <c r="BH98" s="201">
        <f t="shared" si="7"/>
        <v>0</v>
      </c>
      <c r="BI98" s="201">
        <f t="shared" si="8"/>
        <v>0</v>
      </c>
      <c r="BJ98" s="22" t="s">
        <v>155</v>
      </c>
      <c r="BK98" s="201">
        <f t="shared" si="9"/>
        <v>0</v>
      </c>
      <c r="BL98" s="22" t="s">
        <v>175</v>
      </c>
      <c r="BM98" s="22" t="s">
        <v>1008</v>
      </c>
    </row>
    <row r="99" spans="2:65" s="1" customFormat="1" ht="16.5" customHeight="1">
      <c r="B99" s="39"/>
      <c r="C99" s="190" t="s">
        <v>214</v>
      </c>
      <c r="D99" s="190" t="s">
        <v>151</v>
      </c>
      <c r="E99" s="191" t="s">
        <v>1009</v>
      </c>
      <c r="F99" s="192" t="s">
        <v>1010</v>
      </c>
      <c r="G99" s="193" t="s">
        <v>196</v>
      </c>
      <c r="H99" s="194">
        <v>5</v>
      </c>
      <c r="I99" s="195"/>
      <c r="J99" s="196">
        <f t="shared" si="0"/>
        <v>0</v>
      </c>
      <c r="K99" s="192" t="s">
        <v>21</v>
      </c>
      <c r="L99" s="59"/>
      <c r="M99" s="197" t="s">
        <v>21</v>
      </c>
      <c r="N99" s="198" t="s">
        <v>45</v>
      </c>
      <c r="O99" s="40"/>
      <c r="P99" s="199">
        <f t="shared" si="1"/>
        <v>0</v>
      </c>
      <c r="Q99" s="199">
        <v>0</v>
      </c>
      <c r="R99" s="199">
        <f t="shared" si="2"/>
        <v>0</v>
      </c>
      <c r="S99" s="199">
        <v>0</v>
      </c>
      <c r="T99" s="200">
        <f t="shared" si="3"/>
        <v>0</v>
      </c>
      <c r="AR99" s="22" t="s">
        <v>175</v>
      </c>
      <c r="AT99" s="22" t="s">
        <v>151</v>
      </c>
      <c r="AU99" s="22" t="s">
        <v>82</v>
      </c>
      <c r="AY99" s="22" t="s">
        <v>148</v>
      </c>
      <c r="BE99" s="201">
        <f t="shared" si="4"/>
        <v>0</v>
      </c>
      <c r="BF99" s="201">
        <f t="shared" si="5"/>
        <v>0</v>
      </c>
      <c r="BG99" s="201">
        <f t="shared" si="6"/>
        <v>0</v>
      </c>
      <c r="BH99" s="201">
        <f t="shared" si="7"/>
        <v>0</v>
      </c>
      <c r="BI99" s="201">
        <f t="shared" si="8"/>
        <v>0</v>
      </c>
      <c r="BJ99" s="22" t="s">
        <v>155</v>
      </c>
      <c r="BK99" s="201">
        <f t="shared" si="9"/>
        <v>0</v>
      </c>
      <c r="BL99" s="22" t="s">
        <v>175</v>
      </c>
      <c r="BM99" s="22" t="s">
        <v>1011</v>
      </c>
    </row>
    <row r="100" spans="2:65" s="1" customFormat="1" ht="16.5" customHeight="1">
      <c r="B100" s="39"/>
      <c r="C100" s="190" t="s">
        <v>10</v>
      </c>
      <c r="D100" s="190" t="s">
        <v>151</v>
      </c>
      <c r="E100" s="191" t="s">
        <v>1012</v>
      </c>
      <c r="F100" s="192" t="s">
        <v>1013</v>
      </c>
      <c r="G100" s="193" t="s">
        <v>196</v>
      </c>
      <c r="H100" s="194">
        <v>1</v>
      </c>
      <c r="I100" s="195"/>
      <c r="J100" s="196">
        <f t="shared" si="0"/>
        <v>0</v>
      </c>
      <c r="K100" s="192" t="s">
        <v>21</v>
      </c>
      <c r="L100" s="59"/>
      <c r="M100" s="197" t="s">
        <v>21</v>
      </c>
      <c r="N100" s="198" t="s">
        <v>45</v>
      </c>
      <c r="O100" s="40"/>
      <c r="P100" s="199">
        <f t="shared" si="1"/>
        <v>0</v>
      </c>
      <c r="Q100" s="199">
        <v>0</v>
      </c>
      <c r="R100" s="199">
        <f t="shared" si="2"/>
        <v>0</v>
      </c>
      <c r="S100" s="199">
        <v>0</v>
      </c>
      <c r="T100" s="200">
        <f t="shared" si="3"/>
        <v>0</v>
      </c>
      <c r="AR100" s="22" t="s">
        <v>175</v>
      </c>
      <c r="AT100" s="22" t="s">
        <v>151</v>
      </c>
      <c r="AU100" s="22" t="s">
        <v>82</v>
      </c>
      <c r="AY100" s="22" t="s">
        <v>148</v>
      </c>
      <c r="BE100" s="201">
        <f t="shared" si="4"/>
        <v>0</v>
      </c>
      <c r="BF100" s="201">
        <f t="shared" si="5"/>
        <v>0</v>
      </c>
      <c r="BG100" s="201">
        <f t="shared" si="6"/>
        <v>0</v>
      </c>
      <c r="BH100" s="201">
        <f t="shared" si="7"/>
        <v>0</v>
      </c>
      <c r="BI100" s="201">
        <f t="shared" si="8"/>
        <v>0</v>
      </c>
      <c r="BJ100" s="22" t="s">
        <v>155</v>
      </c>
      <c r="BK100" s="201">
        <f t="shared" si="9"/>
        <v>0</v>
      </c>
      <c r="BL100" s="22" t="s">
        <v>175</v>
      </c>
      <c r="BM100" s="22" t="s">
        <v>1014</v>
      </c>
    </row>
    <row r="101" spans="2:65" s="1" customFormat="1" ht="16.5" customHeight="1">
      <c r="B101" s="39"/>
      <c r="C101" s="190" t="s">
        <v>175</v>
      </c>
      <c r="D101" s="190" t="s">
        <v>151</v>
      </c>
      <c r="E101" s="191" t="s">
        <v>1015</v>
      </c>
      <c r="F101" s="192" t="s">
        <v>1016</v>
      </c>
      <c r="G101" s="193" t="s">
        <v>196</v>
      </c>
      <c r="H101" s="194">
        <v>1</v>
      </c>
      <c r="I101" s="195"/>
      <c r="J101" s="196">
        <f t="shared" si="0"/>
        <v>0</v>
      </c>
      <c r="K101" s="192" t="s">
        <v>21</v>
      </c>
      <c r="L101" s="59"/>
      <c r="M101" s="197" t="s">
        <v>21</v>
      </c>
      <c r="N101" s="198" t="s">
        <v>45</v>
      </c>
      <c r="O101" s="40"/>
      <c r="P101" s="199">
        <f t="shared" si="1"/>
        <v>0</v>
      </c>
      <c r="Q101" s="199">
        <v>0</v>
      </c>
      <c r="R101" s="199">
        <f t="shared" si="2"/>
        <v>0</v>
      </c>
      <c r="S101" s="199">
        <v>0</v>
      </c>
      <c r="T101" s="200">
        <f t="shared" si="3"/>
        <v>0</v>
      </c>
      <c r="AR101" s="22" t="s">
        <v>175</v>
      </c>
      <c r="AT101" s="22" t="s">
        <v>151</v>
      </c>
      <c r="AU101" s="22" t="s">
        <v>82</v>
      </c>
      <c r="AY101" s="22" t="s">
        <v>148</v>
      </c>
      <c r="BE101" s="201">
        <f t="shared" si="4"/>
        <v>0</v>
      </c>
      <c r="BF101" s="201">
        <f t="shared" si="5"/>
        <v>0</v>
      </c>
      <c r="BG101" s="201">
        <f t="shared" si="6"/>
        <v>0</v>
      </c>
      <c r="BH101" s="201">
        <f t="shared" si="7"/>
        <v>0</v>
      </c>
      <c r="BI101" s="201">
        <f t="shared" si="8"/>
        <v>0</v>
      </c>
      <c r="BJ101" s="22" t="s">
        <v>155</v>
      </c>
      <c r="BK101" s="201">
        <f t="shared" si="9"/>
        <v>0</v>
      </c>
      <c r="BL101" s="22" t="s">
        <v>175</v>
      </c>
      <c r="BM101" s="22" t="s">
        <v>1017</v>
      </c>
    </row>
    <row r="102" spans="2:65" s="1" customFormat="1" ht="16.5" customHeight="1">
      <c r="B102" s="39"/>
      <c r="C102" s="190" t="s">
        <v>224</v>
      </c>
      <c r="D102" s="190" t="s">
        <v>151</v>
      </c>
      <c r="E102" s="191" t="s">
        <v>1018</v>
      </c>
      <c r="F102" s="192" t="s">
        <v>1019</v>
      </c>
      <c r="G102" s="193" t="s">
        <v>196</v>
      </c>
      <c r="H102" s="194">
        <v>1</v>
      </c>
      <c r="I102" s="195"/>
      <c r="J102" s="196">
        <f t="shared" si="0"/>
        <v>0</v>
      </c>
      <c r="K102" s="192" t="s">
        <v>21</v>
      </c>
      <c r="L102" s="59"/>
      <c r="M102" s="197" t="s">
        <v>21</v>
      </c>
      <c r="N102" s="198" t="s">
        <v>45</v>
      </c>
      <c r="O102" s="40"/>
      <c r="P102" s="199">
        <f t="shared" si="1"/>
        <v>0</v>
      </c>
      <c r="Q102" s="199">
        <v>0</v>
      </c>
      <c r="R102" s="199">
        <f t="shared" si="2"/>
        <v>0</v>
      </c>
      <c r="S102" s="199">
        <v>0</v>
      </c>
      <c r="T102" s="200">
        <f t="shared" si="3"/>
        <v>0</v>
      </c>
      <c r="AR102" s="22" t="s">
        <v>175</v>
      </c>
      <c r="AT102" s="22" t="s">
        <v>151</v>
      </c>
      <c r="AU102" s="22" t="s">
        <v>82</v>
      </c>
      <c r="AY102" s="22" t="s">
        <v>148</v>
      </c>
      <c r="BE102" s="201">
        <f t="shared" si="4"/>
        <v>0</v>
      </c>
      <c r="BF102" s="201">
        <f t="shared" si="5"/>
        <v>0</v>
      </c>
      <c r="BG102" s="201">
        <f t="shared" si="6"/>
        <v>0</v>
      </c>
      <c r="BH102" s="201">
        <f t="shared" si="7"/>
        <v>0</v>
      </c>
      <c r="BI102" s="201">
        <f t="shared" si="8"/>
        <v>0</v>
      </c>
      <c r="BJ102" s="22" t="s">
        <v>155</v>
      </c>
      <c r="BK102" s="201">
        <f t="shared" si="9"/>
        <v>0</v>
      </c>
      <c r="BL102" s="22" t="s">
        <v>175</v>
      </c>
      <c r="BM102" s="22" t="s">
        <v>1020</v>
      </c>
    </row>
    <row r="103" spans="2:65" s="1" customFormat="1" ht="16.5" customHeight="1">
      <c r="B103" s="39"/>
      <c r="C103" s="190" t="s">
        <v>228</v>
      </c>
      <c r="D103" s="190" t="s">
        <v>151</v>
      </c>
      <c r="E103" s="191" t="s">
        <v>1021</v>
      </c>
      <c r="F103" s="192" t="s">
        <v>1022</v>
      </c>
      <c r="G103" s="193" t="s">
        <v>196</v>
      </c>
      <c r="H103" s="194">
        <v>10</v>
      </c>
      <c r="I103" s="195"/>
      <c r="J103" s="196">
        <f t="shared" si="0"/>
        <v>0</v>
      </c>
      <c r="K103" s="192" t="s">
        <v>21</v>
      </c>
      <c r="L103" s="59"/>
      <c r="M103" s="197" t="s">
        <v>21</v>
      </c>
      <c r="N103" s="198" t="s">
        <v>45</v>
      </c>
      <c r="O103" s="40"/>
      <c r="P103" s="199">
        <f t="shared" si="1"/>
        <v>0</v>
      </c>
      <c r="Q103" s="199">
        <v>0</v>
      </c>
      <c r="R103" s="199">
        <f t="shared" si="2"/>
        <v>0</v>
      </c>
      <c r="S103" s="199">
        <v>0</v>
      </c>
      <c r="T103" s="200">
        <f t="shared" si="3"/>
        <v>0</v>
      </c>
      <c r="AR103" s="22" t="s">
        <v>175</v>
      </c>
      <c r="AT103" s="22" t="s">
        <v>151</v>
      </c>
      <c r="AU103" s="22" t="s">
        <v>82</v>
      </c>
      <c r="AY103" s="22" t="s">
        <v>148</v>
      </c>
      <c r="BE103" s="201">
        <f t="shared" si="4"/>
        <v>0</v>
      </c>
      <c r="BF103" s="201">
        <f t="shared" si="5"/>
        <v>0</v>
      </c>
      <c r="BG103" s="201">
        <f t="shared" si="6"/>
        <v>0</v>
      </c>
      <c r="BH103" s="201">
        <f t="shared" si="7"/>
        <v>0</v>
      </c>
      <c r="BI103" s="201">
        <f t="shared" si="8"/>
        <v>0</v>
      </c>
      <c r="BJ103" s="22" t="s">
        <v>155</v>
      </c>
      <c r="BK103" s="201">
        <f t="shared" si="9"/>
        <v>0</v>
      </c>
      <c r="BL103" s="22" t="s">
        <v>175</v>
      </c>
      <c r="BM103" s="22" t="s">
        <v>1023</v>
      </c>
    </row>
    <row r="104" spans="2:65" s="1" customFormat="1" ht="16.5" customHeight="1">
      <c r="B104" s="39"/>
      <c r="C104" s="190" t="s">
        <v>232</v>
      </c>
      <c r="D104" s="190" t="s">
        <v>151</v>
      </c>
      <c r="E104" s="191" t="s">
        <v>1024</v>
      </c>
      <c r="F104" s="192" t="s">
        <v>1025</v>
      </c>
      <c r="G104" s="193" t="s">
        <v>196</v>
      </c>
      <c r="H104" s="194">
        <v>10</v>
      </c>
      <c r="I104" s="195"/>
      <c r="J104" s="196">
        <f t="shared" si="0"/>
        <v>0</v>
      </c>
      <c r="K104" s="192" t="s">
        <v>21</v>
      </c>
      <c r="L104" s="59"/>
      <c r="M104" s="197" t="s">
        <v>21</v>
      </c>
      <c r="N104" s="198" t="s">
        <v>45</v>
      </c>
      <c r="O104" s="40"/>
      <c r="P104" s="199">
        <f t="shared" si="1"/>
        <v>0</v>
      </c>
      <c r="Q104" s="199">
        <v>0</v>
      </c>
      <c r="R104" s="199">
        <f t="shared" si="2"/>
        <v>0</v>
      </c>
      <c r="S104" s="199">
        <v>0</v>
      </c>
      <c r="T104" s="200">
        <f t="shared" si="3"/>
        <v>0</v>
      </c>
      <c r="AR104" s="22" t="s">
        <v>175</v>
      </c>
      <c r="AT104" s="22" t="s">
        <v>151</v>
      </c>
      <c r="AU104" s="22" t="s">
        <v>82</v>
      </c>
      <c r="AY104" s="22" t="s">
        <v>148</v>
      </c>
      <c r="BE104" s="201">
        <f t="shared" si="4"/>
        <v>0</v>
      </c>
      <c r="BF104" s="201">
        <f t="shared" si="5"/>
        <v>0</v>
      </c>
      <c r="BG104" s="201">
        <f t="shared" si="6"/>
        <v>0</v>
      </c>
      <c r="BH104" s="201">
        <f t="shared" si="7"/>
        <v>0</v>
      </c>
      <c r="BI104" s="201">
        <f t="shared" si="8"/>
        <v>0</v>
      </c>
      <c r="BJ104" s="22" t="s">
        <v>155</v>
      </c>
      <c r="BK104" s="201">
        <f t="shared" si="9"/>
        <v>0</v>
      </c>
      <c r="BL104" s="22" t="s">
        <v>175</v>
      </c>
      <c r="BM104" s="22" t="s">
        <v>1026</v>
      </c>
    </row>
    <row r="105" spans="2:65" s="1" customFormat="1" ht="16.5" customHeight="1">
      <c r="B105" s="39"/>
      <c r="C105" s="190" t="s">
        <v>237</v>
      </c>
      <c r="D105" s="190" t="s">
        <v>151</v>
      </c>
      <c r="E105" s="191" t="s">
        <v>1027</v>
      </c>
      <c r="F105" s="192" t="s">
        <v>1028</v>
      </c>
      <c r="G105" s="193" t="s">
        <v>196</v>
      </c>
      <c r="H105" s="194">
        <v>50</v>
      </c>
      <c r="I105" s="195"/>
      <c r="J105" s="196">
        <f t="shared" si="0"/>
        <v>0</v>
      </c>
      <c r="K105" s="192" t="s">
        <v>21</v>
      </c>
      <c r="L105" s="59"/>
      <c r="M105" s="197" t="s">
        <v>21</v>
      </c>
      <c r="N105" s="198" t="s">
        <v>45</v>
      </c>
      <c r="O105" s="40"/>
      <c r="P105" s="199">
        <f t="shared" si="1"/>
        <v>0</v>
      </c>
      <c r="Q105" s="199">
        <v>0</v>
      </c>
      <c r="R105" s="199">
        <f t="shared" si="2"/>
        <v>0</v>
      </c>
      <c r="S105" s="199">
        <v>0</v>
      </c>
      <c r="T105" s="200">
        <f t="shared" si="3"/>
        <v>0</v>
      </c>
      <c r="AR105" s="22" t="s">
        <v>175</v>
      </c>
      <c r="AT105" s="22" t="s">
        <v>151</v>
      </c>
      <c r="AU105" s="22" t="s">
        <v>82</v>
      </c>
      <c r="AY105" s="22" t="s">
        <v>148</v>
      </c>
      <c r="BE105" s="201">
        <f t="shared" si="4"/>
        <v>0</v>
      </c>
      <c r="BF105" s="201">
        <f t="shared" si="5"/>
        <v>0</v>
      </c>
      <c r="BG105" s="201">
        <f t="shared" si="6"/>
        <v>0</v>
      </c>
      <c r="BH105" s="201">
        <f t="shared" si="7"/>
        <v>0</v>
      </c>
      <c r="BI105" s="201">
        <f t="shared" si="8"/>
        <v>0</v>
      </c>
      <c r="BJ105" s="22" t="s">
        <v>155</v>
      </c>
      <c r="BK105" s="201">
        <f t="shared" si="9"/>
        <v>0</v>
      </c>
      <c r="BL105" s="22" t="s">
        <v>175</v>
      </c>
      <c r="BM105" s="22" t="s">
        <v>1029</v>
      </c>
    </row>
    <row r="106" spans="2:65" s="1" customFormat="1" ht="16.5" customHeight="1">
      <c r="B106" s="39"/>
      <c r="C106" s="190" t="s">
        <v>9</v>
      </c>
      <c r="D106" s="190" t="s">
        <v>151</v>
      </c>
      <c r="E106" s="191" t="s">
        <v>1030</v>
      </c>
      <c r="F106" s="192" t="s">
        <v>1031</v>
      </c>
      <c r="G106" s="193" t="s">
        <v>196</v>
      </c>
      <c r="H106" s="194">
        <v>5</v>
      </c>
      <c r="I106" s="195"/>
      <c r="J106" s="196">
        <f t="shared" si="0"/>
        <v>0</v>
      </c>
      <c r="K106" s="192" t="s">
        <v>21</v>
      </c>
      <c r="L106" s="59"/>
      <c r="M106" s="197" t="s">
        <v>21</v>
      </c>
      <c r="N106" s="198" t="s">
        <v>45</v>
      </c>
      <c r="O106" s="40"/>
      <c r="P106" s="199">
        <f t="shared" si="1"/>
        <v>0</v>
      </c>
      <c r="Q106" s="199">
        <v>0</v>
      </c>
      <c r="R106" s="199">
        <f t="shared" si="2"/>
        <v>0</v>
      </c>
      <c r="S106" s="199">
        <v>0</v>
      </c>
      <c r="T106" s="200">
        <f t="shared" si="3"/>
        <v>0</v>
      </c>
      <c r="AR106" s="22" t="s">
        <v>175</v>
      </c>
      <c r="AT106" s="22" t="s">
        <v>151</v>
      </c>
      <c r="AU106" s="22" t="s">
        <v>82</v>
      </c>
      <c r="AY106" s="22" t="s">
        <v>148</v>
      </c>
      <c r="BE106" s="201">
        <f t="shared" si="4"/>
        <v>0</v>
      </c>
      <c r="BF106" s="201">
        <f t="shared" si="5"/>
        <v>0</v>
      </c>
      <c r="BG106" s="201">
        <f t="shared" si="6"/>
        <v>0</v>
      </c>
      <c r="BH106" s="201">
        <f t="shared" si="7"/>
        <v>0</v>
      </c>
      <c r="BI106" s="201">
        <f t="shared" si="8"/>
        <v>0</v>
      </c>
      <c r="BJ106" s="22" t="s">
        <v>155</v>
      </c>
      <c r="BK106" s="201">
        <f t="shared" si="9"/>
        <v>0</v>
      </c>
      <c r="BL106" s="22" t="s">
        <v>175</v>
      </c>
      <c r="BM106" s="22" t="s">
        <v>1032</v>
      </c>
    </row>
    <row r="107" spans="2:65" s="10" customFormat="1" ht="29.85" customHeight="1">
      <c r="B107" s="174"/>
      <c r="C107" s="175"/>
      <c r="D107" s="176" t="s">
        <v>71</v>
      </c>
      <c r="E107" s="188" t="s">
        <v>753</v>
      </c>
      <c r="F107" s="188" t="s">
        <v>1033</v>
      </c>
      <c r="G107" s="175"/>
      <c r="H107" s="175"/>
      <c r="I107" s="178"/>
      <c r="J107" s="189">
        <f>BK107</f>
        <v>0</v>
      </c>
      <c r="K107" s="175"/>
      <c r="L107" s="180"/>
      <c r="M107" s="181"/>
      <c r="N107" s="182"/>
      <c r="O107" s="182"/>
      <c r="P107" s="183">
        <f>SUM(P108:P121)</f>
        <v>0</v>
      </c>
      <c r="Q107" s="182"/>
      <c r="R107" s="183">
        <f>SUM(R108:R121)</f>
        <v>0</v>
      </c>
      <c r="S107" s="182"/>
      <c r="T107" s="184">
        <f>SUM(T108:T121)</f>
        <v>0</v>
      </c>
      <c r="AR107" s="185" t="s">
        <v>82</v>
      </c>
      <c r="AT107" s="186" t="s">
        <v>71</v>
      </c>
      <c r="AU107" s="186" t="s">
        <v>80</v>
      </c>
      <c r="AY107" s="185" t="s">
        <v>148</v>
      </c>
      <c r="BK107" s="187">
        <f>SUM(BK108:BK121)</f>
        <v>0</v>
      </c>
    </row>
    <row r="108" spans="2:65" s="1" customFormat="1" ht="16.5" customHeight="1">
      <c r="B108" s="39"/>
      <c r="C108" s="190" t="s">
        <v>249</v>
      </c>
      <c r="D108" s="190" t="s">
        <v>151</v>
      </c>
      <c r="E108" s="191" t="s">
        <v>1034</v>
      </c>
      <c r="F108" s="192" t="s">
        <v>1035</v>
      </c>
      <c r="G108" s="193" t="s">
        <v>196</v>
      </c>
      <c r="H108" s="194">
        <v>5</v>
      </c>
      <c r="I108" s="195"/>
      <c r="J108" s="196">
        <f t="shared" ref="J108:J121" si="10">ROUND(I108*H108,2)</f>
        <v>0</v>
      </c>
      <c r="K108" s="192" t="s">
        <v>21</v>
      </c>
      <c r="L108" s="59"/>
      <c r="M108" s="197" t="s">
        <v>21</v>
      </c>
      <c r="N108" s="198" t="s">
        <v>45</v>
      </c>
      <c r="O108" s="40"/>
      <c r="P108" s="199">
        <f t="shared" ref="P108:P121" si="11">O108*H108</f>
        <v>0</v>
      </c>
      <c r="Q108" s="199">
        <v>0</v>
      </c>
      <c r="R108" s="199">
        <f t="shared" ref="R108:R121" si="12">Q108*H108</f>
        <v>0</v>
      </c>
      <c r="S108" s="199">
        <v>0</v>
      </c>
      <c r="T108" s="200">
        <f t="shared" ref="T108:T121" si="13">S108*H108</f>
        <v>0</v>
      </c>
      <c r="AR108" s="22" t="s">
        <v>175</v>
      </c>
      <c r="AT108" s="22" t="s">
        <v>151</v>
      </c>
      <c r="AU108" s="22" t="s">
        <v>82</v>
      </c>
      <c r="AY108" s="22" t="s">
        <v>148</v>
      </c>
      <c r="BE108" s="201">
        <f t="shared" ref="BE108:BE121" si="14">IF(N108="základní",J108,0)</f>
        <v>0</v>
      </c>
      <c r="BF108" s="201">
        <f t="shared" ref="BF108:BF121" si="15">IF(N108="snížená",J108,0)</f>
        <v>0</v>
      </c>
      <c r="BG108" s="201">
        <f t="shared" ref="BG108:BG121" si="16">IF(N108="zákl. přenesená",J108,0)</f>
        <v>0</v>
      </c>
      <c r="BH108" s="201">
        <f t="shared" ref="BH108:BH121" si="17">IF(N108="sníž. přenesená",J108,0)</f>
        <v>0</v>
      </c>
      <c r="BI108" s="201">
        <f t="shared" ref="BI108:BI121" si="18">IF(N108="nulová",J108,0)</f>
        <v>0</v>
      </c>
      <c r="BJ108" s="22" t="s">
        <v>155</v>
      </c>
      <c r="BK108" s="201">
        <f t="shared" ref="BK108:BK121" si="19">ROUND(I108*H108,2)</f>
        <v>0</v>
      </c>
      <c r="BL108" s="22" t="s">
        <v>175</v>
      </c>
      <c r="BM108" s="22" t="s">
        <v>1036</v>
      </c>
    </row>
    <row r="109" spans="2:65" s="1" customFormat="1" ht="16.5" customHeight="1">
      <c r="B109" s="39"/>
      <c r="C109" s="190" t="s">
        <v>253</v>
      </c>
      <c r="D109" s="190" t="s">
        <v>151</v>
      </c>
      <c r="E109" s="191" t="s">
        <v>1037</v>
      </c>
      <c r="F109" s="192" t="s">
        <v>1038</v>
      </c>
      <c r="G109" s="193" t="s">
        <v>196</v>
      </c>
      <c r="H109" s="194">
        <v>5</v>
      </c>
      <c r="I109" s="195"/>
      <c r="J109" s="196">
        <f t="shared" si="10"/>
        <v>0</v>
      </c>
      <c r="K109" s="192" t="s">
        <v>21</v>
      </c>
      <c r="L109" s="59"/>
      <c r="M109" s="197" t="s">
        <v>21</v>
      </c>
      <c r="N109" s="198" t="s">
        <v>45</v>
      </c>
      <c r="O109" s="40"/>
      <c r="P109" s="199">
        <f t="shared" si="11"/>
        <v>0</v>
      </c>
      <c r="Q109" s="199">
        <v>0</v>
      </c>
      <c r="R109" s="199">
        <f t="shared" si="12"/>
        <v>0</v>
      </c>
      <c r="S109" s="199">
        <v>0</v>
      </c>
      <c r="T109" s="200">
        <f t="shared" si="13"/>
        <v>0</v>
      </c>
      <c r="AR109" s="22" t="s">
        <v>175</v>
      </c>
      <c r="AT109" s="22" t="s">
        <v>151</v>
      </c>
      <c r="AU109" s="22" t="s">
        <v>82</v>
      </c>
      <c r="AY109" s="22" t="s">
        <v>148</v>
      </c>
      <c r="BE109" s="201">
        <f t="shared" si="14"/>
        <v>0</v>
      </c>
      <c r="BF109" s="201">
        <f t="shared" si="15"/>
        <v>0</v>
      </c>
      <c r="BG109" s="201">
        <f t="shared" si="16"/>
        <v>0</v>
      </c>
      <c r="BH109" s="201">
        <f t="shared" si="17"/>
        <v>0</v>
      </c>
      <c r="BI109" s="201">
        <f t="shared" si="18"/>
        <v>0</v>
      </c>
      <c r="BJ109" s="22" t="s">
        <v>155</v>
      </c>
      <c r="BK109" s="201">
        <f t="shared" si="19"/>
        <v>0</v>
      </c>
      <c r="BL109" s="22" t="s">
        <v>175</v>
      </c>
      <c r="BM109" s="22" t="s">
        <v>1039</v>
      </c>
    </row>
    <row r="110" spans="2:65" s="1" customFormat="1" ht="16.5" customHeight="1">
      <c r="B110" s="39"/>
      <c r="C110" s="190" t="s">
        <v>245</v>
      </c>
      <c r="D110" s="190" t="s">
        <v>151</v>
      </c>
      <c r="E110" s="191" t="s">
        <v>1040</v>
      </c>
      <c r="F110" s="192" t="s">
        <v>1041</v>
      </c>
      <c r="G110" s="193" t="s">
        <v>174</v>
      </c>
      <c r="H110" s="194">
        <v>295</v>
      </c>
      <c r="I110" s="195"/>
      <c r="J110" s="196">
        <f t="shared" si="10"/>
        <v>0</v>
      </c>
      <c r="K110" s="192" t="s">
        <v>21</v>
      </c>
      <c r="L110" s="59"/>
      <c r="M110" s="197" t="s">
        <v>21</v>
      </c>
      <c r="N110" s="198" t="s">
        <v>45</v>
      </c>
      <c r="O110" s="40"/>
      <c r="P110" s="199">
        <f t="shared" si="11"/>
        <v>0</v>
      </c>
      <c r="Q110" s="199">
        <v>0</v>
      </c>
      <c r="R110" s="199">
        <f t="shared" si="12"/>
        <v>0</v>
      </c>
      <c r="S110" s="199">
        <v>0</v>
      </c>
      <c r="T110" s="200">
        <f t="shared" si="13"/>
        <v>0</v>
      </c>
      <c r="AR110" s="22" t="s">
        <v>175</v>
      </c>
      <c r="AT110" s="22" t="s">
        <v>151</v>
      </c>
      <c r="AU110" s="22" t="s">
        <v>82</v>
      </c>
      <c r="AY110" s="22" t="s">
        <v>148</v>
      </c>
      <c r="BE110" s="201">
        <f t="shared" si="14"/>
        <v>0</v>
      </c>
      <c r="BF110" s="201">
        <f t="shared" si="15"/>
        <v>0</v>
      </c>
      <c r="BG110" s="201">
        <f t="shared" si="16"/>
        <v>0</v>
      </c>
      <c r="BH110" s="201">
        <f t="shared" si="17"/>
        <v>0</v>
      </c>
      <c r="BI110" s="201">
        <f t="shared" si="18"/>
        <v>0</v>
      </c>
      <c r="BJ110" s="22" t="s">
        <v>155</v>
      </c>
      <c r="BK110" s="201">
        <f t="shared" si="19"/>
        <v>0</v>
      </c>
      <c r="BL110" s="22" t="s">
        <v>175</v>
      </c>
      <c r="BM110" s="22" t="s">
        <v>1042</v>
      </c>
    </row>
    <row r="111" spans="2:65" s="1" customFormat="1" ht="16.5" customHeight="1">
      <c r="B111" s="39"/>
      <c r="C111" s="190" t="s">
        <v>257</v>
      </c>
      <c r="D111" s="190" t="s">
        <v>151</v>
      </c>
      <c r="E111" s="191" t="s">
        <v>1043</v>
      </c>
      <c r="F111" s="192" t="s">
        <v>1044</v>
      </c>
      <c r="G111" s="193" t="s">
        <v>174</v>
      </c>
      <c r="H111" s="194">
        <v>170</v>
      </c>
      <c r="I111" s="195"/>
      <c r="J111" s="196">
        <f t="shared" si="10"/>
        <v>0</v>
      </c>
      <c r="K111" s="192" t="s">
        <v>21</v>
      </c>
      <c r="L111" s="59"/>
      <c r="M111" s="197" t="s">
        <v>21</v>
      </c>
      <c r="N111" s="198" t="s">
        <v>45</v>
      </c>
      <c r="O111" s="40"/>
      <c r="P111" s="199">
        <f t="shared" si="11"/>
        <v>0</v>
      </c>
      <c r="Q111" s="199">
        <v>0</v>
      </c>
      <c r="R111" s="199">
        <f t="shared" si="12"/>
        <v>0</v>
      </c>
      <c r="S111" s="199">
        <v>0</v>
      </c>
      <c r="T111" s="200">
        <f t="shared" si="13"/>
        <v>0</v>
      </c>
      <c r="AR111" s="22" t="s">
        <v>175</v>
      </c>
      <c r="AT111" s="22" t="s">
        <v>151</v>
      </c>
      <c r="AU111" s="22" t="s">
        <v>82</v>
      </c>
      <c r="AY111" s="22" t="s">
        <v>148</v>
      </c>
      <c r="BE111" s="201">
        <f t="shared" si="14"/>
        <v>0</v>
      </c>
      <c r="BF111" s="201">
        <f t="shared" si="15"/>
        <v>0</v>
      </c>
      <c r="BG111" s="201">
        <f t="shared" si="16"/>
        <v>0</v>
      </c>
      <c r="BH111" s="201">
        <f t="shared" si="17"/>
        <v>0</v>
      </c>
      <c r="BI111" s="201">
        <f t="shared" si="18"/>
        <v>0</v>
      </c>
      <c r="BJ111" s="22" t="s">
        <v>155</v>
      </c>
      <c r="BK111" s="201">
        <f t="shared" si="19"/>
        <v>0</v>
      </c>
      <c r="BL111" s="22" t="s">
        <v>175</v>
      </c>
      <c r="BM111" s="22" t="s">
        <v>1045</v>
      </c>
    </row>
    <row r="112" spans="2:65" s="1" customFormat="1" ht="16.5" customHeight="1">
      <c r="B112" s="39"/>
      <c r="C112" s="190" t="s">
        <v>262</v>
      </c>
      <c r="D112" s="190" t="s">
        <v>151</v>
      </c>
      <c r="E112" s="191" t="s">
        <v>1046</v>
      </c>
      <c r="F112" s="192" t="s">
        <v>1047</v>
      </c>
      <c r="G112" s="193" t="s">
        <v>174</v>
      </c>
      <c r="H112" s="194">
        <v>25</v>
      </c>
      <c r="I112" s="195"/>
      <c r="J112" s="196">
        <f t="shared" si="10"/>
        <v>0</v>
      </c>
      <c r="K112" s="192" t="s">
        <v>21</v>
      </c>
      <c r="L112" s="59"/>
      <c r="M112" s="197" t="s">
        <v>21</v>
      </c>
      <c r="N112" s="198" t="s">
        <v>45</v>
      </c>
      <c r="O112" s="40"/>
      <c r="P112" s="199">
        <f t="shared" si="11"/>
        <v>0</v>
      </c>
      <c r="Q112" s="199">
        <v>0</v>
      </c>
      <c r="R112" s="199">
        <f t="shared" si="12"/>
        <v>0</v>
      </c>
      <c r="S112" s="199">
        <v>0</v>
      </c>
      <c r="T112" s="200">
        <f t="shared" si="13"/>
        <v>0</v>
      </c>
      <c r="AR112" s="22" t="s">
        <v>175</v>
      </c>
      <c r="AT112" s="22" t="s">
        <v>151</v>
      </c>
      <c r="AU112" s="22" t="s">
        <v>82</v>
      </c>
      <c r="AY112" s="22" t="s">
        <v>148</v>
      </c>
      <c r="BE112" s="201">
        <f t="shared" si="14"/>
        <v>0</v>
      </c>
      <c r="BF112" s="201">
        <f t="shared" si="15"/>
        <v>0</v>
      </c>
      <c r="BG112" s="201">
        <f t="shared" si="16"/>
        <v>0</v>
      </c>
      <c r="BH112" s="201">
        <f t="shared" si="17"/>
        <v>0</v>
      </c>
      <c r="BI112" s="201">
        <f t="shared" si="18"/>
        <v>0</v>
      </c>
      <c r="BJ112" s="22" t="s">
        <v>155</v>
      </c>
      <c r="BK112" s="201">
        <f t="shared" si="19"/>
        <v>0</v>
      </c>
      <c r="BL112" s="22" t="s">
        <v>175</v>
      </c>
      <c r="BM112" s="22" t="s">
        <v>1048</v>
      </c>
    </row>
    <row r="113" spans="2:65" s="1" customFormat="1" ht="16.5" customHeight="1">
      <c r="B113" s="39"/>
      <c r="C113" s="190" t="s">
        <v>266</v>
      </c>
      <c r="D113" s="190" t="s">
        <v>151</v>
      </c>
      <c r="E113" s="191" t="s">
        <v>1049</v>
      </c>
      <c r="F113" s="192" t="s">
        <v>1050</v>
      </c>
      <c r="G113" s="193" t="s">
        <v>174</v>
      </c>
      <c r="H113" s="194">
        <v>85</v>
      </c>
      <c r="I113" s="195"/>
      <c r="J113" s="196">
        <f t="shared" si="10"/>
        <v>0</v>
      </c>
      <c r="K113" s="192" t="s">
        <v>21</v>
      </c>
      <c r="L113" s="59"/>
      <c r="M113" s="197" t="s">
        <v>21</v>
      </c>
      <c r="N113" s="198" t="s">
        <v>45</v>
      </c>
      <c r="O113" s="40"/>
      <c r="P113" s="199">
        <f t="shared" si="11"/>
        <v>0</v>
      </c>
      <c r="Q113" s="199">
        <v>0</v>
      </c>
      <c r="R113" s="199">
        <f t="shared" si="12"/>
        <v>0</v>
      </c>
      <c r="S113" s="199">
        <v>0</v>
      </c>
      <c r="T113" s="200">
        <f t="shared" si="13"/>
        <v>0</v>
      </c>
      <c r="AR113" s="22" t="s">
        <v>175</v>
      </c>
      <c r="AT113" s="22" t="s">
        <v>151</v>
      </c>
      <c r="AU113" s="22" t="s">
        <v>82</v>
      </c>
      <c r="AY113" s="22" t="s">
        <v>148</v>
      </c>
      <c r="BE113" s="201">
        <f t="shared" si="14"/>
        <v>0</v>
      </c>
      <c r="BF113" s="201">
        <f t="shared" si="15"/>
        <v>0</v>
      </c>
      <c r="BG113" s="201">
        <f t="shared" si="16"/>
        <v>0</v>
      </c>
      <c r="BH113" s="201">
        <f t="shared" si="17"/>
        <v>0</v>
      </c>
      <c r="BI113" s="201">
        <f t="shared" si="18"/>
        <v>0</v>
      </c>
      <c r="BJ113" s="22" t="s">
        <v>155</v>
      </c>
      <c r="BK113" s="201">
        <f t="shared" si="19"/>
        <v>0</v>
      </c>
      <c r="BL113" s="22" t="s">
        <v>175</v>
      </c>
      <c r="BM113" s="22" t="s">
        <v>1051</v>
      </c>
    </row>
    <row r="114" spans="2:65" s="1" customFormat="1" ht="16.5" customHeight="1">
      <c r="B114" s="39"/>
      <c r="C114" s="190" t="s">
        <v>272</v>
      </c>
      <c r="D114" s="190" t="s">
        <v>151</v>
      </c>
      <c r="E114" s="191" t="s">
        <v>1052</v>
      </c>
      <c r="F114" s="192" t="s">
        <v>1053</v>
      </c>
      <c r="G114" s="193" t="s">
        <v>174</v>
      </c>
      <c r="H114" s="194">
        <v>75</v>
      </c>
      <c r="I114" s="195"/>
      <c r="J114" s="196">
        <f t="shared" si="10"/>
        <v>0</v>
      </c>
      <c r="K114" s="192" t="s">
        <v>21</v>
      </c>
      <c r="L114" s="59"/>
      <c r="M114" s="197" t="s">
        <v>21</v>
      </c>
      <c r="N114" s="198" t="s">
        <v>45</v>
      </c>
      <c r="O114" s="40"/>
      <c r="P114" s="199">
        <f t="shared" si="11"/>
        <v>0</v>
      </c>
      <c r="Q114" s="199">
        <v>0</v>
      </c>
      <c r="R114" s="199">
        <f t="shared" si="12"/>
        <v>0</v>
      </c>
      <c r="S114" s="199">
        <v>0</v>
      </c>
      <c r="T114" s="200">
        <f t="shared" si="13"/>
        <v>0</v>
      </c>
      <c r="AR114" s="22" t="s">
        <v>175</v>
      </c>
      <c r="AT114" s="22" t="s">
        <v>151</v>
      </c>
      <c r="AU114" s="22" t="s">
        <v>82</v>
      </c>
      <c r="AY114" s="22" t="s">
        <v>148</v>
      </c>
      <c r="BE114" s="201">
        <f t="shared" si="14"/>
        <v>0</v>
      </c>
      <c r="BF114" s="201">
        <f t="shared" si="15"/>
        <v>0</v>
      </c>
      <c r="BG114" s="201">
        <f t="shared" si="16"/>
        <v>0</v>
      </c>
      <c r="BH114" s="201">
        <f t="shared" si="17"/>
        <v>0</v>
      </c>
      <c r="BI114" s="201">
        <f t="shared" si="18"/>
        <v>0</v>
      </c>
      <c r="BJ114" s="22" t="s">
        <v>155</v>
      </c>
      <c r="BK114" s="201">
        <f t="shared" si="19"/>
        <v>0</v>
      </c>
      <c r="BL114" s="22" t="s">
        <v>175</v>
      </c>
      <c r="BM114" s="22" t="s">
        <v>1054</v>
      </c>
    </row>
    <row r="115" spans="2:65" s="1" customFormat="1" ht="16.5" customHeight="1">
      <c r="B115" s="39"/>
      <c r="C115" s="190" t="s">
        <v>276</v>
      </c>
      <c r="D115" s="190" t="s">
        <v>151</v>
      </c>
      <c r="E115" s="191" t="s">
        <v>1055</v>
      </c>
      <c r="F115" s="192" t="s">
        <v>1056</v>
      </c>
      <c r="G115" s="193" t="s">
        <v>306</v>
      </c>
      <c r="H115" s="194">
        <v>1</v>
      </c>
      <c r="I115" s="195"/>
      <c r="J115" s="196">
        <f t="shared" si="10"/>
        <v>0</v>
      </c>
      <c r="K115" s="192" t="s">
        <v>21</v>
      </c>
      <c r="L115" s="59"/>
      <c r="M115" s="197" t="s">
        <v>21</v>
      </c>
      <c r="N115" s="198" t="s">
        <v>45</v>
      </c>
      <c r="O115" s="40"/>
      <c r="P115" s="199">
        <f t="shared" si="11"/>
        <v>0</v>
      </c>
      <c r="Q115" s="199">
        <v>0</v>
      </c>
      <c r="R115" s="199">
        <f t="shared" si="12"/>
        <v>0</v>
      </c>
      <c r="S115" s="199">
        <v>0</v>
      </c>
      <c r="T115" s="200">
        <f t="shared" si="13"/>
        <v>0</v>
      </c>
      <c r="AR115" s="22" t="s">
        <v>175</v>
      </c>
      <c r="AT115" s="22" t="s">
        <v>151</v>
      </c>
      <c r="AU115" s="22" t="s">
        <v>82</v>
      </c>
      <c r="AY115" s="22" t="s">
        <v>148</v>
      </c>
      <c r="BE115" s="201">
        <f t="shared" si="14"/>
        <v>0</v>
      </c>
      <c r="BF115" s="201">
        <f t="shared" si="15"/>
        <v>0</v>
      </c>
      <c r="BG115" s="201">
        <f t="shared" si="16"/>
        <v>0</v>
      </c>
      <c r="BH115" s="201">
        <f t="shared" si="17"/>
        <v>0</v>
      </c>
      <c r="BI115" s="201">
        <f t="shared" si="18"/>
        <v>0</v>
      </c>
      <c r="BJ115" s="22" t="s">
        <v>155</v>
      </c>
      <c r="BK115" s="201">
        <f t="shared" si="19"/>
        <v>0</v>
      </c>
      <c r="BL115" s="22" t="s">
        <v>175</v>
      </c>
      <c r="BM115" s="22" t="s">
        <v>1057</v>
      </c>
    </row>
    <row r="116" spans="2:65" s="1" customFormat="1" ht="16.5" customHeight="1">
      <c r="B116" s="39"/>
      <c r="C116" s="190" t="s">
        <v>280</v>
      </c>
      <c r="D116" s="190" t="s">
        <v>151</v>
      </c>
      <c r="E116" s="191" t="s">
        <v>1058</v>
      </c>
      <c r="F116" s="192" t="s">
        <v>913</v>
      </c>
      <c r="G116" s="193" t="s">
        <v>174</v>
      </c>
      <c r="H116" s="194">
        <v>25</v>
      </c>
      <c r="I116" s="195"/>
      <c r="J116" s="196">
        <f t="shared" si="10"/>
        <v>0</v>
      </c>
      <c r="K116" s="192" t="s">
        <v>21</v>
      </c>
      <c r="L116" s="59"/>
      <c r="M116" s="197" t="s">
        <v>21</v>
      </c>
      <c r="N116" s="198" t="s">
        <v>45</v>
      </c>
      <c r="O116" s="40"/>
      <c r="P116" s="199">
        <f t="shared" si="11"/>
        <v>0</v>
      </c>
      <c r="Q116" s="199">
        <v>0</v>
      </c>
      <c r="R116" s="199">
        <f t="shared" si="12"/>
        <v>0</v>
      </c>
      <c r="S116" s="199">
        <v>0</v>
      </c>
      <c r="T116" s="200">
        <f t="shared" si="13"/>
        <v>0</v>
      </c>
      <c r="AR116" s="22" t="s">
        <v>175</v>
      </c>
      <c r="AT116" s="22" t="s">
        <v>151</v>
      </c>
      <c r="AU116" s="22" t="s">
        <v>82</v>
      </c>
      <c r="AY116" s="22" t="s">
        <v>148</v>
      </c>
      <c r="BE116" s="201">
        <f t="shared" si="14"/>
        <v>0</v>
      </c>
      <c r="BF116" s="201">
        <f t="shared" si="15"/>
        <v>0</v>
      </c>
      <c r="BG116" s="201">
        <f t="shared" si="16"/>
        <v>0</v>
      </c>
      <c r="BH116" s="201">
        <f t="shared" si="17"/>
        <v>0</v>
      </c>
      <c r="BI116" s="201">
        <f t="shared" si="18"/>
        <v>0</v>
      </c>
      <c r="BJ116" s="22" t="s">
        <v>155</v>
      </c>
      <c r="BK116" s="201">
        <f t="shared" si="19"/>
        <v>0</v>
      </c>
      <c r="BL116" s="22" t="s">
        <v>175</v>
      </c>
      <c r="BM116" s="22" t="s">
        <v>1059</v>
      </c>
    </row>
    <row r="117" spans="2:65" s="1" customFormat="1" ht="16.5" customHeight="1">
      <c r="B117" s="39"/>
      <c r="C117" s="190" t="s">
        <v>285</v>
      </c>
      <c r="D117" s="190" t="s">
        <v>151</v>
      </c>
      <c r="E117" s="191" t="s">
        <v>1060</v>
      </c>
      <c r="F117" s="192" t="s">
        <v>916</v>
      </c>
      <c r="G117" s="193" t="s">
        <v>174</v>
      </c>
      <c r="H117" s="194">
        <v>10</v>
      </c>
      <c r="I117" s="195"/>
      <c r="J117" s="196">
        <f t="shared" si="10"/>
        <v>0</v>
      </c>
      <c r="K117" s="192" t="s">
        <v>21</v>
      </c>
      <c r="L117" s="59"/>
      <c r="M117" s="197" t="s">
        <v>21</v>
      </c>
      <c r="N117" s="198" t="s">
        <v>45</v>
      </c>
      <c r="O117" s="40"/>
      <c r="P117" s="199">
        <f t="shared" si="11"/>
        <v>0</v>
      </c>
      <c r="Q117" s="199">
        <v>0</v>
      </c>
      <c r="R117" s="199">
        <f t="shared" si="12"/>
        <v>0</v>
      </c>
      <c r="S117" s="199">
        <v>0</v>
      </c>
      <c r="T117" s="200">
        <f t="shared" si="13"/>
        <v>0</v>
      </c>
      <c r="AR117" s="22" t="s">
        <v>175</v>
      </c>
      <c r="AT117" s="22" t="s">
        <v>151</v>
      </c>
      <c r="AU117" s="22" t="s">
        <v>82</v>
      </c>
      <c r="AY117" s="22" t="s">
        <v>148</v>
      </c>
      <c r="BE117" s="201">
        <f t="shared" si="14"/>
        <v>0</v>
      </c>
      <c r="BF117" s="201">
        <f t="shared" si="15"/>
        <v>0</v>
      </c>
      <c r="BG117" s="201">
        <f t="shared" si="16"/>
        <v>0</v>
      </c>
      <c r="BH117" s="201">
        <f t="shared" si="17"/>
        <v>0</v>
      </c>
      <c r="BI117" s="201">
        <f t="shared" si="18"/>
        <v>0</v>
      </c>
      <c r="BJ117" s="22" t="s">
        <v>155</v>
      </c>
      <c r="BK117" s="201">
        <f t="shared" si="19"/>
        <v>0</v>
      </c>
      <c r="BL117" s="22" t="s">
        <v>175</v>
      </c>
      <c r="BM117" s="22" t="s">
        <v>1061</v>
      </c>
    </row>
    <row r="118" spans="2:65" s="1" customFormat="1" ht="16.5" customHeight="1">
      <c r="B118" s="39"/>
      <c r="C118" s="190" t="s">
        <v>289</v>
      </c>
      <c r="D118" s="190" t="s">
        <v>151</v>
      </c>
      <c r="E118" s="191" t="s">
        <v>1062</v>
      </c>
      <c r="F118" s="192" t="s">
        <v>1063</v>
      </c>
      <c r="G118" s="193" t="s">
        <v>174</v>
      </c>
      <c r="H118" s="194">
        <v>35</v>
      </c>
      <c r="I118" s="195"/>
      <c r="J118" s="196">
        <f t="shared" si="10"/>
        <v>0</v>
      </c>
      <c r="K118" s="192" t="s">
        <v>21</v>
      </c>
      <c r="L118" s="59"/>
      <c r="M118" s="197" t="s">
        <v>21</v>
      </c>
      <c r="N118" s="198" t="s">
        <v>45</v>
      </c>
      <c r="O118" s="40"/>
      <c r="P118" s="199">
        <f t="shared" si="11"/>
        <v>0</v>
      </c>
      <c r="Q118" s="199">
        <v>0</v>
      </c>
      <c r="R118" s="199">
        <f t="shared" si="12"/>
        <v>0</v>
      </c>
      <c r="S118" s="199">
        <v>0</v>
      </c>
      <c r="T118" s="200">
        <f t="shared" si="13"/>
        <v>0</v>
      </c>
      <c r="AR118" s="22" t="s">
        <v>175</v>
      </c>
      <c r="AT118" s="22" t="s">
        <v>151</v>
      </c>
      <c r="AU118" s="22" t="s">
        <v>82</v>
      </c>
      <c r="AY118" s="22" t="s">
        <v>148</v>
      </c>
      <c r="BE118" s="201">
        <f t="shared" si="14"/>
        <v>0</v>
      </c>
      <c r="BF118" s="201">
        <f t="shared" si="15"/>
        <v>0</v>
      </c>
      <c r="BG118" s="201">
        <f t="shared" si="16"/>
        <v>0</v>
      </c>
      <c r="BH118" s="201">
        <f t="shared" si="17"/>
        <v>0</v>
      </c>
      <c r="BI118" s="201">
        <f t="shared" si="18"/>
        <v>0</v>
      </c>
      <c r="BJ118" s="22" t="s">
        <v>155</v>
      </c>
      <c r="BK118" s="201">
        <f t="shared" si="19"/>
        <v>0</v>
      </c>
      <c r="BL118" s="22" t="s">
        <v>175</v>
      </c>
      <c r="BM118" s="22" t="s">
        <v>1064</v>
      </c>
    </row>
    <row r="119" spans="2:65" s="1" customFormat="1" ht="16.5" customHeight="1">
      <c r="B119" s="39"/>
      <c r="C119" s="190" t="s">
        <v>293</v>
      </c>
      <c r="D119" s="190" t="s">
        <v>151</v>
      </c>
      <c r="E119" s="191" t="s">
        <v>1065</v>
      </c>
      <c r="F119" s="192" t="s">
        <v>1066</v>
      </c>
      <c r="G119" s="193" t="s">
        <v>174</v>
      </c>
      <c r="H119" s="194">
        <v>95</v>
      </c>
      <c r="I119" s="195"/>
      <c r="J119" s="196">
        <f t="shared" si="10"/>
        <v>0</v>
      </c>
      <c r="K119" s="192" t="s">
        <v>21</v>
      </c>
      <c r="L119" s="59"/>
      <c r="M119" s="197" t="s">
        <v>21</v>
      </c>
      <c r="N119" s="198" t="s">
        <v>45</v>
      </c>
      <c r="O119" s="40"/>
      <c r="P119" s="199">
        <f t="shared" si="11"/>
        <v>0</v>
      </c>
      <c r="Q119" s="199">
        <v>0</v>
      </c>
      <c r="R119" s="199">
        <f t="shared" si="12"/>
        <v>0</v>
      </c>
      <c r="S119" s="199">
        <v>0</v>
      </c>
      <c r="T119" s="200">
        <f t="shared" si="13"/>
        <v>0</v>
      </c>
      <c r="AR119" s="22" t="s">
        <v>175</v>
      </c>
      <c r="AT119" s="22" t="s">
        <v>151</v>
      </c>
      <c r="AU119" s="22" t="s">
        <v>82</v>
      </c>
      <c r="AY119" s="22" t="s">
        <v>148</v>
      </c>
      <c r="BE119" s="201">
        <f t="shared" si="14"/>
        <v>0</v>
      </c>
      <c r="BF119" s="201">
        <f t="shared" si="15"/>
        <v>0</v>
      </c>
      <c r="BG119" s="201">
        <f t="shared" si="16"/>
        <v>0</v>
      </c>
      <c r="BH119" s="201">
        <f t="shared" si="17"/>
        <v>0</v>
      </c>
      <c r="BI119" s="201">
        <f t="shared" si="18"/>
        <v>0</v>
      </c>
      <c r="BJ119" s="22" t="s">
        <v>155</v>
      </c>
      <c r="BK119" s="201">
        <f t="shared" si="19"/>
        <v>0</v>
      </c>
      <c r="BL119" s="22" t="s">
        <v>175</v>
      </c>
      <c r="BM119" s="22" t="s">
        <v>1067</v>
      </c>
    </row>
    <row r="120" spans="2:65" s="1" customFormat="1" ht="16.5" customHeight="1">
      <c r="B120" s="39"/>
      <c r="C120" s="190" t="s">
        <v>297</v>
      </c>
      <c r="D120" s="190" t="s">
        <v>151</v>
      </c>
      <c r="E120" s="191" t="s">
        <v>1068</v>
      </c>
      <c r="F120" s="192" t="s">
        <v>1069</v>
      </c>
      <c r="G120" s="193" t="s">
        <v>174</v>
      </c>
      <c r="H120" s="194">
        <v>50</v>
      </c>
      <c r="I120" s="195"/>
      <c r="J120" s="196">
        <f t="shared" si="10"/>
        <v>0</v>
      </c>
      <c r="K120" s="192" t="s">
        <v>21</v>
      </c>
      <c r="L120" s="59"/>
      <c r="M120" s="197" t="s">
        <v>21</v>
      </c>
      <c r="N120" s="198" t="s">
        <v>45</v>
      </c>
      <c r="O120" s="40"/>
      <c r="P120" s="199">
        <f t="shared" si="11"/>
        <v>0</v>
      </c>
      <c r="Q120" s="199">
        <v>0</v>
      </c>
      <c r="R120" s="199">
        <f t="shared" si="12"/>
        <v>0</v>
      </c>
      <c r="S120" s="199">
        <v>0</v>
      </c>
      <c r="T120" s="200">
        <f t="shared" si="13"/>
        <v>0</v>
      </c>
      <c r="AR120" s="22" t="s">
        <v>175</v>
      </c>
      <c r="AT120" s="22" t="s">
        <v>151</v>
      </c>
      <c r="AU120" s="22" t="s">
        <v>82</v>
      </c>
      <c r="AY120" s="22" t="s">
        <v>148</v>
      </c>
      <c r="BE120" s="201">
        <f t="shared" si="14"/>
        <v>0</v>
      </c>
      <c r="BF120" s="201">
        <f t="shared" si="15"/>
        <v>0</v>
      </c>
      <c r="BG120" s="201">
        <f t="shared" si="16"/>
        <v>0</v>
      </c>
      <c r="BH120" s="201">
        <f t="shared" si="17"/>
        <v>0</v>
      </c>
      <c r="BI120" s="201">
        <f t="shared" si="18"/>
        <v>0</v>
      </c>
      <c r="BJ120" s="22" t="s">
        <v>155</v>
      </c>
      <c r="BK120" s="201">
        <f t="shared" si="19"/>
        <v>0</v>
      </c>
      <c r="BL120" s="22" t="s">
        <v>175</v>
      </c>
      <c r="BM120" s="22" t="s">
        <v>1070</v>
      </c>
    </row>
    <row r="121" spans="2:65" s="1" customFormat="1" ht="16.5" customHeight="1">
      <c r="B121" s="39"/>
      <c r="C121" s="190" t="s">
        <v>303</v>
      </c>
      <c r="D121" s="190" t="s">
        <v>151</v>
      </c>
      <c r="E121" s="191" t="s">
        <v>1071</v>
      </c>
      <c r="F121" s="192" t="s">
        <v>1072</v>
      </c>
      <c r="G121" s="193" t="s">
        <v>1073</v>
      </c>
      <c r="H121" s="194">
        <v>3</v>
      </c>
      <c r="I121" s="195"/>
      <c r="J121" s="196">
        <f t="shared" si="10"/>
        <v>0</v>
      </c>
      <c r="K121" s="192" t="s">
        <v>21</v>
      </c>
      <c r="L121" s="59"/>
      <c r="M121" s="197" t="s">
        <v>21</v>
      </c>
      <c r="N121" s="198" t="s">
        <v>45</v>
      </c>
      <c r="O121" s="40"/>
      <c r="P121" s="199">
        <f t="shared" si="11"/>
        <v>0</v>
      </c>
      <c r="Q121" s="199">
        <v>0</v>
      </c>
      <c r="R121" s="199">
        <f t="shared" si="12"/>
        <v>0</v>
      </c>
      <c r="S121" s="199">
        <v>0</v>
      </c>
      <c r="T121" s="200">
        <f t="shared" si="13"/>
        <v>0</v>
      </c>
      <c r="AR121" s="22" t="s">
        <v>175</v>
      </c>
      <c r="AT121" s="22" t="s">
        <v>151</v>
      </c>
      <c r="AU121" s="22" t="s">
        <v>82</v>
      </c>
      <c r="AY121" s="22" t="s">
        <v>148</v>
      </c>
      <c r="BE121" s="201">
        <f t="shared" si="14"/>
        <v>0</v>
      </c>
      <c r="BF121" s="201">
        <f t="shared" si="15"/>
        <v>0</v>
      </c>
      <c r="BG121" s="201">
        <f t="shared" si="16"/>
        <v>0</v>
      </c>
      <c r="BH121" s="201">
        <f t="shared" si="17"/>
        <v>0</v>
      </c>
      <c r="BI121" s="201">
        <f t="shared" si="18"/>
        <v>0</v>
      </c>
      <c r="BJ121" s="22" t="s">
        <v>155</v>
      </c>
      <c r="BK121" s="201">
        <f t="shared" si="19"/>
        <v>0</v>
      </c>
      <c r="BL121" s="22" t="s">
        <v>175</v>
      </c>
      <c r="BM121" s="22" t="s">
        <v>1074</v>
      </c>
    </row>
    <row r="122" spans="2:65" s="10" customFormat="1" ht="29.85" customHeight="1">
      <c r="B122" s="174"/>
      <c r="C122" s="175"/>
      <c r="D122" s="176" t="s">
        <v>71</v>
      </c>
      <c r="E122" s="188" t="s">
        <v>830</v>
      </c>
      <c r="F122" s="188" t="s">
        <v>948</v>
      </c>
      <c r="G122" s="175"/>
      <c r="H122" s="175"/>
      <c r="I122" s="178"/>
      <c r="J122" s="189">
        <f>BK122</f>
        <v>0</v>
      </c>
      <c r="K122" s="175"/>
      <c r="L122" s="180"/>
      <c r="M122" s="181"/>
      <c r="N122" s="182"/>
      <c r="O122" s="182"/>
      <c r="P122" s="183">
        <f>SUM(P123:P132)</f>
        <v>0</v>
      </c>
      <c r="Q122" s="182"/>
      <c r="R122" s="183">
        <f>SUM(R123:R132)</f>
        <v>0</v>
      </c>
      <c r="S122" s="182"/>
      <c r="T122" s="184">
        <f>SUM(T123:T132)</f>
        <v>0</v>
      </c>
      <c r="AR122" s="185" t="s">
        <v>82</v>
      </c>
      <c r="AT122" s="186" t="s">
        <v>71</v>
      </c>
      <c r="AU122" s="186" t="s">
        <v>80</v>
      </c>
      <c r="AY122" s="185" t="s">
        <v>148</v>
      </c>
      <c r="BK122" s="187">
        <f>SUM(BK123:BK132)</f>
        <v>0</v>
      </c>
    </row>
    <row r="123" spans="2:65" s="1" customFormat="1" ht="16.5" customHeight="1">
      <c r="B123" s="39"/>
      <c r="C123" s="190" t="s">
        <v>312</v>
      </c>
      <c r="D123" s="190" t="s">
        <v>151</v>
      </c>
      <c r="E123" s="191" t="s">
        <v>1075</v>
      </c>
      <c r="F123" s="192" t="s">
        <v>1076</v>
      </c>
      <c r="G123" s="193" t="s">
        <v>196</v>
      </c>
      <c r="H123" s="194">
        <v>1</v>
      </c>
      <c r="I123" s="195"/>
      <c r="J123" s="196">
        <f t="shared" ref="J123:J128" si="20">ROUND(I123*H123,2)</f>
        <v>0</v>
      </c>
      <c r="K123" s="192" t="s">
        <v>21</v>
      </c>
      <c r="L123" s="59"/>
      <c r="M123" s="197" t="s">
        <v>21</v>
      </c>
      <c r="N123" s="198" t="s">
        <v>45</v>
      </c>
      <c r="O123" s="40"/>
      <c r="P123" s="199">
        <f t="shared" ref="P123:P128" si="21">O123*H123</f>
        <v>0</v>
      </c>
      <c r="Q123" s="199">
        <v>0</v>
      </c>
      <c r="R123" s="199">
        <f t="shared" ref="R123:R128" si="22">Q123*H123</f>
        <v>0</v>
      </c>
      <c r="S123" s="199">
        <v>0</v>
      </c>
      <c r="T123" s="200">
        <f t="shared" ref="T123:T128" si="23">S123*H123</f>
        <v>0</v>
      </c>
      <c r="AR123" s="22" t="s">
        <v>175</v>
      </c>
      <c r="AT123" s="22" t="s">
        <v>151</v>
      </c>
      <c r="AU123" s="22" t="s">
        <v>82</v>
      </c>
      <c r="AY123" s="22" t="s">
        <v>148</v>
      </c>
      <c r="BE123" s="201">
        <f t="shared" ref="BE123:BE128" si="24">IF(N123="základní",J123,0)</f>
        <v>0</v>
      </c>
      <c r="BF123" s="201">
        <f t="shared" ref="BF123:BF128" si="25">IF(N123="snížená",J123,0)</f>
        <v>0</v>
      </c>
      <c r="BG123" s="201">
        <f t="shared" ref="BG123:BG128" si="26">IF(N123="zákl. přenesená",J123,0)</f>
        <v>0</v>
      </c>
      <c r="BH123" s="201">
        <f t="shared" ref="BH123:BH128" si="27">IF(N123="sníž. přenesená",J123,0)</f>
        <v>0</v>
      </c>
      <c r="BI123" s="201">
        <f t="shared" ref="BI123:BI128" si="28">IF(N123="nulová",J123,0)</f>
        <v>0</v>
      </c>
      <c r="BJ123" s="22" t="s">
        <v>155</v>
      </c>
      <c r="BK123" s="201">
        <f t="shared" ref="BK123:BK128" si="29">ROUND(I123*H123,2)</f>
        <v>0</v>
      </c>
      <c r="BL123" s="22" t="s">
        <v>175</v>
      </c>
      <c r="BM123" s="22" t="s">
        <v>1077</v>
      </c>
    </row>
    <row r="124" spans="2:65" s="1" customFormat="1" ht="16.5" customHeight="1">
      <c r="B124" s="39"/>
      <c r="C124" s="190" t="s">
        <v>317</v>
      </c>
      <c r="D124" s="190" t="s">
        <v>151</v>
      </c>
      <c r="E124" s="191" t="s">
        <v>1078</v>
      </c>
      <c r="F124" s="192" t="s">
        <v>1079</v>
      </c>
      <c r="G124" s="193" t="s">
        <v>306</v>
      </c>
      <c r="H124" s="194">
        <v>1</v>
      </c>
      <c r="I124" s="195"/>
      <c r="J124" s="196">
        <f t="shared" si="20"/>
        <v>0</v>
      </c>
      <c r="K124" s="192" t="s">
        <v>21</v>
      </c>
      <c r="L124" s="59"/>
      <c r="M124" s="197" t="s">
        <v>21</v>
      </c>
      <c r="N124" s="198" t="s">
        <v>45</v>
      </c>
      <c r="O124" s="40"/>
      <c r="P124" s="199">
        <f t="shared" si="21"/>
        <v>0</v>
      </c>
      <c r="Q124" s="199">
        <v>0</v>
      </c>
      <c r="R124" s="199">
        <f t="shared" si="22"/>
        <v>0</v>
      </c>
      <c r="S124" s="199">
        <v>0</v>
      </c>
      <c r="T124" s="200">
        <f t="shared" si="23"/>
        <v>0</v>
      </c>
      <c r="AR124" s="22" t="s">
        <v>175</v>
      </c>
      <c r="AT124" s="22" t="s">
        <v>151</v>
      </c>
      <c r="AU124" s="22" t="s">
        <v>82</v>
      </c>
      <c r="AY124" s="22" t="s">
        <v>148</v>
      </c>
      <c r="BE124" s="201">
        <f t="shared" si="24"/>
        <v>0</v>
      </c>
      <c r="BF124" s="201">
        <f t="shared" si="25"/>
        <v>0</v>
      </c>
      <c r="BG124" s="201">
        <f t="shared" si="26"/>
        <v>0</v>
      </c>
      <c r="BH124" s="201">
        <f t="shared" si="27"/>
        <v>0</v>
      </c>
      <c r="BI124" s="201">
        <f t="shared" si="28"/>
        <v>0</v>
      </c>
      <c r="BJ124" s="22" t="s">
        <v>155</v>
      </c>
      <c r="BK124" s="201">
        <f t="shared" si="29"/>
        <v>0</v>
      </c>
      <c r="BL124" s="22" t="s">
        <v>175</v>
      </c>
      <c r="BM124" s="22" t="s">
        <v>1080</v>
      </c>
    </row>
    <row r="125" spans="2:65" s="1" customFormat="1" ht="16.5" customHeight="1">
      <c r="B125" s="39"/>
      <c r="C125" s="190" t="s">
        <v>322</v>
      </c>
      <c r="D125" s="190" t="s">
        <v>151</v>
      </c>
      <c r="E125" s="191" t="s">
        <v>1081</v>
      </c>
      <c r="F125" s="192" t="s">
        <v>372</v>
      </c>
      <c r="G125" s="193" t="s">
        <v>306</v>
      </c>
      <c r="H125" s="194">
        <v>1</v>
      </c>
      <c r="I125" s="195"/>
      <c r="J125" s="196">
        <f t="shared" si="20"/>
        <v>0</v>
      </c>
      <c r="K125" s="192" t="s">
        <v>21</v>
      </c>
      <c r="L125" s="59"/>
      <c r="M125" s="197" t="s">
        <v>21</v>
      </c>
      <c r="N125" s="198" t="s">
        <v>45</v>
      </c>
      <c r="O125" s="40"/>
      <c r="P125" s="199">
        <f t="shared" si="21"/>
        <v>0</v>
      </c>
      <c r="Q125" s="199">
        <v>0</v>
      </c>
      <c r="R125" s="199">
        <f t="shared" si="22"/>
        <v>0</v>
      </c>
      <c r="S125" s="199">
        <v>0</v>
      </c>
      <c r="T125" s="200">
        <f t="shared" si="23"/>
        <v>0</v>
      </c>
      <c r="AR125" s="22" t="s">
        <v>175</v>
      </c>
      <c r="AT125" s="22" t="s">
        <v>151</v>
      </c>
      <c r="AU125" s="22" t="s">
        <v>82</v>
      </c>
      <c r="AY125" s="22" t="s">
        <v>148</v>
      </c>
      <c r="BE125" s="201">
        <f t="shared" si="24"/>
        <v>0</v>
      </c>
      <c r="BF125" s="201">
        <f t="shared" si="25"/>
        <v>0</v>
      </c>
      <c r="BG125" s="201">
        <f t="shared" si="26"/>
        <v>0</v>
      </c>
      <c r="BH125" s="201">
        <f t="shared" si="27"/>
        <v>0</v>
      </c>
      <c r="BI125" s="201">
        <f t="shared" si="28"/>
        <v>0</v>
      </c>
      <c r="BJ125" s="22" t="s">
        <v>155</v>
      </c>
      <c r="BK125" s="201">
        <f t="shared" si="29"/>
        <v>0</v>
      </c>
      <c r="BL125" s="22" t="s">
        <v>175</v>
      </c>
      <c r="BM125" s="22" t="s">
        <v>1082</v>
      </c>
    </row>
    <row r="126" spans="2:65" s="1" customFormat="1" ht="16.5" customHeight="1">
      <c r="B126" s="39"/>
      <c r="C126" s="190" t="s">
        <v>326</v>
      </c>
      <c r="D126" s="190" t="s">
        <v>151</v>
      </c>
      <c r="E126" s="191" t="s">
        <v>1083</v>
      </c>
      <c r="F126" s="192" t="s">
        <v>1084</v>
      </c>
      <c r="G126" s="193" t="s">
        <v>355</v>
      </c>
      <c r="H126" s="194">
        <v>12</v>
      </c>
      <c r="I126" s="195"/>
      <c r="J126" s="196">
        <f t="shared" si="20"/>
        <v>0</v>
      </c>
      <c r="K126" s="192" t="s">
        <v>21</v>
      </c>
      <c r="L126" s="59"/>
      <c r="M126" s="197" t="s">
        <v>21</v>
      </c>
      <c r="N126" s="198" t="s">
        <v>45</v>
      </c>
      <c r="O126" s="40"/>
      <c r="P126" s="199">
        <f t="shared" si="21"/>
        <v>0</v>
      </c>
      <c r="Q126" s="199">
        <v>0</v>
      </c>
      <c r="R126" s="199">
        <f t="shared" si="22"/>
        <v>0</v>
      </c>
      <c r="S126" s="199">
        <v>0</v>
      </c>
      <c r="T126" s="200">
        <f t="shared" si="23"/>
        <v>0</v>
      </c>
      <c r="AR126" s="22" t="s">
        <v>175</v>
      </c>
      <c r="AT126" s="22" t="s">
        <v>151</v>
      </c>
      <c r="AU126" s="22" t="s">
        <v>82</v>
      </c>
      <c r="AY126" s="22" t="s">
        <v>148</v>
      </c>
      <c r="BE126" s="201">
        <f t="shared" si="24"/>
        <v>0</v>
      </c>
      <c r="BF126" s="201">
        <f t="shared" si="25"/>
        <v>0</v>
      </c>
      <c r="BG126" s="201">
        <f t="shared" si="26"/>
        <v>0</v>
      </c>
      <c r="BH126" s="201">
        <f t="shared" si="27"/>
        <v>0</v>
      </c>
      <c r="BI126" s="201">
        <f t="shared" si="28"/>
        <v>0</v>
      </c>
      <c r="BJ126" s="22" t="s">
        <v>155</v>
      </c>
      <c r="BK126" s="201">
        <f t="shared" si="29"/>
        <v>0</v>
      </c>
      <c r="BL126" s="22" t="s">
        <v>175</v>
      </c>
      <c r="BM126" s="22" t="s">
        <v>1085</v>
      </c>
    </row>
    <row r="127" spans="2:65" s="1" customFormat="1" ht="16.5" customHeight="1">
      <c r="B127" s="39"/>
      <c r="C127" s="190" t="s">
        <v>330</v>
      </c>
      <c r="D127" s="190" t="s">
        <v>151</v>
      </c>
      <c r="E127" s="191" t="s">
        <v>1086</v>
      </c>
      <c r="F127" s="192" t="s">
        <v>1087</v>
      </c>
      <c r="G127" s="193" t="s">
        <v>355</v>
      </c>
      <c r="H127" s="194">
        <v>12</v>
      </c>
      <c r="I127" s="195"/>
      <c r="J127" s="196">
        <f t="shared" si="20"/>
        <v>0</v>
      </c>
      <c r="K127" s="192" t="s">
        <v>21</v>
      </c>
      <c r="L127" s="59"/>
      <c r="M127" s="197" t="s">
        <v>21</v>
      </c>
      <c r="N127" s="198" t="s">
        <v>45</v>
      </c>
      <c r="O127" s="40"/>
      <c r="P127" s="199">
        <f t="shared" si="21"/>
        <v>0</v>
      </c>
      <c r="Q127" s="199">
        <v>0</v>
      </c>
      <c r="R127" s="199">
        <f t="shared" si="22"/>
        <v>0</v>
      </c>
      <c r="S127" s="199">
        <v>0</v>
      </c>
      <c r="T127" s="200">
        <f t="shared" si="23"/>
        <v>0</v>
      </c>
      <c r="AR127" s="22" t="s">
        <v>175</v>
      </c>
      <c r="AT127" s="22" t="s">
        <v>151</v>
      </c>
      <c r="AU127" s="22" t="s">
        <v>82</v>
      </c>
      <c r="AY127" s="22" t="s">
        <v>148</v>
      </c>
      <c r="BE127" s="201">
        <f t="shared" si="24"/>
        <v>0</v>
      </c>
      <c r="BF127" s="201">
        <f t="shared" si="25"/>
        <v>0</v>
      </c>
      <c r="BG127" s="201">
        <f t="shared" si="26"/>
        <v>0</v>
      </c>
      <c r="BH127" s="201">
        <f t="shared" si="27"/>
        <v>0</v>
      </c>
      <c r="BI127" s="201">
        <f t="shared" si="28"/>
        <v>0</v>
      </c>
      <c r="BJ127" s="22" t="s">
        <v>155</v>
      </c>
      <c r="BK127" s="201">
        <f t="shared" si="29"/>
        <v>0</v>
      </c>
      <c r="BL127" s="22" t="s">
        <v>175</v>
      </c>
      <c r="BM127" s="22" t="s">
        <v>1088</v>
      </c>
    </row>
    <row r="128" spans="2:65" s="1" customFormat="1" ht="16.5" customHeight="1">
      <c r="B128" s="39"/>
      <c r="C128" s="190" t="s">
        <v>334</v>
      </c>
      <c r="D128" s="190" t="s">
        <v>151</v>
      </c>
      <c r="E128" s="191" t="s">
        <v>1089</v>
      </c>
      <c r="F128" s="192" t="s">
        <v>1090</v>
      </c>
      <c r="G128" s="193" t="s">
        <v>355</v>
      </c>
      <c r="H128" s="194">
        <v>24</v>
      </c>
      <c r="I128" s="195"/>
      <c r="J128" s="196">
        <f t="shared" si="20"/>
        <v>0</v>
      </c>
      <c r="K128" s="192" t="s">
        <v>21</v>
      </c>
      <c r="L128" s="59"/>
      <c r="M128" s="197" t="s">
        <v>21</v>
      </c>
      <c r="N128" s="198" t="s">
        <v>45</v>
      </c>
      <c r="O128" s="40"/>
      <c r="P128" s="199">
        <f t="shared" si="21"/>
        <v>0</v>
      </c>
      <c r="Q128" s="199">
        <v>0</v>
      </c>
      <c r="R128" s="199">
        <f t="shared" si="22"/>
        <v>0</v>
      </c>
      <c r="S128" s="199">
        <v>0</v>
      </c>
      <c r="T128" s="200">
        <f t="shared" si="23"/>
        <v>0</v>
      </c>
      <c r="AR128" s="22" t="s">
        <v>175</v>
      </c>
      <c r="AT128" s="22" t="s">
        <v>151</v>
      </c>
      <c r="AU128" s="22" t="s">
        <v>82</v>
      </c>
      <c r="AY128" s="22" t="s">
        <v>148</v>
      </c>
      <c r="BE128" s="201">
        <f t="shared" si="24"/>
        <v>0</v>
      </c>
      <c r="BF128" s="201">
        <f t="shared" si="25"/>
        <v>0</v>
      </c>
      <c r="BG128" s="201">
        <f t="shared" si="26"/>
        <v>0</v>
      </c>
      <c r="BH128" s="201">
        <f t="shared" si="27"/>
        <v>0</v>
      </c>
      <c r="BI128" s="201">
        <f t="shared" si="28"/>
        <v>0</v>
      </c>
      <c r="BJ128" s="22" t="s">
        <v>155</v>
      </c>
      <c r="BK128" s="201">
        <f t="shared" si="29"/>
        <v>0</v>
      </c>
      <c r="BL128" s="22" t="s">
        <v>175</v>
      </c>
      <c r="BM128" s="22" t="s">
        <v>1091</v>
      </c>
    </row>
    <row r="129" spans="2:65" s="1" customFormat="1" ht="81">
      <c r="B129" s="39"/>
      <c r="C129" s="61"/>
      <c r="D129" s="215" t="s">
        <v>835</v>
      </c>
      <c r="E129" s="61"/>
      <c r="F129" s="240" t="s">
        <v>1092</v>
      </c>
      <c r="G129" s="61"/>
      <c r="H129" s="61"/>
      <c r="I129" s="161"/>
      <c r="J129" s="61"/>
      <c r="K129" s="61"/>
      <c r="L129" s="59"/>
      <c r="M129" s="241"/>
      <c r="N129" s="40"/>
      <c r="O129" s="40"/>
      <c r="P129" s="40"/>
      <c r="Q129" s="40"/>
      <c r="R129" s="40"/>
      <c r="S129" s="40"/>
      <c r="T129" s="76"/>
      <c r="AT129" s="22" t="s">
        <v>835</v>
      </c>
      <c r="AU129" s="22" t="s">
        <v>82</v>
      </c>
    </row>
    <row r="130" spans="2:65" s="1" customFormat="1" ht="16.5" customHeight="1">
      <c r="B130" s="39"/>
      <c r="C130" s="190" t="s">
        <v>340</v>
      </c>
      <c r="D130" s="190" t="s">
        <v>151</v>
      </c>
      <c r="E130" s="191" t="s">
        <v>1093</v>
      </c>
      <c r="F130" s="192" t="s">
        <v>957</v>
      </c>
      <c r="G130" s="193" t="s">
        <v>306</v>
      </c>
      <c r="H130" s="194">
        <v>1</v>
      </c>
      <c r="I130" s="195"/>
      <c r="J130" s="196">
        <f>ROUND(I130*H130,2)</f>
        <v>0</v>
      </c>
      <c r="K130" s="192" t="s">
        <v>21</v>
      </c>
      <c r="L130" s="59"/>
      <c r="M130" s="197" t="s">
        <v>21</v>
      </c>
      <c r="N130" s="198" t="s">
        <v>45</v>
      </c>
      <c r="O130" s="40"/>
      <c r="P130" s="199">
        <f>O130*H130</f>
        <v>0</v>
      </c>
      <c r="Q130" s="199">
        <v>0</v>
      </c>
      <c r="R130" s="199">
        <f>Q130*H130</f>
        <v>0</v>
      </c>
      <c r="S130" s="199">
        <v>0</v>
      </c>
      <c r="T130" s="200">
        <f>S130*H130</f>
        <v>0</v>
      </c>
      <c r="AR130" s="22" t="s">
        <v>175</v>
      </c>
      <c r="AT130" s="22" t="s">
        <v>151</v>
      </c>
      <c r="AU130" s="22" t="s">
        <v>82</v>
      </c>
      <c r="AY130" s="22" t="s">
        <v>148</v>
      </c>
      <c r="BE130" s="201">
        <f>IF(N130="základní",J130,0)</f>
        <v>0</v>
      </c>
      <c r="BF130" s="201">
        <f>IF(N130="snížená",J130,0)</f>
        <v>0</v>
      </c>
      <c r="BG130" s="201">
        <f>IF(N130="zákl. přenesená",J130,0)</f>
        <v>0</v>
      </c>
      <c r="BH130" s="201">
        <f>IF(N130="sníž. přenesená",J130,0)</f>
        <v>0</v>
      </c>
      <c r="BI130" s="201">
        <f>IF(N130="nulová",J130,0)</f>
        <v>0</v>
      </c>
      <c r="BJ130" s="22" t="s">
        <v>155</v>
      </c>
      <c r="BK130" s="201">
        <f>ROUND(I130*H130,2)</f>
        <v>0</v>
      </c>
      <c r="BL130" s="22" t="s">
        <v>175</v>
      </c>
      <c r="BM130" s="22" t="s">
        <v>1094</v>
      </c>
    </row>
    <row r="131" spans="2:65" s="1" customFormat="1" ht="16.5" customHeight="1">
      <c r="B131" s="39"/>
      <c r="C131" s="190" t="s">
        <v>348</v>
      </c>
      <c r="D131" s="190" t="s">
        <v>151</v>
      </c>
      <c r="E131" s="191" t="s">
        <v>1095</v>
      </c>
      <c r="F131" s="192" t="s">
        <v>960</v>
      </c>
      <c r="G131" s="193" t="s">
        <v>306</v>
      </c>
      <c r="H131" s="194">
        <v>1</v>
      </c>
      <c r="I131" s="195"/>
      <c r="J131" s="196">
        <f>ROUND(I131*H131,2)</f>
        <v>0</v>
      </c>
      <c r="K131" s="192" t="s">
        <v>21</v>
      </c>
      <c r="L131" s="59"/>
      <c r="M131" s="197" t="s">
        <v>21</v>
      </c>
      <c r="N131" s="198" t="s">
        <v>45</v>
      </c>
      <c r="O131" s="40"/>
      <c r="P131" s="199">
        <f>O131*H131</f>
        <v>0</v>
      </c>
      <c r="Q131" s="199">
        <v>0</v>
      </c>
      <c r="R131" s="199">
        <f>Q131*H131</f>
        <v>0</v>
      </c>
      <c r="S131" s="199">
        <v>0</v>
      </c>
      <c r="T131" s="200">
        <f>S131*H131</f>
        <v>0</v>
      </c>
      <c r="AR131" s="22" t="s">
        <v>175</v>
      </c>
      <c r="AT131" s="22" t="s">
        <v>151</v>
      </c>
      <c r="AU131" s="22" t="s">
        <v>82</v>
      </c>
      <c r="AY131" s="22" t="s">
        <v>148</v>
      </c>
      <c r="BE131" s="201">
        <f>IF(N131="základní",J131,0)</f>
        <v>0</v>
      </c>
      <c r="BF131" s="201">
        <f>IF(N131="snížená",J131,0)</f>
        <v>0</v>
      </c>
      <c r="BG131" s="201">
        <f>IF(N131="zákl. přenesená",J131,0)</f>
        <v>0</v>
      </c>
      <c r="BH131" s="201">
        <f>IF(N131="sníž. přenesená",J131,0)</f>
        <v>0</v>
      </c>
      <c r="BI131" s="201">
        <f>IF(N131="nulová",J131,0)</f>
        <v>0</v>
      </c>
      <c r="BJ131" s="22" t="s">
        <v>155</v>
      </c>
      <c r="BK131" s="201">
        <f>ROUND(I131*H131,2)</f>
        <v>0</v>
      </c>
      <c r="BL131" s="22" t="s">
        <v>175</v>
      </c>
      <c r="BM131" s="22" t="s">
        <v>1096</v>
      </c>
    </row>
    <row r="132" spans="2:65" s="1" customFormat="1" ht="16.5" customHeight="1">
      <c r="B132" s="39"/>
      <c r="C132" s="190" t="s">
        <v>352</v>
      </c>
      <c r="D132" s="190" t="s">
        <v>151</v>
      </c>
      <c r="E132" s="191" t="s">
        <v>1097</v>
      </c>
      <c r="F132" s="192" t="s">
        <v>1098</v>
      </c>
      <c r="G132" s="193" t="s">
        <v>355</v>
      </c>
      <c r="H132" s="194">
        <v>8</v>
      </c>
      <c r="I132" s="195"/>
      <c r="J132" s="196">
        <f>ROUND(I132*H132,2)</f>
        <v>0</v>
      </c>
      <c r="K132" s="192" t="s">
        <v>21</v>
      </c>
      <c r="L132" s="59"/>
      <c r="M132" s="197" t="s">
        <v>21</v>
      </c>
      <c r="N132" s="236" t="s">
        <v>45</v>
      </c>
      <c r="O132" s="237"/>
      <c r="P132" s="238">
        <f>O132*H132</f>
        <v>0</v>
      </c>
      <c r="Q132" s="238">
        <v>0</v>
      </c>
      <c r="R132" s="238">
        <f>Q132*H132</f>
        <v>0</v>
      </c>
      <c r="S132" s="238">
        <v>0</v>
      </c>
      <c r="T132" s="239">
        <f>S132*H132</f>
        <v>0</v>
      </c>
      <c r="AR132" s="22" t="s">
        <v>175</v>
      </c>
      <c r="AT132" s="22" t="s">
        <v>151</v>
      </c>
      <c r="AU132" s="22" t="s">
        <v>82</v>
      </c>
      <c r="AY132" s="22" t="s">
        <v>148</v>
      </c>
      <c r="BE132" s="201">
        <f>IF(N132="základní",J132,0)</f>
        <v>0</v>
      </c>
      <c r="BF132" s="201">
        <f>IF(N132="snížená",J132,0)</f>
        <v>0</v>
      </c>
      <c r="BG132" s="201">
        <f>IF(N132="zákl. přenesená",J132,0)</f>
        <v>0</v>
      </c>
      <c r="BH132" s="201">
        <f>IF(N132="sníž. přenesená",J132,0)</f>
        <v>0</v>
      </c>
      <c r="BI132" s="201">
        <f>IF(N132="nulová",J132,0)</f>
        <v>0</v>
      </c>
      <c r="BJ132" s="22" t="s">
        <v>155</v>
      </c>
      <c r="BK132" s="201">
        <f>ROUND(I132*H132,2)</f>
        <v>0</v>
      </c>
      <c r="BL132" s="22" t="s">
        <v>175</v>
      </c>
      <c r="BM132" s="22" t="s">
        <v>1099</v>
      </c>
    </row>
    <row r="133" spans="2:65" s="1" customFormat="1" ht="6.95" customHeight="1">
      <c r="B133" s="54"/>
      <c r="C133" s="55"/>
      <c r="D133" s="55"/>
      <c r="E133" s="55"/>
      <c r="F133" s="55"/>
      <c r="G133" s="55"/>
      <c r="H133" s="55"/>
      <c r="I133" s="137"/>
      <c r="J133" s="55"/>
      <c r="K133" s="55"/>
      <c r="L133" s="59"/>
    </row>
  </sheetData>
  <sheetProtection algorithmName="SHA-512" hashValue="odNpHNPg2nmKnccng3F2bw8VKM0vhpZGpdRtTvIQcuDIJ9A6l3qjqiJ0UhtZejljRIA1ccgYH/nOaQVRRcyQ8A==" saltValue="Un9bcqVw3HXb3fwjnbVcCCkai5tnHZ5I/65ANR/2iukeaFNR/ESQjTjcHeyU7CMka8Z+aJYBdH6VTg4GkT/NkA==" spinCount="100000" sheet="1" objects="1" scenarios="1" formatColumns="0" formatRows="0" autoFilter="0"/>
  <autoFilter ref="C79:K132"/>
  <mergeCells count="10">
    <mergeCell ref="J51:J52"/>
    <mergeCell ref="E70:H70"/>
    <mergeCell ref="E72:H72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79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20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9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19"/>
      <c r="B1" s="110"/>
      <c r="C1" s="110"/>
      <c r="D1" s="111" t="s">
        <v>1</v>
      </c>
      <c r="E1" s="110"/>
      <c r="F1" s="112" t="s">
        <v>104</v>
      </c>
      <c r="G1" s="366" t="s">
        <v>105</v>
      </c>
      <c r="H1" s="366"/>
      <c r="I1" s="113"/>
      <c r="J1" s="112" t="s">
        <v>106</v>
      </c>
      <c r="K1" s="111" t="s">
        <v>107</v>
      </c>
      <c r="L1" s="112" t="s">
        <v>108</v>
      </c>
      <c r="M1" s="112"/>
      <c r="N1" s="112"/>
      <c r="O1" s="112"/>
      <c r="P1" s="112"/>
      <c r="Q1" s="112"/>
      <c r="R1" s="112"/>
      <c r="S1" s="112"/>
      <c r="T1" s="112"/>
      <c r="U1" s="18"/>
      <c r="V1" s="18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</row>
    <row r="2" spans="1:70" ht="36.950000000000003" customHeight="1"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AT2" s="22" t="s">
        <v>94</v>
      </c>
    </row>
    <row r="3" spans="1:70" ht="6.95" customHeight="1">
      <c r="B3" s="23"/>
      <c r="C3" s="24"/>
      <c r="D3" s="24"/>
      <c r="E3" s="24"/>
      <c r="F3" s="24"/>
      <c r="G3" s="24"/>
      <c r="H3" s="24"/>
      <c r="I3" s="114"/>
      <c r="J3" s="24"/>
      <c r="K3" s="25"/>
      <c r="AT3" s="22" t="s">
        <v>82</v>
      </c>
    </row>
    <row r="4" spans="1:70" ht="36.950000000000003" customHeight="1">
      <c r="B4" s="26"/>
      <c r="C4" s="27"/>
      <c r="D4" s="28" t="s">
        <v>109</v>
      </c>
      <c r="E4" s="27"/>
      <c r="F4" s="27"/>
      <c r="G4" s="27"/>
      <c r="H4" s="27"/>
      <c r="I4" s="115"/>
      <c r="J4" s="27"/>
      <c r="K4" s="29"/>
      <c r="M4" s="30" t="s">
        <v>12</v>
      </c>
      <c r="AT4" s="22" t="s">
        <v>35</v>
      </c>
    </row>
    <row r="5" spans="1:70" ht="6.95" customHeight="1">
      <c r="B5" s="26"/>
      <c r="C5" s="27"/>
      <c r="D5" s="27"/>
      <c r="E5" s="27"/>
      <c r="F5" s="27"/>
      <c r="G5" s="27"/>
      <c r="H5" s="27"/>
      <c r="I5" s="115"/>
      <c r="J5" s="27"/>
      <c r="K5" s="29"/>
    </row>
    <row r="6" spans="1:70">
      <c r="B6" s="26"/>
      <c r="C6" s="27"/>
      <c r="D6" s="35" t="s">
        <v>18</v>
      </c>
      <c r="E6" s="27"/>
      <c r="F6" s="27"/>
      <c r="G6" s="27"/>
      <c r="H6" s="27"/>
      <c r="I6" s="115"/>
      <c r="J6" s="27"/>
      <c r="K6" s="29"/>
    </row>
    <row r="7" spans="1:70" ht="16.5" customHeight="1">
      <c r="B7" s="26"/>
      <c r="C7" s="27"/>
      <c r="D7" s="27"/>
      <c r="E7" s="358" t="str">
        <f>'Rekapitulace stavby'!K6</f>
        <v>Město Libavá - Rekonstrukce předávacích stanic PDA, kuchyně a teplovodu z CK</v>
      </c>
      <c r="F7" s="359"/>
      <c r="G7" s="359"/>
      <c r="H7" s="359"/>
      <c r="I7" s="115"/>
      <c r="J7" s="27"/>
      <c r="K7" s="29"/>
    </row>
    <row r="8" spans="1:70" s="1" customFormat="1">
      <c r="B8" s="39"/>
      <c r="C8" s="40"/>
      <c r="D8" s="35" t="s">
        <v>110</v>
      </c>
      <c r="E8" s="40"/>
      <c r="F8" s="40"/>
      <c r="G8" s="40"/>
      <c r="H8" s="40"/>
      <c r="I8" s="116"/>
      <c r="J8" s="40"/>
      <c r="K8" s="43"/>
    </row>
    <row r="9" spans="1:70" s="1" customFormat="1" ht="36.950000000000003" customHeight="1">
      <c r="B9" s="39"/>
      <c r="C9" s="40"/>
      <c r="D9" s="40"/>
      <c r="E9" s="360" t="s">
        <v>1100</v>
      </c>
      <c r="F9" s="361"/>
      <c r="G9" s="361"/>
      <c r="H9" s="361"/>
      <c r="I9" s="116"/>
      <c r="J9" s="40"/>
      <c r="K9" s="43"/>
    </row>
    <row r="10" spans="1:70" s="1" customFormat="1" ht="13.5">
      <c r="B10" s="39"/>
      <c r="C10" s="40"/>
      <c r="D10" s="40"/>
      <c r="E10" s="40"/>
      <c r="F10" s="40"/>
      <c r="G10" s="40"/>
      <c r="H10" s="40"/>
      <c r="I10" s="116"/>
      <c r="J10" s="40"/>
      <c r="K10" s="43"/>
    </row>
    <row r="11" spans="1:70" s="1" customFormat="1" ht="14.45" customHeight="1">
      <c r="B11" s="39"/>
      <c r="C11" s="40"/>
      <c r="D11" s="35" t="s">
        <v>20</v>
      </c>
      <c r="E11" s="40"/>
      <c r="F11" s="33" t="s">
        <v>21</v>
      </c>
      <c r="G11" s="40"/>
      <c r="H11" s="40"/>
      <c r="I11" s="117" t="s">
        <v>22</v>
      </c>
      <c r="J11" s="33" t="s">
        <v>21</v>
      </c>
      <c r="K11" s="43"/>
    </row>
    <row r="12" spans="1:70" s="1" customFormat="1" ht="14.45" customHeight="1">
      <c r="B12" s="39"/>
      <c r="C12" s="40"/>
      <c r="D12" s="35" t="s">
        <v>23</v>
      </c>
      <c r="E12" s="40"/>
      <c r="F12" s="33" t="s">
        <v>24</v>
      </c>
      <c r="G12" s="40"/>
      <c r="H12" s="40"/>
      <c r="I12" s="117" t="s">
        <v>25</v>
      </c>
      <c r="J12" s="118" t="str">
        <f>'Rekapitulace stavby'!AN8</f>
        <v>5. 1. 2018</v>
      </c>
      <c r="K12" s="43"/>
    </row>
    <row r="13" spans="1:70" s="1" customFormat="1" ht="10.9" customHeight="1">
      <c r="B13" s="39"/>
      <c r="C13" s="40"/>
      <c r="D13" s="40"/>
      <c r="E13" s="40"/>
      <c r="F13" s="40"/>
      <c r="G13" s="40"/>
      <c r="H13" s="40"/>
      <c r="I13" s="116"/>
      <c r="J13" s="40"/>
      <c r="K13" s="43"/>
    </row>
    <row r="14" spans="1:70" s="1" customFormat="1" ht="14.45" customHeight="1">
      <c r="B14" s="39"/>
      <c r="C14" s="40"/>
      <c r="D14" s="35" t="s">
        <v>27</v>
      </c>
      <c r="E14" s="40"/>
      <c r="F14" s="40"/>
      <c r="G14" s="40"/>
      <c r="H14" s="40"/>
      <c r="I14" s="117" t="s">
        <v>28</v>
      </c>
      <c r="J14" s="33" t="s">
        <v>21</v>
      </c>
      <c r="K14" s="43"/>
    </row>
    <row r="15" spans="1:70" s="1" customFormat="1" ht="18" customHeight="1">
      <c r="B15" s="39"/>
      <c r="C15" s="40"/>
      <c r="D15" s="40"/>
      <c r="E15" s="33" t="s">
        <v>29</v>
      </c>
      <c r="F15" s="40"/>
      <c r="G15" s="40"/>
      <c r="H15" s="40"/>
      <c r="I15" s="117" t="s">
        <v>30</v>
      </c>
      <c r="J15" s="33" t="s">
        <v>21</v>
      </c>
      <c r="K15" s="43"/>
    </row>
    <row r="16" spans="1:70" s="1" customFormat="1" ht="6.95" customHeight="1">
      <c r="B16" s="39"/>
      <c r="C16" s="40"/>
      <c r="D16" s="40"/>
      <c r="E16" s="40"/>
      <c r="F16" s="40"/>
      <c r="G16" s="40"/>
      <c r="H16" s="40"/>
      <c r="I16" s="116"/>
      <c r="J16" s="40"/>
      <c r="K16" s="43"/>
    </row>
    <row r="17" spans="2:11" s="1" customFormat="1" ht="14.45" customHeight="1">
      <c r="B17" s="39"/>
      <c r="C17" s="40"/>
      <c r="D17" s="35" t="s">
        <v>31</v>
      </c>
      <c r="E17" s="40"/>
      <c r="F17" s="40"/>
      <c r="G17" s="40"/>
      <c r="H17" s="40"/>
      <c r="I17" s="117" t="s">
        <v>28</v>
      </c>
      <c r="J17" s="33" t="str">
        <f>IF('Rekapitulace stavby'!AN13="Vyplň údaj","",IF('Rekapitulace stavby'!AN13="","",'Rekapitulace stavby'!AN13))</f>
        <v/>
      </c>
      <c r="K17" s="43"/>
    </row>
    <row r="18" spans="2:11" s="1" customFormat="1" ht="18" customHeight="1">
      <c r="B18" s="39"/>
      <c r="C18" s="40"/>
      <c r="D18" s="40"/>
      <c r="E18" s="33" t="str">
        <f>IF('Rekapitulace stavby'!E14="Vyplň údaj","",IF('Rekapitulace stavby'!E14="","",'Rekapitulace stavby'!E14))</f>
        <v/>
      </c>
      <c r="F18" s="40"/>
      <c r="G18" s="40"/>
      <c r="H18" s="40"/>
      <c r="I18" s="117" t="s">
        <v>30</v>
      </c>
      <c r="J18" s="33" t="str">
        <f>IF('Rekapitulace stavby'!AN14="Vyplň údaj","",IF('Rekapitulace stavby'!AN14="","",'Rekapitulace stavby'!AN14))</f>
        <v/>
      </c>
      <c r="K18" s="43"/>
    </row>
    <row r="19" spans="2:11" s="1" customFormat="1" ht="6.95" customHeight="1">
      <c r="B19" s="39"/>
      <c r="C19" s="40"/>
      <c r="D19" s="40"/>
      <c r="E19" s="40"/>
      <c r="F19" s="40"/>
      <c r="G19" s="40"/>
      <c r="H19" s="40"/>
      <c r="I19" s="116"/>
      <c r="J19" s="40"/>
      <c r="K19" s="43"/>
    </row>
    <row r="20" spans="2:11" s="1" customFormat="1" ht="14.45" customHeight="1">
      <c r="B20" s="39"/>
      <c r="C20" s="40"/>
      <c r="D20" s="35" t="s">
        <v>33</v>
      </c>
      <c r="E20" s="40"/>
      <c r="F20" s="40"/>
      <c r="G20" s="40"/>
      <c r="H20" s="40"/>
      <c r="I20" s="117" t="s">
        <v>28</v>
      </c>
      <c r="J20" s="33" t="s">
        <v>21</v>
      </c>
      <c r="K20" s="43"/>
    </row>
    <row r="21" spans="2:11" s="1" customFormat="1" ht="18" customHeight="1">
      <c r="B21" s="39"/>
      <c r="C21" s="40"/>
      <c r="D21" s="40"/>
      <c r="E21" s="33" t="s">
        <v>34</v>
      </c>
      <c r="F21" s="40"/>
      <c r="G21" s="40"/>
      <c r="H21" s="40"/>
      <c r="I21" s="117" t="s">
        <v>30</v>
      </c>
      <c r="J21" s="33" t="s">
        <v>21</v>
      </c>
      <c r="K21" s="43"/>
    </row>
    <row r="22" spans="2:11" s="1" customFormat="1" ht="6.95" customHeight="1">
      <c r="B22" s="39"/>
      <c r="C22" s="40"/>
      <c r="D22" s="40"/>
      <c r="E22" s="40"/>
      <c r="F22" s="40"/>
      <c r="G22" s="40"/>
      <c r="H22" s="40"/>
      <c r="I22" s="116"/>
      <c r="J22" s="40"/>
      <c r="K22" s="43"/>
    </row>
    <row r="23" spans="2:11" s="1" customFormat="1" ht="14.45" customHeight="1">
      <c r="B23" s="39"/>
      <c r="C23" s="40"/>
      <c r="D23" s="35" t="s">
        <v>36</v>
      </c>
      <c r="E23" s="40"/>
      <c r="F23" s="40"/>
      <c r="G23" s="40"/>
      <c r="H23" s="40"/>
      <c r="I23" s="116"/>
      <c r="J23" s="40"/>
      <c r="K23" s="43"/>
    </row>
    <row r="24" spans="2:11" s="6" customFormat="1" ht="16.5" customHeight="1">
      <c r="B24" s="119"/>
      <c r="C24" s="120"/>
      <c r="D24" s="120"/>
      <c r="E24" s="327" t="s">
        <v>21</v>
      </c>
      <c r="F24" s="327"/>
      <c r="G24" s="327"/>
      <c r="H24" s="327"/>
      <c r="I24" s="121"/>
      <c r="J24" s="120"/>
      <c r="K24" s="122"/>
    </row>
    <row r="25" spans="2:11" s="1" customFormat="1" ht="6.95" customHeight="1">
      <c r="B25" s="39"/>
      <c r="C25" s="40"/>
      <c r="D25" s="40"/>
      <c r="E25" s="40"/>
      <c r="F25" s="40"/>
      <c r="G25" s="40"/>
      <c r="H25" s="40"/>
      <c r="I25" s="116"/>
      <c r="J25" s="40"/>
      <c r="K25" s="43"/>
    </row>
    <row r="26" spans="2:11" s="1" customFormat="1" ht="6.95" customHeight="1">
      <c r="B26" s="39"/>
      <c r="C26" s="40"/>
      <c r="D26" s="83"/>
      <c r="E26" s="83"/>
      <c r="F26" s="83"/>
      <c r="G26" s="83"/>
      <c r="H26" s="83"/>
      <c r="I26" s="123"/>
      <c r="J26" s="83"/>
      <c r="K26" s="124"/>
    </row>
    <row r="27" spans="2:11" s="1" customFormat="1" ht="25.35" customHeight="1">
      <c r="B27" s="39"/>
      <c r="C27" s="40"/>
      <c r="D27" s="125" t="s">
        <v>38</v>
      </c>
      <c r="E27" s="40"/>
      <c r="F27" s="40"/>
      <c r="G27" s="40"/>
      <c r="H27" s="40"/>
      <c r="I27" s="116"/>
      <c r="J27" s="126">
        <f>ROUND(J90,2)</f>
        <v>0</v>
      </c>
      <c r="K27" s="43"/>
    </row>
    <row r="28" spans="2:11" s="1" customFormat="1" ht="6.95" customHeight="1">
      <c r="B28" s="39"/>
      <c r="C28" s="40"/>
      <c r="D28" s="83"/>
      <c r="E28" s="83"/>
      <c r="F28" s="83"/>
      <c r="G28" s="83"/>
      <c r="H28" s="83"/>
      <c r="I28" s="123"/>
      <c r="J28" s="83"/>
      <c r="K28" s="124"/>
    </row>
    <row r="29" spans="2:11" s="1" customFormat="1" ht="14.45" customHeight="1">
      <c r="B29" s="39"/>
      <c r="C29" s="40"/>
      <c r="D29" s="40"/>
      <c r="E29" s="40"/>
      <c r="F29" s="44" t="s">
        <v>40</v>
      </c>
      <c r="G29" s="40"/>
      <c r="H29" s="40"/>
      <c r="I29" s="127" t="s">
        <v>39</v>
      </c>
      <c r="J29" s="44" t="s">
        <v>41</v>
      </c>
      <c r="K29" s="43"/>
    </row>
    <row r="30" spans="2:11" s="1" customFormat="1" ht="14.45" hidden="1" customHeight="1">
      <c r="B30" s="39"/>
      <c r="C30" s="40"/>
      <c r="D30" s="47" t="s">
        <v>42</v>
      </c>
      <c r="E30" s="47" t="s">
        <v>43</v>
      </c>
      <c r="F30" s="128">
        <f>ROUND(SUM(BE90:BE219), 2)</f>
        <v>0</v>
      </c>
      <c r="G30" s="40"/>
      <c r="H30" s="40"/>
      <c r="I30" s="129">
        <v>0.21</v>
      </c>
      <c r="J30" s="128">
        <f>ROUND(ROUND((SUM(BE90:BE219)), 2)*I30, 2)</f>
        <v>0</v>
      </c>
      <c r="K30" s="43"/>
    </row>
    <row r="31" spans="2:11" s="1" customFormat="1" ht="14.45" hidden="1" customHeight="1">
      <c r="B31" s="39"/>
      <c r="C31" s="40"/>
      <c r="D31" s="40"/>
      <c r="E31" s="47" t="s">
        <v>44</v>
      </c>
      <c r="F31" s="128">
        <f>ROUND(SUM(BF90:BF219), 2)</f>
        <v>0</v>
      </c>
      <c r="G31" s="40"/>
      <c r="H31" s="40"/>
      <c r="I31" s="129">
        <v>0.15</v>
      </c>
      <c r="J31" s="128">
        <f>ROUND(ROUND((SUM(BF90:BF219)), 2)*I31, 2)</f>
        <v>0</v>
      </c>
      <c r="K31" s="43"/>
    </row>
    <row r="32" spans="2:11" s="1" customFormat="1" ht="14.45" customHeight="1">
      <c r="B32" s="39"/>
      <c r="C32" s="40"/>
      <c r="D32" s="47" t="s">
        <v>42</v>
      </c>
      <c r="E32" s="47" t="s">
        <v>45</v>
      </c>
      <c r="F32" s="128">
        <f>ROUND(SUM(BG90:BG219), 2)</f>
        <v>0</v>
      </c>
      <c r="G32" s="40"/>
      <c r="H32" s="40"/>
      <c r="I32" s="129">
        <v>0.21</v>
      </c>
      <c r="J32" s="128">
        <v>0</v>
      </c>
      <c r="K32" s="43"/>
    </row>
    <row r="33" spans="2:11" s="1" customFormat="1" ht="14.45" customHeight="1">
      <c r="B33" s="39"/>
      <c r="C33" s="40"/>
      <c r="D33" s="40"/>
      <c r="E33" s="47" t="s">
        <v>46</v>
      </c>
      <c r="F33" s="128">
        <f>ROUND(SUM(BH90:BH219), 2)</f>
        <v>0</v>
      </c>
      <c r="G33" s="40"/>
      <c r="H33" s="40"/>
      <c r="I33" s="129">
        <v>0.15</v>
      </c>
      <c r="J33" s="128">
        <v>0</v>
      </c>
      <c r="K33" s="43"/>
    </row>
    <row r="34" spans="2:11" s="1" customFormat="1" ht="14.45" hidden="1" customHeight="1">
      <c r="B34" s="39"/>
      <c r="C34" s="40"/>
      <c r="D34" s="40"/>
      <c r="E34" s="47" t="s">
        <v>47</v>
      </c>
      <c r="F34" s="128">
        <f>ROUND(SUM(BI90:BI219), 2)</f>
        <v>0</v>
      </c>
      <c r="G34" s="40"/>
      <c r="H34" s="40"/>
      <c r="I34" s="129">
        <v>0</v>
      </c>
      <c r="J34" s="128">
        <v>0</v>
      </c>
      <c r="K34" s="43"/>
    </row>
    <row r="35" spans="2:11" s="1" customFormat="1" ht="6.95" customHeight="1">
      <c r="B35" s="39"/>
      <c r="C35" s="40"/>
      <c r="D35" s="40"/>
      <c r="E35" s="40"/>
      <c r="F35" s="40"/>
      <c r="G35" s="40"/>
      <c r="H35" s="40"/>
      <c r="I35" s="116"/>
      <c r="J35" s="40"/>
      <c r="K35" s="43"/>
    </row>
    <row r="36" spans="2:11" s="1" customFormat="1" ht="25.35" customHeight="1">
      <c r="B36" s="39"/>
      <c r="C36" s="130"/>
      <c r="D36" s="131" t="s">
        <v>48</v>
      </c>
      <c r="E36" s="77"/>
      <c r="F36" s="77"/>
      <c r="G36" s="132" t="s">
        <v>49</v>
      </c>
      <c r="H36" s="133" t="s">
        <v>50</v>
      </c>
      <c r="I36" s="134"/>
      <c r="J36" s="135">
        <f>SUM(J27:J34)</f>
        <v>0</v>
      </c>
      <c r="K36" s="136"/>
    </row>
    <row r="37" spans="2:11" s="1" customFormat="1" ht="14.45" customHeight="1">
      <c r="B37" s="54"/>
      <c r="C37" s="55"/>
      <c r="D37" s="55"/>
      <c r="E37" s="55"/>
      <c r="F37" s="55"/>
      <c r="G37" s="55"/>
      <c r="H37" s="55"/>
      <c r="I37" s="137"/>
      <c r="J37" s="55"/>
      <c r="K37" s="56"/>
    </row>
    <row r="41" spans="2:11" s="1" customFormat="1" ht="6.95" customHeight="1">
      <c r="B41" s="138"/>
      <c r="C41" s="139"/>
      <c r="D41" s="139"/>
      <c r="E41" s="139"/>
      <c r="F41" s="139"/>
      <c r="G41" s="139"/>
      <c r="H41" s="139"/>
      <c r="I41" s="140"/>
      <c r="J41" s="139"/>
      <c r="K41" s="141"/>
    </row>
    <row r="42" spans="2:11" s="1" customFormat="1" ht="36.950000000000003" customHeight="1">
      <c r="B42" s="39"/>
      <c r="C42" s="28" t="s">
        <v>112</v>
      </c>
      <c r="D42" s="40"/>
      <c r="E42" s="40"/>
      <c r="F42" s="40"/>
      <c r="G42" s="40"/>
      <c r="H42" s="40"/>
      <c r="I42" s="116"/>
      <c r="J42" s="40"/>
      <c r="K42" s="43"/>
    </row>
    <row r="43" spans="2:11" s="1" customFormat="1" ht="6.95" customHeight="1">
      <c r="B43" s="39"/>
      <c r="C43" s="40"/>
      <c r="D43" s="40"/>
      <c r="E43" s="40"/>
      <c r="F43" s="40"/>
      <c r="G43" s="40"/>
      <c r="H43" s="40"/>
      <c r="I43" s="116"/>
      <c r="J43" s="40"/>
      <c r="K43" s="43"/>
    </row>
    <row r="44" spans="2:11" s="1" customFormat="1" ht="14.45" customHeight="1">
      <c r="B44" s="39"/>
      <c r="C44" s="35" t="s">
        <v>18</v>
      </c>
      <c r="D44" s="40"/>
      <c r="E44" s="40"/>
      <c r="F44" s="40"/>
      <c r="G44" s="40"/>
      <c r="H44" s="40"/>
      <c r="I44" s="116"/>
      <c r="J44" s="40"/>
      <c r="K44" s="43"/>
    </row>
    <row r="45" spans="2:11" s="1" customFormat="1" ht="16.5" customHeight="1">
      <c r="B45" s="39"/>
      <c r="C45" s="40"/>
      <c r="D45" s="40"/>
      <c r="E45" s="358" t="str">
        <f>E7</f>
        <v>Město Libavá - Rekonstrukce předávacích stanic PDA, kuchyně a teplovodu z CK</v>
      </c>
      <c r="F45" s="359"/>
      <c r="G45" s="359"/>
      <c r="H45" s="359"/>
      <c r="I45" s="116"/>
      <c r="J45" s="40"/>
      <c r="K45" s="43"/>
    </row>
    <row r="46" spans="2:11" s="1" customFormat="1" ht="14.45" customHeight="1">
      <c r="B46" s="39"/>
      <c r="C46" s="35" t="s">
        <v>110</v>
      </c>
      <c r="D46" s="40"/>
      <c r="E46" s="40"/>
      <c r="F46" s="40"/>
      <c r="G46" s="40"/>
      <c r="H46" s="40"/>
      <c r="I46" s="116"/>
      <c r="J46" s="40"/>
      <c r="K46" s="43"/>
    </row>
    <row r="47" spans="2:11" s="1" customFormat="1" ht="17.25" customHeight="1">
      <c r="B47" s="39"/>
      <c r="C47" s="40"/>
      <c r="D47" s="40"/>
      <c r="E47" s="360" t="str">
        <f>E9</f>
        <v>D.3 - Předávací stanice v objektu kuchyně - vytápění</v>
      </c>
      <c r="F47" s="361"/>
      <c r="G47" s="361"/>
      <c r="H47" s="361"/>
      <c r="I47" s="116"/>
      <c r="J47" s="40"/>
      <c r="K47" s="43"/>
    </row>
    <row r="48" spans="2:11" s="1" customFormat="1" ht="6.95" customHeight="1">
      <c r="B48" s="39"/>
      <c r="C48" s="40"/>
      <c r="D48" s="40"/>
      <c r="E48" s="40"/>
      <c r="F48" s="40"/>
      <c r="G48" s="40"/>
      <c r="H48" s="40"/>
      <c r="I48" s="116"/>
      <c r="J48" s="40"/>
      <c r="K48" s="43"/>
    </row>
    <row r="49" spans="2:47" s="1" customFormat="1" ht="18" customHeight="1">
      <c r="B49" s="39"/>
      <c r="C49" s="35" t="s">
        <v>23</v>
      </c>
      <c r="D49" s="40"/>
      <c r="E49" s="40"/>
      <c r="F49" s="33" t="str">
        <f>F12</f>
        <v xml:space="preserve"> Město Libavá</v>
      </c>
      <c r="G49" s="40"/>
      <c r="H49" s="40"/>
      <c r="I49" s="117" t="s">
        <v>25</v>
      </c>
      <c r="J49" s="118" t="str">
        <f>IF(J12="","",J12)</f>
        <v>5. 1. 2018</v>
      </c>
      <c r="K49" s="43"/>
    </row>
    <row r="50" spans="2:47" s="1" customFormat="1" ht="6.95" customHeight="1">
      <c r="B50" s="39"/>
      <c r="C50" s="40"/>
      <c r="D50" s="40"/>
      <c r="E50" s="40"/>
      <c r="F50" s="40"/>
      <c r="G50" s="40"/>
      <c r="H50" s="40"/>
      <c r="I50" s="116"/>
      <c r="J50" s="40"/>
      <c r="K50" s="43"/>
    </row>
    <row r="51" spans="2:47" s="1" customFormat="1">
      <c r="B51" s="39"/>
      <c r="C51" s="35" t="s">
        <v>27</v>
      </c>
      <c r="D51" s="40"/>
      <c r="E51" s="40"/>
      <c r="F51" s="33" t="str">
        <f>E15</f>
        <v xml:space="preserve"> Armádní Servisní, p. o.</v>
      </c>
      <c r="G51" s="40"/>
      <c r="H51" s="40"/>
      <c r="I51" s="117" t="s">
        <v>33</v>
      </c>
      <c r="J51" s="327" t="str">
        <f>E21</f>
        <v xml:space="preserve"> Ing. Zdeněk Kovář</v>
      </c>
      <c r="K51" s="43"/>
    </row>
    <row r="52" spans="2:47" s="1" customFormat="1" ht="14.45" customHeight="1">
      <c r="B52" s="39"/>
      <c r="C52" s="35" t="s">
        <v>31</v>
      </c>
      <c r="D52" s="40"/>
      <c r="E52" s="40"/>
      <c r="F52" s="33" t="str">
        <f>IF(E18="","",E18)</f>
        <v/>
      </c>
      <c r="G52" s="40"/>
      <c r="H52" s="40"/>
      <c r="I52" s="116"/>
      <c r="J52" s="362"/>
      <c r="K52" s="43"/>
    </row>
    <row r="53" spans="2:47" s="1" customFormat="1" ht="10.35" customHeight="1">
      <c r="B53" s="39"/>
      <c r="C53" s="40"/>
      <c r="D53" s="40"/>
      <c r="E53" s="40"/>
      <c r="F53" s="40"/>
      <c r="G53" s="40"/>
      <c r="H53" s="40"/>
      <c r="I53" s="116"/>
      <c r="J53" s="40"/>
      <c r="K53" s="43"/>
    </row>
    <row r="54" spans="2:47" s="1" customFormat="1" ht="29.25" customHeight="1">
      <c r="B54" s="39"/>
      <c r="C54" s="142" t="s">
        <v>113</v>
      </c>
      <c r="D54" s="130"/>
      <c r="E54" s="130"/>
      <c r="F54" s="130"/>
      <c r="G54" s="130"/>
      <c r="H54" s="130"/>
      <c r="I54" s="143"/>
      <c r="J54" s="144" t="s">
        <v>114</v>
      </c>
      <c r="K54" s="145"/>
    </row>
    <row r="55" spans="2:47" s="1" customFormat="1" ht="10.35" customHeight="1">
      <c r="B55" s="39"/>
      <c r="C55" s="40"/>
      <c r="D55" s="40"/>
      <c r="E55" s="40"/>
      <c r="F55" s="40"/>
      <c r="G55" s="40"/>
      <c r="H55" s="40"/>
      <c r="I55" s="116"/>
      <c r="J55" s="40"/>
      <c r="K55" s="43"/>
    </row>
    <row r="56" spans="2:47" s="1" customFormat="1" ht="29.25" customHeight="1">
      <c r="B56" s="39"/>
      <c r="C56" s="146" t="s">
        <v>115</v>
      </c>
      <c r="D56" s="40"/>
      <c r="E56" s="40"/>
      <c r="F56" s="40"/>
      <c r="G56" s="40"/>
      <c r="H56" s="40"/>
      <c r="I56" s="116"/>
      <c r="J56" s="126">
        <f>J90</f>
        <v>0</v>
      </c>
      <c r="K56" s="43"/>
      <c r="AU56" s="22" t="s">
        <v>116</v>
      </c>
    </row>
    <row r="57" spans="2:47" s="7" customFormat="1" ht="24.95" customHeight="1">
      <c r="B57" s="147"/>
      <c r="C57" s="148"/>
      <c r="D57" s="149" t="s">
        <v>117</v>
      </c>
      <c r="E57" s="150"/>
      <c r="F57" s="150"/>
      <c r="G57" s="150"/>
      <c r="H57" s="150"/>
      <c r="I57" s="151"/>
      <c r="J57" s="152">
        <f>J91</f>
        <v>0</v>
      </c>
      <c r="K57" s="153"/>
    </row>
    <row r="58" spans="2:47" s="8" customFormat="1" ht="19.899999999999999" customHeight="1">
      <c r="B58" s="154"/>
      <c r="C58" s="155"/>
      <c r="D58" s="156" t="s">
        <v>118</v>
      </c>
      <c r="E58" s="157"/>
      <c r="F58" s="157"/>
      <c r="G58" s="157"/>
      <c r="H58" s="157"/>
      <c r="I58" s="158"/>
      <c r="J58" s="159">
        <f>J92</f>
        <v>0</v>
      </c>
      <c r="K58" s="160"/>
    </row>
    <row r="59" spans="2:47" s="7" customFormat="1" ht="24.95" customHeight="1">
      <c r="B59" s="147"/>
      <c r="C59" s="148"/>
      <c r="D59" s="149" t="s">
        <v>119</v>
      </c>
      <c r="E59" s="150"/>
      <c r="F59" s="150"/>
      <c r="G59" s="150"/>
      <c r="H59" s="150"/>
      <c r="I59" s="151"/>
      <c r="J59" s="152">
        <f>J99</f>
        <v>0</v>
      </c>
      <c r="K59" s="153"/>
    </row>
    <row r="60" spans="2:47" s="8" customFormat="1" ht="19.899999999999999" customHeight="1">
      <c r="B60" s="154"/>
      <c r="C60" s="155"/>
      <c r="D60" s="156" t="s">
        <v>120</v>
      </c>
      <c r="E60" s="157"/>
      <c r="F60" s="157"/>
      <c r="G60" s="157"/>
      <c r="H60" s="157"/>
      <c r="I60" s="158"/>
      <c r="J60" s="159">
        <f>J100</f>
        <v>0</v>
      </c>
      <c r="K60" s="160"/>
    </row>
    <row r="61" spans="2:47" s="8" customFormat="1" ht="19.899999999999999" customHeight="1">
      <c r="B61" s="154"/>
      <c r="C61" s="155"/>
      <c r="D61" s="156" t="s">
        <v>122</v>
      </c>
      <c r="E61" s="157"/>
      <c r="F61" s="157"/>
      <c r="G61" s="157"/>
      <c r="H61" s="157"/>
      <c r="I61" s="158"/>
      <c r="J61" s="159">
        <f>J111</f>
        <v>0</v>
      </c>
      <c r="K61" s="160"/>
    </row>
    <row r="62" spans="2:47" s="8" customFormat="1" ht="19.899999999999999" customHeight="1">
      <c r="B62" s="154"/>
      <c r="C62" s="155"/>
      <c r="D62" s="156" t="s">
        <v>123</v>
      </c>
      <c r="E62" s="157"/>
      <c r="F62" s="157"/>
      <c r="G62" s="157"/>
      <c r="H62" s="157"/>
      <c r="I62" s="158"/>
      <c r="J62" s="159">
        <f>J137</f>
        <v>0</v>
      </c>
      <c r="K62" s="160"/>
    </row>
    <row r="63" spans="2:47" s="8" customFormat="1" ht="19.899999999999999" customHeight="1">
      <c r="B63" s="154"/>
      <c r="C63" s="155"/>
      <c r="D63" s="156" t="s">
        <v>125</v>
      </c>
      <c r="E63" s="157"/>
      <c r="F63" s="157"/>
      <c r="G63" s="157"/>
      <c r="H63" s="157"/>
      <c r="I63" s="158"/>
      <c r="J63" s="159">
        <f>J148</f>
        <v>0</v>
      </c>
      <c r="K63" s="160"/>
    </row>
    <row r="64" spans="2:47" s="8" customFormat="1" ht="19.899999999999999" customHeight="1">
      <c r="B64" s="154"/>
      <c r="C64" s="155"/>
      <c r="D64" s="156" t="s">
        <v>126</v>
      </c>
      <c r="E64" s="157"/>
      <c r="F64" s="157"/>
      <c r="G64" s="157"/>
      <c r="H64" s="157"/>
      <c r="I64" s="158"/>
      <c r="J64" s="159">
        <f>J159</f>
        <v>0</v>
      </c>
      <c r="K64" s="160"/>
    </row>
    <row r="65" spans="2:12" s="8" customFormat="1" ht="19.899999999999999" customHeight="1">
      <c r="B65" s="154"/>
      <c r="C65" s="155"/>
      <c r="D65" s="156" t="s">
        <v>375</v>
      </c>
      <c r="E65" s="157"/>
      <c r="F65" s="157"/>
      <c r="G65" s="157"/>
      <c r="H65" s="157"/>
      <c r="I65" s="158"/>
      <c r="J65" s="159">
        <f>J175</f>
        <v>0</v>
      </c>
      <c r="K65" s="160"/>
    </row>
    <row r="66" spans="2:12" s="8" customFormat="1" ht="19.899999999999999" customHeight="1">
      <c r="B66" s="154"/>
      <c r="C66" s="155"/>
      <c r="D66" s="156" t="s">
        <v>127</v>
      </c>
      <c r="E66" s="157"/>
      <c r="F66" s="157"/>
      <c r="G66" s="157"/>
      <c r="H66" s="157"/>
      <c r="I66" s="158"/>
      <c r="J66" s="159">
        <f>J199</f>
        <v>0</v>
      </c>
      <c r="K66" s="160"/>
    </row>
    <row r="67" spans="2:12" s="8" customFormat="1" ht="19.899999999999999" customHeight="1">
      <c r="B67" s="154"/>
      <c r="C67" s="155"/>
      <c r="D67" s="156" t="s">
        <v>376</v>
      </c>
      <c r="E67" s="157"/>
      <c r="F67" s="157"/>
      <c r="G67" s="157"/>
      <c r="H67" s="157"/>
      <c r="I67" s="158"/>
      <c r="J67" s="159">
        <f>J205</f>
        <v>0</v>
      </c>
      <c r="K67" s="160"/>
    </row>
    <row r="68" spans="2:12" s="7" customFormat="1" ht="24.95" customHeight="1">
      <c r="B68" s="147"/>
      <c r="C68" s="148"/>
      <c r="D68" s="149" t="s">
        <v>128</v>
      </c>
      <c r="E68" s="150"/>
      <c r="F68" s="150"/>
      <c r="G68" s="150"/>
      <c r="H68" s="150"/>
      <c r="I68" s="151"/>
      <c r="J68" s="152">
        <f>J210</f>
        <v>0</v>
      </c>
      <c r="K68" s="153"/>
    </row>
    <row r="69" spans="2:12" s="8" customFormat="1" ht="19.899999999999999" customHeight="1">
      <c r="B69" s="154"/>
      <c r="C69" s="155"/>
      <c r="D69" s="156" t="s">
        <v>130</v>
      </c>
      <c r="E69" s="157"/>
      <c r="F69" s="157"/>
      <c r="G69" s="157"/>
      <c r="H69" s="157"/>
      <c r="I69" s="158"/>
      <c r="J69" s="159">
        <f>J211</f>
        <v>0</v>
      </c>
      <c r="K69" s="160"/>
    </row>
    <row r="70" spans="2:12" s="7" customFormat="1" ht="24.95" customHeight="1">
      <c r="B70" s="147"/>
      <c r="C70" s="148"/>
      <c r="D70" s="149" t="s">
        <v>131</v>
      </c>
      <c r="E70" s="150"/>
      <c r="F70" s="150"/>
      <c r="G70" s="150"/>
      <c r="H70" s="150"/>
      <c r="I70" s="151"/>
      <c r="J70" s="152">
        <f>J214</f>
        <v>0</v>
      </c>
      <c r="K70" s="153"/>
    </row>
    <row r="71" spans="2:12" s="1" customFormat="1" ht="21.75" customHeight="1">
      <c r="B71" s="39"/>
      <c r="C71" s="40"/>
      <c r="D71" s="40"/>
      <c r="E71" s="40"/>
      <c r="F71" s="40"/>
      <c r="G71" s="40"/>
      <c r="H71" s="40"/>
      <c r="I71" s="116"/>
      <c r="J71" s="40"/>
      <c r="K71" s="43"/>
    </row>
    <row r="72" spans="2:12" s="1" customFormat="1" ht="6.95" customHeight="1">
      <c r="B72" s="54"/>
      <c r="C72" s="55"/>
      <c r="D72" s="55"/>
      <c r="E72" s="55"/>
      <c r="F72" s="55"/>
      <c r="G72" s="55"/>
      <c r="H72" s="55"/>
      <c r="I72" s="137"/>
      <c r="J72" s="55"/>
      <c r="K72" s="56"/>
    </row>
    <row r="76" spans="2:12" s="1" customFormat="1" ht="6.95" customHeight="1">
      <c r="B76" s="57"/>
      <c r="C76" s="58"/>
      <c r="D76" s="58"/>
      <c r="E76" s="58"/>
      <c r="F76" s="58"/>
      <c r="G76" s="58"/>
      <c r="H76" s="58"/>
      <c r="I76" s="140"/>
      <c r="J76" s="58"/>
      <c r="K76" s="58"/>
      <c r="L76" s="59"/>
    </row>
    <row r="77" spans="2:12" s="1" customFormat="1" ht="36.950000000000003" customHeight="1">
      <c r="B77" s="39"/>
      <c r="C77" s="60" t="s">
        <v>132</v>
      </c>
      <c r="D77" s="61"/>
      <c r="E77" s="61"/>
      <c r="F77" s="61"/>
      <c r="G77" s="61"/>
      <c r="H77" s="61"/>
      <c r="I77" s="161"/>
      <c r="J77" s="61"/>
      <c r="K77" s="61"/>
      <c r="L77" s="59"/>
    </row>
    <row r="78" spans="2:12" s="1" customFormat="1" ht="6.95" customHeight="1">
      <c r="B78" s="39"/>
      <c r="C78" s="61"/>
      <c r="D78" s="61"/>
      <c r="E78" s="61"/>
      <c r="F78" s="61"/>
      <c r="G78" s="61"/>
      <c r="H78" s="61"/>
      <c r="I78" s="161"/>
      <c r="J78" s="61"/>
      <c r="K78" s="61"/>
      <c r="L78" s="59"/>
    </row>
    <row r="79" spans="2:12" s="1" customFormat="1" ht="14.45" customHeight="1">
      <c r="B79" s="39"/>
      <c r="C79" s="63" t="s">
        <v>18</v>
      </c>
      <c r="D79" s="61"/>
      <c r="E79" s="61"/>
      <c r="F79" s="61"/>
      <c r="G79" s="61"/>
      <c r="H79" s="61"/>
      <c r="I79" s="161"/>
      <c r="J79" s="61"/>
      <c r="K79" s="61"/>
      <c r="L79" s="59"/>
    </row>
    <row r="80" spans="2:12" s="1" customFormat="1" ht="16.5" customHeight="1">
      <c r="B80" s="39"/>
      <c r="C80" s="61"/>
      <c r="D80" s="61"/>
      <c r="E80" s="363" t="str">
        <f>E7</f>
        <v>Město Libavá - Rekonstrukce předávacích stanic PDA, kuchyně a teplovodu z CK</v>
      </c>
      <c r="F80" s="364"/>
      <c r="G80" s="364"/>
      <c r="H80" s="364"/>
      <c r="I80" s="161"/>
      <c r="J80" s="61"/>
      <c r="K80" s="61"/>
      <c r="L80" s="59"/>
    </row>
    <row r="81" spans="2:65" s="1" customFormat="1" ht="14.45" customHeight="1">
      <c r="B81" s="39"/>
      <c r="C81" s="63" t="s">
        <v>110</v>
      </c>
      <c r="D81" s="61"/>
      <c r="E81" s="61"/>
      <c r="F81" s="61"/>
      <c r="G81" s="61"/>
      <c r="H81" s="61"/>
      <c r="I81" s="161"/>
      <c r="J81" s="61"/>
      <c r="K81" s="61"/>
      <c r="L81" s="59"/>
    </row>
    <row r="82" spans="2:65" s="1" customFormat="1" ht="17.25" customHeight="1">
      <c r="B82" s="39"/>
      <c r="C82" s="61"/>
      <c r="D82" s="61"/>
      <c r="E82" s="338" t="str">
        <f>E9</f>
        <v>D.3 - Předávací stanice v objektu kuchyně - vytápění</v>
      </c>
      <c r="F82" s="365"/>
      <c r="G82" s="365"/>
      <c r="H82" s="365"/>
      <c r="I82" s="161"/>
      <c r="J82" s="61"/>
      <c r="K82" s="61"/>
      <c r="L82" s="59"/>
    </row>
    <row r="83" spans="2:65" s="1" customFormat="1" ht="6.95" customHeight="1">
      <c r="B83" s="39"/>
      <c r="C83" s="61"/>
      <c r="D83" s="61"/>
      <c r="E83" s="61"/>
      <c r="F83" s="61"/>
      <c r="G83" s="61"/>
      <c r="H83" s="61"/>
      <c r="I83" s="161"/>
      <c r="J83" s="61"/>
      <c r="K83" s="61"/>
      <c r="L83" s="59"/>
    </row>
    <row r="84" spans="2:65" s="1" customFormat="1" ht="18" customHeight="1">
      <c r="B84" s="39"/>
      <c r="C84" s="63" t="s">
        <v>23</v>
      </c>
      <c r="D84" s="61"/>
      <c r="E84" s="61"/>
      <c r="F84" s="162" t="str">
        <f>F12</f>
        <v xml:space="preserve"> Město Libavá</v>
      </c>
      <c r="G84" s="61"/>
      <c r="H84" s="61"/>
      <c r="I84" s="163" t="s">
        <v>25</v>
      </c>
      <c r="J84" s="71" t="str">
        <f>IF(J12="","",J12)</f>
        <v>5. 1. 2018</v>
      </c>
      <c r="K84" s="61"/>
      <c r="L84" s="59"/>
    </row>
    <row r="85" spans="2:65" s="1" customFormat="1" ht="6.95" customHeight="1">
      <c r="B85" s="39"/>
      <c r="C85" s="61"/>
      <c r="D85" s="61"/>
      <c r="E85" s="61"/>
      <c r="F85" s="61"/>
      <c r="G85" s="61"/>
      <c r="H85" s="61"/>
      <c r="I85" s="161"/>
      <c r="J85" s="61"/>
      <c r="K85" s="61"/>
      <c r="L85" s="59"/>
    </row>
    <row r="86" spans="2:65" s="1" customFormat="1">
      <c r="B86" s="39"/>
      <c r="C86" s="63" t="s">
        <v>27</v>
      </c>
      <c r="D86" s="61"/>
      <c r="E86" s="61"/>
      <c r="F86" s="162" t="str">
        <f>E15</f>
        <v xml:space="preserve"> Armádní Servisní, p. o.</v>
      </c>
      <c r="G86" s="61"/>
      <c r="H86" s="61"/>
      <c r="I86" s="163" t="s">
        <v>33</v>
      </c>
      <c r="J86" s="162" t="str">
        <f>E21</f>
        <v xml:space="preserve"> Ing. Zdeněk Kovář</v>
      </c>
      <c r="K86" s="61"/>
      <c r="L86" s="59"/>
    </row>
    <row r="87" spans="2:65" s="1" customFormat="1" ht="14.45" customHeight="1">
      <c r="B87" s="39"/>
      <c r="C87" s="63" t="s">
        <v>31</v>
      </c>
      <c r="D87" s="61"/>
      <c r="E87" s="61"/>
      <c r="F87" s="162" t="str">
        <f>IF(E18="","",E18)</f>
        <v/>
      </c>
      <c r="G87" s="61"/>
      <c r="H87" s="61"/>
      <c r="I87" s="161"/>
      <c r="J87" s="61"/>
      <c r="K87" s="61"/>
      <c r="L87" s="59"/>
    </row>
    <row r="88" spans="2:65" s="1" customFormat="1" ht="10.35" customHeight="1">
      <c r="B88" s="39"/>
      <c r="C88" s="61"/>
      <c r="D88" s="61"/>
      <c r="E88" s="61"/>
      <c r="F88" s="61"/>
      <c r="G88" s="61"/>
      <c r="H88" s="61"/>
      <c r="I88" s="161"/>
      <c r="J88" s="61"/>
      <c r="K88" s="61"/>
      <c r="L88" s="59"/>
    </row>
    <row r="89" spans="2:65" s="9" customFormat="1" ht="29.25" customHeight="1">
      <c r="B89" s="164"/>
      <c r="C89" s="165" t="s">
        <v>133</v>
      </c>
      <c r="D89" s="166" t="s">
        <v>57</v>
      </c>
      <c r="E89" s="166" t="s">
        <v>53</v>
      </c>
      <c r="F89" s="166" t="s">
        <v>134</v>
      </c>
      <c r="G89" s="166" t="s">
        <v>135</v>
      </c>
      <c r="H89" s="166" t="s">
        <v>136</v>
      </c>
      <c r="I89" s="167" t="s">
        <v>137</v>
      </c>
      <c r="J89" s="166" t="s">
        <v>114</v>
      </c>
      <c r="K89" s="168" t="s">
        <v>138</v>
      </c>
      <c r="L89" s="169"/>
      <c r="M89" s="79" t="s">
        <v>139</v>
      </c>
      <c r="N89" s="80" t="s">
        <v>42</v>
      </c>
      <c r="O89" s="80" t="s">
        <v>140</v>
      </c>
      <c r="P89" s="80" t="s">
        <v>141</v>
      </c>
      <c r="Q89" s="80" t="s">
        <v>142</v>
      </c>
      <c r="R89" s="80" t="s">
        <v>143</v>
      </c>
      <c r="S89" s="80" t="s">
        <v>144</v>
      </c>
      <c r="T89" s="81" t="s">
        <v>145</v>
      </c>
    </row>
    <row r="90" spans="2:65" s="1" customFormat="1" ht="29.25" customHeight="1">
      <c r="B90" s="39"/>
      <c r="C90" s="85" t="s">
        <v>115</v>
      </c>
      <c r="D90" s="61"/>
      <c r="E90" s="61"/>
      <c r="F90" s="61"/>
      <c r="G90" s="61"/>
      <c r="H90" s="61"/>
      <c r="I90" s="161"/>
      <c r="J90" s="170">
        <f>BK90</f>
        <v>0</v>
      </c>
      <c r="K90" s="61"/>
      <c r="L90" s="59"/>
      <c r="M90" s="82"/>
      <c r="N90" s="83"/>
      <c r="O90" s="83"/>
      <c r="P90" s="171">
        <f>P91+P99+P210+P214</f>
        <v>0</v>
      </c>
      <c r="Q90" s="83"/>
      <c r="R90" s="171">
        <f>R91+R99+R210+R214</f>
        <v>0</v>
      </c>
      <c r="S90" s="83"/>
      <c r="T90" s="172">
        <f>T91+T99+T210+T214</f>
        <v>0</v>
      </c>
      <c r="AT90" s="22" t="s">
        <v>71</v>
      </c>
      <c r="AU90" s="22" t="s">
        <v>116</v>
      </c>
      <c r="BK90" s="173">
        <f>BK91+BK99+BK210+BK214</f>
        <v>0</v>
      </c>
    </row>
    <row r="91" spans="2:65" s="10" customFormat="1" ht="37.35" customHeight="1">
      <c r="B91" s="174"/>
      <c r="C91" s="175"/>
      <c r="D91" s="176" t="s">
        <v>71</v>
      </c>
      <c r="E91" s="177" t="s">
        <v>146</v>
      </c>
      <c r="F91" s="177" t="s">
        <v>147</v>
      </c>
      <c r="G91" s="175"/>
      <c r="H91" s="175"/>
      <c r="I91" s="178"/>
      <c r="J91" s="179">
        <f>BK91</f>
        <v>0</v>
      </c>
      <c r="K91" s="175"/>
      <c r="L91" s="180"/>
      <c r="M91" s="181"/>
      <c r="N91" s="182"/>
      <c r="O91" s="182"/>
      <c r="P91" s="183">
        <f>P92</f>
        <v>0</v>
      </c>
      <c r="Q91" s="182"/>
      <c r="R91" s="183">
        <f>R92</f>
        <v>0</v>
      </c>
      <c r="S91" s="182"/>
      <c r="T91" s="184">
        <f>T92</f>
        <v>0</v>
      </c>
      <c r="AR91" s="185" t="s">
        <v>80</v>
      </c>
      <c r="AT91" s="186" t="s">
        <v>71</v>
      </c>
      <c r="AU91" s="186" t="s">
        <v>72</v>
      </c>
      <c r="AY91" s="185" t="s">
        <v>148</v>
      </c>
      <c r="BK91" s="187">
        <f>BK92</f>
        <v>0</v>
      </c>
    </row>
    <row r="92" spans="2:65" s="10" customFormat="1" ht="19.899999999999999" customHeight="1">
      <c r="B92" s="174"/>
      <c r="C92" s="175"/>
      <c r="D92" s="176" t="s">
        <v>71</v>
      </c>
      <c r="E92" s="188" t="s">
        <v>149</v>
      </c>
      <c r="F92" s="188" t="s">
        <v>150</v>
      </c>
      <c r="G92" s="175"/>
      <c r="H92" s="175"/>
      <c r="I92" s="178"/>
      <c r="J92" s="189">
        <f>BK92</f>
        <v>0</v>
      </c>
      <c r="K92" s="175"/>
      <c r="L92" s="180"/>
      <c r="M92" s="181"/>
      <c r="N92" s="182"/>
      <c r="O92" s="182"/>
      <c r="P92" s="183">
        <f>SUM(P93:P98)</f>
        <v>0</v>
      </c>
      <c r="Q92" s="182"/>
      <c r="R92" s="183">
        <f>SUM(R93:R98)</f>
        <v>0</v>
      </c>
      <c r="S92" s="182"/>
      <c r="T92" s="184">
        <f>SUM(T93:T98)</f>
        <v>0</v>
      </c>
      <c r="AR92" s="185" t="s">
        <v>80</v>
      </c>
      <c r="AT92" s="186" t="s">
        <v>71</v>
      </c>
      <c r="AU92" s="186" t="s">
        <v>80</v>
      </c>
      <c r="AY92" s="185" t="s">
        <v>148</v>
      </c>
      <c r="BK92" s="187">
        <f>SUM(BK93:BK98)</f>
        <v>0</v>
      </c>
    </row>
    <row r="93" spans="2:65" s="1" customFormat="1" ht="25.5" customHeight="1">
      <c r="B93" s="39"/>
      <c r="C93" s="190" t="s">
        <v>80</v>
      </c>
      <c r="D93" s="190" t="s">
        <v>151</v>
      </c>
      <c r="E93" s="191" t="s">
        <v>152</v>
      </c>
      <c r="F93" s="192" t="s">
        <v>153</v>
      </c>
      <c r="G93" s="193" t="s">
        <v>154</v>
      </c>
      <c r="H93" s="194">
        <v>1.1020000000000001</v>
      </c>
      <c r="I93" s="195"/>
      <c r="J93" s="196">
        <f>ROUND(I93*H93,2)</f>
        <v>0</v>
      </c>
      <c r="K93" s="192" t="s">
        <v>21</v>
      </c>
      <c r="L93" s="59"/>
      <c r="M93" s="197" t="s">
        <v>21</v>
      </c>
      <c r="N93" s="198" t="s">
        <v>45</v>
      </c>
      <c r="O93" s="40"/>
      <c r="P93" s="199">
        <f>O93*H93</f>
        <v>0</v>
      </c>
      <c r="Q93" s="199">
        <v>0</v>
      </c>
      <c r="R93" s="199">
        <f>Q93*H93</f>
        <v>0</v>
      </c>
      <c r="S93" s="199">
        <v>0</v>
      </c>
      <c r="T93" s="200">
        <f>S93*H93</f>
        <v>0</v>
      </c>
      <c r="AR93" s="22" t="s">
        <v>155</v>
      </c>
      <c r="AT93" s="22" t="s">
        <v>151</v>
      </c>
      <c r="AU93" s="22" t="s">
        <v>82</v>
      </c>
      <c r="AY93" s="22" t="s">
        <v>148</v>
      </c>
      <c r="BE93" s="201">
        <f>IF(N93="základní",J93,0)</f>
        <v>0</v>
      </c>
      <c r="BF93" s="201">
        <f>IF(N93="snížená",J93,0)</f>
        <v>0</v>
      </c>
      <c r="BG93" s="201">
        <f>IF(N93="zákl. přenesená",J93,0)</f>
        <v>0</v>
      </c>
      <c r="BH93" s="201">
        <f>IF(N93="sníž. přenesená",J93,0)</f>
        <v>0</v>
      </c>
      <c r="BI93" s="201">
        <f>IF(N93="nulová",J93,0)</f>
        <v>0</v>
      </c>
      <c r="BJ93" s="22" t="s">
        <v>155</v>
      </c>
      <c r="BK93" s="201">
        <f>ROUND(I93*H93,2)</f>
        <v>0</v>
      </c>
      <c r="BL93" s="22" t="s">
        <v>155</v>
      </c>
      <c r="BM93" s="22" t="s">
        <v>1101</v>
      </c>
    </row>
    <row r="94" spans="2:65" s="1" customFormat="1" ht="25.5" customHeight="1">
      <c r="B94" s="39"/>
      <c r="C94" s="190" t="s">
        <v>82</v>
      </c>
      <c r="D94" s="190" t="s">
        <v>151</v>
      </c>
      <c r="E94" s="191" t="s">
        <v>157</v>
      </c>
      <c r="F94" s="192" t="s">
        <v>158</v>
      </c>
      <c r="G94" s="193" t="s">
        <v>154</v>
      </c>
      <c r="H94" s="194">
        <v>1.1020000000000001</v>
      </c>
      <c r="I94" s="195"/>
      <c r="J94" s="196">
        <f>ROUND(I94*H94,2)</f>
        <v>0</v>
      </c>
      <c r="K94" s="192" t="s">
        <v>21</v>
      </c>
      <c r="L94" s="59"/>
      <c r="M94" s="197" t="s">
        <v>21</v>
      </c>
      <c r="N94" s="198" t="s">
        <v>45</v>
      </c>
      <c r="O94" s="40"/>
      <c r="P94" s="199">
        <f>O94*H94</f>
        <v>0</v>
      </c>
      <c r="Q94" s="199">
        <v>0</v>
      </c>
      <c r="R94" s="199">
        <f>Q94*H94</f>
        <v>0</v>
      </c>
      <c r="S94" s="199">
        <v>0</v>
      </c>
      <c r="T94" s="200">
        <f>S94*H94</f>
        <v>0</v>
      </c>
      <c r="AR94" s="22" t="s">
        <v>155</v>
      </c>
      <c r="AT94" s="22" t="s">
        <v>151</v>
      </c>
      <c r="AU94" s="22" t="s">
        <v>82</v>
      </c>
      <c r="AY94" s="22" t="s">
        <v>148</v>
      </c>
      <c r="BE94" s="201">
        <f>IF(N94="základní",J94,0)</f>
        <v>0</v>
      </c>
      <c r="BF94" s="201">
        <f>IF(N94="snížená",J94,0)</f>
        <v>0</v>
      </c>
      <c r="BG94" s="201">
        <f>IF(N94="zákl. přenesená",J94,0)</f>
        <v>0</v>
      </c>
      <c r="BH94" s="201">
        <f>IF(N94="sníž. přenesená",J94,0)</f>
        <v>0</v>
      </c>
      <c r="BI94" s="201">
        <f>IF(N94="nulová",J94,0)</f>
        <v>0</v>
      </c>
      <c r="BJ94" s="22" t="s">
        <v>155</v>
      </c>
      <c r="BK94" s="201">
        <f>ROUND(I94*H94,2)</f>
        <v>0</v>
      </c>
      <c r="BL94" s="22" t="s">
        <v>155</v>
      </c>
      <c r="BM94" s="22" t="s">
        <v>1102</v>
      </c>
    </row>
    <row r="95" spans="2:65" s="1" customFormat="1" ht="25.5" customHeight="1">
      <c r="B95" s="39"/>
      <c r="C95" s="190" t="s">
        <v>160</v>
      </c>
      <c r="D95" s="190" t="s">
        <v>151</v>
      </c>
      <c r="E95" s="191" t="s">
        <v>161</v>
      </c>
      <c r="F95" s="192" t="s">
        <v>162</v>
      </c>
      <c r="G95" s="193" t="s">
        <v>154</v>
      </c>
      <c r="H95" s="194">
        <v>4.4080000000000004</v>
      </c>
      <c r="I95" s="195"/>
      <c r="J95" s="196">
        <f>ROUND(I95*H95,2)</f>
        <v>0</v>
      </c>
      <c r="K95" s="192" t="s">
        <v>21</v>
      </c>
      <c r="L95" s="59"/>
      <c r="M95" s="197" t="s">
        <v>21</v>
      </c>
      <c r="N95" s="198" t="s">
        <v>45</v>
      </c>
      <c r="O95" s="40"/>
      <c r="P95" s="199">
        <f>O95*H95</f>
        <v>0</v>
      </c>
      <c r="Q95" s="199">
        <v>0</v>
      </c>
      <c r="R95" s="199">
        <f>Q95*H95</f>
        <v>0</v>
      </c>
      <c r="S95" s="199">
        <v>0</v>
      </c>
      <c r="T95" s="200">
        <f>S95*H95</f>
        <v>0</v>
      </c>
      <c r="AR95" s="22" t="s">
        <v>155</v>
      </c>
      <c r="AT95" s="22" t="s">
        <v>151</v>
      </c>
      <c r="AU95" s="22" t="s">
        <v>82</v>
      </c>
      <c r="AY95" s="22" t="s">
        <v>148</v>
      </c>
      <c r="BE95" s="201">
        <f>IF(N95="základní",J95,0)</f>
        <v>0</v>
      </c>
      <c r="BF95" s="201">
        <f>IF(N95="snížená",J95,0)</f>
        <v>0</v>
      </c>
      <c r="BG95" s="201">
        <f>IF(N95="zákl. přenesená",J95,0)</f>
        <v>0</v>
      </c>
      <c r="BH95" s="201">
        <f>IF(N95="sníž. přenesená",J95,0)</f>
        <v>0</v>
      </c>
      <c r="BI95" s="201">
        <f>IF(N95="nulová",J95,0)</f>
        <v>0</v>
      </c>
      <c r="BJ95" s="22" t="s">
        <v>155</v>
      </c>
      <c r="BK95" s="201">
        <f>ROUND(I95*H95,2)</f>
        <v>0</v>
      </c>
      <c r="BL95" s="22" t="s">
        <v>155</v>
      </c>
      <c r="BM95" s="22" t="s">
        <v>1103</v>
      </c>
    </row>
    <row r="96" spans="2:65" s="11" customFormat="1" ht="13.5">
      <c r="B96" s="213"/>
      <c r="C96" s="214"/>
      <c r="D96" s="215" t="s">
        <v>344</v>
      </c>
      <c r="E96" s="216" t="s">
        <v>21</v>
      </c>
      <c r="F96" s="217" t="s">
        <v>1104</v>
      </c>
      <c r="G96" s="214"/>
      <c r="H96" s="218">
        <v>4.4080000000000004</v>
      </c>
      <c r="I96" s="219"/>
      <c r="J96" s="214"/>
      <c r="K96" s="214"/>
      <c r="L96" s="220"/>
      <c r="M96" s="221"/>
      <c r="N96" s="222"/>
      <c r="O96" s="222"/>
      <c r="P96" s="222"/>
      <c r="Q96" s="222"/>
      <c r="R96" s="222"/>
      <c r="S96" s="222"/>
      <c r="T96" s="223"/>
      <c r="AT96" s="224" t="s">
        <v>344</v>
      </c>
      <c r="AU96" s="224" t="s">
        <v>82</v>
      </c>
      <c r="AV96" s="11" t="s">
        <v>82</v>
      </c>
      <c r="AW96" s="11" t="s">
        <v>35</v>
      </c>
      <c r="AX96" s="11" t="s">
        <v>72</v>
      </c>
      <c r="AY96" s="224" t="s">
        <v>148</v>
      </c>
    </row>
    <row r="97" spans="2:65" s="12" customFormat="1" ht="13.5">
      <c r="B97" s="225"/>
      <c r="C97" s="226"/>
      <c r="D97" s="215" t="s">
        <v>344</v>
      </c>
      <c r="E97" s="227" t="s">
        <v>21</v>
      </c>
      <c r="F97" s="228" t="s">
        <v>347</v>
      </c>
      <c r="G97" s="226"/>
      <c r="H97" s="229">
        <v>4.4080000000000004</v>
      </c>
      <c r="I97" s="230"/>
      <c r="J97" s="226"/>
      <c r="K97" s="226"/>
      <c r="L97" s="231"/>
      <c r="M97" s="232"/>
      <c r="N97" s="233"/>
      <c r="O97" s="233"/>
      <c r="P97" s="233"/>
      <c r="Q97" s="233"/>
      <c r="R97" s="233"/>
      <c r="S97" s="233"/>
      <c r="T97" s="234"/>
      <c r="AT97" s="235" t="s">
        <v>344</v>
      </c>
      <c r="AU97" s="235" t="s">
        <v>82</v>
      </c>
      <c r="AV97" s="12" t="s">
        <v>155</v>
      </c>
      <c r="AW97" s="12" t="s">
        <v>35</v>
      </c>
      <c r="AX97" s="12" t="s">
        <v>80</v>
      </c>
      <c r="AY97" s="235" t="s">
        <v>148</v>
      </c>
    </row>
    <row r="98" spans="2:65" s="1" customFormat="1" ht="25.5" customHeight="1">
      <c r="B98" s="39"/>
      <c r="C98" s="190" t="s">
        <v>155</v>
      </c>
      <c r="D98" s="190" t="s">
        <v>151</v>
      </c>
      <c r="E98" s="191" t="s">
        <v>164</v>
      </c>
      <c r="F98" s="192" t="s">
        <v>165</v>
      </c>
      <c r="G98" s="193" t="s">
        <v>154</v>
      </c>
      <c r="H98" s="194">
        <v>0.1</v>
      </c>
      <c r="I98" s="195"/>
      <c r="J98" s="196">
        <f>ROUND(I98*H98,2)</f>
        <v>0</v>
      </c>
      <c r="K98" s="192" t="s">
        <v>21</v>
      </c>
      <c r="L98" s="59"/>
      <c r="M98" s="197" t="s">
        <v>21</v>
      </c>
      <c r="N98" s="198" t="s">
        <v>45</v>
      </c>
      <c r="O98" s="40"/>
      <c r="P98" s="199">
        <f>O98*H98</f>
        <v>0</v>
      </c>
      <c r="Q98" s="199">
        <v>0</v>
      </c>
      <c r="R98" s="199">
        <f>Q98*H98</f>
        <v>0</v>
      </c>
      <c r="S98" s="199">
        <v>0</v>
      </c>
      <c r="T98" s="200">
        <f>S98*H98</f>
        <v>0</v>
      </c>
      <c r="AR98" s="22" t="s">
        <v>155</v>
      </c>
      <c r="AT98" s="22" t="s">
        <v>151</v>
      </c>
      <c r="AU98" s="22" t="s">
        <v>82</v>
      </c>
      <c r="AY98" s="22" t="s">
        <v>148</v>
      </c>
      <c r="BE98" s="201">
        <f>IF(N98="základní",J98,0)</f>
        <v>0</v>
      </c>
      <c r="BF98" s="201">
        <f>IF(N98="snížená",J98,0)</f>
        <v>0</v>
      </c>
      <c r="BG98" s="201">
        <f>IF(N98="zákl. přenesená",J98,0)</f>
        <v>0</v>
      </c>
      <c r="BH98" s="201">
        <f>IF(N98="sníž. přenesená",J98,0)</f>
        <v>0</v>
      </c>
      <c r="BI98" s="201">
        <f>IF(N98="nulová",J98,0)</f>
        <v>0</v>
      </c>
      <c r="BJ98" s="22" t="s">
        <v>155</v>
      </c>
      <c r="BK98" s="201">
        <f>ROUND(I98*H98,2)</f>
        <v>0</v>
      </c>
      <c r="BL98" s="22" t="s">
        <v>155</v>
      </c>
      <c r="BM98" s="22" t="s">
        <v>1105</v>
      </c>
    </row>
    <row r="99" spans="2:65" s="10" customFormat="1" ht="37.35" customHeight="1">
      <c r="B99" s="174"/>
      <c r="C99" s="175"/>
      <c r="D99" s="176" t="s">
        <v>71</v>
      </c>
      <c r="E99" s="177" t="s">
        <v>167</v>
      </c>
      <c r="F99" s="177" t="s">
        <v>168</v>
      </c>
      <c r="G99" s="175"/>
      <c r="H99" s="175"/>
      <c r="I99" s="178"/>
      <c r="J99" s="179">
        <f>BK99</f>
        <v>0</v>
      </c>
      <c r="K99" s="175"/>
      <c r="L99" s="180"/>
      <c r="M99" s="181"/>
      <c r="N99" s="182"/>
      <c r="O99" s="182"/>
      <c r="P99" s="183">
        <f>P100+P111+P137+P148+P159+P175+P199+P205</f>
        <v>0</v>
      </c>
      <c r="Q99" s="182"/>
      <c r="R99" s="183">
        <f>R100+R111+R137+R148+R159+R175+R199+R205</f>
        <v>0</v>
      </c>
      <c r="S99" s="182"/>
      <c r="T99" s="184">
        <f>T100+T111+T137+T148+T159+T175+T199+T205</f>
        <v>0</v>
      </c>
      <c r="AR99" s="185" t="s">
        <v>80</v>
      </c>
      <c r="AT99" s="186" t="s">
        <v>71</v>
      </c>
      <c r="AU99" s="186" t="s">
        <v>72</v>
      </c>
      <c r="AY99" s="185" t="s">
        <v>148</v>
      </c>
      <c r="BK99" s="187">
        <f>BK100+BK111+BK137+BK148+BK159+BK175+BK199+BK205</f>
        <v>0</v>
      </c>
    </row>
    <row r="100" spans="2:65" s="10" customFormat="1" ht="19.899999999999999" customHeight="1">
      <c r="B100" s="174"/>
      <c r="C100" s="175"/>
      <c r="D100" s="176" t="s">
        <v>71</v>
      </c>
      <c r="E100" s="188" t="s">
        <v>169</v>
      </c>
      <c r="F100" s="188" t="s">
        <v>170</v>
      </c>
      <c r="G100" s="175"/>
      <c r="H100" s="175"/>
      <c r="I100" s="178"/>
      <c r="J100" s="189">
        <f>BK100</f>
        <v>0</v>
      </c>
      <c r="K100" s="175"/>
      <c r="L100" s="180"/>
      <c r="M100" s="181"/>
      <c r="N100" s="182"/>
      <c r="O100" s="182"/>
      <c r="P100" s="183">
        <f>SUM(P101:P110)</f>
        <v>0</v>
      </c>
      <c r="Q100" s="182"/>
      <c r="R100" s="183">
        <f>SUM(R101:R110)</f>
        <v>0</v>
      </c>
      <c r="S100" s="182"/>
      <c r="T100" s="184">
        <f>SUM(T101:T110)</f>
        <v>0</v>
      </c>
      <c r="AR100" s="185" t="s">
        <v>80</v>
      </c>
      <c r="AT100" s="186" t="s">
        <v>71</v>
      </c>
      <c r="AU100" s="186" t="s">
        <v>80</v>
      </c>
      <c r="AY100" s="185" t="s">
        <v>148</v>
      </c>
      <c r="BK100" s="187">
        <f>SUM(BK101:BK110)</f>
        <v>0</v>
      </c>
    </row>
    <row r="101" spans="2:65" s="1" customFormat="1" ht="25.5" customHeight="1">
      <c r="B101" s="39"/>
      <c r="C101" s="190" t="s">
        <v>171</v>
      </c>
      <c r="D101" s="190" t="s">
        <v>151</v>
      </c>
      <c r="E101" s="191" t="s">
        <v>172</v>
      </c>
      <c r="F101" s="192" t="s">
        <v>173</v>
      </c>
      <c r="G101" s="193" t="s">
        <v>174</v>
      </c>
      <c r="H101" s="194">
        <v>15</v>
      </c>
      <c r="I101" s="195"/>
      <c r="J101" s="196">
        <f t="shared" ref="J101:J110" si="0">ROUND(I101*H101,2)</f>
        <v>0</v>
      </c>
      <c r="K101" s="192" t="s">
        <v>21</v>
      </c>
      <c r="L101" s="59"/>
      <c r="M101" s="197" t="s">
        <v>21</v>
      </c>
      <c r="N101" s="198" t="s">
        <v>45</v>
      </c>
      <c r="O101" s="40"/>
      <c r="P101" s="199">
        <f t="shared" ref="P101:P110" si="1">O101*H101</f>
        <v>0</v>
      </c>
      <c r="Q101" s="199">
        <v>0</v>
      </c>
      <c r="R101" s="199">
        <f t="shared" ref="R101:R110" si="2">Q101*H101</f>
        <v>0</v>
      </c>
      <c r="S101" s="199">
        <v>0</v>
      </c>
      <c r="T101" s="200">
        <f t="shared" ref="T101:T110" si="3">S101*H101</f>
        <v>0</v>
      </c>
      <c r="AR101" s="22" t="s">
        <v>155</v>
      </c>
      <c r="AT101" s="22" t="s">
        <v>151</v>
      </c>
      <c r="AU101" s="22" t="s">
        <v>82</v>
      </c>
      <c r="AY101" s="22" t="s">
        <v>148</v>
      </c>
      <c r="BE101" s="201">
        <f t="shared" ref="BE101:BE110" si="4">IF(N101="základní",J101,0)</f>
        <v>0</v>
      </c>
      <c r="BF101" s="201">
        <f t="shared" ref="BF101:BF110" si="5">IF(N101="snížená",J101,0)</f>
        <v>0</v>
      </c>
      <c r="BG101" s="201">
        <f t="shared" ref="BG101:BG110" si="6">IF(N101="zákl. přenesená",J101,0)</f>
        <v>0</v>
      </c>
      <c r="BH101" s="201">
        <f t="shared" ref="BH101:BH110" si="7">IF(N101="sníž. přenesená",J101,0)</f>
        <v>0</v>
      </c>
      <c r="BI101" s="201">
        <f t="shared" ref="BI101:BI110" si="8">IF(N101="nulová",J101,0)</f>
        <v>0</v>
      </c>
      <c r="BJ101" s="22" t="s">
        <v>155</v>
      </c>
      <c r="BK101" s="201">
        <f t="shared" ref="BK101:BK110" si="9">ROUND(I101*H101,2)</f>
        <v>0</v>
      </c>
      <c r="BL101" s="22" t="s">
        <v>155</v>
      </c>
      <c r="BM101" s="22" t="s">
        <v>1106</v>
      </c>
    </row>
    <row r="102" spans="2:65" s="1" customFormat="1" ht="25.5" customHeight="1">
      <c r="B102" s="39"/>
      <c r="C102" s="190" t="s">
        <v>179</v>
      </c>
      <c r="D102" s="190" t="s">
        <v>151</v>
      </c>
      <c r="E102" s="191" t="s">
        <v>384</v>
      </c>
      <c r="F102" s="192" t="s">
        <v>385</v>
      </c>
      <c r="G102" s="193" t="s">
        <v>174</v>
      </c>
      <c r="H102" s="194">
        <v>34</v>
      </c>
      <c r="I102" s="195"/>
      <c r="J102" s="196">
        <f t="shared" si="0"/>
        <v>0</v>
      </c>
      <c r="K102" s="192" t="s">
        <v>21</v>
      </c>
      <c r="L102" s="59"/>
      <c r="M102" s="197" t="s">
        <v>21</v>
      </c>
      <c r="N102" s="198" t="s">
        <v>45</v>
      </c>
      <c r="O102" s="40"/>
      <c r="P102" s="199">
        <f t="shared" si="1"/>
        <v>0</v>
      </c>
      <c r="Q102" s="199">
        <v>0</v>
      </c>
      <c r="R102" s="199">
        <f t="shared" si="2"/>
        <v>0</v>
      </c>
      <c r="S102" s="199">
        <v>0</v>
      </c>
      <c r="T102" s="200">
        <f t="shared" si="3"/>
        <v>0</v>
      </c>
      <c r="AR102" s="22" t="s">
        <v>155</v>
      </c>
      <c r="AT102" s="22" t="s">
        <v>151</v>
      </c>
      <c r="AU102" s="22" t="s">
        <v>82</v>
      </c>
      <c r="AY102" s="22" t="s">
        <v>148</v>
      </c>
      <c r="BE102" s="201">
        <f t="shared" si="4"/>
        <v>0</v>
      </c>
      <c r="BF102" s="201">
        <f t="shared" si="5"/>
        <v>0</v>
      </c>
      <c r="BG102" s="201">
        <f t="shared" si="6"/>
        <v>0</v>
      </c>
      <c r="BH102" s="201">
        <f t="shared" si="7"/>
        <v>0</v>
      </c>
      <c r="BI102" s="201">
        <f t="shared" si="8"/>
        <v>0</v>
      </c>
      <c r="BJ102" s="22" t="s">
        <v>155</v>
      </c>
      <c r="BK102" s="201">
        <f t="shared" si="9"/>
        <v>0</v>
      </c>
      <c r="BL102" s="22" t="s">
        <v>155</v>
      </c>
      <c r="BM102" s="22" t="s">
        <v>1107</v>
      </c>
    </row>
    <row r="103" spans="2:65" s="1" customFormat="1" ht="25.5" customHeight="1">
      <c r="B103" s="39"/>
      <c r="C103" s="190" t="s">
        <v>183</v>
      </c>
      <c r="D103" s="190" t="s">
        <v>151</v>
      </c>
      <c r="E103" s="191" t="s">
        <v>387</v>
      </c>
      <c r="F103" s="192" t="s">
        <v>388</v>
      </c>
      <c r="G103" s="193" t="s">
        <v>174</v>
      </c>
      <c r="H103" s="194">
        <v>25</v>
      </c>
      <c r="I103" s="195"/>
      <c r="J103" s="196">
        <f t="shared" si="0"/>
        <v>0</v>
      </c>
      <c r="K103" s="192" t="s">
        <v>21</v>
      </c>
      <c r="L103" s="59"/>
      <c r="M103" s="197" t="s">
        <v>21</v>
      </c>
      <c r="N103" s="198" t="s">
        <v>45</v>
      </c>
      <c r="O103" s="40"/>
      <c r="P103" s="199">
        <f t="shared" si="1"/>
        <v>0</v>
      </c>
      <c r="Q103" s="199">
        <v>0</v>
      </c>
      <c r="R103" s="199">
        <f t="shared" si="2"/>
        <v>0</v>
      </c>
      <c r="S103" s="199">
        <v>0</v>
      </c>
      <c r="T103" s="200">
        <f t="shared" si="3"/>
        <v>0</v>
      </c>
      <c r="AR103" s="22" t="s">
        <v>155</v>
      </c>
      <c r="AT103" s="22" t="s">
        <v>151</v>
      </c>
      <c r="AU103" s="22" t="s">
        <v>82</v>
      </c>
      <c r="AY103" s="22" t="s">
        <v>148</v>
      </c>
      <c r="BE103" s="201">
        <f t="shared" si="4"/>
        <v>0</v>
      </c>
      <c r="BF103" s="201">
        <f t="shared" si="5"/>
        <v>0</v>
      </c>
      <c r="BG103" s="201">
        <f t="shared" si="6"/>
        <v>0</v>
      </c>
      <c r="BH103" s="201">
        <f t="shared" si="7"/>
        <v>0</v>
      </c>
      <c r="BI103" s="201">
        <f t="shared" si="8"/>
        <v>0</v>
      </c>
      <c r="BJ103" s="22" t="s">
        <v>155</v>
      </c>
      <c r="BK103" s="201">
        <f t="shared" si="9"/>
        <v>0</v>
      </c>
      <c r="BL103" s="22" t="s">
        <v>155</v>
      </c>
      <c r="BM103" s="22" t="s">
        <v>1108</v>
      </c>
    </row>
    <row r="104" spans="2:65" s="1" customFormat="1" ht="16.5" customHeight="1">
      <c r="B104" s="39"/>
      <c r="C104" s="203" t="s">
        <v>187</v>
      </c>
      <c r="D104" s="203" t="s">
        <v>308</v>
      </c>
      <c r="E104" s="204" t="s">
        <v>390</v>
      </c>
      <c r="F104" s="205" t="s">
        <v>391</v>
      </c>
      <c r="G104" s="206" t="s">
        <v>174</v>
      </c>
      <c r="H104" s="207">
        <v>27.5</v>
      </c>
      <c r="I104" s="208"/>
      <c r="J104" s="209">
        <f t="shared" si="0"/>
        <v>0</v>
      </c>
      <c r="K104" s="205" t="s">
        <v>21</v>
      </c>
      <c r="L104" s="210"/>
      <c r="M104" s="211" t="s">
        <v>21</v>
      </c>
      <c r="N104" s="212" t="s">
        <v>45</v>
      </c>
      <c r="O104" s="40"/>
      <c r="P104" s="199">
        <f t="shared" si="1"/>
        <v>0</v>
      </c>
      <c r="Q104" s="199">
        <v>0</v>
      </c>
      <c r="R104" s="199">
        <f t="shared" si="2"/>
        <v>0</v>
      </c>
      <c r="S104" s="199">
        <v>0</v>
      </c>
      <c r="T104" s="200">
        <f t="shared" si="3"/>
        <v>0</v>
      </c>
      <c r="AR104" s="22" t="s">
        <v>187</v>
      </c>
      <c r="AT104" s="22" t="s">
        <v>308</v>
      </c>
      <c r="AU104" s="22" t="s">
        <v>82</v>
      </c>
      <c r="AY104" s="22" t="s">
        <v>148</v>
      </c>
      <c r="BE104" s="201">
        <f t="shared" si="4"/>
        <v>0</v>
      </c>
      <c r="BF104" s="201">
        <f t="shared" si="5"/>
        <v>0</v>
      </c>
      <c r="BG104" s="201">
        <f t="shared" si="6"/>
        <v>0</v>
      </c>
      <c r="BH104" s="201">
        <f t="shared" si="7"/>
        <v>0</v>
      </c>
      <c r="BI104" s="201">
        <f t="shared" si="8"/>
        <v>0</v>
      </c>
      <c r="BJ104" s="22" t="s">
        <v>155</v>
      </c>
      <c r="BK104" s="201">
        <f t="shared" si="9"/>
        <v>0</v>
      </c>
      <c r="BL104" s="22" t="s">
        <v>155</v>
      </c>
      <c r="BM104" s="22" t="s">
        <v>1109</v>
      </c>
    </row>
    <row r="105" spans="2:65" s="1" customFormat="1" ht="16.5" customHeight="1">
      <c r="B105" s="39"/>
      <c r="C105" s="203" t="s">
        <v>193</v>
      </c>
      <c r="D105" s="203" t="s">
        <v>308</v>
      </c>
      <c r="E105" s="204" t="s">
        <v>1110</v>
      </c>
      <c r="F105" s="205" t="s">
        <v>1111</v>
      </c>
      <c r="G105" s="206" t="s">
        <v>174</v>
      </c>
      <c r="H105" s="207">
        <v>8.8000000000000007</v>
      </c>
      <c r="I105" s="208"/>
      <c r="J105" s="209">
        <f t="shared" si="0"/>
        <v>0</v>
      </c>
      <c r="K105" s="205" t="s">
        <v>21</v>
      </c>
      <c r="L105" s="210"/>
      <c r="M105" s="211" t="s">
        <v>21</v>
      </c>
      <c r="N105" s="212" t="s">
        <v>45</v>
      </c>
      <c r="O105" s="40"/>
      <c r="P105" s="199">
        <f t="shared" si="1"/>
        <v>0</v>
      </c>
      <c r="Q105" s="199">
        <v>0</v>
      </c>
      <c r="R105" s="199">
        <f t="shared" si="2"/>
        <v>0</v>
      </c>
      <c r="S105" s="199">
        <v>0</v>
      </c>
      <c r="T105" s="200">
        <f t="shared" si="3"/>
        <v>0</v>
      </c>
      <c r="AR105" s="22" t="s">
        <v>187</v>
      </c>
      <c r="AT105" s="22" t="s">
        <v>308</v>
      </c>
      <c r="AU105" s="22" t="s">
        <v>82</v>
      </c>
      <c r="AY105" s="22" t="s">
        <v>148</v>
      </c>
      <c r="BE105" s="201">
        <f t="shared" si="4"/>
        <v>0</v>
      </c>
      <c r="BF105" s="201">
        <f t="shared" si="5"/>
        <v>0</v>
      </c>
      <c r="BG105" s="201">
        <f t="shared" si="6"/>
        <v>0</v>
      </c>
      <c r="BH105" s="201">
        <f t="shared" si="7"/>
        <v>0</v>
      </c>
      <c r="BI105" s="201">
        <f t="shared" si="8"/>
        <v>0</v>
      </c>
      <c r="BJ105" s="22" t="s">
        <v>155</v>
      </c>
      <c r="BK105" s="201">
        <f t="shared" si="9"/>
        <v>0</v>
      </c>
      <c r="BL105" s="22" t="s">
        <v>155</v>
      </c>
      <c r="BM105" s="22" t="s">
        <v>1112</v>
      </c>
    </row>
    <row r="106" spans="2:65" s="1" customFormat="1" ht="16.5" customHeight="1">
      <c r="B106" s="39"/>
      <c r="C106" s="203" t="s">
        <v>198</v>
      </c>
      <c r="D106" s="203" t="s">
        <v>308</v>
      </c>
      <c r="E106" s="204" t="s">
        <v>393</v>
      </c>
      <c r="F106" s="205" t="s">
        <v>394</v>
      </c>
      <c r="G106" s="206" t="s">
        <v>174</v>
      </c>
      <c r="H106" s="207">
        <v>1.1000000000000001</v>
      </c>
      <c r="I106" s="208"/>
      <c r="J106" s="209">
        <f t="shared" si="0"/>
        <v>0</v>
      </c>
      <c r="K106" s="205" t="s">
        <v>21</v>
      </c>
      <c r="L106" s="210"/>
      <c r="M106" s="211" t="s">
        <v>21</v>
      </c>
      <c r="N106" s="212" t="s">
        <v>45</v>
      </c>
      <c r="O106" s="40"/>
      <c r="P106" s="199">
        <f t="shared" si="1"/>
        <v>0</v>
      </c>
      <c r="Q106" s="199">
        <v>0</v>
      </c>
      <c r="R106" s="199">
        <f t="shared" si="2"/>
        <v>0</v>
      </c>
      <c r="S106" s="199">
        <v>0</v>
      </c>
      <c r="T106" s="200">
        <f t="shared" si="3"/>
        <v>0</v>
      </c>
      <c r="AR106" s="22" t="s">
        <v>187</v>
      </c>
      <c r="AT106" s="22" t="s">
        <v>308</v>
      </c>
      <c r="AU106" s="22" t="s">
        <v>82</v>
      </c>
      <c r="AY106" s="22" t="s">
        <v>148</v>
      </c>
      <c r="BE106" s="201">
        <f t="shared" si="4"/>
        <v>0</v>
      </c>
      <c r="BF106" s="201">
        <f t="shared" si="5"/>
        <v>0</v>
      </c>
      <c r="BG106" s="201">
        <f t="shared" si="6"/>
        <v>0</v>
      </c>
      <c r="BH106" s="201">
        <f t="shared" si="7"/>
        <v>0</v>
      </c>
      <c r="BI106" s="201">
        <f t="shared" si="8"/>
        <v>0</v>
      </c>
      <c r="BJ106" s="22" t="s">
        <v>155</v>
      </c>
      <c r="BK106" s="201">
        <f t="shared" si="9"/>
        <v>0</v>
      </c>
      <c r="BL106" s="22" t="s">
        <v>155</v>
      </c>
      <c r="BM106" s="22" t="s">
        <v>1113</v>
      </c>
    </row>
    <row r="107" spans="2:65" s="1" customFormat="1" ht="16.5" customHeight="1">
      <c r="B107" s="39"/>
      <c r="C107" s="203" t="s">
        <v>202</v>
      </c>
      <c r="D107" s="203" t="s">
        <v>308</v>
      </c>
      <c r="E107" s="204" t="s">
        <v>396</v>
      </c>
      <c r="F107" s="205" t="s">
        <v>397</v>
      </c>
      <c r="G107" s="206" t="s">
        <v>174</v>
      </c>
      <c r="H107" s="207">
        <v>27.5</v>
      </c>
      <c r="I107" s="208"/>
      <c r="J107" s="209">
        <f t="shared" si="0"/>
        <v>0</v>
      </c>
      <c r="K107" s="205" t="s">
        <v>21</v>
      </c>
      <c r="L107" s="210"/>
      <c r="M107" s="211" t="s">
        <v>21</v>
      </c>
      <c r="N107" s="212" t="s">
        <v>45</v>
      </c>
      <c r="O107" s="40"/>
      <c r="P107" s="199">
        <f t="shared" si="1"/>
        <v>0</v>
      </c>
      <c r="Q107" s="199">
        <v>0</v>
      </c>
      <c r="R107" s="199">
        <f t="shared" si="2"/>
        <v>0</v>
      </c>
      <c r="S107" s="199">
        <v>0</v>
      </c>
      <c r="T107" s="200">
        <f t="shared" si="3"/>
        <v>0</v>
      </c>
      <c r="AR107" s="22" t="s">
        <v>187</v>
      </c>
      <c r="AT107" s="22" t="s">
        <v>308</v>
      </c>
      <c r="AU107" s="22" t="s">
        <v>82</v>
      </c>
      <c r="AY107" s="22" t="s">
        <v>148</v>
      </c>
      <c r="BE107" s="201">
        <f t="shared" si="4"/>
        <v>0</v>
      </c>
      <c r="BF107" s="201">
        <f t="shared" si="5"/>
        <v>0</v>
      </c>
      <c r="BG107" s="201">
        <f t="shared" si="6"/>
        <v>0</v>
      </c>
      <c r="BH107" s="201">
        <f t="shared" si="7"/>
        <v>0</v>
      </c>
      <c r="BI107" s="201">
        <f t="shared" si="8"/>
        <v>0</v>
      </c>
      <c r="BJ107" s="22" t="s">
        <v>155</v>
      </c>
      <c r="BK107" s="201">
        <f t="shared" si="9"/>
        <v>0</v>
      </c>
      <c r="BL107" s="22" t="s">
        <v>155</v>
      </c>
      <c r="BM107" s="22" t="s">
        <v>1114</v>
      </c>
    </row>
    <row r="108" spans="2:65" s="1" customFormat="1" ht="16.5" customHeight="1">
      <c r="B108" s="39"/>
      <c r="C108" s="190" t="s">
        <v>206</v>
      </c>
      <c r="D108" s="190" t="s">
        <v>151</v>
      </c>
      <c r="E108" s="191" t="s">
        <v>399</v>
      </c>
      <c r="F108" s="192" t="s">
        <v>400</v>
      </c>
      <c r="G108" s="193" t="s">
        <v>401</v>
      </c>
      <c r="H108" s="194">
        <v>5</v>
      </c>
      <c r="I108" s="195"/>
      <c r="J108" s="196">
        <f t="shared" si="0"/>
        <v>0</v>
      </c>
      <c r="K108" s="192" t="s">
        <v>21</v>
      </c>
      <c r="L108" s="59"/>
      <c r="M108" s="197" t="s">
        <v>21</v>
      </c>
      <c r="N108" s="198" t="s">
        <v>45</v>
      </c>
      <c r="O108" s="40"/>
      <c r="P108" s="199">
        <f t="shared" si="1"/>
        <v>0</v>
      </c>
      <c r="Q108" s="199">
        <v>0</v>
      </c>
      <c r="R108" s="199">
        <f t="shared" si="2"/>
        <v>0</v>
      </c>
      <c r="S108" s="199">
        <v>0</v>
      </c>
      <c r="T108" s="200">
        <f t="shared" si="3"/>
        <v>0</v>
      </c>
      <c r="AR108" s="22" t="s">
        <v>155</v>
      </c>
      <c r="AT108" s="22" t="s">
        <v>151</v>
      </c>
      <c r="AU108" s="22" t="s">
        <v>82</v>
      </c>
      <c r="AY108" s="22" t="s">
        <v>148</v>
      </c>
      <c r="BE108" s="201">
        <f t="shared" si="4"/>
        <v>0</v>
      </c>
      <c r="BF108" s="201">
        <f t="shared" si="5"/>
        <v>0</v>
      </c>
      <c r="BG108" s="201">
        <f t="shared" si="6"/>
        <v>0</v>
      </c>
      <c r="BH108" s="201">
        <f t="shared" si="7"/>
        <v>0</v>
      </c>
      <c r="BI108" s="201">
        <f t="shared" si="8"/>
        <v>0</v>
      </c>
      <c r="BJ108" s="22" t="s">
        <v>155</v>
      </c>
      <c r="BK108" s="201">
        <f t="shared" si="9"/>
        <v>0</v>
      </c>
      <c r="BL108" s="22" t="s">
        <v>155</v>
      </c>
      <c r="BM108" s="22" t="s">
        <v>1115</v>
      </c>
    </row>
    <row r="109" spans="2:65" s="1" customFormat="1" ht="16.5" customHeight="1">
      <c r="B109" s="39"/>
      <c r="C109" s="203" t="s">
        <v>210</v>
      </c>
      <c r="D109" s="203" t="s">
        <v>308</v>
      </c>
      <c r="E109" s="204" t="s">
        <v>403</v>
      </c>
      <c r="F109" s="205" t="s">
        <v>404</v>
      </c>
      <c r="G109" s="206" t="s">
        <v>401</v>
      </c>
      <c r="H109" s="207">
        <v>7.7</v>
      </c>
      <c r="I109" s="208"/>
      <c r="J109" s="209">
        <f t="shared" si="0"/>
        <v>0</v>
      </c>
      <c r="K109" s="205" t="s">
        <v>21</v>
      </c>
      <c r="L109" s="210"/>
      <c r="M109" s="211" t="s">
        <v>21</v>
      </c>
      <c r="N109" s="212" t="s">
        <v>45</v>
      </c>
      <c r="O109" s="40"/>
      <c r="P109" s="199">
        <f t="shared" si="1"/>
        <v>0</v>
      </c>
      <c r="Q109" s="199">
        <v>0</v>
      </c>
      <c r="R109" s="199">
        <f t="shared" si="2"/>
        <v>0</v>
      </c>
      <c r="S109" s="199">
        <v>0</v>
      </c>
      <c r="T109" s="200">
        <f t="shared" si="3"/>
        <v>0</v>
      </c>
      <c r="AR109" s="22" t="s">
        <v>187</v>
      </c>
      <c r="AT109" s="22" t="s">
        <v>308</v>
      </c>
      <c r="AU109" s="22" t="s">
        <v>82</v>
      </c>
      <c r="AY109" s="22" t="s">
        <v>148</v>
      </c>
      <c r="BE109" s="201">
        <f t="shared" si="4"/>
        <v>0</v>
      </c>
      <c r="BF109" s="201">
        <f t="shared" si="5"/>
        <v>0</v>
      </c>
      <c r="BG109" s="201">
        <f t="shared" si="6"/>
        <v>0</v>
      </c>
      <c r="BH109" s="201">
        <f t="shared" si="7"/>
        <v>0</v>
      </c>
      <c r="BI109" s="201">
        <f t="shared" si="8"/>
        <v>0</v>
      </c>
      <c r="BJ109" s="22" t="s">
        <v>155</v>
      </c>
      <c r="BK109" s="201">
        <f t="shared" si="9"/>
        <v>0</v>
      </c>
      <c r="BL109" s="22" t="s">
        <v>155</v>
      </c>
      <c r="BM109" s="22" t="s">
        <v>1116</v>
      </c>
    </row>
    <row r="110" spans="2:65" s="1" customFormat="1" ht="16.5" customHeight="1">
      <c r="B110" s="39"/>
      <c r="C110" s="190" t="s">
        <v>214</v>
      </c>
      <c r="D110" s="190" t="s">
        <v>151</v>
      </c>
      <c r="E110" s="191" t="s">
        <v>406</v>
      </c>
      <c r="F110" s="192" t="s">
        <v>407</v>
      </c>
      <c r="G110" s="193" t="s">
        <v>190</v>
      </c>
      <c r="H110" s="202"/>
      <c r="I110" s="195"/>
      <c r="J110" s="196">
        <f t="shared" si="0"/>
        <v>0</v>
      </c>
      <c r="K110" s="192" t="s">
        <v>21</v>
      </c>
      <c r="L110" s="59"/>
      <c r="M110" s="197" t="s">
        <v>21</v>
      </c>
      <c r="N110" s="198" t="s">
        <v>45</v>
      </c>
      <c r="O110" s="40"/>
      <c r="P110" s="199">
        <f t="shared" si="1"/>
        <v>0</v>
      </c>
      <c r="Q110" s="199">
        <v>0</v>
      </c>
      <c r="R110" s="199">
        <f t="shared" si="2"/>
        <v>0</v>
      </c>
      <c r="S110" s="199">
        <v>0</v>
      </c>
      <c r="T110" s="200">
        <f t="shared" si="3"/>
        <v>0</v>
      </c>
      <c r="AR110" s="22" t="s">
        <v>155</v>
      </c>
      <c r="AT110" s="22" t="s">
        <v>151</v>
      </c>
      <c r="AU110" s="22" t="s">
        <v>82</v>
      </c>
      <c r="AY110" s="22" t="s">
        <v>148</v>
      </c>
      <c r="BE110" s="201">
        <f t="shared" si="4"/>
        <v>0</v>
      </c>
      <c r="BF110" s="201">
        <f t="shared" si="5"/>
        <v>0</v>
      </c>
      <c r="BG110" s="201">
        <f t="shared" si="6"/>
        <v>0</v>
      </c>
      <c r="BH110" s="201">
        <f t="shared" si="7"/>
        <v>0</v>
      </c>
      <c r="BI110" s="201">
        <f t="shared" si="8"/>
        <v>0</v>
      </c>
      <c r="BJ110" s="22" t="s">
        <v>155</v>
      </c>
      <c r="BK110" s="201">
        <f t="shared" si="9"/>
        <v>0</v>
      </c>
      <c r="BL110" s="22" t="s">
        <v>155</v>
      </c>
      <c r="BM110" s="22" t="s">
        <v>1117</v>
      </c>
    </row>
    <row r="111" spans="2:65" s="10" customFormat="1" ht="29.85" customHeight="1">
      <c r="B111" s="174"/>
      <c r="C111" s="175"/>
      <c r="D111" s="176" t="s">
        <v>71</v>
      </c>
      <c r="E111" s="188" t="s">
        <v>192</v>
      </c>
      <c r="F111" s="188" t="s">
        <v>178</v>
      </c>
      <c r="G111" s="175"/>
      <c r="H111" s="175"/>
      <c r="I111" s="178"/>
      <c r="J111" s="189">
        <f>BK111</f>
        <v>0</v>
      </c>
      <c r="K111" s="175"/>
      <c r="L111" s="180"/>
      <c r="M111" s="181"/>
      <c r="N111" s="182"/>
      <c r="O111" s="182"/>
      <c r="P111" s="183">
        <f>SUM(P112:P136)</f>
        <v>0</v>
      </c>
      <c r="Q111" s="182"/>
      <c r="R111" s="183">
        <f>SUM(R112:R136)</f>
        <v>0</v>
      </c>
      <c r="S111" s="182"/>
      <c r="T111" s="184">
        <f>SUM(T112:T136)</f>
        <v>0</v>
      </c>
      <c r="AR111" s="185" t="s">
        <v>80</v>
      </c>
      <c r="AT111" s="186" t="s">
        <v>71</v>
      </c>
      <c r="AU111" s="186" t="s">
        <v>80</v>
      </c>
      <c r="AY111" s="185" t="s">
        <v>148</v>
      </c>
      <c r="BK111" s="187">
        <f>SUM(BK112:BK136)</f>
        <v>0</v>
      </c>
    </row>
    <row r="112" spans="2:65" s="1" customFormat="1" ht="16.5" customHeight="1">
      <c r="B112" s="39"/>
      <c r="C112" s="190" t="s">
        <v>10</v>
      </c>
      <c r="D112" s="190" t="s">
        <v>151</v>
      </c>
      <c r="E112" s="191" t="s">
        <v>412</v>
      </c>
      <c r="F112" s="192" t="s">
        <v>413</v>
      </c>
      <c r="G112" s="193" t="s">
        <v>196</v>
      </c>
      <c r="H112" s="194">
        <v>8</v>
      </c>
      <c r="I112" s="195"/>
      <c r="J112" s="196">
        <f t="shared" ref="J112:J131" si="10">ROUND(I112*H112,2)</f>
        <v>0</v>
      </c>
      <c r="K112" s="192" t="s">
        <v>21</v>
      </c>
      <c r="L112" s="59"/>
      <c r="M112" s="197" t="s">
        <v>21</v>
      </c>
      <c r="N112" s="198" t="s">
        <v>45</v>
      </c>
      <c r="O112" s="40"/>
      <c r="P112" s="199">
        <f t="shared" ref="P112:P131" si="11">O112*H112</f>
        <v>0</v>
      </c>
      <c r="Q112" s="199">
        <v>0</v>
      </c>
      <c r="R112" s="199">
        <f t="shared" ref="R112:R131" si="12">Q112*H112</f>
        <v>0</v>
      </c>
      <c r="S112" s="199">
        <v>0</v>
      </c>
      <c r="T112" s="200">
        <f t="shared" ref="T112:T131" si="13">S112*H112</f>
        <v>0</v>
      </c>
      <c r="AR112" s="22" t="s">
        <v>155</v>
      </c>
      <c r="AT112" s="22" t="s">
        <v>151</v>
      </c>
      <c r="AU112" s="22" t="s">
        <v>82</v>
      </c>
      <c r="AY112" s="22" t="s">
        <v>148</v>
      </c>
      <c r="BE112" s="201">
        <f t="shared" ref="BE112:BE131" si="14">IF(N112="základní",J112,0)</f>
        <v>0</v>
      </c>
      <c r="BF112" s="201">
        <f t="shared" ref="BF112:BF131" si="15">IF(N112="snížená",J112,0)</f>
        <v>0</v>
      </c>
      <c r="BG112" s="201">
        <f t="shared" ref="BG112:BG131" si="16">IF(N112="zákl. přenesená",J112,0)</f>
        <v>0</v>
      </c>
      <c r="BH112" s="201">
        <f t="shared" ref="BH112:BH131" si="17">IF(N112="sníž. přenesená",J112,0)</f>
        <v>0</v>
      </c>
      <c r="BI112" s="201">
        <f t="shared" ref="BI112:BI131" si="18">IF(N112="nulová",J112,0)</f>
        <v>0</v>
      </c>
      <c r="BJ112" s="22" t="s">
        <v>155</v>
      </c>
      <c r="BK112" s="201">
        <f t="shared" ref="BK112:BK131" si="19">ROUND(I112*H112,2)</f>
        <v>0</v>
      </c>
      <c r="BL112" s="22" t="s">
        <v>155</v>
      </c>
      <c r="BM112" s="22" t="s">
        <v>1118</v>
      </c>
    </row>
    <row r="113" spans="2:65" s="1" customFormat="1" ht="16.5" customHeight="1">
      <c r="B113" s="39"/>
      <c r="C113" s="190" t="s">
        <v>175</v>
      </c>
      <c r="D113" s="190" t="s">
        <v>151</v>
      </c>
      <c r="E113" s="191" t="s">
        <v>1119</v>
      </c>
      <c r="F113" s="192" t="s">
        <v>1120</v>
      </c>
      <c r="G113" s="193" t="s">
        <v>196</v>
      </c>
      <c r="H113" s="194">
        <v>1</v>
      </c>
      <c r="I113" s="195"/>
      <c r="J113" s="196">
        <f t="shared" si="10"/>
        <v>0</v>
      </c>
      <c r="K113" s="192" t="s">
        <v>21</v>
      </c>
      <c r="L113" s="59"/>
      <c r="M113" s="197" t="s">
        <v>21</v>
      </c>
      <c r="N113" s="198" t="s">
        <v>45</v>
      </c>
      <c r="O113" s="40"/>
      <c r="P113" s="199">
        <f t="shared" si="11"/>
        <v>0</v>
      </c>
      <c r="Q113" s="199">
        <v>0</v>
      </c>
      <c r="R113" s="199">
        <f t="shared" si="12"/>
        <v>0</v>
      </c>
      <c r="S113" s="199">
        <v>0</v>
      </c>
      <c r="T113" s="200">
        <f t="shared" si="13"/>
        <v>0</v>
      </c>
      <c r="AR113" s="22" t="s">
        <v>155</v>
      </c>
      <c r="AT113" s="22" t="s">
        <v>151</v>
      </c>
      <c r="AU113" s="22" t="s">
        <v>82</v>
      </c>
      <c r="AY113" s="22" t="s">
        <v>148</v>
      </c>
      <c r="BE113" s="201">
        <f t="shared" si="14"/>
        <v>0</v>
      </c>
      <c r="BF113" s="201">
        <f t="shared" si="15"/>
        <v>0</v>
      </c>
      <c r="BG113" s="201">
        <f t="shared" si="16"/>
        <v>0</v>
      </c>
      <c r="BH113" s="201">
        <f t="shared" si="17"/>
        <v>0</v>
      </c>
      <c r="BI113" s="201">
        <f t="shared" si="18"/>
        <v>0</v>
      </c>
      <c r="BJ113" s="22" t="s">
        <v>155</v>
      </c>
      <c r="BK113" s="201">
        <f t="shared" si="19"/>
        <v>0</v>
      </c>
      <c r="BL113" s="22" t="s">
        <v>155</v>
      </c>
      <c r="BM113" s="22" t="s">
        <v>1121</v>
      </c>
    </row>
    <row r="114" spans="2:65" s="1" customFormat="1" ht="16.5" customHeight="1">
      <c r="B114" s="39"/>
      <c r="C114" s="190" t="s">
        <v>224</v>
      </c>
      <c r="D114" s="190" t="s">
        <v>151</v>
      </c>
      <c r="E114" s="191" t="s">
        <v>1122</v>
      </c>
      <c r="F114" s="192" t="s">
        <v>1123</v>
      </c>
      <c r="G114" s="193" t="s">
        <v>196</v>
      </c>
      <c r="H114" s="194">
        <v>2</v>
      </c>
      <c r="I114" s="195"/>
      <c r="J114" s="196">
        <f t="shared" si="10"/>
        <v>0</v>
      </c>
      <c r="K114" s="192" t="s">
        <v>21</v>
      </c>
      <c r="L114" s="59"/>
      <c r="M114" s="197" t="s">
        <v>21</v>
      </c>
      <c r="N114" s="198" t="s">
        <v>45</v>
      </c>
      <c r="O114" s="40"/>
      <c r="P114" s="199">
        <f t="shared" si="11"/>
        <v>0</v>
      </c>
      <c r="Q114" s="199">
        <v>0</v>
      </c>
      <c r="R114" s="199">
        <f t="shared" si="12"/>
        <v>0</v>
      </c>
      <c r="S114" s="199">
        <v>0</v>
      </c>
      <c r="T114" s="200">
        <f t="shared" si="13"/>
        <v>0</v>
      </c>
      <c r="AR114" s="22" t="s">
        <v>155</v>
      </c>
      <c r="AT114" s="22" t="s">
        <v>151</v>
      </c>
      <c r="AU114" s="22" t="s">
        <v>82</v>
      </c>
      <c r="AY114" s="22" t="s">
        <v>148</v>
      </c>
      <c r="BE114" s="201">
        <f t="shared" si="14"/>
        <v>0</v>
      </c>
      <c r="BF114" s="201">
        <f t="shared" si="15"/>
        <v>0</v>
      </c>
      <c r="BG114" s="201">
        <f t="shared" si="16"/>
        <v>0</v>
      </c>
      <c r="BH114" s="201">
        <f t="shared" si="17"/>
        <v>0</v>
      </c>
      <c r="BI114" s="201">
        <f t="shared" si="18"/>
        <v>0</v>
      </c>
      <c r="BJ114" s="22" t="s">
        <v>155</v>
      </c>
      <c r="BK114" s="201">
        <f t="shared" si="19"/>
        <v>0</v>
      </c>
      <c r="BL114" s="22" t="s">
        <v>155</v>
      </c>
      <c r="BM114" s="22" t="s">
        <v>1124</v>
      </c>
    </row>
    <row r="115" spans="2:65" s="1" customFormat="1" ht="25.5" customHeight="1">
      <c r="B115" s="39"/>
      <c r="C115" s="190" t="s">
        <v>228</v>
      </c>
      <c r="D115" s="190" t="s">
        <v>151</v>
      </c>
      <c r="E115" s="191" t="s">
        <v>418</v>
      </c>
      <c r="F115" s="192" t="s">
        <v>419</v>
      </c>
      <c r="G115" s="193" t="s">
        <v>174</v>
      </c>
      <c r="H115" s="194">
        <v>3</v>
      </c>
      <c r="I115" s="195"/>
      <c r="J115" s="196">
        <f t="shared" si="10"/>
        <v>0</v>
      </c>
      <c r="K115" s="192" t="s">
        <v>21</v>
      </c>
      <c r="L115" s="59"/>
      <c r="M115" s="197" t="s">
        <v>21</v>
      </c>
      <c r="N115" s="198" t="s">
        <v>45</v>
      </c>
      <c r="O115" s="40"/>
      <c r="P115" s="199">
        <f t="shared" si="11"/>
        <v>0</v>
      </c>
      <c r="Q115" s="199">
        <v>0</v>
      </c>
      <c r="R115" s="199">
        <f t="shared" si="12"/>
        <v>0</v>
      </c>
      <c r="S115" s="199">
        <v>0</v>
      </c>
      <c r="T115" s="200">
        <f t="shared" si="13"/>
        <v>0</v>
      </c>
      <c r="AR115" s="22" t="s">
        <v>155</v>
      </c>
      <c r="AT115" s="22" t="s">
        <v>151</v>
      </c>
      <c r="AU115" s="22" t="s">
        <v>82</v>
      </c>
      <c r="AY115" s="22" t="s">
        <v>148</v>
      </c>
      <c r="BE115" s="201">
        <f t="shared" si="14"/>
        <v>0</v>
      </c>
      <c r="BF115" s="201">
        <f t="shared" si="15"/>
        <v>0</v>
      </c>
      <c r="BG115" s="201">
        <f t="shared" si="16"/>
        <v>0</v>
      </c>
      <c r="BH115" s="201">
        <f t="shared" si="17"/>
        <v>0</v>
      </c>
      <c r="BI115" s="201">
        <f t="shared" si="18"/>
        <v>0</v>
      </c>
      <c r="BJ115" s="22" t="s">
        <v>155</v>
      </c>
      <c r="BK115" s="201">
        <f t="shared" si="19"/>
        <v>0</v>
      </c>
      <c r="BL115" s="22" t="s">
        <v>155</v>
      </c>
      <c r="BM115" s="22" t="s">
        <v>1125</v>
      </c>
    </row>
    <row r="116" spans="2:65" s="1" customFormat="1" ht="25.5" customHeight="1">
      <c r="B116" s="39"/>
      <c r="C116" s="190" t="s">
        <v>232</v>
      </c>
      <c r="D116" s="190" t="s">
        <v>151</v>
      </c>
      <c r="E116" s="191" t="s">
        <v>199</v>
      </c>
      <c r="F116" s="192" t="s">
        <v>200</v>
      </c>
      <c r="G116" s="193" t="s">
        <v>174</v>
      </c>
      <c r="H116" s="194">
        <v>10</v>
      </c>
      <c r="I116" s="195"/>
      <c r="J116" s="196">
        <f t="shared" si="10"/>
        <v>0</v>
      </c>
      <c r="K116" s="192" t="s">
        <v>21</v>
      </c>
      <c r="L116" s="59"/>
      <c r="M116" s="197" t="s">
        <v>21</v>
      </c>
      <c r="N116" s="198" t="s">
        <v>45</v>
      </c>
      <c r="O116" s="40"/>
      <c r="P116" s="199">
        <f t="shared" si="11"/>
        <v>0</v>
      </c>
      <c r="Q116" s="199">
        <v>0</v>
      </c>
      <c r="R116" s="199">
        <f t="shared" si="12"/>
        <v>0</v>
      </c>
      <c r="S116" s="199">
        <v>0</v>
      </c>
      <c r="T116" s="200">
        <f t="shared" si="13"/>
        <v>0</v>
      </c>
      <c r="AR116" s="22" t="s">
        <v>155</v>
      </c>
      <c r="AT116" s="22" t="s">
        <v>151</v>
      </c>
      <c r="AU116" s="22" t="s">
        <v>82</v>
      </c>
      <c r="AY116" s="22" t="s">
        <v>148</v>
      </c>
      <c r="BE116" s="201">
        <f t="shared" si="14"/>
        <v>0</v>
      </c>
      <c r="BF116" s="201">
        <f t="shared" si="15"/>
        <v>0</v>
      </c>
      <c r="BG116" s="201">
        <f t="shared" si="16"/>
        <v>0</v>
      </c>
      <c r="BH116" s="201">
        <f t="shared" si="17"/>
        <v>0</v>
      </c>
      <c r="BI116" s="201">
        <f t="shared" si="18"/>
        <v>0</v>
      </c>
      <c r="BJ116" s="22" t="s">
        <v>155</v>
      </c>
      <c r="BK116" s="201">
        <f t="shared" si="19"/>
        <v>0</v>
      </c>
      <c r="BL116" s="22" t="s">
        <v>155</v>
      </c>
      <c r="BM116" s="22" t="s">
        <v>1126</v>
      </c>
    </row>
    <row r="117" spans="2:65" s="1" customFormat="1" ht="25.5" customHeight="1">
      <c r="B117" s="39"/>
      <c r="C117" s="190" t="s">
        <v>237</v>
      </c>
      <c r="D117" s="190" t="s">
        <v>151</v>
      </c>
      <c r="E117" s="191" t="s">
        <v>422</v>
      </c>
      <c r="F117" s="192" t="s">
        <v>423</v>
      </c>
      <c r="G117" s="193" t="s">
        <v>174</v>
      </c>
      <c r="H117" s="194">
        <v>25</v>
      </c>
      <c r="I117" s="195"/>
      <c r="J117" s="196">
        <f t="shared" si="10"/>
        <v>0</v>
      </c>
      <c r="K117" s="192" t="s">
        <v>21</v>
      </c>
      <c r="L117" s="59"/>
      <c r="M117" s="197" t="s">
        <v>21</v>
      </c>
      <c r="N117" s="198" t="s">
        <v>45</v>
      </c>
      <c r="O117" s="40"/>
      <c r="P117" s="199">
        <f t="shared" si="11"/>
        <v>0</v>
      </c>
      <c r="Q117" s="199">
        <v>0</v>
      </c>
      <c r="R117" s="199">
        <f t="shared" si="12"/>
        <v>0</v>
      </c>
      <c r="S117" s="199">
        <v>0</v>
      </c>
      <c r="T117" s="200">
        <f t="shared" si="13"/>
        <v>0</v>
      </c>
      <c r="AR117" s="22" t="s">
        <v>155</v>
      </c>
      <c r="AT117" s="22" t="s">
        <v>151</v>
      </c>
      <c r="AU117" s="22" t="s">
        <v>82</v>
      </c>
      <c r="AY117" s="22" t="s">
        <v>148</v>
      </c>
      <c r="BE117" s="201">
        <f t="shared" si="14"/>
        <v>0</v>
      </c>
      <c r="BF117" s="201">
        <f t="shared" si="15"/>
        <v>0</v>
      </c>
      <c r="BG117" s="201">
        <f t="shared" si="16"/>
        <v>0</v>
      </c>
      <c r="BH117" s="201">
        <f t="shared" si="17"/>
        <v>0</v>
      </c>
      <c r="BI117" s="201">
        <f t="shared" si="18"/>
        <v>0</v>
      </c>
      <c r="BJ117" s="22" t="s">
        <v>155</v>
      </c>
      <c r="BK117" s="201">
        <f t="shared" si="19"/>
        <v>0</v>
      </c>
      <c r="BL117" s="22" t="s">
        <v>155</v>
      </c>
      <c r="BM117" s="22" t="s">
        <v>1127</v>
      </c>
    </row>
    <row r="118" spans="2:65" s="1" customFormat="1" ht="16.5" customHeight="1">
      <c r="B118" s="39"/>
      <c r="C118" s="190" t="s">
        <v>9</v>
      </c>
      <c r="D118" s="190" t="s">
        <v>151</v>
      </c>
      <c r="E118" s="191" t="s">
        <v>425</v>
      </c>
      <c r="F118" s="192" t="s">
        <v>426</v>
      </c>
      <c r="G118" s="193" t="s">
        <v>174</v>
      </c>
      <c r="H118" s="194">
        <v>3</v>
      </c>
      <c r="I118" s="195"/>
      <c r="J118" s="196">
        <f t="shared" si="10"/>
        <v>0</v>
      </c>
      <c r="K118" s="192" t="s">
        <v>21</v>
      </c>
      <c r="L118" s="59"/>
      <c r="M118" s="197" t="s">
        <v>21</v>
      </c>
      <c r="N118" s="198" t="s">
        <v>45</v>
      </c>
      <c r="O118" s="40"/>
      <c r="P118" s="199">
        <f t="shared" si="11"/>
        <v>0</v>
      </c>
      <c r="Q118" s="199">
        <v>0</v>
      </c>
      <c r="R118" s="199">
        <f t="shared" si="12"/>
        <v>0</v>
      </c>
      <c r="S118" s="199">
        <v>0</v>
      </c>
      <c r="T118" s="200">
        <f t="shared" si="13"/>
        <v>0</v>
      </c>
      <c r="AR118" s="22" t="s">
        <v>155</v>
      </c>
      <c r="AT118" s="22" t="s">
        <v>151</v>
      </c>
      <c r="AU118" s="22" t="s">
        <v>82</v>
      </c>
      <c r="AY118" s="22" t="s">
        <v>148</v>
      </c>
      <c r="BE118" s="201">
        <f t="shared" si="14"/>
        <v>0</v>
      </c>
      <c r="BF118" s="201">
        <f t="shared" si="15"/>
        <v>0</v>
      </c>
      <c r="BG118" s="201">
        <f t="shared" si="16"/>
        <v>0</v>
      </c>
      <c r="BH118" s="201">
        <f t="shared" si="17"/>
        <v>0</v>
      </c>
      <c r="BI118" s="201">
        <f t="shared" si="18"/>
        <v>0</v>
      </c>
      <c r="BJ118" s="22" t="s">
        <v>155</v>
      </c>
      <c r="BK118" s="201">
        <f t="shared" si="19"/>
        <v>0</v>
      </c>
      <c r="BL118" s="22" t="s">
        <v>155</v>
      </c>
      <c r="BM118" s="22" t="s">
        <v>1128</v>
      </c>
    </row>
    <row r="119" spans="2:65" s="1" customFormat="1" ht="16.5" customHeight="1">
      <c r="B119" s="39"/>
      <c r="C119" s="190" t="s">
        <v>249</v>
      </c>
      <c r="D119" s="190" t="s">
        <v>151</v>
      </c>
      <c r="E119" s="191" t="s">
        <v>428</v>
      </c>
      <c r="F119" s="192" t="s">
        <v>429</v>
      </c>
      <c r="G119" s="193" t="s">
        <v>174</v>
      </c>
      <c r="H119" s="194">
        <v>10</v>
      </c>
      <c r="I119" s="195"/>
      <c r="J119" s="196">
        <f t="shared" si="10"/>
        <v>0</v>
      </c>
      <c r="K119" s="192" t="s">
        <v>21</v>
      </c>
      <c r="L119" s="59"/>
      <c r="M119" s="197" t="s">
        <v>21</v>
      </c>
      <c r="N119" s="198" t="s">
        <v>45</v>
      </c>
      <c r="O119" s="40"/>
      <c r="P119" s="199">
        <f t="shared" si="11"/>
        <v>0</v>
      </c>
      <c r="Q119" s="199">
        <v>0</v>
      </c>
      <c r="R119" s="199">
        <f t="shared" si="12"/>
        <v>0</v>
      </c>
      <c r="S119" s="199">
        <v>0</v>
      </c>
      <c r="T119" s="200">
        <f t="shared" si="13"/>
        <v>0</v>
      </c>
      <c r="AR119" s="22" t="s">
        <v>155</v>
      </c>
      <c r="AT119" s="22" t="s">
        <v>151</v>
      </c>
      <c r="AU119" s="22" t="s">
        <v>82</v>
      </c>
      <c r="AY119" s="22" t="s">
        <v>148</v>
      </c>
      <c r="BE119" s="201">
        <f t="shared" si="14"/>
        <v>0</v>
      </c>
      <c r="BF119" s="201">
        <f t="shared" si="15"/>
        <v>0</v>
      </c>
      <c r="BG119" s="201">
        <f t="shared" si="16"/>
        <v>0</v>
      </c>
      <c r="BH119" s="201">
        <f t="shared" si="17"/>
        <v>0</v>
      </c>
      <c r="BI119" s="201">
        <f t="shared" si="18"/>
        <v>0</v>
      </c>
      <c r="BJ119" s="22" t="s">
        <v>155</v>
      </c>
      <c r="BK119" s="201">
        <f t="shared" si="19"/>
        <v>0</v>
      </c>
      <c r="BL119" s="22" t="s">
        <v>155</v>
      </c>
      <c r="BM119" s="22" t="s">
        <v>1129</v>
      </c>
    </row>
    <row r="120" spans="2:65" s="1" customFormat="1" ht="16.5" customHeight="1">
      <c r="B120" s="39"/>
      <c r="C120" s="190" t="s">
        <v>253</v>
      </c>
      <c r="D120" s="190" t="s">
        <v>151</v>
      </c>
      <c r="E120" s="191" t="s">
        <v>431</v>
      </c>
      <c r="F120" s="192" t="s">
        <v>432</v>
      </c>
      <c r="G120" s="193" t="s">
        <v>174</v>
      </c>
      <c r="H120" s="194">
        <v>25</v>
      </c>
      <c r="I120" s="195"/>
      <c r="J120" s="196">
        <f t="shared" si="10"/>
        <v>0</v>
      </c>
      <c r="K120" s="192" t="s">
        <v>21</v>
      </c>
      <c r="L120" s="59"/>
      <c r="M120" s="197" t="s">
        <v>21</v>
      </c>
      <c r="N120" s="198" t="s">
        <v>45</v>
      </c>
      <c r="O120" s="40"/>
      <c r="P120" s="199">
        <f t="shared" si="11"/>
        <v>0</v>
      </c>
      <c r="Q120" s="199">
        <v>0</v>
      </c>
      <c r="R120" s="199">
        <f t="shared" si="12"/>
        <v>0</v>
      </c>
      <c r="S120" s="199">
        <v>0</v>
      </c>
      <c r="T120" s="200">
        <f t="shared" si="13"/>
        <v>0</v>
      </c>
      <c r="AR120" s="22" t="s">
        <v>155</v>
      </c>
      <c r="AT120" s="22" t="s">
        <v>151</v>
      </c>
      <c r="AU120" s="22" t="s">
        <v>82</v>
      </c>
      <c r="AY120" s="22" t="s">
        <v>148</v>
      </c>
      <c r="BE120" s="201">
        <f t="shared" si="14"/>
        <v>0</v>
      </c>
      <c r="BF120" s="201">
        <f t="shared" si="15"/>
        <v>0</v>
      </c>
      <c r="BG120" s="201">
        <f t="shared" si="16"/>
        <v>0</v>
      </c>
      <c r="BH120" s="201">
        <f t="shared" si="17"/>
        <v>0</v>
      </c>
      <c r="BI120" s="201">
        <f t="shared" si="18"/>
        <v>0</v>
      </c>
      <c r="BJ120" s="22" t="s">
        <v>155</v>
      </c>
      <c r="BK120" s="201">
        <f t="shared" si="19"/>
        <v>0</v>
      </c>
      <c r="BL120" s="22" t="s">
        <v>155</v>
      </c>
      <c r="BM120" s="22" t="s">
        <v>1130</v>
      </c>
    </row>
    <row r="121" spans="2:65" s="1" customFormat="1" ht="25.5" customHeight="1">
      <c r="B121" s="39"/>
      <c r="C121" s="190" t="s">
        <v>245</v>
      </c>
      <c r="D121" s="190" t="s">
        <v>151</v>
      </c>
      <c r="E121" s="191" t="s">
        <v>207</v>
      </c>
      <c r="F121" s="192" t="s">
        <v>208</v>
      </c>
      <c r="G121" s="193" t="s">
        <v>196</v>
      </c>
      <c r="H121" s="194">
        <v>10</v>
      </c>
      <c r="I121" s="195"/>
      <c r="J121" s="196">
        <f t="shared" si="10"/>
        <v>0</v>
      </c>
      <c r="K121" s="192" t="s">
        <v>21</v>
      </c>
      <c r="L121" s="59"/>
      <c r="M121" s="197" t="s">
        <v>21</v>
      </c>
      <c r="N121" s="198" t="s">
        <v>45</v>
      </c>
      <c r="O121" s="40"/>
      <c r="P121" s="199">
        <f t="shared" si="11"/>
        <v>0</v>
      </c>
      <c r="Q121" s="199">
        <v>0</v>
      </c>
      <c r="R121" s="199">
        <f t="shared" si="12"/>
        <v>0</v>
      </c>
      <c r="S121" s="199">
        <v>0</v>
      </c>
      <c r="T121" s="200">
        <f t="shared" si="13"/>
        <v>0</v>
      </c>
      <c r="AR121" s="22" t="s">
        <v>155</v>
      </c>
      <c r="AT121" s="22" t="s">
        <v>151</v>
      </c>
      <c r="AU121" s="22" t="s">
        <v>82</v>
      </c>
      <c r="AY121" s="22" t="s">
        <v>148</v>
      </c>
      <c r="BE121" s="201">
        <f t="shared" si="14"/>
        <v>0</v>
      </c>
      <c r="BF121" s="201">
        <f t="shared" si="15"/>
        <v>0</v>
      </c>
      <c r="BG121" s="201">
        <f t="shared" si="16"/>
        <v>0</v>
      </c>
      <c r="BH121" s="201">
        <f t="shared" si="17"/>
        <v>0</v>
      </c>
      <c r="BI121" s="201">
        <f t="shared" si="18"/>
        <v>0</v>
      </c>
      <c r="BJ121" s="22" t="s">
        <v>155</v>
      </c>
      <c r="BK121" s="201">
        <f t="shared" si="19"/>
        <v>0</v>
      </c>
      <c r="BL121" s="22" t="s">
        <v>155</v>
      </c>
      <c r="BM121" s="22" t="s">
        <v>1131</v>
      </c>
    </row>
    <row r="122" spans="2:65" s="1" customFormat="1" ht="16.5" customHeight="1">
      <c r="B122" s="39"/>
      <c r="C122" s="190" t="s">
        <v>257</v>
      </c>
      <c r="D122" s="190" t="s">
        <v>151</v>
      </c>
      <c r="E122" s="191" t="s">
        <v>435</v>
      </c>
      <c r="F122" s="192" t="s">
        <v>436</v>
      </c>
      <c r="G122" s="193" t="s">
        <v>196</v>
      </c>
      <c r="H122" s="194">
        <v>1</v>
      </c>
      <c r="I122" s="195"/>
      <c r="J122" s="196">
        <f t="shared" si="10"/>
        <v>0</v>
      </c>
      <c r="K122" s="192" t="s">
        <v>21</v>
      </c>
      <c r="L122" s="59"/>
      <c r="M122" s="197" t="s">
        <v>21</v>
      </c>
      <c r="N122" s="198" t="s">
        <v>45</v>
      </c>
      <c r="O122" s="40"/>
      <c r="P122" s="199">
        <f t="shared" si="11"/>
        <v>0</v>
      </c>
      <c r="Q122" s="199">
        <v>0</v>
      </c>
      <c r="R122" s="199">
        <f t="shared" si="12"/>
        <v>0</v>
      </c>
      <c r="S122" s="199">
        <v>0</v>
      </c>
      <c r="T122" s="200">
        <f t="shared" si="13"/>
        <v>0</v>
      </c>
      <c r="AR122" s="22" t="s">
        <v>155</v>
      </c>
      <c r="AT122" s="22" t="s">
        <v>151</v>
      </c>
      <c r="AU122" s="22" t="s">
        <v>82</v>
      </c>
      <c r="AY122" s="22" t="s">
        <v>148</v>
      </c>
      <c r="BE122" s="201">
        <f t="shared" si="14"/>
        <v>0</v>
      </c>
      <c r="BF122" s="201">
        <f t="shared" si="15"/>
        <v>0</v>
      </c>
      <c r="BG122" s="201">
        <f t="shared" si="16"/>
        <v>0</v>
      </c>
      <c r="BH122" s="201">
        <f t="shared" si="17"/>
        <v>0</v>
      </c>
      <c r="BI122" s="201">
        <f t="shared" si="18"/>
        <v>0</v>
      </c>
      <c r="BJ122" s="22" t="s">
        <v>155</v>
      </c>
      <c r="BK122" s="201">
        <f t="shared" si="19"/>
        <v>0</v>
      </c>
      <c r="BL122" s="22" t="s">
        <v>155</v>
      </c>
      <c r="BM122" s="22" t="s">
        <v>1132</v>
      </c>
    </row>
    <row r="123" spans="2:65" s="1" customFormat="1" ht="16.5" customHeight="1">
      <c r="B123" s="39"/>
      <c r="C123" s="190" t="s">
        <v>262</v>
      </c>
      <c r="D123" s="190" t="s">
        <v>151</v>
      </c>
      <c r="E123" s="191" t="s">
        <v>215</v>
      </c>
      <c r="F123" s="192" t="s">
        <v>216</v>
      </c>
      <c r="G123" s="193" t="s">
        <v>196</v>
      </c>
      <c r="H123" s="194">
        <v>1</v>
      </c>
      <c r="I123" s="195"/>
      <c r="J123" s="196">
        <f t="shared" si="10"/>
        <v>0</v>
      </c>
      <c r="K123" s="192" t="s">
        <v>21</v>
      </c>
      <c r="L123" s="59"/>
      <c r="M123" s="197" t="s">
        <v>21</v>
      </c>
      <c r="N123" s="198" t="s">
        <v>45</v>
      </c>
      <c r="O123" s="40"/>
      <c r="P123" s="199">
        <f t="shared" si="11"/>
        <v>0</v>
      </c>
      <c r="Q123" s="199">
        <v>0</v>
      </c>
      <c r="R123" s="199">
        <f t="shared" si="12"/>
        <v>0</v>
      </c>
      <c r="S123" s="199">
        <v>0</v>
      </c>
      <c r="T123" s="200">
        <f t="shared" si="13"/>
        <v>0</v>
      </c>
      <c r="AR123" s="22" t="s">
        <v>155</v>
      </c>
      <c r="AT123" s="22" t="s">
        <v>151</v>
      </c>
      <c r="AU123" s="22" t="s">
        <v>82</v>
      </c>
      <c r="AY123" s="22" t="s">
        <v>148</v>
      </c>
      <c r="BE123" s="201">
        <f t="shared" si="14"/>
        <v>0</v>
      </c>
      <c r="BF123" s="201">
        <f t="shared" si="15"/>
        <v>0</v>
      </c>
      <c r="BG123" s="201">
        <f t="shared" si="16"/>
        <v>0</v>
      </c>
      <c r="BH123" s="201">
        <f t="shared" si="17"/>
        <v>0</v>
      </c>
      <c r="BI123" s="201">
        <f t="shared" si="18"/>
        <v>0</v>
      </c>
      <c r="BJ123" s="22" t="s">
        <v>155</v>
      </c>
      <c r="BK123" s="201">
        <f t="shared" si="19"/>
        <v>0</v>
      </c>
      <c r="BL123" s="22" t="s">
        <v>155</v>
      </c>
      <c r="BM123" s="22" t="s">
        <v>1133</v>
      </c>
    </row>
    <row r="124" spans="2:65" s="1" customFormat="1" ht="16.5" customHeight="1">
      <c r="B124" s="39"/>
      <c r="C124" s="190" t="s">
        <v>266</v>
      </c>
      <c r="D124" s="190" t="s">
        <v>151</v>
      </c>
      <c r="E124" s="191" t="s">
        <v>218</v>
      </c>
      <c r="F124" s="192" t="s">
        <v>439</v>
      </c>
      <c r="G124" s="193" t="s">
        <v>196</v>
      </c>
      <c r="H124" s="194">
        <v>1</v>
      </c>
      <c r="I124" s="195"/>
      <c r="J124" s="196">
        <f t="shared" si="10"/>
        <v>0</v>
      </c>
      <c r="K124" s="192" t="s">
        <v>21</v>
      </c>
      <c r="L124" s="59"/>
      <c r="M124" s="197" t="s">
        <v>21</v>
      </c>
      <c r="N124" s="198" t="s">
        <v>45</v>
      </c>
      <c r="O124" s="40"/>
      <c r="P124" s="199">
        <f t="shared" si="11"/>
        <v>0</v>
      </c>
      <c r="Q124" s="199">
        <v>0</v>
      </c>
      <c r="R124" s="199">
        <f t="shared" si="12"/>
        <v>0</v>
      </c>
      <c r="S124" s="199">
        <v>0</v>
      </c>
      <c r="T124" s="200">
        <f t="shared" si="13"/>
        <v>0</v>
      </c>
      <c r="AR124" s="22" t="s">
        <v>155</v>
      </c>
      <c r="AT124" s="22" t="s">
        <v>151</v>
      </c>
      <c r="AU124" s="22" t="s">
        <v>82</v>
      </c>
      <c r="AY124" s="22" t="s">
        <v>148</v>
      </c>
      <c r="BE124" s="201">
        <f t="shared" si="14"/>
        <v>0</v>
      </c>
      <c r="BF124" s="201">
        <f t="shared" si="15"/>
        <v>0</v>
      </c>
      <c r="BG124" s="201">
        <f t="shared" si="16"/>
        <v>0</v>
      </c>
      <c r="BH124" s="201">
        <f t="shared" si="17"/>
        <v>0</v>
      </c>
      <c r="BI124" s="201">
        <f t="shared" si="18"/>
        <v>0</v>
      </c>
      <c r="BJ124" s="22" t="s">
        <v>155</v>
      </c>
      <c r="BK124" s="201">
        <f t="shared" si="19"/>
        <v>0</v>
      </c>
      <c r="BL124" s="22" t="s">
        <v>155</v>
      </c>
      <c r="BM124" s="22" t="s">
        <v>1134</v>
      </c>
    </row>
    <row r="125" spans="2:65" s="1" customFormat="1" ht="16.5" customHeight="1">
      <c r="B125" s="39"/>
      <c r="C125" s="190" t="s">
        <v>272</v>
      </c>
      <c r="D125" s="190" t="s">
        <v>151</v>
      </c>
      <c r="E125" s="191" t="s">
        <v>441</v>
      </c>
      <c r="F125" s="192" t="s">
        <v>442</v>
      </c>
      <c r="G125" s="193" t="s">
        <v>196</v>
      </c>
      <c r="H125" s="194">
        <v>1</v>
      </c>
      <c r="I125" s="195"/>
      <c r="J125" s="196">
        <f t="shared" si="10"/>
        <v>0</v>
      </c>
      <c r="K125" s="192" t="s">
        <v>21</v>
      </c>
      <c r="L125" s="59"/>
      <c r="M125" s="197" t="s">
        <v>21</v>
      </c>
      <c r="N125" s="198" t="s">
        <v>45</v>
      </c>
      <c r="O125" s="40"/>
      <c r="P125" s="199">
        <f t="shared" si="11"/>
        <v>0</v>
      </c>
      <c r="Q125" s="199">
        <v>0</v>
      </c>
      <c r="R125" s="199">
        <f t="shared" si="12"/>
        <v>0</v>
      </c>
      <c r="S125" s="199">
        <v>0</v>
      </c>
      <c r="T125" s="200">
        <f t="shared" si="13"/>
        <v>0</v>
      </c>
      <c r="AR125" s="22" t="s">
        <v>155</v>
      </c>
      <c r="AT125" s="22" t="s">
        <v>151</v>
      </c>
      <c r="AU125" s="22" t="s">
        <v>82</v>
      </c>
      <c r="AY125" s="22" t="s">
        <v>148</v>
      </c>
      <c r="BE125" s="201">
        <f t="shared" si="14"/>
        <v>0</v>
      </c>
      <c r="BF125" s="201">
        <f t="shared" si="15"/>
        <v>0</v>
      </c>
      <c r="BG125" s="201">
        <f t="shared" si="16"/>
        <v>0</v>
      </c>
      <c r="BH125" s="201">
        <f t="shared" si="17"/>
        <v>0</v>
      </c>
      <c r="BI125" s="201">
        <f t="shared" si="18"/>
        <v>0</v>
      </c>
      <c r="BJ125" s="22" t="s">
        <v>155</v>
      </c>
      <c r="BK125" s="201">
        <f t="shared" si="19"/>
        <v>0</v>
      </c>
      <c r="BL125" s="22" t="s">
        <v>155</v>
      </c>
      <c r="BM125" s="22" t="s">
        <v>1135</v>
      </c>
    </row>
    <row r="126" spans="2:65" s="1" customFormat="1" ht="16.5" customHeight="1">
      <c r="B126" s="39"/>
      <c r="C126" s="190" t="s">
        <v>276</v>
      </c>
      <c r="D126" s="190" t="s">
        <v>151</v>
      </c>
      <c r="E126" s="191" t="s">
        <v>1136</v>
      </c>
      <c r="F126" s="192" t="s">
        <v>1137</v>
      </c>
      <c r="G126" s="193" t="s">
        <v>196</v>
      </c>
      <c r="H126" s="194">
        <v>1</v>
      </c>
      <c r="I126" s="195"/>
      <c r="J126" s="196">
        <f t="shared" si="10"/>
        <v>0</v>
      </c>
      <c r="K126" s="192" t="s">
        <v>21</v>
      </c>
      <c r="L126" s="59"/>
      <c r="M126" s="197" t="s">
        <v>21</v>
      </c>
      <c r="N126" s="198" t="s">
        <v>45</v>
      </c>
      <c r="O126" s="40"/>
      <c r="P126" s="199">
        <f t="shared" si="11"/>
        <v>0</v>
      </c>
      <c r="Q126" s="199">
        <v>0</v>
      </c>
      <c r="R126" s="199">
        <f t="shared" si="12"/>
        <v>0</v>
      </c>
      <c r="S126" s="199">
        <v>0</v>
      </c>
      <c r="T126" s="200">
        <f t="shared" si="13"/>
        <v>0</v>
      </c>
      <c r="AR126" s="22" t="s">
        <v>155</v>
      </c>
      <c r="AT126" s="22" t="s">
        <v>151</v>
      </c>
      <c r="AU126" s="22" t="s">
        <v>82</v>
      </c>
      <c r="AY126" s="22" t="s">
        <v>148</v>
      </c>
      <c r="BE126" s="201">
        <f t="shared" si="14"/>
        <v>0</v>
      </c>
      <c r="BF126" s="201">
        <f t="shared" si="15"/>
        <v>0</v>
      </c>
      <c r="BG126" s="201">
        <f t="shared" si="16"/>
        <v>0</v>
      </c>
      <c r="BH126" s="201">
        <f t="shared" si="17"/>
        <v>0</v>
      </c>
      <c r="BI126" s="201">
        <f t="shared" si="18"/>
        <v>0</v>
      </c>
      <c r="BJ126" s="22" t="s">
        <v>155</v>
      </c>
      <c r="BK126" s="201">
        <f t="shared" si="19"/>
        <v>0</v>
      </c>
      <c r="BL126" s="22" t="s">
        <v>155</v>
      </c>
      <c r="BM126" s="22" t="s">
        <v>1138</v>
      </c>
    </row>
    <row r="127" spans="2:65" s="1" customFormat="1" ht="16.5" customHeight="1">
      <c r="B127" s="39"/>
      <c r="C127" s="190" t="s">
        <v>280</v>
      </c>
      <c r="D127" s="190" t="s">
        <v>151</v>
      </c>
      <c r="E127" s="191" t="s">
        <v>225</v>
      </c>
      <c r="F127" s="192" t="s">
        <v>226</v>
      </c>
      <c r="G127" s="193" t="s">
        <v>196</v>
      </c>
      <c r="H127" s="194">
        <v>4</v>
      </c>
      <c r="I127" s="195"/>
      <c r="J127" s="196">
        <f t="shared" si="10"/>
        <v>0</v>
      </c>
      <c r="K127" s="192" t="s">
        <v>21</v>
      </c>
      <c r="L127" s="59"/>
      <c r="M127" s="197" t="s">
        <v>21</v>
      </c>
      <c r="N127" s="198" t="s">
        <v>45</v>
      </c>
      <c r="O127" s="40"/>
      <c r="P127" s="199">
        <f t="shared" si="11"/>
        <v>0</v>
      </c>
      <c r="Q127" s="199">
        <v>0</v>
      </c>
      <c r="R127" s="199">
        <f t="shared" si="12"/>
        <v>0</v>
      </c>
      <c r="S127" s="199">
        <v>0</v>
      </c>
      <c r="T127" s="200">
        <f t="shared" si="13"/>
        <v>0</v>
      </c>
      <c r="AR127" s="22" t="s">
        <v>155</v>
      </c>
      <c r="AT127" s="22" t="s">
        <v>151</v>
      </c>
      <c r="AU127" s="22" t="s">
        <v>82</v>
      </c>
      <c r="AY127" s="22" t="s">
        <v>148</v>
      </c>
      <c r="BE127" s="201">
        <f t="shared" si="14"/>
        <v>0</v>
      </c>
      <c r="BF127" s="201">
        <f t="shared" si="15"/>
        <v>0</v>
      </c>
      <c r="BG127" s="201">
        <f t="shared" si="16"/>
        <v>0</v>
      </c>
      <c r="BH127" s="201">
        <f t="shared" si="17"/>
        <v>0</v>
      </c>
      <c r="BI127" s="201">
        <f t="shared" si="18"/>
        <v>0</v>
      </c>
      <c r="BJ127" s="22" t="s">
        <v>155</v>
      </c>
      <c r="BK127" s="201">
        <f t="shared" si="19"/>
        <v>0</v>
      </c>
      <c r="BL127" s="22" t="s">
        <v>155</v>
      </c>
      <c r="BM127" s="22" t="s">
        <v>1139</v>
      </c>
    </row>
    <row r="128" spans="2:65" s="1" customFormat="1" ht="16.5" customHeight="1">
      <c r="B128" s="39"/>
      <c r="C128" s="190" t="s">
        <v>285</v>
      </c>
      <c r="D128" s="190" t="s">
        <v>151</v>
      </c>
      <c r="E128" s="191" t="s">
        <v>1140</v>
      </c>
      <c r="F128" s="192" t="s">
        <v>1141</v>
      </c>
      <c r="G128" s="193" t="s">
        <v>196</v>
      </c>
      <c r="H128" s="194">
        <v>3</v>
      </c>
      <c r="I128" s="195"/>
      <c r="J128" s="196">
        <f t="shared" si="10"/>
        <v>0</v>
      </c>
      <c r="K128" s="192" t="s">
        <v>21</v>
      </c>
      <c r="L128" s="59"/>
      <c r="M128" s="197" t="s">
        <v>21</v>
      </c>
      <c r="N128" s="198" t="s">
        <v>45</v>
      </c>
      <c r="O128" s="40"/>
      <c r="P128" s="199">
        <f t="shared" si="11"/>
        <v>0</v>
      </c>
      <c r="Q128" s="199">
        <v>0</v>
      </c>
      <c r="R128" s="199">
        <f t="shared" si="12"/>
        <v>0</v>
      </c>
      <c r="S128" s="199">
        <v>0</v>
      </c>
      <c r="T128" s="200">
        <f t="shared" si="13"/>
        <v>0</v>
      </c>
      <c r="AR128" s="22" t="s">
        <v>155</v>
      </c>
      <c r="AT128" s="22" t="s">
        <v>151</v>
      </c>
      <c r="AU128" s="22" t="s">
        <v>82</v>
      </c>
      <c r="AY128" s="22" t="s">
        <v>148</v>
      </c>
      <c r="BE128" s="201">
        <f t="shared" si="14"/>
        <v>0</v>
      </c>
      <c r="BF128" s="201">
        <f t="shared" si="15"/>
        <v>0</v>
      </c>
      <c r="BG128" s="201">
        <f t="shared" si="16"/>
        <v>0</v>
      </c>
      <c r="BH128" s="201">
        <f t="shared" si="17"/>
        <v>0</v>
      </c>
      <c r="BI128" s="201">
        <f t="shared" si="18"/>
        <v>0</v>
      </c>
      <c r="BJ128" s="22" t="s">
        <v>155</v>
      </c>
      <c r="BK128" s="201">
        <f t="shared" si="19"/>
        <v>0</v>
      </c>
      <c r="BL128" s="22" t="s">
        <v>155</v>
      </c>
      <c r="BM128" s="22" t="s">
        <v>1142</v>
      </c>
    </row>
    <row r="129" spans="2:65" s="1" customFormat="1" ht="38.25" customHeight="1">
      <c r="B129" s="39"/>
      <c r="C129" s="190" t="s">
        <v>289</v>
      </c>
      <c r="D129" s="190" t="s">
        <v>151</v>
      </c>
      <c r="E129" s="191" t="s">
        <v>448</v>
      </c>
      <c r="F129" s="192" t="s">
        <v>449</v>
      </c>
      <c r="G129" s="193" t="s">
        <v>196</v>
      </c>
      <c r="H129" s="194">
        <v>1</v>
      </c>
      <c r="I129" s="195"/>
      <c r="J129" s="196">
        <f t="shared" si="10"/>
        <v>0</v>
      </c>
      <c r="K129" s="192" t="s">
        <v>21</v>
      </c>
      <c r="L129" s="59"/>
      <c r="M129" s="197" t="s">
        <v>21</v>
      </c>
      <c r="N129" s="198" t="s">
        <v>45</v>
      </c>
      <c r="O129" s="40"/>
      <c r="P129" s="199">
        <f t="shared" si="11"/>
        <v>0</v>
      </c>
      <c r="Q129" s="199">
        <v>0</v>
      </c>
      <c r="R129" s="199">
        <f t="shared" si="12"/>
        <v>0</v>
      </c>
      <c r="S129" s="199">
        <v>0</v>
      </c>
      <c r="T129" s="200">
        <f t="shared" si="13"/>
        <v>0</v>
      </c>
      <c r="AR129" s="22" t="s">
        <v>155</v>
      </c>
      <c r="AT129" s="22" t="s">
        <v>151</v>
      </c>
      <c r="AU129" s="22" t="s">
        <v>82</v>
      </c>
      <c r="AY129" s="22" t="s">
        <v>148</v>
      </c>
      <c r="BE129" s="201">
        <f t="shared" si="14"/>
        <v>0</v>
      </c>
      <c r="BF129" s="201">
        <f t="shared" si="15"/>
        <v>0</v>
      </c>
      <c r="BG129" s="201">
        <f t="shared" si="16"/>
        <v>0</v>
      </c>
      <c r="BH129" s="201">
        <f t="shared" si="17"/>
        <v>0</v>
      </c>
      <c r="BI129" s="201">
        <f t="shared" si="18"/>
        <v>0</v>
      </c>
      <c r="BJ129" s="22" t="s">
        <v>155</v>
      </c>
      <c r="BK129" s="201">
        <f t="shared" si="19"/>
        <v>0</v>
      </c>
      <c r="BL129" s="22" t="s">
        <v>155</v>
      </c>
      <c r="BM129" s="22" t="s">
        <v>1143</v>
      </c>
    </row>
    <row r="130" spans="2:65" s="1" customFormat="1" ht="25.5" customHeight="1">
      <c r="B130" s="39"/>
      <c r="C130" s="190" t="s">
        <v>293</v>
      </c>
      <c r="D130" s="190" t="s">
        <v>151</v>
      </c>
      <c r="E130" s="191" t="s">
        <v>451</v>
      </c>
      <c r="F130" s="192" t="s">
        <v>452</v>
      </c>
      <c r="G130" s="193" t="s">
        <v>196</v>
      </c>
      <c r="H130" s="194">
        <v>1</v>
      </c>
      <c r="I130" s="195"/>
      <c r="J130" s="196">
        <f t="shared" si="10"/>
        <v>0</v>
      </c>
      <c r="K130" s="192" t="s">
        <v>21</v>
      </c>
      <c r="L130" s="59"/>
      <c r="M130" s="197" t="s">
        <v>21</v>
      </c>
      <c r="N130" s="198" t="s">
        <v>45</v>
      </c>
      <c r="O130" s="40"/>
      <c r="P130" s="199">
        <f t="shared" si="11"/>
        <v>0</v>
      </c>
      <c r="Q130" s="199">
        <v>0</v>
      </c>
      <c r="R130" s="199">
        <f t="shared" si="12"/>
        <v>0</v>
      </c>
      <c r="S130" s="199">
        <v>0</v>
      </c>
      <c r="T130" s="200">
        <f t="shared" si="13"/>
        <v>0</v>
      </c>
      <c r="AR130" s="22" t="s">
        <v>155</v>
      </c>
      <c r="AT130" s="22" t="s">
        <v>151</v>
      </c>
      <c r="AU130" s="22" t="s">
        <v>82</v>
      </c>
      <c r="AY130" s="22" t="s">
        <v>148</v>
      </c>
      <c r="BE130" s="201">
        <f t="shared" si="14"/>
        <v>0</v>
      </c>
      <c r="BF130" s="201">
        <f t="shared" si="15"/>
        <v>0</v>
      </c>
      <c r="BG130" s="201">
        <f t="shared" si="16"/>
        <v>0</v>
      </c>
      <c r="BH130" s="201">
        <f t="shared" si="17"/>
        <v>0</v>
      </c>
      <c r="BI130" s="201">
        <f t="shared" si="18"/>
        <v>0</v>
      </c>
      <c r="BJ130" s="22" t="s">
        <v>155</v>
      </c>
      <c r="BK130" s="201">
        <f t="shared" si="19"/>
        <v>0</v>
      </c>
      <c r="BL130" s="22" t="s">
        <v>155</v>
      </c>
      <c r="BM130" s="22" t="s">
        <v>1144</v>
      </c>
    </row>
    <row r="131" spans="2:65" s="1" customFormat="1" ht="16.5" customHeight="1">
      <c r="B131" s="39"/>
      <c r="C131" s="190" t="s">
        <v>297</v>
      </c>
      <c r="D131" s="190" t="s">
        <v>151</v>
      </c>
      <c r="E131" s="191" t="s">
        <v>1145</v>
      </c>
      <c r="F131" s="192" t="s">
        <v>1146</v>
      </c>
      <c r="G131" s="193" t="s">
        <v>174</v>
      </c>
      <c r="H131" s="194">
        <v>38</v>
      </c>
      <c r="I131" s="195"/>
      <c r="J131" s="196">
        <f t="shared" si="10"/>
        <v>0</v>
      </c>
      <c r="K131" s="192" t="s">
        <v>21</v>
      </c>
      <c r="L131" s="59"/>
      <c r="M131" s="197" t="s">
        <v>21</v>
      </c>
      <c r="N131" s="198" t="s">
        <v>45</v>
      </c>
      <c r="O131" s="40"/>
      <c r="P131" s="199">
        <f t="shared" si="11"/>
        <v>0</v>
      </c>
      <c r="Q131" s="199">
        <v>0</v>
      </c>
      <c r="R131" s="199">
        <f t="shared" si="12"/>
        <v>0</v>
      </c>
      <c r="S131" s="199">
        <v>0</v>
      </c>
      <c r="T131" s="200">
        <f t="shared" si="13"/>
        <v>0</v>
      </c>
      <c r="AR131" s="22" t="s">
        <v>155</v>
      </c>
      <c r="AT131" s="22" t="s">
        <v>151</v>
      </c>
      <c r="AU131" s="22" t="s">
        <v>82</v>
      </c>
      <c r="AY131" s="22" t="s">
        <v>148</v>
      </c>
      <c r="BE131" s="201">
        <f t="shared" si="14"/>
        <v>0</v>
      </c>
      <c r="BF131" s="201">
        <f t="shared" si="15"/>
        <v>0</v>
      </c>
      <c r="BG131" s="201">
        <f t="shared" si="16"/>
        <v>0</v>
      </c>
      <c r="BH131" s="201">
        <f t="shared" si="17"/>
        <v>0</v>
      </c>
      <c r="BI131" s="201">
        <f t="shared" si="18"/>
        <v>0</v>
      </c>
      <c r="BJ131" s="22" t="s">
        <v>155</v>
      </c>
      <c r="BK131" s="201">
        <f t="shared" si="19"/>
        <v>0</v>
      </c>
      <c r="BL131" s="22" t="s">
        <v>155</v>
      </c>
      <c r="BM131" s="22" t="s">
        <v>1147</v>
      </c>
    </row>
    <row r="132" spans="2:65" s="11" customFormat="1" ht="13.5">
      <c r="B132" s="213"/>
      <c r="C132" s="214"/>
      <c r="D132" s="215" t="s">
        <v>344</v>
      </c>
      <c r="E132" s="216" t="s">
        <v>21</v>
      </c>
      <c r="F132" s="217" t="s">
        <v>1148</v>
      </c>
      <c r="G132" s="214"/>
      <c r="H132" s="218">
        <v>38</v>
      </c>
      <c r="I132" s="219"/>
      <c r="J132" s="214"/>
      <c r="K132" s="214"/>
      <c r="L132" s="220"/>
      <c r="M132" s="221"/>
      <c r="N132" s="222"/>
      <c r="O132" s="222"/>
      <c r="P132" s="222"/>
      <c r="Q132" s="222"/>
      <c r="R132" s="222"/>
      <c r="S132" s="222"/>
      <c r="T132" s="223"/>
      <c r="AT132" s="224" t="s">
        <v>344</v>
      </c>
      <c r="AU132" s="224" t="s">
        <v>82</v>
      </c>
      <c r="AV132" s="11" t="s">
        <v>82</v>
      </c>
      <c r="AW132" s="11" t="s">
        <v>35</v>
      </c>
      <c r="AX132" s="11" t="s">
        <v>72</v>
      </c>
      <c r="AY132" s="224" t="s">
        <v>148</v>
      </c>
    </row>
    <row r="133" spans="2:65" s="12" customFormat="1" ht="13.5">
      <c r="B133" s="225"/>
      <c r="C133" s="226"/>
      <c r="D133" s="215" t="s">
        <v>344</v>
      </c>
      <c r="E133" s="227" t="s">
        <v>21</v>
      </c>
      <c r="F133" s="228" t="s">
        <v>347</v>
      </c>
      <c r="G133" s="226"/>
      <c r="H133" s="229">
        <v>38</v>
      </c>
      <c r="I133" s="230"/>
      <c r="J133" s="226"/>
      <c r="K133" s="226"/>
      <c r="L133" s="231"/>
      <c r="M133" s="232"/>
      <c r="N133" s="233"/>
      <c r="O133" s="233"/>
      <c r="P133" s="233"/>
      <c r="Q133" s="233"/>
      <c r="R133" s="233"/>
      <c r="S133" s="233"/>
      <c r="T133" s="234"/>
      <c r="AT133" s="235" t="s">
        <v>344</v>
      </c>
      <c r="AU133" s="235" t="s">
        <v>82</v>
      </c>
      <c r="AV133" s="12" t="s">
        <v>155</v>
      </c>
      <c r="AW133" s="12" t="s">
        <v>35</v>
      </c>
      <c r="AX133" s="12" t="s">
        <v>80</v>
      </c>
      <c r="AY133" s="235" t="s">
        <v>148</v>
      </c>
    </row>
    <row r="134" spans="2:65" s="1" customFormat="1" ht="16.5" customHeight="1">
      <c r="B134" s="39"/>
      <c r="C134" s="190" t="s">
        <v>303</v>
      </c>
      <c r="D134" s="190" t="s">
        <v>151</v>
      </c>
      <c r="E134" s="191" t="s">
        <v>1149</v>
      </c>
      <c r="F134" s="192" t="s">
        <v>1150</v>
      </c>
      <c r="G134" s="193" t="s">
        <v>174</v>
      </c>
      <c r="H134" s="194">
        <v>38</v>
      </c>
      <c r="I134" s="195"/>
      <c r="J134" s="196">
        <f>ROUND(I134*H134,2)</f>
        <v>0</v>
      </c>
      <c r="K134" s="192" t="s">
        <v>21</v>
      </c>
      <c r="L134" s="59"/>
      <c r="M134" s="197" t="s">
        <v>21</v>
      </c>
      <c r="N134" s="198" t="s">
        <v>45</v>
      </c>
      <c r="O134" s="40"/>
      <c r="P134" s="199">
        <f>O134*H134</f>
        <v>0</v>
      </c>
      <c r="Q134" s="199">
        <v>0</v>
      </c>
      <c r="R134" s="199">
        <f>Q134*H134</f>
        <v>0</v>
      </c>
      <c r="S134" s="199">
        <v>0</v>
      </c>
      <c r="T134" s="200">
        <f>S134*H134</f>
        <v>0</v>
      </c>
      <c r="AR134" s="22" t="s">
        <v>155</v>
      </c>
      <c r="AT134" s="22" t="s">
        <v>151</v>
      </c>
      <c r="AU134" s="22" t="s">
        <v>82</v>
      </c>
      <c r="AY134" s="22" t="s">
        <v>148</v>
      </c>
      <c r="BE134" s="201">
        <f>IF(N134="základní",J134,0)</f>
        <v>0</v>
      </c>
      <c r="BF134" s="201">
        <f>IF(N134="snížená",J134,0)</f>
        <v>0</v>
      </c>
      <c r="BG134" s="201">
        <f>IF(N134="zákl. přenesená",J134,0)</f>
        <v>0</v>
      </c>
      <c r="BH134" s="201">
        <f>IF(N134="sníž. přenesená",J134,0)</f>
        <v>0</v>
      </c>
      <c r="BI134" s="201">
        <f>IF(N134="nulová",J134,0)</f>
        <v>0</v>
      </c>
      <c r="BJ134" s="22" t="s">
        <v>155</v>
      </c>
      <c r="BK134" s="201">
        <f>ROUND(I134*H134,2)</f>
        <v>0</v>
      </c>
      <c r="BL134" s="22" t="s">
        <v>155</v>
      </c>
      <c r="BM134" s="22" t="s">
        <v>1151</v>
      </c>
    </row>
    <row r="135" spans="2:65" s="1" customFormat="1" ht="25.5" customHeight="1">
      <c r="B135" s="39"/>
      <c r="C135" s="190" t="s">
        <v>312</v>
      </c>
      <c r="D135" s="190" t="s">
        <v>151</v>
      </c>
      <c r="E135" s="191" t="s">
        <v>229</v>
      </c>
      <c r="F135" s="192" t="s">
        <v>230</v>
      </c>
      <c r="G135" s="193" t="s">
        <v>154</v>
      </c>
      <c r="H135" s="194">
        <v>0.33100000000000002</v>
      </c>
      <c r="I135" s="195"/>
      <c r="J135" s="196">
        <f>ROUND(I135*H135,2)</f>
        <v>0</v>
      </c>
      <c r="K135" s="192" t="s">
        <v>21</v>
      </c>
      <c r="L135" s="59"/>
      <c r="M135" s="197" t="s">
        <v>21</v>
      </c>
      <c r="N135" s="198" t="s">
        <v>45</v>
      </c>
      <c r="O135" s="40"/>
      <c r="P135" s="199">
        <f>O135*H135</f>
        <v>0</v>
      </c>
      <c r="Q135" s="199">
        <v>0</v>
      </c>
      <c r="R135" s="199">
        <f>Q135*H135</f>
        <v>0</v>
      </c>
      <c r="S135" s="199">
        <v>0</v>
      </c>
      <c r="T135" s="200">
        <f>S135*H135</f>
        <v>0</v>
      </c>
      <c r="AR135" s="22" t="s">
        <v>155</v>
      </c>
      <c r="AT135" s="22" t="s">
        <v>151</v>
      </c>
      <c r="AU135" s="22" t="s">
        <v>82</v>
      </c>
      <c r="AY135" s="22" t="s">
        <v>148</v>
      </c>
      <c r="BE135" s="201">
        <f>IF(N135="základní",J135,0)</f>
        <v>0</v>
      </c>
      <c r="BF135" s="201">
        <f>IF(N135="snížená",J135,0)</f>
        <v>0</v>
      </c>
      <c r="BG135" s="201">
        <f>IF(N135="zákl. přenesená",J135,0)</f>
        <v>0</v>
      </c>
      <c r="BH135" s="201">
        <f>IF(N135="sníž. přenesená",J135,0)</f>
        <v>0</v>
      </c>
      <c r="BI135" s="201">
        <f>IF(N135="nulová",J135,0)</f>
        <v>0</v>
      </c>
      <c r="BJ135" s="22" t="s">
        <v>155</v>
      </c>
      <c r="BK135" s="201">
        <f>ROUND(I135*H135,2)</f>
        <v>0</v>
      </c>
      <c r="BL135" s="22" t="s">
        <v>155</v>
      </c>
      <c r="BM135" s="22" t="s">
        <v>1152</v>
      </c>
    </row>
    <row r="136" spans="2:65" s="1" customFormat="1" ht="16.5" customHeight="1">
      <c r="B136" s="39"/>
      <c r="C136" s="190" t="s">
        <v>317</v>
      </c>
      <c r="D136" s="190" t="s">
        <v>151</v>
      </c>
      <c r="E136" s="191" t="s">
        <v>233</v>
      </c>
      <c r="F136" s="192" t="s">
        <v>234</v>
      </c>
      <c r="G136" s="193" t="s">
        <v>190</v>
      </c>
      <c r="H136" s="202"/>
      <c r="I136" s="195"/>
      <c r="J136" s="196">
        <f>ROUND(I136*H136,2)</f>
        <v>0</v>
      </c>
      <c r="K136" s="192" t="s">
        <v>21</v>
      </c>
      <c r="L136" s="59"/>
      <c r="M136" s="197" t="s">
        <v>21</v>
      </c>
      <c r="N136" s="198" t="s">
        <v>45</v>
      </c>
      <c r="O136" s="40"/>
      <c r="P136" s="199">
        <f>O136*H136</f>
        <v>0</v>
      </c>
      <c r="Q136" s="199">
        <v>0</v>
      </c>
      <c r="R136" s="199">
        <f>Q136*H136</f>
        <v>0</v>
      </c>
      <c r="S136" s="199">
        <v>0</v>
      </c>
      <c r="T136" s="200">
        <f>S136*H136</f>
        <v>0</v>
      </c>
      <c r="AR136" s="22" t="s">
        <v>155</v>
      </c>
      <c r="AT136" s="22" t="s">
        <v>151</v>
      </c>
      <c r="AU136" s="22" t="s">
        <v>82</v>
      </c>
      <c r="AY136" s="22" t="s">
        <v>148</v>
      </c>
      <c r="BE136" s="201">
        <f>IF(N136="základní",J136,0)</f>
        <v>0</v>
      </c>
      <c r="BF136" s="201">
        <f>IF(N136="snížená",J136,0)</f>
        <v>0</v>
      </c>
      <c r="BG136" s="201">
        <f>IF(N136="zákl. přenesená",J136,0)</f>
        <v>0</v>
      </c>
      <c r="BH136" s="201">
        <f>IF(N136="sníž. přenesená",J136,0)</f>
        <v>0</v>
      </c>
      <c r="BI136" s="201">
        <f>IF(N136="nulová",J136,0)</f>
        <v>0</v>
      </c>
      <c r="BJ136" s="22" t="s">
        <v>155</v>
      </c>
      <c r="BK136" s="201">
        <f>ROUND(I136*H136,2)</f>
        <v>0</v>
      </c>
      <c r="BL136" s="22" t="s">
        <v>155</v>
      </c>
      <c r="BM136" s="22" t="s">
        <v>1153</v>
      </c>
    </row>
    <row r="137" spans="2:65" s="10" customFormat="1" ht="29.85" customHeight="1">
      <c r="B137" s="174"/>
      <c r="C137" s="175"/>
      <c r="D137" s="176" t="s">
        <v>71</v>
      </c>
      <c r="E137" s="188" t="s">
        <v>236</v>
      </c>
      <c r="F137" s="188" t="s">
        <v>178</v>
      </c>
      <c r="G137" s="175"/>
      <c r="H137" s="175"/>
      <c r="I137" s="178"/>
      <c r="J137" s="189">
        <f>BK137</f>
        <v>0</v>
      </c>
      <c r="K137" s="175"/>
      <c r="L137" s="180"/>
      <c r="M137" s="181"/>
      <c r="N137" s="182"/>
      <c r="O137" s="182"/>
      <c r="P137" s="183">
        <f>SUM(P138:P147)</f>
        <v>0</v>
      </c>
      <c r="Q137" s="182"/>
      <c r="R137" s="183">
        <f>SUM(R138:R147)</f>
        <v>0</v>
      </c>
      <c r="S137" s="182"/>
      <c r="T137" s="184">
        <f>SUM(T138:T147)</f>
        <v>0</v>
      </c>
      <c r="AR137" s="185" t="s">
        <v>80</v>
      </c>
      <c r="AT137" s="186" t="s">
        <v>71</v>
      </c>
      <c r="AU137" s="186" t="s">
        <v>80</v>
      </c>
      <c r="AY137" s="185" t="s">
        <v>148</v>
      </c>
      <c r="BK137" s="187">
        <f>SUM(BK138:BK147)</f>
        <v>0</v>
      </c>
    </row>
    <row r="138" spans="2:65" s="1" customFormat="1" ht="38.25" customHeight="1">
      <c r="B138" s="39"/>
      <c r="C138" s="190" t="s">
        <v>322</v>
      </c>
      <c r="D138" s="190" t="s">
        <v>151</v>
      </c>
      <c r="E138" s="191" t="s">
        <v>456</v>
      </c>
      <c r="F138" s="192" t="s">
        <v>457</v>
      </c>
      <c r="G138" s="193" t="s">
        <v>240</v>
      </c>
      <c r="H138" s="194">
        <v>1</v>
      </c>
      <c r="I138" s="195"/>
      <c r="J138" s="196">
        <f t="shared" ref="J138:J147" si="20">ROUND(I138*H138,2)</f>
        <v>0</v>
      </c>
      <c r="K138" s="192" t="s">
        <v>21</v>
      </c>
      <c r="L138" s="59"/>
      <c r="M138" s="197" t="s">
        <v>21</v>
      </c>
      <c r="N138" s="198" t="s">
        <v>45</v>
      </c>
      <c r="O138" s="40"/>
      <c r="P138" s="199">
        <f t="shared" ref="P138:P147" si="21">O138*H138</f>
        <v>0</v>
      </c>
      <c r="Q138" s="199">
        <v>0</v>
      </c>
      <c r="R138" s="199">
        <f t="shared" ref="R138:R147" si="22">Q138*H138</f>
        <v>0</v>
      </c>
      <c r="S138" s="199">
        <v>0</v>
      </c>
      <c r="T138" s="200">
        <f t="shared" ref="T138:T147" si="23">S138*H138</f>
        <v>0</v>
      </c>
      <c r="AR138" s="22" t="s">
        <v>155</v>
      </c>
      <c r="AT138" s="22" t="s">
        <v>151</v>
      </c>
      <c r="AU138" s="22" t="s">
        <v>82</v>
      </c>
      <c r="AY138" s="22" t="s">
        <v>148</v>
      </c>
      <c r="BE138" s="201">
        <f t="shared" ref="BE138:BE147" si="24">IF(N138="základní",J138,0)</f>
        <v>0</v>
      </c>
      <c r="BF138" s="201">
        <f t="shared" ref="BF138:BF147" si="25">IF(N138="snížená",J138,0)</f>
        <v>0</v>
      </c>
      <c r="BG138" s="201">
        <f t="shared" ref="BG138:BG147" si="26">IF(N138="zákl. přenesená",J138,0)</f>
        <v>0</v>
      </c>
      <c r="BH138" s="201">
        <f t="shared" ref="BH138:BH147" si="27">IF(N138="sníž. přenesená",J138,0)</f>
        <v>0</v>
      </c>
      <c r="BI138" s="201">
        <f t="shared" ref="BI138:BI147" si="28">IF(N138="nulová",J138,0)</f>
        <v>0</v>
      </c>
      <c r="BJ138" s="22" t="s">
        <v>155</v>
      </c>
      <c r="BK138" s="201">
        <f t="shared" ref="BK138:BK147" si="29">ROUND(I138*H138,2)</f>
        <v>0</v>
      </c>
      <c r="BL138" s="22" t="s">
        <v>155</v>
      </c>
      <c r="BM138" s="22" t="s">
        <v>1154</v>
      </c>
    </row>
    <row r="139" spans="2:65" s="1" customFormat="1" ht="51" customHeight="1">
      <c r="B139" s="39"/>
      <c r="C139" s="190" t="s">
        <v>326</v>
      </c>
      <c r="D139" s="190" t="s">
        <v>151</v>
      </c>
      <c r="E139" s="191" t="s">
        <v>459</v>
      </c>
      <c r="F139" s="192" t="s">
        <v>1155</v>
      </c>
      <c r="G139" s="193" t="s">
        <v>240</v>
      </c>
      <c r="H139" s="194">
        <v>1</v>
      </c>
      <c r="I139" s="195"/>
      <c r="J139" s="196">
        <f t="shared" si="20"/>
        <v>0</v>
      </c>
      <c r="K139" s="192" t="s">
        <v>21</v>
      </c>
      <c r="L139" s="59"/>
      <c r="M139" s="197" t="s">
        <v>21</v>
      </c>
      <c r="N139" s="198" t="s">
        <v>45</v>
      </c>
      <c r="O139" s="40"/>
      <c r="P139" s="199">
        <f t="shared" si="21"/>
        <v>0</v>
      </c>
      <c r="Q139" s="199">
        <v>0</v>
      </c>
      <c r="R139" s="199">
        <f t="shared" si="22"/>
        <v>0</v>
      </c>
      <c r="S139" s="199">
        <v>0</v>
      </c>
      <c r="T139" s="200">
        <f t="shared" si="23"/>
        <v>0</v>
      </c>
      <c r="AR139" s="22" t="s">
        <v>155</v>
      </c>
      <c r="AT139" s="22" t="s">
        <v>151</v>
      </c>
      <c r="AU139" s="22" t="s">
        <v>82</v>
      </c>
      <c r="AY139" s="22" t="s">
        <v>148</v>
      </c>
      <c r="BE139" s="201">
        <f t="shared" si="24"/>
        <v>0</v>
      </c>
      <c r="BF139" s="201">
        <f t="shared" si="25"/>
        <v>0</v>
      </c>
      <c r="BG139" s="201">
        <f t="shared" si="26"/>
        <v>0</v>
      </c>
      <c r="BH139" s="201">
        <f t="shared" si="27"/>
        <v>0</v>
      </c>
      <c r="BI139" s="201">
        <f t="shared" si="28"/>
        <v>0</v>
      </c>
      <c r="BJ139" s="22" t="s">
        <v>155</v>
      </c>
      <c r="BK139" s="201">
        <f t="shared" si="29"/>
        <v>0</v>
      </c>
      <c r="BL139" s="22" t="s">
        <v>155</v>
      </c>
      <c r="BM139" s="22" t="s">
        <v>1156</v>
      </c>
    </row>
    <row r="140" spans="2:65" s="1" customFormat="1" ht="25.5" customHeight="1">
      <c r="B140" s="39"/>
      <c r="C140" s="190" t="s">
        <v>330</v>
      </c>
      <c r="D140" s="190" t="s">
        <v>151</v>
      </c>
      <c r="E140" s="191" t="s">
        <v>462</v>
      </c>
      <c r="F140" s="192" t="s">
        <v>463</v>
      </c>
      <c r="G140" s="193" t="s">
        <v>240</v>
      </c>
      <c r="H140" s="194">
        <v>2</v>
      </c>
      <c r="I140" s="195"/>
      <c r="J140" s="196">
        <f t="shared" si="20"/>
        <v>0</v>
      </c>
      <c r="K140" s="192" t="s">
        <v>21</v>
      </c>
      <c r="L140" s="59"/>
      <c r="M140" s="197" t="s">
        <v>21</v>
      </c>
      <c r="N140" s="198" t="s">
        <v>45</v>
      </c>
      <c r="O140" s="40"/>
      <c r="P140" s="199">
        <f t="shared" si="21"/>
        <v>0</v>
      </c>
      <c r="Q140" s="199">
        <v>0</v>
      </c>
      <c r="R140" s="199">
        <f t="shared" si="22"/>
        <v>0</v>
      </c>
      <c r="S140" s="199">
        <v>0</v>
      </c>
      <c r="T140" s="200">
        <f t="shared" si="23"/>
        <v>0</v>
      </c>
      <c r="AR140" s="22" t="s">
        <v>155</v>
      </c>
      <c r="AT140" s="22" t="s">
        <v>151</v>
      </c>
      <c r="AU140" s="22" t="s">
        <v>82</v>
      </c>
      <c r="AY140" s="22" t="s">
        <v>148</v>
      </c>
      <c r="BE140" s="201">
        <f t="shared" si="24"/>
        <v>0</v>
      </c>
      <c r="BF140" s="201">
        <f t="shared" si="25"/>
        <v>0</v>
      </c>
      <c r="BG140" s="201">
        <f t="shared" si="26"/>
        <v>0</v>
      </c>
      <c r="BH140" s="201">
        <f t="shared" si="27"/>
        <v>0</v>
      </c>
      <c r="BI140" s="201">
        <f t="shared" si="28"/>
        <v>0</v>
      </c>
      <c r="BJ140" s="22" t="s">
        <v>155</v>
      </c>
      <c r="BK140" s="201">
        <f t="shared" si="29"/>
        <v>0</v>
      </c>
      <c r="BL140" s="22" t="s">
        <v>155</v>
      </c>
      <c r="BM140" s="22" t="s">
        <v>1157</v>
      </c>
    </row>
    <row r="141" spans="2:65" s="1" customFormat="1" ht="25.5" customHeight="1">
      <c r="B141" s="39"/>
      <c r="C141" s="190" t="s">
        <v>334</v>
      </c>
      <c r="D141" s="190" t="s">
        <v>151</v>
      </c>
      <c r="E141" s="191" t="s">
        <v>1158</v>
      </c>
      <c r="F141" s="192" t="s">
        <v>1159</v>
      </c>
      <c r="G141" s="193" t="s">
        <v>240</v>
      </c>
      <c r="H141" s="194">
        <v>1</v>
      </c>
      <c r="I141" s="195"/>
      <c r="J141" s="196">
        <f t="shared" si="20"/>
        <v>0</v>
      </c>
      <c r="K141" s="192" t="s">
        <v>21</v>
      </c>
      <c r="L141" s="59"/>
      <c r="M141" s="197" t="s">
        <v>21</v>
      </c>
      <c r="N141" s="198" t="s">
        <v>45</v>
      </c>
      <c r="O141" s="40"/>
      <c r="P141" s="199">
        <f t="shared" si="21"/>
        <v>0</v>
      </c>
      <c r="Q141" s="199">
        <v>0</v>
      </c>
      <c r="R141" s="199">
        <f t="shared" si="22"/>
        <v>0</v>
      </c>
      <c r="S141" s="199">
        <v>0</v>
      </c>
      <c r="T141" s="200">
        <f t="shared" si="23"/>
        <v>0</v>
      </c>
      <c r="AR141" s="22" t="s">
        <v>155</v>
      </c>
      <c r="AT141" s="22" t="s">
        <v>151</v>
      </c>
      <c r="AU141" s="22" t="s">
        <v>82</v>
      </c>
      <c r="AY141" s="22" t="s">
        <v>148</v>
      </c>
      <c r="BE141" s="201">
        <f t="shared" si="24"/>
        <v>0</v>
      </c>
      <c r="BF141" s="201">
        <f t="shared" si="25"/>
        <v>0</v>
      </c>
      <c r="BG141" s="201">
        <f t="shared" si="26"/>
        <v>0</v>
      </c>
      <c r="BH141" s="201">
        <f t="shared" si="27"/>
        <v>0</v>
      </c>
      <c r="BI141" s="201">
        <f t="shared" si="28"/>
        <v>0</v>
      </c>
      <c r="BJ141" s="22" t="s">
        <v>155</v>
      </c>
      <c r="BK141" s="201">
        <f t="shared" si="29"/>
        <v>0</v>
      </c>
      <c r="BL141" s="22" t="s">
        <v>155</v>
      </c>
      <c r="BM141" s="22" t="s">
        <v>1160</v>
      </c>
    </row>
    <row r="142" spans="2:65" s="1" customFormat="1" ht="25.5" customHeight="1">
      <c r="B142" s="39"/>
      <c r="C142" s="190" t="s">
        <v>340</v>
      </c>
      <c r="D142" s="190" t="s">
        <v>151</v>
      </c>
      <c r="E142" s="191" t="s">
        <v>242</v>
      </c>
      <c r="F142" s="192" t="s">
        <v>243</v>
      </c>
      <c r="G142" s="193" t="s">
        <v>240</v>
      </c>
      <c r="H142" s="194">
        <v>1</v>
      </c>
      <c r="I142" s="195"/>
      <c r="J142" s="196">
        <f t="shared" si="20"/>
        <v>0</v>
      </c>
      <c r="K142" s="192" t="s">
        <v>21</v>
      </c>
      <c r="L142" s="59"/>
      <c r="M142" s="197" t="s">
        <v>21</v>
      </c>
      <c r="N142" s="198" t="s">
        <v>45</v>
      </c>
      <c r="O142" s="40"/>
      <c r="P142" s="199">
        <f t="shared" si="21"/>
        <v>0</v>
      </c>
      <c r="Q142" s="199">
        <v>0</v>
      </c>
      <c r="R142" s="199">
        <f t="shared" si="22"/>
        <v>0</v>
      </c>
      <c r="S142" s="199">
        <v>0</v>
      </c>
      <c r="T142" s="200">
        <f t="shared" si="23"/>
        <v>0</v>
      </c>
      <c r="AR142" s="22" t="s">
        <v>155</v>
      </c>
      <c r="AT142" s="22" t="s">
        <v>151</v>
      </c>
      <c r="AU142" s="22" t="s">
        <v>82</v>
      </c>
      <c r="AY142" s="22" t="s">
        <v>148</v>
      </c>
      <c r="BE142" s="201">
        <f t="shared" si="24"/>
        <v>0</v>
      </c>
      <c r="BF142" s="201">
        <f t="shared" si="25"/>
        <v>0</v>
      </c>
      <c r="BG142" s="201">
        <f t="shared" si="26"/>
        <v>0</v>
      </c>
      <c r="BH142" s="201">
        <f t="shared" si="27"/>
        <v>0</v>
      </c>
      <c r="BI142" s="201">
        <f t="shared" si="28"/>
        <v>0</v>
      </c>
      <c r="BJ142" s="22" t="s">
        <v>155</v>
      </c>
      <c r="BK142" s="201">
        <f t="shared" si="29"/>
        <v>0</v>
      </c>
      <c r="BL142" s="22" t="s">
        <v>155</v>
      </c>
      <c r="BM142" s="22" t="s">
        <v>1161</v>
      </c>
    </row>
    <row r="143" spans="2:65" s="1" customFormat="1" ht="38.25" customHeight="1">
      <c r="B143" s="39"/>
      <c r="C143" s="190" t="s">
        <v>348</v>
      </c>
      <c r="D143" s="190" t="s">
        <v>151</v>
      </c>
      <c r="E143" s="191" t="s">
        <v>466</v>
      </c>
      <c r="F143" s="192" t="s">
        <v>467</v>
      </c>
      <c r="G143" s="193" t="s">
        <v>240</v>
      </c>
      <c r="H143" s="194">
        <v>4</v>
      </c>
      <c r="I143" s="195"/>
      <c r="J143" s="196">
        <f t="shared" si="20"/>
        <v>0</v>
      </c>
      <c r="K143" s="192" t="s">
        <v>21</v>
      </c>
      <c r="L143" s="59"/>
      <c r="M143" s="197" t="s">
        <v>21</v>
      </c>
      <c r="N143" s="198" t="s">
        <v>45</v>
      </c>
      <c r="O143" s="40"/>
      <c r="P143" s="199">
        <f t="shared" si="21"/>
        <v>0</v>
      </c>
      <c r="Q143" s="199">
        <v>0</v>
      </c>
      <c r="R143" s="199">
        <f t="shared" si="22"/>
        <v>0</v>
      </c>
      <c r="S143" s="199">
        <v>0</v>
      </c>
      <c r="T143" s="200">
        <f t="shared" si="23"/>
        <v>0</v>
      </c>
      <c r="AR143" s="22" t="s">
        <v>155</v>
      </c>
      <c r="AT143" s="22" t="s">
        <v>151</v>
      </c>
      <c r="AU143" s="22" t="s">
        <v>82</v>
      </c>
      <c r="AY143" s="22" t="s">
        <v>148</v>
      </c>
      <c r="BE143" s="201">
        <f t="shared" si="24"/>
        <v>0</v>
      </c>
      <c r="BF143" s="201">
        <f t="shared" si="25"/>
        <v>0</v>
      </c>
      <c r="BG143" s="201">
        <f t="shared" si="26"/>
        <v>0</v>
      </c>
      <c r="BH143" s="201">
        <f t="shared" si="27"/>
        <v>0</v>
      </c>
      <c r="BI143" s="201">
        <f t="shared" si="28"/>
        <v>0</v>
      </c>
      <c r="BJ143" s="22" t="s">
        <v>155</v>
      </c>
      <c r="BK143" s="201">
        <f t="shared" si="29"/>
        <v>0</v>
      </c>
      <c r="BL143" s="22" t="s">
        <v>155</v>
      </c>
      <c r="BM143" s="22" t="s">
        <v>1162</v>
      </c>
    </row>
    <row r="144" spans="2:65" s="1" customFormat="1" ht="38.25" customHeight="1">
      <c r="B144" s="39"/>
      <c r="C144" s="190" t="s">
        <v>352</v>
      </c>
      <c r="D144" s="190" t="s">
        <v>151</v>
      </c>
      <c r="E144" s="191" t="s">
        <v>469</v>
      </c>
      <c r="F144" s="192" t="s">
        <v>470</v>
      </c>
      <c r="G144" s="193" t="s">
        <v>240</v>
      </c>
      <c r="H144" s="194">
        <v>1</v>
      </c>
      <c r="I144" s="195"/>
      <c r="J144" s="196">
        <f t="shared" si="20"/>
        <v>0</v>
      </c>
      <c r="K144" s="192" t="s">
        <v>21</v>
      </c>
      <c r="L144" s="59"/>
      <c r="M144" s="197" t="s">
        <v>21</v>
      </c>
      <c r="N144" s="198" t="s">
        <v>45</v>
      </c>
      <c r="O144" s="40"/>
      <c r="P144" s="199">
        <f t="shared" si="21"/>
        <v>0</v>
      </c>
      <c r="Q144" s="199">
        <v>0</v>
      </c>
      <c r="R144" s="199">
        <f t="shared" si="22"/>
        <v>0</v>
      </c>
      <c r="S144" s="199">
        <v>0</v>
      </c>
      <c r="T144" s="200">
        <f t="shared" si="23"/>
        <v>0</v>
      </c>
      <c r="AR144" s="22" t="s">
        <v>155</v>
      </c>
      <c r="AT144" s="22" t="s">
        <v>151</v>
      </c>
      <c r="AU144" s="22" t="s">
        <v>82</v>
      </c>
      <c r="AY144" s="22" t="s">
        <v>148</v>
      </c>
      <c r="BE144" s="201">
        <f t="shared" si="24"/>
        <v>0</v>
      </c>
      <c r="BF144" s="201">
        <f t="shared" si="25"/>
        <v>0</v>
      </c>
      <c r="BG144" s="201">
        <f t="shared" si="26"/>
        <v>0</v>
      </c>
      <c r="BH144" s="201">
        <f t="shared" si="27"/>
        <v>0</v>
      </c>
      <c r="BI144" s="201">
        <f t="shared" si="28"/>
        <v>0</v>
      </c>
      <c r="BJ144" s="22" t="s">
        <v>155</v>
      </c>
      <c r="BK144" s="201">
        <f t="shared" si="29"/>
        <v>0</v>
      </c>
      <c r="BL144" s="22" t="s">
        <v>155</v>
      </c>
      <c r="BM144" s="22" t="s">
        <v>1163</v>
      </c>
    </row>
    <row r="145" spans="2:65" s="1" customFormat="1" ht="16.5" customHeight="1">
      <c r="B145" s="39"/>
      <c r="C145" s="190" t="s">
        <v>358</v>
      </c>
      <c r="D145" s="190" t="s">
        <v>151</v>
      </c>
      <c r="E145" s="191" t="s">
        <v>1164</v>
      </c>
      <c r="F145" s="192" t="s">
        <v>1165</v>
      </c>
      <c r="G145" s="193" t="s">
        <v>240</v>
      </c>
      <c r="H145" s="194">
        <v>1</v>
      </c>
      <c r="I145" s="195"/>
      <c r="J145" s="196">
        <f t="shared" si="20"/>
        <v>0</v>
      </c>
      <c r="K145" s="192" t="s">
        <v>21</v>
      </c>
      <c r="L145" s="59"/>
      <c r="M145" s="197" t="s">
        <v>21</v>
      </c>
      <c r="N145" s="198" t="s">
        <v>45</v>
      </c>
      <c r="O145" s="40"/>
      <c r="P145" s="199">
        <f t="shared" si="21"/>
        <v>0</v>
      </c>
      <c r="Q145" s="199">
        <v>0</v>
      </c>
      <c r="R145" s="199">
        <f t="shared" si="22"/>
        <v>0</v>
      </c>
      <c r="S145" s="199">
        <v>0</v>
      </c>
      <c r="T145" s="200">
        <f t="shared" si="23"/>
        <v>0</v>
      </c>
      <c r="AR145" s="22" t="s">
        <v>155</v>
      </c>
      <c r="AT145" s="22" t="s">
        <v>151</v>
      </c>
      <c r="AU145" s="22" t="s">
        <v>82</v>
      </c>
      <c r="AY145" s="22" t="s">
        <v>148</v>
      </c>
      <c r="BE145" s="201">
        <f t="shared" si="24"/>
        <v>0</v>
      </c>
      <c r="BF145" s="201">
        <f t="shared" si="25"/>
        <v>0</v>
      </c>
      <c r="BG145" s="201">
        <f t="shared" si="26"/>
        <v>0</v>
      </c>
      <c r="BH145" s="201">
        <f t="shared" si="27"/>
        <v>0</v>
      </c>
      <c r="BI145" s="201">
        <f t="shared" si="28"/>
        <v>0</v>
      </c>
      <c r="BJ145" s="22" t="s">
        <v>155</v>
      </c>
      <c r="BK145" s="201">
        <f t="shared" si="29"/>
        <v>0</v>
      </c>
      <c r="BL145" s="22" t="s">
        <v>155</v>
      </c>
      <c r="BM145" s="22" t="s">
        <v>1166</v>
      </c>
    </row>
    <row r="146" spans="2:65" s="1" customFormat="1" ht="25.5" customHeight="1">
      <c r="B146" s="39"/>
      <c r="C146" s="190" t="s">
        <v>362</v>
      </c>
      <c r="D146" s="190" t="s">
        <v>151</v>
      </c>
      <c r="E146" s="191" t="s">
        <v>475</v>
      </c>
      <c r="F146" s="192" t="s">
        <v>476</v>
      </c>
      <c r="G146" s="193" t="s">
        <v>240</v>
      </c>
      <c r="H146" s="194">
        <v>1</v>
      </c>
      <c r="I146" s="195"/>
      <c r="J146" s="196">
        <f t="shared" si="20"/>
        <v>0</v>
      </c>
      <c r="K146" s="192" t="s">
        <v>21</v>
      </c>
      <c r="L146" s="59"/>
      <c r="M146" s="197" t="s">
        <v>21</v>
      </c>
      <c r="N146" s="198" t="s">
        <v>45</v>
      </c>
      <c r="O146" s="40"/>
      <c r="P146" s="199">
        <f t="shared" si="21"/>
        <v>0</v>
      </c>
      <c r="Q146" s="199">
        <v>0</v>
      </c>
      <c r="R146" s="199">
        <f t="shared" si="22"/>
        <v>0</v>
      </c>
      <c r="S146" s="199">
        <v>0</v>
      </c>
      <c r="T146" s="200">
        <f t="shared" si="23"/>
        <v>0</v>
      </c>
      <c r="AR146" s="22" t="s">
        <v>155</v>
      </c>
      <c r="AT146" s="22" t="s">
        <v>151</v>
      </c>
      <c r="AU146" s="22" t="s">
        <v>82</v>
      </c>
      <c r="AY146" s="22" t="s">
        <v>148</v>
      </c>
      <c r="BE146" s="201">
        <f t="shared" si="24"/>
        <v>0</v>
      </c>
      <c r="BF146" s="201">
        <f t="shared" si="25"/>
        <v>0</v>
      </c>
      <c r="BG146" s="201">
        <f t="shared" si="26"/>
        <v>0</v>
      </c>
      <c r="BH146" s="201">
        <f t="shared" si="27"/>
        <v>0</v>
      </c>
      <c r="BI146" s="201">
        <f t="shared" si="28"/>
        <v>0</v>
      </c>
      <c r="BJ146" s="22" t="s">
        <v>155</v>
      </c>
      <c r="BK146" s="201">
        <f t="shared" si="29"/>
        <v>0</v>
      </c>
      <c r="BL146" s="22" t="s">
        <v>155</v>
      </c>
      <c r="BM146" s="22" t="s">
        <v>1167</v>
      </c>
    </row>
    <row r="147" spans="2:65" s="1" customFormat="1" ht="16.5" customHeight="1">
      <c r="B147" s="39"/>
      <c r="C147" s="190" t="s">
        <v>366</v>
      </c>
      <c r="D147" s="190" t="s">
        <v>151</v>
      </c>
      <c r="E147" s="191" t="s">
        <v>258</v>
      </c>
      <c r="F147" s="192" t="s">
        <v>259</v>
      </c>
      <c r="G147" s="193" t="s">
        <v>190</v>
      </c>
      <c r="H147" s="202"/>
      <c r="I147" s="195"/>
      <c r="J147" s="196">
        <f t="shared" si="20"/>
        <v>0</v>
      </c>
      <c r="K147" s="192" t="s">
        <v>21</v>
      </c>
      <c r="L147" s="59"/>
      <c r="M147" s="197" t="s">
        <v>21</v>
      </c>
      <c r="N147" s="198" t="s">
        <v>45</v>
      </c>
      <c r="O147" s="40"/>
      <c r="P147" s="199">
        <f t="shared" si="21"/>
        <v>0</v>
      </c>
      <c r="Q147" s="199">
        <v>0</v>
      </c>
      <c r="R147" s="199">
        <f t="shared" si="22"/>
        <v>0</v>
      </c>
      <c r="S147" s="199">
        <v>0</v>
      </c>
      <c r="T147" s="200">
        <f t="shared" si="23"/>
        <v>0</v>
      </c>
      <c r="AR147" s="22" t="s">
        <v>155</v>
      </c>
      <c r="AT147" s="22" t="s">
        <v>151</v>
      </c>
      <c r="AU147" s="22" t="s">
        <v>82</v>
      </c>
      <c r="AY147" s="22" t="s">
        <v>148</v>
      </c>
      <c r="BE147" s="201">
        <f t="shared" si="24"/>
        <v>0</v>
      </c>
      <c r="BF147" s="201">
        <f t="shared" si="25"/>
        <v>0</v>
      </c>
      <c r="BG147" s="201">
        <f t="shared" si="26"/>
        <v>0</v>
      </c>
      <c r="BH147" s="201">
        <f t="shared" si="27"/>
        <v>0</v>
      </c>
      <c r="BI147" s="201">
        <f t="shared" si="28"/>
        <v>0</v>
      </c>
      <c r="BJ147" s="22" t="s">
        <v>155</v>
      </c>
      <c r="BK147" s="201">
        <f t="shared" si="29"/>
        <v>0</v>
      </c>
      <c r="BL147" s="22" t="s">
        <v>155</v>
      </c>
      <c r="BM147" s="22" t="s">
        <v>1168</v>
      </c>
    </row>
    <row r="148" spans="2:65" s="10" customFormat="1" ht="29.85" customHeight="1">
      <c r="B148" s="174"/>
      <c r="C148" s="175"/>
      <c r="D148" s="176" t="s">
        <v>71</v>
      </c>
      <c r="E148" s="188" t="s">
        <v>270</v>
      </c>
      <c r="F148" s="188" t="s">
        <v>271</v>
      </c>
      <c r="G148" s="175"/>
      <c r="H148" s="175"/>
      <c r="I148" s="178"/>
      <c r="J148" s="189">
        <f>BK148</f>
        <v>0</v>
      </c>
      <c r="K148" s="175"/>
      <c r="L148" s="180"/>
      <c r="M148" s="181"/>
      <c r="N148" s="182"/>
      <c r="O148" s="182"/>
      <c r="P148" s="183">
        <f>SUM(P149:P158)</f>
        <v>0</v>
      </c>
      <c r="Q148" s="182"/>
      <c r="R148" s="183">
        <f>SUM(R149:R158)</f>
        <v>0</v>
      </c>
      <c r="S148" s="182"/>
      <c r="T148" s="184">
        <f>SUM(T149:T158)</f>
        <v>0</v>
      </c>
      <c r="AR148" s="185" t="s">
        <v>80</v>
      </c>
      <c r="AT148" s="186" t="s">
        <v>71</v>
      </c>
      <c r="AU148" s="186" t="s">
        <v>80</v>
      </c>
      <c r="AY148" s="185" t="s">
        <v>148</v>
      </c>
      <c r="BK148" s="187">
        <f>SUM(BK149:BK158)</f>
        <v>0</v>
      </c>
    </row>
    <row r="149" spans="2:65" s="1" customFormat="1" ht="38.25" customHeight="1">
      <c r="B149" s="39"/>
      <c r="C149" s="190" t="s">
        <v>370</v>
      </c>
      <c r="D149" s="190" t="s">
        <v>151</v>
      </c>
      <c r="E149" s="191" t="s">
        <v>1169</v>
      </c>
      <c r="F149" s="192" t="s">
        <v>1170</v>
      </c>
      <c r="G149" s="193" t="s">
        <v>240</v>
      </c>
      <c r="H149" s="194">
        <v>1</v>
      </c>
      <c r="I149" s="195"/>
      <c r="J149" s="196">
        <f t="shared" ref="J149:J158" si="30">ROUND(I149*H149,2)</f>
        <v>0</v>
      </c>
      <c r="K149" s="192" t="s">
        <v>21</v>
      </c>
      <c r="L149" s="59"/>
      <c r="M149" s="197" t="s">
        <v>21</v>
      </c>
      <c r="N149" s="198" t="s">
        <v>45</v>
      </c>
      <c r="O149" s="40"/>
      <c r="P149" s="199">
        <f t="shared" ref="P149:P158" si="31">O149*H149</f>
        <v>0</v>
      </c>
      <c r="Q149" s="199">
        <v>0</v>
      </c>
      <c r="R149" s="199">
        <f t="shared" ref="R149:R158" si="32">Q149*H149</f>
        <v>0</v>
      </c>
      <c r="S149" s="199">
        <v>0</v>
      </c>
      <c r="T149" s="200">
        <f t="shared" ref="T149:T158" si="33">S149*H149</f>
        <v>0</v>
      </c>
      <c r="AR149" s="22" t="s">
        <v>155</v>
      </c>
      <c r="AT149" s="22" t="s">
        <v>151</v>
      </c>
      <c r="AU149" s="22" t="s">
        <v>82</v>
      </c>
      <c r="AY149" s="22" t="s">
        <v>148</v>
      </c>
      <c r="BE149" s="201">
        <f t="shared" ref="BE149:BE158" si="34">IF(N149="základní",J149,0)</f>
        <v>0</v>
      </c>
      <c r="BF149" s="201">
        <f t="shared" ref="BF149:BF158" si="35">IF(N149="snížená",J149,0)</f>
        <v>0</v>
      </c>
      <c r="BG149" s="201">
        <f t="shared" ref="BG149:BG158" si="36">IF(N149="zákl. přenesená",J149,0)</f>
        <v>0</v>
      </c>
      <c r="BH149" s="201">
        <f t="shared" ref="BH149:BH158" si="37">IF(N149="sníž. přenesená",J149,0)</f>
        <v>0</v>
      </c>
      <c r="BI149" s="201">
        <f t="shared" ref="BI149:BI158" si="38">IF(N149="nulová",J149,0)</f>
        <v>0</v>
      </c>
      <c r="BJ149" s="22" t="s">
        <v>155</v>
      </c>
      <c r="BK149" s="201">
        <f t="shared" ref="BK149:BK158" si="39">ROUND(I149*H149,2)</f>
        <v>0</v>
      </c>
      <c r="BL149" s="22" t="s">
        <v>155</v>
      </c>
      <c r="BM149" s="22" t="s">
        <v>1171</v>
      </c>
    </row>
    <row r="150" spans="2:65" s="1" customFormat="1" ht="38.25" customHeight="1">
      <c r="B150" s="39"/>
      <c r="C150" s="190" t="s">
        <v>497</v>
      </c>
      <c r="D150" s="190" t="s">
        <v>151</v>
      </c>
      <c r="E150" s="191" t="s">
        <v>1172</v>
      </c>
      <c r="F150" s="192" t="s">
        <v>1173</v>
      </c>
      <c r="G150" s="193" t="s">
        <v>240</v>
      </c>
      <c r="H150" s="194">
        <v>1</v>
      </c>
      <c r="I150" s="195"/>
      <c r="J150" s="196">
        <f t="shared" si="30"/>
        <v>0</v>
      </c>
      <c r="K150" s="192" t="s">
        <v>21</v>
      </c>
      <c r="L150" s="59"/>
      <c r="M150" s="197" t="s">
        <v>21</v>
      </c>
      <c r="N150" s="198" t="s">
        <v>45</v>
      </c>
      <c r="O150" s="40"/>
      <c r="P150" s="199">
        <f t="shared" si="31"/>
        <v>0</v>
      </c>
      <c r="Q150" s="199">
        <v>0</v>
      </c>
      <c r="R150" s="199">
        <f t="shared" si="32"/>
        <v>0</v>
      </c>
      <c r="S150" s="199">
        <v>0</v>
      </c>
      <c r="T150" s="200">
        <f t="shared" si="33"/>
        <v>0</v>
      </c>
      <c r="AR150" s="22" t="s">
        <v>155</v>
      </c>
      <c r="AT150" s="22" t="s">
        <v>151</v>
      </c>
      <c r="AU150" s="22" t="s">
        <v>82</v>
      </c>
      <c r="AY150" s="22" t="s">
        <v>148</v>
      </c>
      <c r="BE150" s="201">
        <f t="shared" si="34"/>
        <v>0</v>
      </c>
      <c r="BF150" s="201">
        <f t="shared" si="35"/>
        <v>0</v>
      </c>
      <c r="BG150" s="201">
        <f t="shared" si="36"/>
        <v>0</v>
      </c>
      <c r="BH150" s="201">
        <f t="shared" si="37"/>
        <v>0</v>
      </c>
      <c r="BI150" s="201">
        <f t="shared" si="38"/>
        <v>0</v>
      </c>
      <c r="BJ150" s="22" t="s">
        <v>155</v>
      </c>
      <c r="BK150" s="201">
        <f t="shared" si="39"/>
        <v>0</v>
      </c>
      <c r="BL150" s="22" t="s">
        <v>155</v>
      </c>
      <c r="BM150" s="22" t="s">
        <v>1174</v>
      </c>
    </row>
    <row r="151" spans="2:65" s="1" customFormat="1" ht="25.5" customHeight="1">
      <c r="B151" s="39"/>
      <c r="C151" s="190" t="s">
        <v>501</v>
      </c>
      <c r="D151" s="190" t="s">
        <v>151</v>
      </c>
      <c r="E151" s="191" t="s">
        <v>491</v>
      </c>
      <c r="F151" s="192" t="s">
        <v>1175</v>
      </c>
      <c r="G151" s="193" t="s">
        <v>240</v>
      </c>
      <c r="H151" s="194">
        <v>1</v>
      </c>
      <c r="I151" s="195"/>
      <c r="J151" s="196">
        <f t="shared" si="30"/>
        <v>0</v>
      </c>
      <c r="K151" s="192" t="s">
        <v>21</v>
      </c>
      <c r="L151" s="59"/>
      <c r="M151" s="197" t="s">
        <v>21</v>
      </c>
      <c r="N151" s="198" t="s">
        <v>45</v>
      </c>
      <c r="O151" s="40"/>
      <c r="P151" s="199">
        <f t="shared" si="31"/>
        <v>0</v>
      </c>
      <c r="Q151" s="199">
        <v>0</v>
      </c>
      <c r="R151" s="199">
        <f t="shared" si="32"/>
        <v>0</v>
      </c>
      <c r="S151" s="199">
        <v>0</v>
      </c>
      <c r="T151" s="200">
        <f t="shared" si="33"/>
        <v>0</v>
      </c>
      <c r="AR151" s="22" t="s">
        <v>155</v>
      </c>
      <c r="AT151" s="22" t="s">
        <v>151</v>
      </c>
      <c r="AU151" s="22" t="s">
        <v>82</v>
      </c>
      <c r="AY151" s="22" t="s">
        <v>148</v>
      </c>
      <c r="BE151" s="201">
        <f t="shared" si="34"/>
        <v>0</v>
      </c>
      <c r="BF151" s="201">
        <f t="shared" si="35"/>
        <v>0</v>
      </c>
      <c r="BG151" s="201">
        <f t="shared" si="36"/>
        <v>0</v>
      </c>
      <c r="BH151" s="201">
        <f t="shared" si="37"/>
        <v>0</v>
      </c>
      <c r="BI151" s="201">
        <f t="shared" si="38"/>
        <v>0</v>
      </c>
      <c r="BJ151" s="22" t="s">
        <v>155</v>
      </c>
      <c r="BK151" s="201">
        <f t="shared" si="39"/>
        <v>0</v>
      </c>
      <c r="BL151" s="22" t="s">
        <v>155</v>
      </c>
      <c r="BM151" s="22" t="s">
        <v>1176</v>
      </c>
    </row>
    <row r="152" spans="2:65" s="1" customFormat="1" ht="51" customHeight="1">
      <c r="B152" s="39"/>
      <c r="C152" s="190" t="s">
        <v>505</v>
      </c>
      <c r="D152" s="190" t="s">
        <v>151</v>
      </c>
      <c r="E152" s="191" t="s">
        <v>494</v>
      </c>
      <c r="F152" s="192" t="s">
        <v>495</v>
      </c>
      <c r="G152" s="193" t="s">
        <v>240</v>
      </c>
      <c r="H152" s="194">
        <v>1</v>
      </c>
      <c r="I152" s="195"/>
      <c r="J152" s="196">
        <f t="shared" si="30"/>
        <v>0</v>
      </c>
      <c r="K152" s="192" t="s">
        <v>21</v>
      </c>
      <c r="L152" s="59"/>
      <c r="M152" s="197" t="s">
        <v>21</v>
      </c>
      <c r="N152" s="198" t="s">
        <v>45</v>
      </c>
      <c r="O152" s="40"/>
      <c r="P152" s="199">
        <f t="shared" si="31"/>
        <v>0</v>
      </c>
      <c r="Q152" s="199">
        <v>0</v>
      </c>
      <c r="R152" s="199">
        <f t="shared" si="32"/>
        <v>0</v>
      </c>
      <c r="S152" s="199">
        <v>0</v>
      </c>
      <c r="T152" s="200">
        <f t="shared" si="33"/>
        <v>0</v>
      </c>
      <c r="AR152" s="22" t="s">
        <v>155</v>
      </c>
      <c r="AT152" s="22" t="s">
        <v>151</v>
      </c>
      <c r="AU152" s="22" t="s">
        <v>82</v>
      </c>
      <c r="AY152" s="22" t="s">
        <v>148</v>
      </c>
      <c r="BE152" s="201">
        <f t="shared" si="34"/>
        <v>0</v>
      </c>
      <c r="BF152" s="201">
        <f t="shared" si="35"/>
        <v>0</v>
      </c>
      <c r="BG152" s="201">
        <f t="shared" si="36"/>
        <v>0</v>
      </c>
      <c r="BH152" s="201">
        <f t="shared" si="37"/>
        <v>0</v>
      </c>
      <c r="BI152" s="201">
        <f t="shared" si="38"/>
        <v>0</v>
      </c>
      <c r="BJ152" s="22" t="s">
        <v>155</v>
      </c>
      <c r="BK152" s="201">
        <f t="shared" si="39"/>
        <v>0</v>
      </c>
      <c r="BL152" s="22" t="s">
        <v>155</v>
      </c>
      <c r="BM152" s="22" t="s">
        <v>1177</v>
      </c>
    </row>
    <row r="153" spans="2:65" s="1" customFormat="1" ht="25.5" customHeight="1">
      <c r="B153" s="39"/>
      <c r="C153" s="190" t="s">
        <v>509</v>
      </c>
      <c r="D153" s="190" t="s">
        <v>151</v>
      </c>
      <c r="E153" s="191" t="s">
        <v>498</v>
      </c>
      <c r="F153" s="192" t="s">
        <v>499</v>
      </c>
      <c r="G153" s="193" t="s">
        <v>306</v>
      </c>
      <c r="H153" s="194">
        <v>1</v>
      </c>
      <c r="I153" s="195"/>
      <c r="J153" s="196">
        <f t="shared" si="30"/>
        <v>0</v>
      </c>
      <c r="K153" s="192" t="s">
        <v>21</v>
      </c>
      <c r="L153" s="59"/>
      <c r="M153" s="197" t="s">
        <v>21</v>
      </c>
      <c r="N153" s="198" t="s">
        <v>45</v>
      </c>
      <c r="O153" s="40"/>
      <c r="P153" s="199">
        <f t="shared" si="31"/>
        <v>0</v>
      </c>
      <c r="Q153" s="199">
        <v>0</v>
      </c>
      <c r="R153" s="199">
        <f t="shared" si="32"/>
        <v>0</v>
      </c>
      <c r="S153" s="199">
        <v>0</v>
      </c>
      <c r="T153" s="200">
        <f t="shared" si="33"/>
        <v>0</v>
      </c>
      <c r="AR153" s="22" t="s">
        <v>155</v>
      </c>
      <c r="AT153" s="22" t="s">
        <v>151</v>
      </c>
      <c r="AU153" s="22" t="s">
        <v>82</v>
      </c>
      <c r="AY153" s="22" t="s">
        <v>148</v>
      </c>
      <c r="BE153" s="201">
        <f t="shared" si="34"/>
        <v>0</v>
      </c>
      <c r="BF153" s="201">
        <f t="shared" si="35"/>
        <v>0</v>
      </c>
      <c r="BG153" s="201">
        <f t="shared" si="36"/>
        <v>0</v>
      </c>
      <c r="BH153" s="201">
        <f t="shared" si="37"/>
        <v>0</v>
      </c>
      <c r="BI153" s="201">
        <f t="shared" si="38"/>
        <v>0</v>
      </c>
      <c r="BJ153" s="22" t="s">
        <v>155</v>
      </c>
      <c r="BK153" s="201">
        <f t="shared" si="39"/>
        <v>0</v>
      </c>
      <c r="BL153" s="22" t="s">
        <v>155</v>
      </c>
      <c r="BM153" s="22" t="s">
        <v>1178</v>
      </c>
    </row>
    <row r="154" spans="2:65" s="1" customFormat="1" ht="25.5" customHeight="1">
      <c r="B154" s="39"/>
      <c r="C154" s="190" t="s">
        <v>513</v>
      </c>
      <c r="D154" s="190" t="s">
        <v>151</v>
      </c>
      <c r="E154" s="191" t="s">
        <v>510</v>
      </c>
      <c r="F154" s="192" t="s">
        <v>503</v>
      </c>
      <c r="G154" s="193" t="s">
        <v>240</v>
      </c>
      <c r="H154" s="194">
        <v>1</v>
      </c>
      <c r="I154" s="195"/>
      <c r="J154" s="196">
        <f t="shared" si="30"/>
        <v>0</v>
      </c>
      <c r="K154" s="192" t="s">
        <v>21</v>
      </c>
      <c r="L154" s="59"/>
      <c r="M154" s="197" t="s">
        <v>21</v>
      </c>
      <c r="N154" s="198" t="s">
        <v>45</v>
      </c>
      <c r="O154" s="40"/>
      <c r="P154" s="199">
        <f t="shared" si="31"/>
        <v>0</v>
      </c>
      <c r="Q154" s="199">
        <v>0</v>
      </c>
      <c r="R154" s="199">
        <f t="shared" si="32"/>
        <v>0</v>
      </c>
      <c r="S154" s="199">
        <v>0</v>
      </c>
      <c r="T154" s="200">
        <f t="shared" si="33"/>
        <v>0</v>
      </c>
      <c r="AR154" s="22" t="s">
        <v>155</v>
      </c>
      <c r="AT154" s="22" t="s">
        <v>151</v>
      </c>
      <c r="AU154" s="22" t="s">
        <v>82</v>
      </c>
      <c r="AY154" s="22" t="s">
        <v>148</v>
      </c>
      <c r="BE154" s="201">
        <f t="shared" si="34"/>
        <v>0</v>
      </c>
      <c r="BF154" s="201">
        <f t="shared" si="35"/>
        <v>0</v>
      </c>
      <c r="BG154" s="201">
        <f t="shared" si="36"/>
        <v>0</v>
      </c>
      <c r="BH154" s="201">
        <f t="shared" si="37"/>
        <v>0</v>
      </c>
      <c r="BI154" s="201">
        <f t="shared" si="38"/>
        <v>0</v>
      </c>
      <c r="BJ154" s="22" t="s">
        <v>155</v>
      </c>
      <c r="BK154" s="201">
        <f t="shared" si="39"/>
        <v>0</v>
      </c>
      <c r="BL154" s="22" t="s">
        <v>155</v>
      </c>
      <c r="BM154" s="22" t="s">
        <v>1179</v>
      </c>
    </row>
    <row r="155" spans="2:65" s="1" customFormat="1" ht="25.5" customHeight="1">
      <c r="B155" s="39"/>
      <c r="C155" s="190" t="s">
        <v>517</v>
      </c>
      <c r="D155" s="190" t="s">
        <v>151</v>
      </c>
      <c r="E155" s="191" t="s">
        <v>1180</v>
      </c>
      <c r="F155" s="192" t="s">
        <v>1181</v>
      </c>
      <c r="G155" s="193" t="s">
        <v>240</v>
      </c>
      <c r="H155" s="194">
        <v>1</v>
      </c>
      <c r="I155" s="195"/>
      <c r="J155" s="196">
        <f t="shared" si="30"/>
        <v>0</v>
      </c>
      <c r="K155" s="192" t="s">
        <v>21</v>
      </c>
      <c r="L155" s="59"/>
      <c r="M155" s="197" t="s">
        <v>21</v>
      </c>
      <c r="N155" s="198" t="s">
        <v>45</v>
      </c>
      <c r="O155" s="40"/>
      <c r="P155" s="199">
        <f t="shared" si="31"/>
        <v>0</v>
      </c>
      <c r="Q155" s="199">
        <v>0</v>
      </c>
      <c r="R155" s="199">
        <f t="shared" si="32"/>
        <v>0</v>
      </c>
      <c r="S155" s="199">
        <v>0</v>
      </c>
      <c r="T155" s="200">
        <f t="shared" si="33"/>
        <v>0</v>
      </c>
      <c r="AR155" s="22" t="s">
        <v>155</v>
      </c>
      <c r="AT155" s="22" t="s">
        <v>151</v>
      </c>
      <c r="AU155" s="22" t="s">
        <v>82</v>
      </c>
      <c r="AY155" s="22" t="s">
        <v>148</v>
      </c>
      <c r="BE155" s="201">
        <f t="shared" si="34"/>
        <v>0</v>
      </c>
      <c r="BF155" s="201">
        <f t="shared" si="35"/>
        <v>0</v>
      </c>
      <c r="BG155" s="201">
        <f t="shared" si="36"/>
        <v>0</v>
      </c>
      <c r="BH155" s="201">
        <f t="shared" si="37"/>
        <v>0</v>
      </c>
      <c r="BI155" s="201">
        <f t="shared" si="38"/>
        <v>0</v>
      </c>
      <c r="BJ155" s="22" t="s">
        <v>155</v>
      </c>
      <c r="BK155" s="201">
        <f t="shared" si="39"/>
        <v>0</v>
      </c>
      <c r="BL155" s="22" t="s">
        <v>155</v>
      </c>
      <c r="BM155" s="22" t="s">
        <v>1182</v>
      </c>
    </row>
    <row r="156" spans="2:65" s="1" customFormat="1" ht="25.5" customHeight="1">
      <c r="B156" s="39"/>
      <c r="C156" s="190" t="s">
        <v>519</v>
      </c>
      <c r="D156" s="190" t="s">
        <v>151</v>
      </c>
      <c r="E156" s="191" t="s">
        <v>514</v>
      </c>
      <c r="F156" s="192" t="s">
        <v>1183</v>
      </c>
      <c r="G156" s="193" t="s">
        <v>240</v>
      </c>
      <c r="H156" s="194">
        <v>1</v>
      </c>
      <c r="I156" s="195"/>
      <c r="J156" s="196">
        <f t="shared" si="30"/>
        <v>0</v>
      </c>
      <c r="K156" s="192" t="s">
        <v>21</v>
      </c>
      <c r="L156" s="59"/>
      <c r="M156" s="197" t="s">
        <v>21</v>
      </c>
      <c r="N156" s="198" t="s">
        <v>45</v>
      </c>
      <c r="O156" s="40"/>
      <c r="P156" s="199">
        <f t="shared" si="31"/>
        <v>0</v>
      </c>
      <c r="Q156" s="199">
        <v>0</v>
      </c>
      <c r="R156" s="199">
        <f t="shared" si="32"/>
        <v>0</v>
      </c>
      <c r="S156" s="199">
        <v>0</v>
      </c>
      <c r="T156" s="200">
        <f t="shared" si="33"/>
        <v>0</v>
      </c>
      <c r="AR156" s="22" t="s">
        <v>155</v>
      </c>
      <c r="AT156" s="22" t="s">
        <v>151</v>
      </c>
      <c r="AU156" s="22" t="s">
        <v>82</v>
      </c>
      <c r="AY156" s="22" t="s">
        <v>148</v>
      </c>
      <c r="BE156" s="201">
        <f t="shared" si="34"/>
        <v>0</v>
      </c>
      <c r="BF156" s="201">
        <f t="shared" si="35"/>
        <v>0</v>
      </c>
      <c r="BG156" s="201">
        <f t="shared" si="36"/>
        <v>0</v>
      </c>
      <c r="BH156" s="201">
        <f t="shared" si="37"/>
        <v>0</v>
      </c>
      <c r="BI156" s="201">
        <f t="shared" si="38"/>
        <v>0</v>
      </c>
      <c r="BJ156" s="22" t="s">
        <v>155</v>
      </c>
      <c r="BK156" s="201">
        <f t="shared" si="39"/>
        <v>0</v>
      </c>
      <c r="BL156" s="22" t="s">
        <v>155</v>
      </c>
      <c r="BM156" s="22" t="s">
        <v>1184</v>
      </c>
    </row>
    <row r="157" spans="2:65" s="1" customFormat="1" ht="25.5" customHeight="1">
      <c r="B157" s="39"/>
      <c r="C157" s="190" t="s">
        <v>523</v>
      </c>
      <c r="D157" s="190" t="s">
        <v>151</v>
      </c>
      <c r="E157" s="191" t="s">
        <v>281</v>
      </c>
      <c r="F157" s="192" t="s">
        <v>282</v>
      </c>
      <c r="G157" s="193" t="s">
        <v>154</v>
      </c>
      <c r="H157" s="194">
        <v>0.1</v>
      </c>
      <c r="I157" s="195"/>
      <c r="J157" s="196">
        <f t="shared" si="30"/>
        <v>0</v>
      </c>
      <c r="K157" s="192" t="s">
        <v>21</v>
      </c>
      <c r="L157" s="59"/>
      <c r="M157" s="197" t="s">
        <v>21</v>
      </c>
      <c r="N157" s="198" t="s">
        <v>45</v>
      </c>
      <c r="O157" s="40"/>
      <c r="P157" s="199">
        <f t="shared" si="31"/>
        <v>0</v>
      </c>
      <c r="Q157" s="199">
        <v>0</v>
      </c>
      <c r="R157" s="199">
        <f t="shared" si="32"/>
        <v>0</v>
      </c>
      <c r="S157" s="199">
        <v>0</v>
      </c>
      <c r="T157" s="200">
        <f t="shared" si="33"/>
        <v>0</v>
      </c>
      <c r="AR157" s="22" t="s">
        <v>155</v>
      </c>
      <c r="AT157" s="22" t="s">
        <v>151</v>
      </c>
      <c r="AU157" s="22" t="s">
        <v>82</v>
      </c>
      <c r="AY157" s="22" t="s">
        <v>148</v>
      </c>
      <c r="BE157" s="201">
        <f t="shared" si="34"/>
        <v>0</v>
      </c>
      <c r="BF157" s="201">
        <f t="shared" si="35"/>
        <v>0</v>
      </c>
      <c r="BG157" s="201">
        <f t="shared" si="36"/>
        <v>0</v>
      </c>
      <c r="BH157" s="201">
        <f t="shared" si="37"/>
        <v>0</v>
      </c>
      <c r="BI157" s="201">
        <f t="shared" si="38"/>
        <v>0</v>
      </c>
      <c r="BJ157" s="22" t="s">
        <v>155</v>
      </c>
      <c r="BK157" s="201">
        <f t="shared" si="39"/>
        <v>0</v>
      </c>
      <c r="BL157" s="22" t="s">
        <v>155</v>
      </c>
      <c r="BM157" s="22" t="s">
        <v>1185</v>
      </c>
    </row>
    <row r="158" spans="2:65" s="1" customFormat="1" ht="16.5" customHeight="1">
      <c r="B158" s="39"/>
      <c r="C158" s="190" t="s">
        <v>527</v>
      </c>
      <c r="D158" s="190" t="s">
        <v>151</v>
      </c>
      <c r="E158" s="191" t="s">
        <v>520</v>
      </c>
      <c r="F158" s="192" t="s">
        <v>521</v>
      </c>
      <c r="G158" s="193" t="s">
        <v>190</v>
      </c>
      <c r="H158" s="202"/>
      <c r="I158" s="195"/>
      <c r="J158" s="196">
        <f t="shared" si="30"/>
        <v>0</v>
      </c>
      <c r="K158" s="192" t="s">
        <v>21</v>
      </c>
      <c r="L158" s="59"/>
      <c r="M158" s="197" t="s">
        <v>21</v>
      </c>
      <c r="N158" s="198" t="s">
        <v>45</v>
      </c>
      <c r="O158" s="40"/>
      <c r="P158" s="199">
        <f t="shared" si="31"/>
        <v>0</v>
      </c>
      <c r="Q158" s="199">
        <v>0</v>
      </c>
      <c r="R158" s="199">
        <f t="shared" si="32"/>
        <v>0</v>
      </c>
      <c r="S158" s="199">
        <v>0</v>
      </c>
      <c r="T158" s="200">
        <f t="shared" si="33"/>
        <v>0</v>
      </c>
      <c r="AR158" s="22" t="s">
        <v>155</v>
      </c>
      <c r="AT158" s="22" t="s">
        <v>151</v>
      </c>
      <c r="AU158" s="22" t="s">
        <v>82</v>
      </c>
      <c r="AY158" s="22" t="s">
        <v>148</v>
      </c>
      <c r="BE158" s="201">
        <f t="shared" si="34"/>
        <v>0</v>
      </c>
      <c r="BF158" s="201">
        <f t="shared" si="35"/>
        <v>0</v>
      </c>
      <c r="BG158" s="201">
        <f t="shared" si="36"/>
        <v>0</v>
      </c>
      <c r="BH158" s="201">
        <f t="shared" si="37"/>
        <v>0</v>
      </c>
      <c r="BI158" s="201">
        <f t="shared" si="38"/>
        <v>0</v>
      </c>
      <c r="BJ158" s="22" t="s">
        <v>155</v>
      </c>
      <c r="BK158" s="201">
        <f t="shared" si="39"/>
        <v>0</v>
      </c>
      <c r="BL158" s="22" t="s">
        <v>155</v>
      </c>
      <c r="BM158" s="22" t="s">
        <v>1186</v>
      </c>
    </row>
    <row r="159" spans="2:65" s="10" customFormat="1" ht="29.85" customHeight="1">
      <c r="B159" s="174"/>
      <c r="C159" s="175"/>
      <c r="D159" s="176" t="s">
        <v>71</v>
      </c>
      <c r="E159" s="188" t="s">
        <v>284</v>
      </c>
      <c r="F159" s="188" t="s">
        <v>271</v>
      </c>
      <c r="G159" s="175"/>
      <c r="H159" s="175"/>
      <c r="I159" s="178"/>
      <c r="J159" s="189">
        <f>BK159</f>
        <v>0</v>
      </c>
      <c r="K159" s="175"/>
      <c r="L159" s="180"/>
      <c r="M159" s="181"/>
      <c r="N159" s="182"/>
      <c r="O159" s="182"/>
      <c r="P159" s="183">
        <f>SUM(P160:P174)</f>
        <v>0</v>
      </c>
      <c r="Q159" s="182"/>
      <c r="R159" s="183">
        <f>SUM(R160:R174)</f>
        <v>0</v>
      </c>
      <c r="S159" s="182"/>
      <c r="T159" s="184">
        <f>SUM(T160:T174)</f>
        <v>0</v>
      </c>
      <c r="AR159" s="185" t="s">
        <v>80</v>
      </c>
      <c r="AT159" s="186" t="s">
        <v>71</v>
      </c>
      <c r="AU159" s="186" t="s">
        <v>80</v>
      </c>
      <c r="AY159" s="185" t="s">
        <v>148</v>
      </c>
      <c r="BK159" s="187">
        <f>SUM(BK160:BK174)</f>
        <v>0</v>
      </c>
    </row>
    <row r="160" spans="2:65" s="1" customFormat="1" ht="25.5" customHeight="1">
      <c r="B160" s="39"/>
      <c r="C160" s="190" t="s">
        <v>531</v>
      </c>
      <c r="D160" s="190" t="s">
        <v>151</v>
      </c>
      <c r="E160" s="191" t="s">
        <v>524</v>
      </c>
      <c r="F160" s="192" t="s">
        <v>525</v>
      </c>
      <c r="G160" s="193" t="s">
        <v>174</v>
      </c>
      <c r="H160" s="194">
        <v>25</v>
      </c>
      <c r="I160" s="195"/>
      <c r="J160" s="196">
        <f t="shared" ref="J160:J170" si="40">ROUND(I160*H160,2)</f>
        <v>0</v>
      </c>
      <c r="K160" s="192" t="s">
        <v>21</v>
      </c>
      <c r="L160" s="59"/>
      <c r="M160" s="197" t="s">
        <v>21</v>
      </c>
      <c r="N160" s="198" t="s">
        <v>45</v>
      </c>
      <c r="O160" s="40"/>
      <c r="P160" s="199">
        <f t="shared" ref="P160:P170" si="41">O160*H160</f>
        <v>0</v>
      </c>
      <c r="Q160" s="199">
        <v>0</v>
      </c>
      <c r="R160" s="199">
        <f t="shared" ref="R160:R170" si="42">Q160*H160</f>
        <v>0</v>
      </c>
      <c r="S160" s="199">
        <v>0</v>
      </c>
      <c r="T160" s="200">
        <f t="shared" ref="T160:T170" si="43">S160*H160</f>
        <v>0</v>
      </c>
      <c r="AR160" s="22" t="s">
        <v>155</v>
      </c>
      <c r="AT160" s="22" t="s">
        <v>151</v>
      </c>
      <c r="AU160" s="22" t="s">
        <v>82</v>
      </c>
      <c r="AY160" s="22" t="s">
        <v>148</v>
      </c>
      <c r="BE160" s="201">
        <f t="shared" ref="BE160:BE170" si="44">IF(N160="základní",J160,0)</f>
        <v>0</v>
      </c>
      <c r="BF160" s="201">
        <f t="shared" ref="BF160:BF170" si="45">IF(N160="snížená",J160,0)</f>
        <v>0</v>
      </c>
      <c r="BG160" s="201">
        <f t="shared" ref="BG160:BG170" si="46">IF(N160="zákl. přenesená",J160,0)</f>
        <v>0</v>
      </c>
      <c r="BH160" s="201">
        <f t="shared" ref="BH160:BH170" si="47">IF(N160="sníž. přenesená",J160,0)</f>
        <v>0</v>
      </c>
      <c r="BI160" s="201">
        <f t="shared" ref="BI160:BI170" si="48">IF(N160="nulová",J160,0)</f>
        <v>0</v>
      </c>
      <c r="BJ160" s="22" t="s">
        <v>155</v>
      </c>
      <c r="BK160" s="201">
        <f t="shared" ref="BK160:BK170" si="49">ROUND(I160*H160,2)</f>
        <v>0</v>
      </c>
      <c r="BL160" s="22" t="s">
        <v>155</v>
      </c>
      <c r="BM160" s="22" t="s">
        <v>1187</v>
      </c>
    </row>
    <row r="161" spans="2:65" s="1" customFormat="1" ht="25.5" customHeight="1">
      <c r="B161" s="39"/>
      <c r="C161" s="190" t="s">
        <v>535</v>
      </c>
      <c r="D161" s="190" t="s">
        <v>151</v>
      </c>
      <c r="E161" s="191" t="s">
        <v>1188</v>
      </c>
      <c r="F161" s="192" t="s">
        <v>1189</v>
      </c>
      <c r="G161" s="193" t="s">
        <v>174</v>
      </c>
      <c r="H161" s="194">
        <v>8</v>
      </c>
      <c r="I161" s="195"/>
      <c r="J161" s="196">
        <f t="shared" si="40"/>
        <v>0</v>
      </c>
      <c r="K161" s="192" t="s">
        <v>21</v>
      </c>
      <c r="L161" s="59"/>
      <c r="M161" s="197" t="s">
        <v>21</v>
      </c>
      <c r="N161" s="198" t="s">
        <v>45</v>
      </c>
      <c r="O161" s="40"/>
      <c r="P161" s="199">
        <f t="shared" si="41"/>
        <v>0</v>
      </c>
      <c r="Q161" s="199">
        <v>0</v>
      </c>
      <c r="R161" s="199">
        <f t="shared" si="42"/>
        <v>0</v>
      </c>
      <c r="S161" s="199">
        <v>0</v>
      </c>
      <c r="T161" s="200">
        <f t="shared" si="43"/>
        <v>0</v>
      </c>
      <c r="AR161" s="22" t="s">
        <v>155</v>
      </c>
      <c r="AT161" s="22" t="s">
        <v>151</v>
      </c>
      <c r="AU161" s="22" t="s">
        <v>82</v>
      </c>
      <c r="AY161" s="22" t="s">
        <v>148</v>
      </c>
      <c r="BE161" s="201">
        <f t="shared" si="44"/>
        <v>0</v>
      </c>
      <c r="BF161" s="201">
        <f t="shared" si="45"/>
        <v>0</v>
      </c>
      <c r="BG161" s="201">
        <f t="shared" si="46"/>
        <v>0</v>
      </c>
      <c r="BH161" s="201">
        <f t="shared" si="47"/>
        <v>0</v>
      </c>
      <c r="BI161" s="201">
        <f t="shared" si="48"/>
        <v>0</v>
      </c>
      <c r="BJ161" s="22" t="s">
        <v>155</v>
      </c>
      <c r="BK161" s="201">
        <f t="shared" si="49"/>
        <v>0</v>
      </c>
      <c r="BL161" s="22" t="s">
        <v>155</v>
      </c>
      <c r="BM161" s="22" t="s">
        <v>1190</v>
      </c>
    </row>
    <row r="162" spans="2:65" s="1" customFormat="1" ht="25.5" customHeight="1">
      <c r="B162" s="39"/>
      <c r="C162" s="190" t="s">
        <v>539</v>
      </c>
      <c r="D162" s="190" t="s">
        <v>151</v>
      </c>
      <c r="E162" s="191" t="s">
        <v>528</v>
      </c>
      <c r="F162" s="192" t="s">
        <v>529</v>
      </c>
      <c r="G162" s="193" t="s">
        <v>174</v>
      </c>
      <c r="H162" s="194">
        <v>1</v>
      </c>
      <c r="I162" s="195"/>
      <c r="J162" s="196">
        <f t="shared" si="40"/>
        <v>0</v>
      </c>
      <c r="K162" s="192" t="s">
        <v>21</v>
      </c>
      <c r="L162" s="59"/>
      <c r="M162" s="197" t="s">
        <v>21</v>
      </c>
      <c r="N162" s="198" t="s">
        <v>45</v>
      </c>
      <c r="O162" s="40"/>
      <c r="P162" s="199">
        <f t="shared" si="41"/>
        <v>0</v>
      </c>
      <c r="Q162" s="199">
        <v>0</v>
      </c>
      <c r="R162" s="199">
        <f t="shared" si="42"/>
        <v>0</v>
      </c>
      <c r="S162" s="199">
        <v>0</v>
      </c>
      <c r="T162" s="200">
        <f t="shared" si="43"/>
        <v>0</v>
      </c>
      <c r="AR162" s="22" t="s">
        <v>155</v>
      </c>
      <c r="AT162" s="22" t="s">
        <v>151</v>
      </c>
      <c r="AU162" s="22" t="s">
        <v>82</v>
      </c>
      <c r="AY162" s="22" t="s">
        <v>148</v>
      </c>
      <c r="BE162" s="201">
        <f t="shared" si="44"/>
        <v>0</v>
      </c>
      <c r="BF162" s="201">
        <f t="shared" si="45"/>
        <v>0</v>
      </c>
      <c r="BG162" s="201">
        <f t="shared" si="46"/>
        <v>0</v>
      </c>
      <c r="BH162" s="201">
        <f t="shared" si="47"/>
        <v>0</v>
      </c>
      <c r="BI162" s="201">
        <f t="shared" si="48"/>
        <v>0</v>
      </c>
      <c r="BJ162" s="22" t="s">
        <v>155</v>
      </c>
      <c r="BK162" s="201">
        <f t="shared" si="49"/>
        <v>0</v>
      </c>
      <c r="BL162" s="22" t="s">
        <v>155</v>
      </c>
      <c r="BM162" s="22" t="s">
        <v>1191</v>
      </c>
    </row>
    <row r="163" spans="2:65" s="1" customFormat="1" ht="16.5" customHeight="1">
      <c r="B163" s="39"/>
      <c r="C163" s="190" t="s">
        <v>543</v>
      </c>
      <c r="D163" s="190" t="s">
        <v>151</v>
      </c>
      <c r="E163" s="191" t="s">
        <v>1192</v>
      </c>
      <c r="F163" s="192" t="s">
        <v>1193</v>
      </c>
      <c r="G163" s="193" t="s">
        <v>174</v>
      </c>
      <c r="H163" s="194">
        <v>15</v>
      </c>
      <c r="I163" s="195"/>
      <c r="J163" s="196">
        <f t="shared" si="40"/>
        <v>0</v>
      </c>
      <c r="K163" s="192" t="s">
        <v>21</v>
      </c>
      <c r="L163" s="59"/>
      <c r="M163" s="197" t="s">
        <v>21</v>
      </c>
      <c r="N163" s="198" t="s">
        <v>45</v>
      </c>
      <c r="O163" s="40"/>
      <c r="P163" s="199">
        <f t="shared" si="41"/>
        <v>0</v>
      </c>
      <c r="Q163" s="199">
        <v>0</v>
      </c>
      <c r="R163" s="199">
        <f t="shared" si="42"/>
        <v>0</v>
      </c>
      <c r="S163" s="199">
        <v>0</v>
      </c>
      <c r="T163" s="200">
        <f t="shared" si="43"/>
        <v>0</v>
      </c>
      <c r="AR163" s="22" t="s">
        <v>155</v>
      </c>
      <c r="AT163" s="22" t="s">
        <v>151</v>
      </c>
      <c r="AU163" s="22" t="s">
        <v>82</v>
      </c>
      <c r="AY163" s="22" t="s">
        <v>148</v>
      </c>
      <c r="BE163" s="201">
        <f t="shared" si="44"/>
        <v>0</v>
      </c>
      <c r="BF163" s="201">
        <f t="shared" si="45"/>
        <v>0</v>
      </c>
      <c r="BG163" s="201">
        <f t="shared" si="46"/>
        <v>0</v>
      </c>
      <c r="BH163" s="201">
        <f t="shared" si="47"/>
        <v>0</v>
      </c>
      <c r="BI163" s="201">
        <f t="shared" si="48"/>
        <v>0</v>
      </c>
      <c r="BJ163" s="22" t="s">
        <v>155</v>
      </c>
      <c r="BK163" s="201">
        <f t="shared" si="49"/>
        <v>0</v>
      </c>
      <c r="BL163" s="22" t="s">
        <v>155</v>
      </c>
      <c r="BM163" s="22" t="s">
        <v>1194</v>
      </c>
    </row>
    <row r="164" spans="2:65" s="1" customFormat="1" ht="16.5" customHeight="1">
      <c r="B164" s="39"/>
      <c r="C164" s="190" t="s">
        <v>547</v>
      </c>
      <c r="D164" s="190" t="s">
        <v>151</v>
      </c>
      <c r="E164" s="191" t="s">
        <v>536</v>
      </c>
      <c r="F164" s="192" t="s">
        <v>537</v>
      </c>
      <c r="G164" s="193" t="s">
        <v>174</v>
      </c>
      <c r="H164" s="194">
        <v>25</v>
      </c>
      <c r="I164" s="195"/>
      <c r="J164" s="196">
        <f t="shared" si="40"/>
        <v>0</v>
      </c>
      <c r="K164" s="192" t="s">
        <v>21</v>
      </c>
      <c r="L164" s="59"/>
      <c r="M164" s="197" t="s">
        <v>21</v>
      </c>
      <c r="N164" s="198" t="s">
        <v>45</v>
      </c>
      <c r="O164" s="40"/>
      <c r="P164" s="199">
        <f t="shared" si="41"/>
        <v>0</v>
      </c>
      <c r="Q164" s="199">
        <v>0</v>
      </c>
      <c r="R164" s="199">
        <f t="shared" si="42"/>
        <v>0</v>
      </c>
      <c r="S164" s="199">
        <v>0</v>
      </c>
      <c r="T164" s="200">
        <f t="shared" si="43"/>
        <v>0</v>
      </c>
      <c r="AR164" s="22" t="s">
        <v>155</v>
      </c>
      <c r="AT164" s="22" t="s">
        <v>151</v>
      </c>
      <c r="AU164" s="22" t="s">
        <v>82</v>
      </c>
      <c r="AY164" s="22" t="s">
        <v>148</v>
      </c>
      <c r="BE164" s="201">
        <f t="shared" si="44"/>
        <v>0</v>
      </c>
      <c r="BF164" s="201">
        <f t="shared" si="45"/>
        <v>0</v>
      </c>
      <c r="BG164" s="201">
        <f t="shared" si="46"/>
        <v>0</v>
      </c>
      <c r="BH164" s="201">
        <f t="shared" si="47"/>
        <v>0</v>
      </c>
      <c r="BI164" s="201">
        <f t="shared" si="48"/>
        <v>0</v>
      </c>
      <c r="BJ164" s="22" t="s">
        <v>155</v>
      </c>
      <c r="BK164" s="201">
        <f t="shared" si="49"/>
        <v>0</v>
      </c>
      <c r="BL164" s="22" t="s">
        <v>155</v>
      </c>
      <c r="BM164" s="22" t="s">
        <v>1195</v>
      </c>
    </row>
    <row r="165" spans="2:65" s="1" customFormat="1" ht="16.5" customHeight="1">
      <c r="B165" s="39"/>
      <c r="C165" s="190" t="s">
        <v>551</v>
      </c>
      <c r="D165" s="190" t="s">
        <v>151</v>
      </c>
      <c r="E165" s="191" t="s">
        <v>540</v>
      </c>
      <c r="F165" s="192" t="s">
        <v>541</v>
      </c>
      <c r="G165" s="193" t="s">
        <v>174</v>
      </c>
      <c r="H165" s="194">
        <v>33</v>
      </c>
      <c r="I165" s="195"/>
      <c r="J165" s="196">
        <f t="shared" si="40"/>
        <v>0</v>
      </c>
      <c r="K165" s="192" t="s">
        <v>21</v>
      </c>
      <c r="L165" s="59"/>
      <c r="M165" s="197" t="s">
        <v>21</v>
      </c>
      <c r="N165" s="198" t="s">
        <v>45</v>
      </c>
      <c r="O165" s="40"/>
      <c r="P165" s="199">
        <f t="shared" si="41"/>
        <v>0</v>
      </c>
      <c r="Q165" s="199">
        <v>0</v>
      </c>
      <c r="R165" s="199">
        <f t="shared" si="42"/>
        <v>0</v>
      </c>
      <c r="S165" s="199">
        <v>0</v>
      </c>
      <c r="T165" s="200">
        <f t="shared" si="43"/>
        <v>0</v>
      </c>
      <c r="AR165" s="22" t="s">
        <v>155</v>
      </c>
      <c r="AT165" s="22" t="s">
        <v>151</v>
      </c>
      <c r="AU165" s="22" t="s">
        <v>82</v>
      </c>
      <c r="AY165" s="22" t="s">
        <v>148</v>
      </c>
      <c r="BE165" s="201">
        <f t="shared" si="44"/>
        <v>0</v>
      </c>
      <c r="BF165" s="201">
        <f t="shared" si="45"/>
        <v>0</v>
      </c>
      <c r="BG165" s="201">
        <f t="shared" si="46"/>
        <v>0</v>
      </c>
      <c r="BH165" s="201">
        <f t="shared" si="47"/>
        <v>0</v>
      </c>
      <c r="BI165" s="201">
        <f t="shared" si="48"/>
        <v>0</v>
      </c>
      <c r="BJ165" s="22" t="s">
        <v>155</v>
      </c>
      <c r="BK165" s="201">
        <f t="shared" si="49"/>
        <v>0</v>
      </c>
      <c r="BL165" s="22" t="s">
        <v>155</v>
      </c>
      <c r="BM165" s="22" t="s">
        <v>1196</v>
      </c>
    </row>
    <row r="166" spans="2:65" s="1" customFormat="1" ht="16.5" customHeight="1">
      <c r="B166" s="39"/>
      <c r="C166" s="190" t="s">
        <v>315</v>
      </c>
      <c r="D166" s="190" t="s">
        <v>151</v>
      </c>
      <c r="E166" s="191" t="s">
        <v>544</v>
      </c>
      <c r="F166" s="192" t="s">
        <v>545</v>
      </c>
      <c r="G166" s="193" t="s">
        <v>174</v>
      </c>
      <c r="H166" s="194">
        <v>1</v>
      </c>
      <c r="I166" s="195"/>
      <c r="J166" s="196">
        <f t="shared" si="40"/>
        <v>0</v>
      </c>
      <c r="K166" s="192" t="s">
        <v>21</v>
      </c>
      <c r="L166" s="59"/>
      <c r="M166" s="197" t="s">
        <v>21</v>
      </c>
      <c r="N166" s="198" t="s">
        <v>45</v>
      </c>
      <c r="O166" s="40"/>
      <c r="P166" s="199">
        <f t="shared" si="41"/>
        <v>0</v>
      </c>
      <c r="Q166" s="199">
        <v>0</v>
      </c>
      <c r="R166" s="199">
        <f t="shared" si="42"/>
        <v>0</v>
      </c>
      <c r="S166" s="199">
        <v>0</v>
      </c>
      <c r="T166" s="200">
        <f t="shared" si="43"/>
        <v>0</v>
      </c>
      <c r="AR166" s="22" t="s">
        <v>155</v>
      </c>
      <c r="AT166" s="22" t="s">
        <v>151</v>
      </c>
      <c r="AU166" s="22" t="s">
        <v>82</v>
      </c>
      <c r="AY166" s="22" t="s">
        <v>148</v>
      </c>
      <c r="BE166" s="201">
        <f t="shared" si="44"/>
        <v>0</v>
      </c>
      <c r="BF166" s="201">
        <f t="shared" si="45"/>
        <v>0</v>
      </c>
      <c r="BG166" s="201">
        <f t="shared" si="46"/>
        <v>0</v>
      </c>
      <c r="BH166" s="201">
        <f t="shared" si="47"/>
        <v>0</v>
      </c>
      <c r="BI166" s="201">
        <f t="shared" si="48"/>
        <v>0</v>
      </c>
      <c r="BJ166" s="22" t="s">
        <v>155</v>
      </c>
      <c r="BK166" s="201">
        <f t="shared" si="49"/>
        <v>0</v>
      </c>
      <c r="BL166" s="22" t="s">
        <v>155</v>
      </c>
      <c r="BM166" s="22" t="s">
        <v>1197</v>
      </c>
    </row>
    <row r="167" spans="2:65" s="1" customFormat="1" ht="16.5" customHeight="1">
      <c r="B167" s="39"/>
      <c r="C167" s="190" t="s">
        <v>558</v>
      </c>
      <c r="D167" s="190" t="s">
        <v>151</v>
      </c>
      <c r="E167" s="191" t="s">
        <v>548</v>
      </c>
      <c r="F167" s="192" t="s">
        <v>549</v>
      </c>
      <c r="G167" s="193" t="s">
        <v>174</v>
      </c>
      <c r="H167" s="194">
        <v>25</v>
      </c>
      <c r="I167" s="195"/>
      <c r="J167" s="196">
        <f t="shared" si="40"/>
        <v>0</v>
      </c>
      <c r="K167" s="192" t="s">
        <v>21</v>
      </c>
      <c r="L167" s="59"/>
      <c r="M167" s="197" t="s">
        <v>21</v>
      </c>
      <c r="N167" s="198" t="s">
        <v>45</v>
      </c>
      <c r="O167" s="40"/>
      <c r="P167" s="199">
        <f t="shared" si="41"/>
        <v>0</v>
      </c>
      <c r="Q167" s="199">
        <v>0</v>
      </c>
      <c r="R167" s="199">
        <f t="shared" si="42"/>
        <v>0</v>
      </c>
      <c r="S167" s="199">
        <v>0</v>
      </c>
      <c r="T167" s="200">
        <f t="shared" si="43"/>
        <v>0</v>
      </c>
      <c r="AR167" s="22" t="s">
        <v>155</v>
      </c>
      <c r="AT167" s="22" t="s">
        <v>151</v>
      </c>
      <c r="AU167" s="22" t="s">
        <v>82</v>
      </c>
      <c r="AY167" s="22" t="s">
        <v>148</v>
      </c>
      <c r="BE167" s="201">
        <f t="shared" si="44"/>
        <v>0</v>
      </c>
      <c r="BF167" s="201">
        <f t="shared" si="45"/>
        <v>0</v>
      </c>
      <c r="BG167" s="201">
        <f t="shared" si="46"/>
        <v>0</v>
      </c>
      <c r="BH167" s="201">
        <f t="shared" si="47"/>
        <v>0</v>
      </c>
      <c r="BI167" s="201">
        <f t="shared" si="48"/>
        <v>0</v>
      </c>
      <c r="BJ167" s="22" t="s">
        <v>155</v>
      </c>
      <c r="BK167" s="201">
        <f t="shared" si="49"/>
        <v>0</v>
      </c>
      <c r="BL167" s="22" t="s">
        <v>155</v>
      </c>
      <c r="BM167" s="22" t="s">
        <v>1198</v>
      </c>
    </row>
    <row r="168" spans="2:65" s="1" customFormat="1" ht="25.5" customHeight="1">
      <c r="B168" s="39"/>
      <c r="C168" s="190" t="s">
        <v>560</v>
      </c>
      <c r="D168" s="190" t="s">
        <v>151</v>
      </c>
      <c r="E168" s="191" t="s">
        <v>552</v>
      </c>
      <c r="F168" s="192" t="s">
        <v>204</v>
      </c>
      <c r="G168" s="193" t="s">
        <v>174</v>
      </c>
      <c r="H168" s="194">
        <v>10</v>
      </c>
      <c r="I168" s="195"/>
      <c r="J168" s="196">
        <f t="shared" si="40"/>
        <v>0</v>
      </c>
      <c r="K168" s="192" t="s">
        <v>21</v>
      </c>
      <c r="L168" s="59"/>
      <c r="M168" s="197" t="s">
        <v>21</v>
      </c>
      <c r="N168" s="198" t="s">
        <v>45</v>
      </c>
      <c r="O168" s="40"/>
      <c r="P168" s="199">
        <f t="shared" si="41"/>
        <v>0</v>
      </c>
      <c r="Q168" s="199">
        <v>0</v>
      </c>
      <c r="R168" s="199">
        <f t="shared" si="42"/>
        <v>0</v>
      </c>
      <c r="S168" s="199">
        <v>0</v>
      </c>
      <c r="T168" s="200">
        <f t="shared" si="43"/>
        <v>0</v>
      </c>
      <c r="AR168" s="22" t="s">
        <v>155</v>
      </c>
      <c r="AT168" s="22" t="s">
        <v>151</v>
      </c>
      <c r="AU168" s="22" t="s">
        <v>82</v>
      </c>
      <c r="AY168" s="22" t="s">
        <v>148</v>
      </c>
      <c r="BE168" s="201">
        <f t="shared" si="44"/>
        <v>0</v>
      </c>
      <c r="BF168" s="201">
        <f t="shared" si="45"/>
        <v>0</v>
      </c>
      <c r="BG168" s="201">
        <f t="shared" si="46"/>
        <v>0</v>
      </c>
      <c r="BH168" s="201">
        <f t="shared" si="47"/>
        <v>0</v>
      </c>
      <c r="BI168" s="201">
        <f t="shared" si="48"/>
        <v>0</v>
      </c>
      <c r="BJ168" s="22" t="s">
        <v>155</v>
      </c>
      <c r="BK168" s="201">
        <f t="shared" si="49"/>
        <v>0</v>
      </c>
      <c r="BL168" s="22" t="s">
        <v>155</v>
      </c>
      <c r="BM168" s="22" t="s">
        <v>1199</v>
      </c>
    </row>
    <row r="169" spans="2:65" s="1" customFormat="1" ht="25.5" customHeight="1">
      <c r="B169" s="39"/>
      <c r="C169" s="190" t="s">
        <v>563</v>
      </c>
      <c r="D169" s="190" t="s">
        <v>151</v>
      </c>
      <c r="E169" s="191" t="s">
        <v>1200</v>
      </c>
      <c r="F169" s="192" t="s">
        <v>1201</v>
      </c>
      <c r="G169" s="193" t="s">
        <v>174</v>
      </c>
      <c r="H169" s="194">
        <v>3</v>
      </c>
      <c r="I169" s="195"/>
      <c r="J169" s="196">
        <f t="shared" si="40"/>
        <v>0</v>
      </c>
      <c r="K169" s="192" t="s">
        <v>21</v>
      </c>
      <c r="L169" s="59"/>
      <c r="M169" s="197" t="s">
        <v>21</v>
      </c>
      <c r="N169" s="198" t="s">
        <v>45</v>
      </c>
      <c r="O169" s="40"/>
      <c r="P169" s="199">
        <f t="shared" si="41"/>
        <v>0</v>
      </c>
      <c r="Q169" s="199">
        <v>0</v>
      </c>
      <c r="R169" s="199">
        <f t="shared" si="42"/>
        <v>0</v>
      </c>
      <c r="S169" s="199">
        <v>0</v>
      </c>
      <c r="T169" s="200">
        <f t="shared" si="43"/>
        <v>0</v>
      </c>
      <c r="AR169" s="22" t="s">
        <v>155</v>
      </c>
      <c r="AT169" s="22" t="s">
        <v>151</v>
      </c>
      <c r="AU169" s="22" t="s">
        <v>82</v>
      </c>
      <c r="AY169" s="22" t="s">
        <v>148</v>
      </c>
      <c r="BE169" s="201">
        <f t="shared" si="44"/>
        <v>0</v>
      </c>
      <c r="BF169" s="201">
        <f t="shared" si="45"/>
        <v>0</v>
      </c>
      <c r="BG169" s="201">
        <f t="shared" si="46"/>
        <v>0</v>
      </c>
      <c r="BH169" s="201">
        <f t="shared" si="47"/>
        <v>0</v>
      </c>
      <c r="BI169" s="201">
        <f t="shared" si="48"/>
        <v>0</v>
      </c>
      <c r="BJ169" s="22" t="s">
        <v>155</v>
      </c>
      <c r="BK169" s="201">
        <f t="shared" si="49"/>
        <v>0</v>
      </c>
      <c r="BL169" s="22" t="s">
        <v>155</v>
      </c>
      <c r="BM169" s="22" t="s">
        <v>1202</v>
      </c>
    </row>
    <row r="170" spans="2:65" s="1" customFormat="1" ht="25.5" customHeight="1">
      <c r="B170" s="39"/>
      <c r="C170" s="190" t="s">
        <v>567</v>
      </c>
      <c r="D170" s="190" t="s">
        <v>151</v>
      </c>
      <c r="E170" s="191" t="s">
        <v>555</v>
      </c>
      <c r="F170" s="192" t="s">
        <v>556</v>
      </c>
      <c r="G170" s="193" t="s">
        <v>174</v>
      </c>
      <c r="H170" s="194">
        <v>25</v>
      </c>
      <c r="I170" s="195"/>
      <c r="J170" s="196">
        <f t="shared" si="40"/>
        <v>0</v>
      </c>
      <c r="K170" s="192" t="s">
        <v>21</v>
      </c>
      <c r="L170" s="59"/>
      <c r="M170" s="197" t="s">
        <v>21</v>
      </c>
      <c r="N170" s="198" t="s">
        <v>45</v>
      </c>
      <c r="O170" s="40"/>
      <c r="P170" s="199">
        <f t="shared" si="41"/>
        <v>0</v>
      </c>
      <c r="Q170" s="199">
        <v>0</v>
      </c>
      <c r="R170" s="199">
        <f t="shared" si="42"/>
        <v>0</v>
      </c>
      <c r="S170" s="199">
        <v>0</v>
      </c>
      <c r="T170" s="200">
        <f t="shared" si="43"/>
        <v>0</v>
      </c>
      <c r="AR170" s="22" t="s">
        <v>155</v>
      </c>
      <c r="AT170" s="22" t="s">
        <v>151</v>
      </c>
      <c r="AU170" s="22" t="s">
        <v>82</v>
      </c>
      <c r="AY170" s="22" t="s">
        <v>148</v>
      </c>
      <c r="BE170" s="201">
        <f t="shared" si="44"/>
        <v>0</v>
      </c>
      <c r="BF170" s="201">
        <f t="shared" si="45"/>
        <v>0</v>
      </c>
      <c r="BG170" s="201">
        <f t="shared" si="46"/>
        <v>0</v>
      </c>
      <c r="BH170" s="201">
        <f t="shared" si="47"/>
        <v>0</v>
      </c>
      <c r="BI170" s="201">
        <f t="shared" si="48"/>
        <v>0</v>
      </c>
      <c r="BJ170" s="22" t="s">
        <v>155</v>
      </c>
      <c r="BK170" s="201">
        <f t="shared" si="49"/>
        <v>0</v>
      </c>
      <c r="BL170" s="22" t="s">
        <v>155</v>
      </c>
      <c r="BM170" s="22" t="s">
        <v>1203</v>
      </c>
    </row>
    <row r="171" spans="2:65" s="11" customFormat="1" ht="13.5">
      <c r="B171" s="213"/>
      <c r="C171" s="214"/>
      <c r="D171" s="215" t="s">
        <v>344</v>
      </c>
      <c r="E171" s="216" t="s">
        <v>21</v>
      </c>
      <c r="F171" s="217" t="s">
        <v>1204</v>
      </c>
      <c r="G171" s="214"/>
      <c r="H171" s="218">
        <v>25</v>
      </c>
      <c r="I171" s="219"/>
      <c r="J171" s="214"/>
      <c r="K171" s="214"/>
      <c r="L171" s="220"/>
      <c r="M171" s="221"/>
      <c r="N171" s="222"/>
      <c r="O171" s="222"/>
      <c r="P171" s="222"/>
      <c r="Q171" s="222"/>
      <c r="R171" s="222"/>
      <c r="S171" s="222"/>
      <c r="T171" s="223"/>
      <c r="AT171" s="224" t="s">
        <v>344</v>
      </c>
      <c r="AU171" s="224" t="s">
        <v>82</v>
      </c>
      <c r="AV171" s="11" t="s">
        <v>82</v>
      </c>
      <c r="AW171" s="11" t="s">
        <v>35</v>
      </c>
      <c r="AX171" s="11" t="s">
        <v>72</v>
      </c>
      <c r="AY171" s="224" t="s">
        <v>148</v>
      </c>
    </row>
    <row r="172" spans="2:65" s="12" customFormat="1" ht="13.5">
      <c r="B172" s="225"/>
      <c r="C172" s="226"/>
      <c r="D172" s="215" t="s">
        <v>344</v>
      </c>
      <c r="E172" s="227" t="s">
        <v>21</v>
      </c>
      <c r="F172" s="228" t="s">
        <v>347</v>
      </c>
      <c r="G172" s="226"/>
      <c r="H172" s="229">
        <v>25</v>
      </c>
      <c r="I172" s="230"/>
      <c r="J172" s="226"/>
      <c r="K172" s="226"/>
      <c r="L172" s="231"/>
      <c r="M172" s="232"/>
      <c r="N172" s="233"/>
      <c r="O172" s="233"/>
      <c r="P172" s="233"/>
      <c r="Q172" s="233"/>
      <c r="R172" s="233"/>
      <c r="S172" s="233"/>
      <c r="T172" s="234"/>
      <c r="AT172" s="235" t="s">
        <v>344</v>
      </c>
      <c r="AU172" s="235" t="s">
        <v>82</v>
      </c>
      <c r="AV172" s="12" t="s">
        <v>155</v>
      </c>
      <c r="AW172" s="12" t="s">
        <v>35</v>
      </c>
      <c r="AX172" s="12" t="s">
        <v>80</v>
      </c>
      <c r="AY172" s="235" t="s">
        <v>148</v>
      </c>
    </row>
    <row r="173" spans="2:65" s="1" customFormat="1" ht="25.5" customHeight="1">
      <c r="B173" s="39"/>
      <c r="C173" s="190" t="s">
        <v>571</v>
      </c>
      <c r="D173" s="190" t="s">
        <v>151</v>
      </c>
      <c r="E173" s="191" t="s">
        <v>294</v>
      </c>
      <c r="F173" s="192" t="s">
        <v>295</v>
      </c>
      <c r="G173" s="193" t="s">
        <v>154</v>
      </c>
      <c r="H173" s="194">
        <v>7.0999999999999994E-2</v>
      </c>
      <c r="I173" s="195"/>
      <c r="J173" s="196">
        <f>ROUND(I173*H173,2)</f>
        <v>0</v>
      </c>
      <c r="K173" s="192" t="s">
        <v>21</v>
      </c>
      <c r="L173" s="59"/>
      <c r="M173" s="197" t="s">
        <v>21</v>
      </c>
      <c r="N173" s="198" t="s">
        <v>45</v>
      </c>
      <c r="O173" s="40"/>
      <c r="P173" s="199">
        <f>O173*H173</f>
        <v>0</v>
      </c>
      <c r="Q173" s="199">
        <v>0</v>
      </c>
      <c r="R173" s="199">
        <f>Q173*H173</f>
        <v>0</v>
      </c>
      <c r="S173" s="199">
        <v>0</v>
      </c>
      <c r="T173" s="200">
        <f>S173*H173</f>
        <v>0</v>
      </c>
      <c r="AR173" s="22" t="s">
        <v>155</v>
      </c>
      <c r="AT173" s="22" t="s">
        <v>151</v>
      </c>
      <c r="AU173" s="22" t="s">
        <v>82</v>
      </c>
      <c r="AY173" s="22" t="s">
        <v>148</v>
      </c>
      <c r="BE173" s="201">
        <f>IF(N173="základní",J173,0)</f>
        <v>0</v>
      </c>
      <c r="BF173" s="201">
        <f>IF(N173="snížená",J173,0)</f>
        <v>0</v>
      </c>
      <c r="BG173" s="201">
        <f>IF(N173="zákl. přenesená",J173,0)</f>
        <v>0</v>
      </c>
      <c r="BH173" s="201">
        <f>IF(N173="sníž. přenesená",J173,0)</f>
        <v>0</v>
      </c>
      <c r="BI173" s="201">
        <f>IF(N173="nulová",J173,0)</f>
        <v>0</v>
      </c>
      <c r="BJ173" s="22" t="s">
        <v>155</v>
      </c>
      <c r="BK173" s="201">
        <f>ROUND(I173*H173,2)</f>
        <v>0</v>
      </c>
      <c r="BL173" s="22" t="s">
        <v>155</v>
      </c>
      <c r="BM173" s="22" t="s">
        <v>1205</v>
      </c>
    </row>
    <row r="174" spans="2:65" s="1" customFormat="1" ht="16.5" customHeight="1">
      <c r="B174" s="39"/>
      <c r="C174" s="190" t="s">
        <v>575</v>
      </c>
      <c r="D174" s="190" t="s">
        <v>151</v>
      </c>
      <c r="E174" s="191" t="s">
        <v>298</v>
      </c>
      <c r="F174" s="192" t="s">
        <v>299</v>
      </c>
      <c r="G174" s="193" t="s">
        <v>190</v>
      </c>
      <c r="H174" s="202"/>
      <c r="I174" s="195"/>
      <c r="J174" s="196">
        <f>ROUND(I174*H174,2)</f>
        <v>0</v>
      </c>
      <c r="K174" s="192" t="s">
        <v>21</v>
      </c>
      <c r="L174" s="59"/>
      <c r="M174" s="197" t="s">
        <v>21</v>
      </c>
      <c r="N174" s="198" t="s">
        <v>45</v>
      </c>
      <c r="O174" s="40"/>
      <c r="P174" s="199">
        <f>O174*H174</f>
        <v>0</v>
      </c>
      <c r="Q174" s="199">
        <v>0</v>
      </c>
      <c r="R174" s="199">
        <f>Q174*H174</f>
        <v>0</v>
      </c>
      <c r="S174" s="199">
        <v>0</v>
      </c>
      <c r="T174" s="200">
        <f>S174*H174</f>
        <v>0</v>
      </c>
      <c r="AR174" s="22" t="s">
        <v>155</v>
      </c>
      <c r="AT174" s="22" t="s">
        <v>151</v>
      </c>
      <c r="AU174" s="22" t="s">
        <v>82</v>
      </c>
      <c r="AY174" s="22" t="s">
        <v>148</v>
      </c>
      <c r="BE174" s="201">
        <f>IF(N174="základní",J174,0)</f>
        <v>0</v>
      </c>
      <c r="BF174" s="201">
        <f>IF(N174="snížená",J174,0)</f>
        <v>0</v>
      </c>
      <c r="BG174" s="201">
        <f>IF(N174="zákl. přenesená",J174,0)</f>
        <v>0</v>
      </c>
      <c r="BH174" s="201">
        <f>IF(N174="sníž. přenesená",J174,0)</f>
        <v>0</v>
      </c>
      <c r="BI174" s="201">
        <f>IF(N174="nulová",J174,0)</f>
        <v>0</v>
      </c>
      <c r="BJ174" s="22" t="s">
        <v>155</v>
      </c>
      <c r="BK174" s="201">
        <f>ROUND(I174*H174,2)</f>
        <v>0</v>
      </c>
      <c r="BL174" s="22" t="s">
        <v>155</v>
      </c>
      <c r="BM174" s="22" t="s">
        <v>1206</v>
      </c>
    </row>
    <row r="175" spans="2:65" s="10" customFormat="1" ht="29.85" customHeight="1">
      <c r="B175" s="174"/>
      <c r="C175" s="175"/>
      <c r="D175" s="176" t="s">
        <v>71</v>
      </c>
      <c r="E175" s="188" t="s">
        <v>562</v>
      </c>
      <c r="F175" s="188" t="s">
        <v>271</v>
      </c>
      <c r="G175" s="175"/>
      <c r="H175" s="175"/>
      <c r="I175" s="178"/>
      <c r="J175" s="189">
        <f>BK175</f>
        <v>0</v>
      </c>
      <c r="K175" s="175"/>
      <c r="L175" s="180"/>
      <c r="M175" s="181"/>
      <c r="N175" s="182"/>
      <c r="O175" s="182"/>
      <c r="P175" s="183">
        <f>SUM(P176:P198)</f>
        <v>0</v>
      </c>
      <c r="Q175" s="182"/>
      <c r="R175" s="183">
        <f>SUM(R176:R198)</f>
        <v>0</v>
      </c>
      <c r="S175" s="182"/>
      <c r="T175" s="184">
        <f>SUM(T176:T198)</f>
        <v>0</v>
      </c>
      <c r="AR175" s="185" t="s">
        <v>82</v>
      </c>
      <c r="AT175" s="186" t="s">
        <v>71</v>
      </c>
      <c r="AU175" s="186" t="s">
        <v>80</v>
      </c>
      <c r="AY175" s="185" t="s">
        <v>148</v>
      </c>
      <c r="BK175" s="187">
        <f>SUM(BK176:BK198)</f>
        <v>0</v>
      </c>
    </row>
    <row r="176" spans="2:65" s="1" customFormat="1" ht="16.5" customHeight="1">
      <c r="B176" s="39"/>
      <c r="C176" s="190" t="s">
        <v>579</v>
      </c>
      <c r="D176" s="190" t="s">
        <v>151</v>
      </c>
      <c r="E176" s="191" t="s">
        <v>572</v>
      </c>
      <c r="F176" s="192" t="s">
        <v>573</v>
      </c>
      <c r="G176" s="193" t="s">
        <v>196</v>
      </c>
      <c r="H176" s="194">
        <v>8</v>
      </c>
      <c r="I176" s="195"/>
      <c r="J176" s="196">
        <f t="shared" ref="J176:J198" si="50">ROUND(I176*H176,2)</f>
        <v>0</v>
      </c>
      <c r="K176" s="192" t="s">
        <v>21</v>
      </c>
      <c r="L176" s="59"/>
      <c r="M176" s="197" t="s">
        <v>21</v>
      </c>
      <c r="N176" s="198" t="s">
        <v>45</v>
      </c>
      <c r="O176" s="40"/>
      <c r="P176" s="199">
        <f t="shared" ref="P176:P198" si="51">O176*H176</f>
        <v>0</v>
      </c>
      <c r="Q176" s="199">
        <v>0</v>
      </c>
      <c r="R176" s="199">
        <f t="shared" ref="R176:R198" si="52">Q176*H176</f>
        <v>0</v>
      </c>
      <c r="S176" s="199">
        <v>0</v>
      </c>
      <c r="T176" s="200">
        <f t="shared" ref="T176:T198" si="53">S176*H176</f>
        <v>0</v>
      </c>
      <c r="AR176" s="22" t="s">
        <v>175</v>
      </c>
      <c r="AT176" s="22" t="s">
        <v>151</v>
      </c>
      <c r="AU176" s="22" t="s">
        <v>82</v>
      </c>
      <c r="AY176" s="22" t="s">
        <v>148</v>
      </c>
      <c r="BE176" s="201">
        <f t="shared" ref="BE176:BE198" si="54">IF(N176="základní",J176,0)</f>
        <v>0</v>
      </c>
      <c r="BF176" s="201">
        <f t="shared" ref="BF176:BF198" si="55">IF(N176="snížená",J176,0)</f>
        <v>0</v>
      </c>
      <c r="BG176" s="201">
        <f t="shared" ref="BG176:BG198" si="56">IF(N176="zákl. přenesená",J176,0)</f>
        <v>0</v>
      </c>
      <c r="BH176" s="201">
        <f t="shared" ref="BH176:BH198" si="57">IF(N176="sníž. přenesená",J176,0)</f>
        <v>0</v>
      </c>
      <c r="BI176" s="201">
        <f t="shared" ref="BI176:BI198" si="58">IF(N176="nulová",J176,0)</f>
        <v>0</v>
      </c>
      <c r="BJ176" s="22" t="s">
        <v>155</v>
      </c>
      <c r="BK176" s="201">
        <f t="shared" ref="BK176:BK198" si="59">ROUND(I176*H176,2)</f>
        <v>0</v>
      </c>
      <c r="BL176" s="22" t="s">
        <v>175</v>
      </c>
      <c r="BM176" s="22" t="s">
        <v>1207</v>
      </c>
    </row>
    <row r="177" spans="2:65" s="1" customFormat="1" ht="16.5" customHeight="1">
      <c r="B177" s="39"/>
      <c r="C177" s="190" t="s">
        <v>583</v>
      </c>
      <c r="D177" s="190" t="s">
        <v>151</v>
      </c>
      <c r="E177" s="191" t="s">
        <v>1208</v>
      </c>
      <c r="F177" s="192" t="s">
        <v>1209</v>
      </c>
      <c r="G177" s="193" t="s">
        <v>196</v>
      </c>
      <c r="H177" s="194">
        <v>1</v>
      </c>
      <c r="I177" s="195"/>
      <c r="J177" s="196">
        <f t="shared" si="50"/>
        <v>0</v>
      </c>
      <c r="K177" s="192" t="s">
        <v>21</v>
      </c>
      <c r="L177" s="59"/>
      <c r="M177" s="197" t="s">
        <v>21</v>
      </c>
      <c r="N177" s="198" t="s">
        <v>45</v>
      </c>
      <c r="O177" s="40"/>
      <c r="P177" s="199">
        <f t="shared" si="51"/>
        <v>0</v>
      </c>
      <c r="Q177" s="199">
        <v>0</v>
      </c>
      <c r="R177" s="199">
        <f t="shared" si="52"/>
        <v>0</v>
      </c>
      <c r="S177" s="199">
        <v>0</v>
      </c>
      <c r="T177" s="200">
        <f t="shared" si="53"/>
        <v>0</v>
      </c>
      <c r="AR177" s="22" t="s">
        <v>175</v>
      </c>
      <c r="AT177" s="22" t="s">
        <v>151</v>
      </c>
      <c r="AU177" s="22" t="s">
        <v>82</v>
      </c>
      <c r="AY177" s="22" t="s">
        <v>148</v>
      </c>
      <c r="BE177" s="201">
        <f t="shared" si="54"/>
        <v>0</v>
      </c>
      <c r="BF177" s="201">
        <f t="shared" si="55"/>
        <v>0</v>
      </c>
      <c r="BG177" s="201">
        <f t="shared" si="56"/>
        <v>0</v>
      </c>
      <c r="BH177" s="201">
        <f t="shared" si="57"/>
        <v>0</v>
      </c>
      <c r="BI177" s="201">
        <f t="shared" si="58"/>
        <v>0</v>
      </c>
      <c r="BJ177" s="22" t="s">
        <v>155</v>
      </c>
      <c r="BK177" s="201">
        <f t="shared" si="59"/>
        <v>0</v>
      </c>
      <c r="BL177" s="22" t="s">
        <v>175</v>
      </c>
      <c r="BM177" s="22" t="s">
        <v>1210</v>
      </c>
    </row>
    <row r="178" spans="2:65" s="1" customFormat="1" ht="16.5" customHeight="1">
      <c r="B178" s="39"/>
      <c r="C178" s="190" t="s">
        <v>587</v>
      </c>
      <c r="D178" s="190" t="s">
        <v>151</v>
      </c>
      <c r="E178" s="191" t="s">
        <v>576</v>
      </c>
      <c r="F178" s="192" t="s">
        <v>577</v>
      </c>
      <c r="G178" s="193" t="s">
        <v>196</v>
      </c>
      <c r="H178" s="194">
        <v>1</v>
      </c>
      <c r="I178" s="195"/>
      <c r="J178" s="196">
        <f t="shared" si="50"/>
        <v>0</v>
      </c>
      <c r="K178" s="192" t="s">
        <v>21</v>
      </c>
      <c r="L178" s="59"/>
      <c r="M178" s="197" t="s">
        <v>21</v>
      </c>
      <c r="N178" s="198" t="s">
        <v>45</v>
      </c>
      <c r="O178" s="40"/>
      <c r="P178" s="199">
        <f t="shared" si="51"/>
        <v>0</v>
      </c>
      <c r="Q178" s="199">
        <v>0</v>
      </c>
      <c r="R178" s="199">
        <f t="shared" si="52"/>
        <v>0</v>
      </c>
      <c r="S178" s="199">
        <v>0</v>
      </c>
      <c r="T178" s="200">
        <f t="shared" si="53"/>
        <v>0</v>
      </c>
      <c r="AR178" s="22" t="s">
        <v>175</v>
      </c>
      <c r="AT178" s="22" t="s">
        <v>151</v>
      </c>
      <c r="AU178" s="22" t="s">
        <v>82</v>
      </c>
      <c r="AY178" s="22" t="s">
        <v>148</v>
      </c>
      <c r="BE178" s="201">
        <f t="shared" si="54"/>
        <v>0</v>
      </c>
      <c r="BF178" s="201">
        <f t="shared" si="55"/>
        <v>0</v>
      </c>
      <c r="BG178" s="201">
        <f t="shared" si="56"/>
        <v>0</v>
      </c>
      <c r="BH178" s="201">
        <f t="shared" si="57"/>
        <v>0</v>
      </c>
      <c r="BI178" s="201">
        <f t="shared" si="58"/>
        <v>0</v>
      </c>
      <c r="BJ178" s="22" t="s">
        <v>155</v>
      </c>
      <c r="BK178" s="201">
        <f t="shared" si="59"/>
        <v>0</v>
      </c>
      <c r="BL178" s="22" t="s">
        <v>175</v>
      </c>
      <c r="BM178" s="22" t="s">
        <v>1211</v>
      </c>
    </row>
    <row r="179" spans="2:65" s="1" customFormat="1" ht="16.5" customHeight="1">
      <c r="B179" s="39"/>
      <c r="C179" s="190" t="s">
        <v>591</v>
      </c>
      <c r="D179" s="190" t="s">
        <v>151</v>
      </c>
      <c r="E179" s="191" t="s">
        <v>580</v>
      </c>
      <c r="F179" s="192" t="s">
        <v>581</v>
      </c>
      <c r="G179" s="193" t="s">
        <v>196</v>
      </c>
      <c r="H179" s="194">
        <v>1</v>
      </c>
      <c r="I179" s="195"/>
      <c r="J179" s="196">
        <f t="shared" si="50"/>
        <v>0</v>
      </c>
      <c r="K179" s="192" t="s">
        <v>21</v>
      </c>
      <c r="L179" s="59"/>
      <c r="M179" s="197" t="s">
        <v>21</v>
      </c>
      <c r="N179" s="198" t="s">
        <v>45</v>
      </c>
      <c r="O179" s="40"/>
      <c r="P179" s="199">
        <f t="shared" si="51"/>
        <v>0</v>
      </c>
      <c r="Q179" s="199">
        <v>0</v>
      </c>
      <c r="R179" s="199">
        <f t="shared" si="52"/>
        <v>0</v>
      </c>
      <c r="S179" s="199">
        <v>0</v>
      </c>
      <c r="T179" s="200">
        <f t="shared" si="53"/>
        <v>0</v>
      </c>
      <c r="AR179" s="22" t="s">
        <v>175</v>
      </c>
      <c r="AT179" s="22" t="s">
        <v>151</v>
      </c>
      <c r="AU179" s="22" t="s">
        <v>82</v>
      </c>
      <c r="AY179" s="22" t="s">
        <v>148</v>
      </c>
      <c r="BE179" s="201">
        <f t="shared" si="54"/>
        <v>0</v>
      </c>
      <c r="BF179" s="201">
        <f t="shared" si="55"/>
        <v>0</v>
      </c>
      <c r="BG179" s="201">
        <f t="shared" si="56"/>
        <v>0</v>
      </c>
      <c r="BH179" s="201">
        <f t="shared" si="57"/>
        <v>0</v>
      </c>
      <c r="BI179" s="201">
        <f t="shared" si="58"/>
        <v>0</v>
      </c>
      <c r="BJ179" s="22" t="s">
        <v>155</v>
      </c>
      <c r="BK179" s="201">
        <f t="shared" si="59"/>
        <v>0</v>
      </c>
      <c r="BL179" s="22" t="s">
        <v>175</v>
      </c>
      <c r="BM179" s="22" t="s">
        <v>1212</v>
      </c>
    </row>
    <row r="180" spans="2:65" s="1" customFormat="1" ht="16.5" customHeight="1">
      <c r="B180" s="39"/>
      <c r="C180" s="190" t="s">
        <v>595</v>
      </c>
      <c r="D180" s="190" t="s">
        <v>151</v>
      </c>
      <c r="E180" s="191" t="s">
        <v>1213</v>
      </c>
      <c r="F180" s="192" t="s">
        <v>1214</v>
      </c>
      <c r="G180" s="193" t="s">
        <v>196</v>
      </c>
      <c r="H180" s="194">
        <v>1</v>
      </c>
      <c r="I180" s="195"/>
      <c r="J180" s="196">
        <f t="shared" si="50"/>
        <v>0</v>
      </c>
      <c r="K180" s="192" t="s">
        <v>21</v>
      </c>
      <c r="L180" s="59"/>
      <c r="M180" s="197" t="s">
        <v>21</v>
      </c>
      <c r="N180" s="198" t="s">
        <v>45</v>
      </c>
      <c r="O180" s="40"/>
      <c r="P180" s="199">
        <f t="shared" si="51"/>
        <v>0</v>
      </c>
      <c r="Q180" s="199">
        <v>0</v>
      </c>
      <c r="R180" s="199">
        <f t="shared" si="52"/>
        <v>0</v>
      </c>
      <c r="S180" s="199">
        <v>0</v>
      </c>
      <c r="T180" s="200">
        <f t="shared" si="53"/>
        <v>0</v>
      </c>
      <c r="AR180" s="22" t="s">
        <v>175</v>
      </c>
      <c r="AT180" s="22" t="s">
        <v>151</v>
      </c>
      <c r="AU180" s="22" t="s">
        <v>82</v>
      </c>
      <c r="AY180" s="22" t="s">
        <v>148</v>
      </c>
      <c r="BE180" s="201">
        <f t="shared" si="54"/>
        <v>0</v>
      </c>
      <c r="BF180" s="201">
        <f t="shared" si="55"/>
        <v>0</v>
      </c>
      <c r="BG180" s="201">
        <f t="shared" si="56"/>
        <v>0</v>
      </c>
      <c r="BH180" s="201">
        <f t="shared" si="57"/>
        <v>0</v>
      </c>
      <c r="BI180" s="201">
        <f t="shared" si="58"/>
        <v>0</v>
      </c>
      <c r="BJ180" s="22" t="s">
        <v>155</v>
      </c>
      <c r="BK180" s="201">
        <f t="shared" si="59"/>
        <v>0</v>
      </c>
      <c r="BL180" s="22" t="s">
        <v>175</v>
      </c>
      <c r="BM180" s="22" t="s">
        <v>1215</v>
      </c>
    </row>
    <row r="181" spans="2:65" s="1" customFormat="1" ht="38.25" customHeight="1">
      <c r="B181" s="39"/>
      <c r="C181" s="190" t="s">
        <v>599</v>
      </c>
      <c r="D181" s="190" t="s">
        <v>151</v>
      </c>
      <c r="E181" s="191" t="s">
        <v>584</v>
      </c>
      <c r="F181" s="192" t="s">
        <v>585</v>
      </c>
      <c r="G181" s="193" t="s">
        <v>196</v>
      </c>
      <c r="H181" s="194">
        <v>1</v>
      </c>
      <c r="I181" s="195"/>
      <c r="J181" s="196">
        <f t="shared" si="50"/>
        <v>0</v>
      </c>
      <c r="K181" s="192" t="s">
        <v>21</v>
      </c>
      <c r="L181" s="59"/>
      <c r="M181" s="197" t="s">
        <v>21</v>
      </c>
      <c r="N181" s="198" t="s">
        <v>45</v>
      </c>
      <c r="O181" s="40"/>
      <c r="P181" s="199">
        <f t="shared" si="51"/>
        <v>0</v>
      </c>
      <c r="Q181" s="199">
        <v>0</v>
      </c>
      <c r="R181" s="199">
        <f t="shared" si="52"/>
        <v>0</v>
      </c>
      <c r="S181" s="199">
        <v>0</v>
      </c>
      <c r="T181" s="200">
        <f t="shared" si="53"/>
        <v>0</v>
      </c>
      <c r="AR181" s="22" t="s">
        <v>175</v>
      </c>
      <c r="AT181" s="22" t="s">
        <v>151</v>
      </c>
      <c r="AU181" s="22" t="s">
        <v>82</v>
      </c>
      <c r="AY181" s="22" t="s">
        <v>148</v>
      </c>
      <c r="BE181" s="201">
        <f t="shared" si="54"/>
        <v>0</v>
      </c>
      <c r="BF181" s="201">
        <f t="shared" si="55"/>
        <v>0</v>
      </c>
      <c r="BG181" s="201">
        <f t="shared" si="56"/>
        <v>0</v>
      </c>
      <c r="BH181" s="201">
        <f t="shared" si="57"/>
        <v>0</v>
      </c>
      <c r="BI181" s="201">
        <f t="shared" si="58"/>
        <v>0</v>
      </c>
      <c r="BJ181" s="22" t="s">
        <v>155</v>
      </c>
      <c r="BK181" s="201">
        <f t="shared" si="59"/>
        <v>0</v>
      </c>
      <c r="BL181" s="22" t="s">
        <v>175</v>
      </c>
      <c r="BM181" s="22" t="s">
        <v>1216</v>
      </c>
    </row>
    <row r="182" spans="2:65" s="1" customFormat="1" ht="38.25" customHeight="1">
      <c r="B182" s="39"/>
      <c r="C182" s="190" t="s">
        <v>603</v>
      </c>
      <c r="D182" s="190" t="s">
        <v>151</v>
      </c>
      <c r="E182" s="191" t="s">
        <v>588</v>
      </c>
      <c r="F182" s="192" t="s">
        <v>589</v>
      </c>
      <c r="G182" s="193" t="s">
        <v>196</v>
      </c>
      <c r="H182" s="194">
        <v>1</v>
      </c>
      <c r="I182" s="195"/>
      <c r="J182" s="196">
        <f t="shared" si="50"/>
        <v>0</v>
      </c>
      <c r="K182" s="192" t="s">
        <v>21</v>
      </c>
      <c r="L182" s="59"/>
      <c r="M182" s="197" t="s">
        <v>21</v>
      </c>
      <c r="N182" s="198" t="s">
        <v>45</v>
      </c>
      <c r="O182" s="40"/>
      <c r="P182" s="199">
        <f t="shared" si="51"/>
        <v>0</v>
      </c>
      <c r="Q182" s="199">
        <v>0</v>
      </c>
      <c r="R182" s="199">
        <f t="shared" si="52"/>
        <v>0</v>
      </c>
      <c r="S182" s="199">
        <v>0</v>
      </c>
      <c r="T182" s="200">
        <f t="shared" si="53"/>
        <v>0</v>
      </c>
      <c r="AR182" s="22" t="s">
        <v>175</v>
      </c>
      <c r="AT182" s="22" t="s">
        <v>151</v>
      </c>
      <c r="AU182" s="22" t="s">
        <v>82</v>
      </c>
      <c r="AY182" s="22" t="s">
        <v>148</v>
      </c>
      <c r="BE182" s="201">
        <f t="shared" si="54"/>
        <v>0</v>
      </c>
      <c r="BF182" s="201">
        <f t="shared" si="55"/>
        <v>0</v>
      </c>
      <c r="BG182" s="201">
        <f t="shared" si="56"/>
        <v>0</v>
      </c>
      <c r="BH182" s="201">
        <f t="shared" si="57"/>
        <v>0</v>
      </c>
      <c r="BI182" s="201">
        <f t="shared" si="58"/>
        <v>0</v>
      </c>
      <c r="BJ182" s="22" t="s">
        <v>155</v>
      </c>
      <c r="BK182" s="201">
        <f t="shared" si="59"/>
        <v>0</v>
      </c>
      <c r="BL182" s="22" t="s">
        <v>175</v>
      </c>
      <c r="BM182" s="22" t="s">
        <v>1217</v>
      </c>
    </row>
    <row r="183" spans="2:65" s="1" customFormat="1" ht="16.5" customHeight="1">
      <c r="B183" s="39"/>
      <c r="C183" s="190" t="s">
        <v>607</v>
      </c>
      <c r="D183" s="190" t="s">
        <v>151</v>
      </c>
      <c r="E183" s="191" t="s">
        <v>1218</v>
      </c>
      <c r="F183" s="192" t="s">
        <v>1219</v>
      </c>
      <c r="G183" s="193" t="s">
        <v>196</v>
      </c>
      <c r="H183" s="194">
        <v>3</v>
      </c>
      <c r="I183" s="195"/>
      <c r="J183" s="196">
        <f t="shared" si="50"/>
        <v>0</v>
      </c>
      <c r="K183" s="192" t="s">
        <v>21</v>
      </c>
      <c r="L183" s="59"/>
      <c r="M183" s="197" t="s">
        <v>21</v>
      </c>
      <c r="N183" s="198" t="s">
        <v>45</v>
      </c>
      <c r="O183" s="40"/>
      <c r="P183" s="199">
        <f t="shared" si="51"/>
        <v>0</v>
      </c>
      <c r="Q183" s="199">
        <v>0</v>
      </c>
      <c r="R183" s="199">
        <f t="shared" si="52"/>
        <v>0</v>
      </c>
      <c r="S183" s="199">
        <v>0</v>
      </c>
      <c r="T183" s="200">
        <f t="shared" si="53"/>
        <v>0</v>
      </c>
      <c r="AR183" s="22" t="s">
        <v>175</v>
      </c>
      <c r="AT183" s="22" t="s">
        <v>151</v>
      </c>
      <c r="AU183" s="22" t="s">
        <v>82</v>
      </c>
      <c r="AY183" s="22" t="s">
        <v>148</v>
      </c>
      <c r="BE183" s="201">
        <f t="shared" si="54"/>
        <v>0</v>
      </c>
      <c r="BF183" s="201">
        <f t="shared" si="55"/>
        <v>0</v>
      </c>
      <c r="BG183" s="201">
        <f t="shared" si="56"/>
        <v>0</v>
      </c>
      <c r="BH183" s="201">
        <f t="shared" si="57"/>
        <v>0</v>
      </c>
      <c r="BI183" s="201">
        <f t="shared" si="58"/>
        <v>0</v>
      </c>
      <c r="BJ183" s="22" t="s">
        <v>155</v>
      </c>
      <c r="BK183" s="201">
        <f t="shared" si="59"/>
        <v>0</v>
      </c>
      <c r="BL183" s="22" t="s">
        <v>175</v>
      </c>
      <c r="BM183" s="22" t="s">
        <v>1220</v>
      </c>
    </row>
    <row r="184" spans="2:65" s="1" customFormat="1" ht="16.5" customHeight="1">
      <c r="B184" s="39"/>
      <c r="C184" s="190" t="s">
        <v>611</v>
      </c>
      <c r="D184" s="190" t="s">
        <v>151</v>
      </c>
      <c r="E184" s="191" t="s">
        <v>596</v>
      </c>
      <c r="F184" s="192" t="s">
        <v>597</v>
      </c>
      <c r="G184" s="193" t="s">
        <v>196</v>
      </c>
      <c r="H184" s="194">
        <v>3</v>
      </c>
      <c r="I184" s="195"/>
      <c r="J184" s="196">
        <f t="shared" si="50"/>
        <v>0</v>
      </c>
      <c r="K184" s="192" t="s">
        <v>21</v>
      </c>
      <c r="L184" s="59"/>
      <c r="M184" s="197" t="s">
        <v>21</v>
      </c>
      <c r="N184" s="198" t="s">
        <v>45</v>
      </c>
      <c r="O184" s="40"/>
      <c r="P184" s="199">
        <f t="shared" si="51"/>
        <v>0</v>
      </c>
      <c r="Q184" s="199">
        <v>0</v>
      </c>
      <c r="R184" s="199">
        <f t="shared" si="52"/>
        <v>0</v>
      </c>
      <c r="S184" s="199">
        <v>0</v>
      </c>
      <c r="T184" s="200">
        <f t="shared" si="53"/>
        <v>0</v>
      </c>
      <c r="AR184" s="22" t="s">
        <v>175</v>
      </c>
      <c r="AT184" s="22" t="s">
        <v>151</v>
      </c>
      <c r="AU184" s="22" t="s">
        <v>82</v>
      </c>
      <c r="AY184" s="22" t="s">
        <v>148</v>
      </c>
      <c r="BE184" s="201">
        <f t="shared" si="54"/>
        <v>0</v>
      </c>
      <c r="BF184" s="201">
        <f t="shared" si="55"/>
        <v>0</v>
      </c>
      <c r="BG184" s="201">
        <f t="shared" si="56"/>
        <v>0</v>
      </c>
      <c r="BH184" s="201">
        <f t="shared" si="57"/>
        <v>0</v>
      </c>
      <c r="BI184" s="201">
        <f t="shared" si="58"/>
        <v>0</v>
      </c>
      <c r="BJ184" s="22" t="s">
        <v>155</v>
      </c>
      <c r="BK184" s="201">
        <f t="shared" si="59"/>
        <v>0</v>
      </c>
      <c r="BL184" s="22" t="s">
        <v>175</v>
      </c>
      <c r="BM184" s="22" t="s">
        <v>1221</v>
      </c>
    </row>
    <row r="185" spans="2:65" s="1" customFormat="1" ht="16.5" customHeight="1">
      <c r="B185" s="39"/>
      <c r="C185" s="190" t="s">
        <v>615</v>
      </c>
      <c r="D185" s="190" t="s">
        <v>151</v>
      </c>
      <c r="E185" s="191" t="s">
        <v>600</v>
      </c>
      <c r="F185" s="192" t="s">
        <v>601</v>
      </c>
      <c r="G185" s="193" t="s">
        <v>196</v>
      </c>
      <c r="H185" s="194">
        <v>10</v>
      </c>
      <c r="I185" s="195"/>
      <c r="J185" s="196">
        <f t="shared" si="50"/>
        <v>0</v>
      </c>
      <c r="K185" s="192" t="s">
        <v>21</v>
      </c>
      <c r="L185" s="59"/>
      <c r="M185" s="197" t="s">
        <v>21</v>
      </c>
      <c r="N185" s="198" t="s">
        <v>45</v>
      </c>
      <c r="O185" s="40"/>
      <c r="P185" s="199">
        <f t="shared" si="51"/>
        <v>0</v>
      </c>
      <c r="Q185" s="199">
        <v>0</v>
      </c>
      <c r="R185" s="199">
        <f t="shared" si="52"/>
        <v>0</v>
      </c>
      <c r="S185" s="199">
        <v>0</v>
      </c>
      <c r="T185" s="200">
        <f t="shared" si="53"/>
        <v>0</v>
      </c>
      <c r="AR185" s="22" t="s">
        <v>175</v>
      </c>
      <c r="AT185" s="22" t="s">
        <v>151</v>
      </c>
      <c r="AU185" s="22" t="s">
        <v>82</v>
      </c>
      <c r="AY185" s="22" t="s">
        <v>148</v>
      </c>
      <c r="BE185" s="201">
        <f t="shared" si="54"/>
        <v>0</v>
      </c>
      <c r="BF185" s="201">
        <f t="shared" si="55"/>
        <v>0</v>
      </c>
      <c r="BG185" s="201">
        <f t="shared" si="56"/>
        <v>0</v>
      </c>
      <c r="BH185" s="201">
        <f t="shared" si="57"/>
        <v>0</v>
      </c>
      <c r="BI185" s="201">
        <f t="shared" si="58"/>
        <v>0</v>
      </c>
      <c r="BJ185" s="22" t="s">
        <v>155</v>
      </c>
      <c r="BK185" s="201">
        <f t="shared" si="59"/>
        <v>0</v>
      </c>
      <c r="BL185" s="22" t="s">
        <v>175</v>
      </c>
      <c r="BM185" s="22" t="s">
        <v>1222</v>
      </c>
    </row>
    <row r="186" spans="2:65" s="1" customFormat="1" ht="16.5" customHeight="1">
      <c r="B186" s="39"/>
      <c r="C186" s="190" t="s">
        <v>619</v>
      </c>
      <c r="D186" s="190" t="s">
        <v>151</v>
      </c>
      <c r="E186" s="191" t="s">
        <v>1223</v>
      </c>
      <c r="F186" s="192" t="s">
        <v>1224</v>
      </c>
      <c r="G186" s="193" t="s">
        <v>196</v>
      </c>
      <c r="H186" s="194">
        <v>3</v>
      </c>
      <c r="I186" s="195"/>
      <c r="J186" s="196">
        <f t="shared" si="50"/>
        <v>0</v>
      </c>
      <c r="K186" s="192" t="s">
        <v>21</v>
      </c>
      <c r="L186" s="59"/>
      <c r="M186" s="197" t="s">
        <v>21</v>
      </c>
      <c r="N186" s="198" t="s">
        <v>45</v>
      </c>
      <c r="O186" s="40"/>
      <c r="P186" s="199">
        <f t="shared" si="51"/>
        <v>0</v>
      </c>
      <c r="Q186" s="199">
        <v>0</v>
      </c>
      <c r="R186" s="199">
        <f t="shared" si="52"/>
        <v>0</v>
      </c>
      <c r="S186" s="199">
        <v>0</v>
      </c>
      <c r="T186" s="200">
        <f t="shared" si="53"/>
        <v>0</v>
      </c>
      <c r="AR186" s="22" t="s">
        <v>175</v>
      </c>
      <c r="AT186" s="22" t="s">
        <v>151</v>
      </c>
      <c r="AU186" s="22" t="s">
        <v>82</v>
      </c>
      <c r="AY186" s="22" t="s">
        <v>148</v>
      </c>
      <c r="BE186" s="201">
        <f t="shared" si="54"/>
        <v>0</v>
      </c>
      <c r="BF186" s="201">
        <f t="shared" si="55"/>
        <v>0</v>
      </c>
      <c r="BG186" s="201">
        <f t="shared" si="56"/>
        <v>0</v>
      </c>
      <c r="BH186" s="201">
        <f t="shared" si="57"/>
        <v>0</v>
      </c>
      <c r="BI186" s="201">
        <f t="shared" si="58"/>
        <v>0</v>
      </c>
      <c r="BJ186" s="22" t="s">
        <v>155</v>
      </c>
      <c r="BK186" s="201">
        <f t="shared" si="59"/>
        <v>0</v>
      </c>
      <c r="BL186" s="22" t="s">
        <v>175</v>
      </c>
      <c r="BM186" s="22" t="s">
        <v>1225</v>
      </c>
    </row>
    <row r="187" spans="2:65" s="1" customFormat="1" ht="16.5" customHeight="1">
      <c r="B187" s="39"/>
      <c r="C187" s="190" t="s">
        <v>623</v>
      </c>
      <c r="D187" s="190" t="s">
        <v>151</v>
      </c>
      <c r="E187" s="191" t="s">
        <v>612</v>
      </c>
      <c r="F187" s="192" t="s">
        <v>613</v>
      </c>
      <c r="G187" s="193" t="s">
        <v>196</v>
      </c>
      <c r="H187" s="194">
        <v>2</v>
      </c>
      <c r="I187" s="195"/>
      <c r="J187" s="196">
        <f t="shared" si="50"/>
        <v>0</v>
      </c>
      <c r="K187" s="192" t="s">
        <v>21</v>
      </c>
      <c r="L187" s="59"/>
      <c r="M187" s="197" t="s">
        <v>21</v>
      </c>
      <c r="N187" s="198" t="s">
        <v>45</v>
      </c>
      <c r="O187" s="40"/>
      <c r="P187" s="199">
        <f t="shared" si="51"/>
        <v>0</v>
      </c>
      <c r="Q187" s="199">
        <v>0</v>
      </c>
      <c r="R187" s="199">
        <f t="shared" si="52"/>
        <v>0</v>
      </c>
      <c r="S187" s="199">
        <v>0</v>
      </c>
      <c r="T187" s="200">
        <f t="shared" si="53"/>
        <v>0</v>
      </c>
      <c r="AR187" s="22" t="s">
        <v>175</v>
      </c>
      <c r="AT187" s="22" t="s">
        <v>151</v>
      </c>
      <c r="AU187" s="22" t="s">
        <v>82</v>
      </c>
      <c r="AY187" s="22" t="s">
        <v>148</v>
      </c>
      <c r="BE187" s="201">
        <f t="shared" si="54"/>
        <v>0</v>
      </c>
      <c r="BF187" s="201">
        <f t="shared" si="55"/>
        <v>0</v>
      </c>
      <c r="BG187" s="201">
        <f t="shared" si="56"/>
        <v>0</v>
      </c>
      <c r="BH187" s="201">
        <f t="shared" si="57"/>
        <v>0</v>
      </c>
      <c r="BI187" s="201">
        <f t="shared" si="58"/>
        <v>0</v>
      </c>
      <c r="BJ187" s="22" t="s">
        <v>155</v>
      </c>
      <c r="BK187" s="201">
        <f t="shared" si="59"/>
        <v>0</v>
      </c>
      <c r="BL187" s="22" t="s">
        <v>175</v>
      </c>
      <c r="BM187" s="22" t="s">
        <v>1226</v>
      </c>
    </row>
    <row r="188" spans="2:65" s="1" customFormat="1" ht="16.5" customHeight="1">
      <c r="B188" s="39"/>
      <c r="C188" s="190" t="s">
        <v>627</v>
      </c>
      <c r="D188" s="190" t="s">
        <v>151</v>
      </c>
      <c r="E188" s="191" t="s">
        <v>616</v>
      </c>
      <c r="F188" s="192" t="s">
        <v>617</v>
      </c>
      <c r="G188" s="193" t="s">
        <v>196</v>
      </c>
      <c r="H188" s="194">
        <v>8</v>
      </c>
      <c r="I188" s="195"/>
      <c r="J188" s="196">
        <f t="shared" si="50"/>
        <v>0</v>
      </c>
      <c r="K188" s="192" t="s">
        <v>21</v>
      </c>
      <c r="L188" s="59"/>
      <c r="M188" s="197" t="s">
        <v>21</v>
      </c>
      <c r="N188" s="198" t="s">
        <v>45</v>
      </c>
      <c r="O188" s="40"/>
      <c r="P188" s="199">
        <f t="shared" si="51"/>
        <v>0</v>
      </c>
      <c r="Q188" s="199">
        <v>0</v>
      </c>
      <c r="R188" s="199">
        <f t="shared" si="52"/>
        <v>0</v>
      </c>
      <c r="S188" s="199">
        <v>0</v>
      </c>
      <c r="T188" s="200">
        <f t="shared" si="53"/>
        <v>0</v>
      </c>
      <c r="AR188" s="22" t="s">
        <v>175</v>
      </c>
      <c r="AT188" s="22" t="s">
        <v>151</v>
      </c>
      <c r="AU188" s="22" t="s">
        <v>82</v>
      </c>
      <c r="AY188" s="22" t="s">
        <v>148</v>
      </c>
      <c r="BE188" s="201">
        <f t="shared" si="54"/>
        <v>0</v>
      </c>
      <c r="BF188" s="201">
        <f t="shared" si="55"/>
        <v>0</v>
      </c>
      <c r="BG188" s="201">
        <f t="shared" si="56"/>
        <v>0</v>
      </c>
      <c r="BH188" s="201">
        <f t="shared" si="57"/>
        <v>0</v>
      </c>
      <c r="BI188" s="201">
        <f t="shared" si="58"/>
        <v>0</v>
      </c>
      <c r="BJ188" s="22" t="s">
        <v>155</v>
      </c>
      <c r="BK188" s="201">
        <f t="shared" si="59"/>
        <v>0</v>
      </c>
      <c r="BL188" s="22" t="s">
        <v>175</v>
      </c>
      <c r="BM188" s="22" t="s">
        <v>1227</v>
      </c>
    </row>
    <row r="189" spans="2:65" s="1" customFormat="1" ht="16.5" customHeight="1">
      <c r="B189" s="39"/>
      <c r="C189" s="190" t="s">
        <v>631</v>
      </c>
      <c r="D189" s="190" t="s">
        <v>151</v>
      </c>
      <c r="E189" s="191" t="s">
        <v>620</v>
      </c>
      <c r="F189" s="192" t="s">
        <v>621</v>
      </c>
      <c r="G189" s="193" t="s">
        <v>196</v>
      </c>
      <c r="H189" s="194">
        <v>2</v>
      </c>
      <c r="I189" s="195"/>
      <c r="J189" s="196">
        <f t="shared" si="50"/>
        <v>0</v>
      </c>
      <c r="K189" s="192" t="s">
        <v>21</v>
      </c>
      <c r="L189" s="59"/>
      <c r="M189" s="197" t="s">
        <v>21</v>
      </c>
      <c r="N189" s="198" t="s">
        <v>45</v>
      </c>
      <c r="O189" s="40"/>
      <c r="P189" s="199">
        <f t="shared" si="51"/>
        <v>0</v>
      </c>
      <c r="Q189" s="199">
        <v>0</v>
      </c>
      <c r="R189" s="199">
        <f t="shared" si="52"/>
        <v>0</v>
      </c>
      <c r="S189" s="199">
        <v>0</v>
      </c>
      <c r="T189" s="200">
        <f t="shared" si="53"/>
        <v>0</v>
      </c>
      <c r="AR189" s="22" t="s">
        <v>175</v>
      </c>
      <c r="AT189" s="22" t="s">
        <v>151</v>
      </c>
      <c r="AU189" s="22" t="s">
        <v>82</v>
      </c>
      <c r="AY189" s="22" t="s">
        <v>148</v>
      </c>
      <c r="BE189" s="201">
        <f t="shared" si="54"/>
        <v>0</v>
      </c>
      <c r="BF189" s="201">
        <f t="shared" si="55"/>
        <v>0</v>
      </c>
      <c r="BG189" s="201">
        <f t="shared" si="56"/>
        <v>0</v>
      </c>
      <c r="BH189" s="201">
        <f t="shared" si="57"/>
        <v>0</v>
      </c>
      <c r="BI189" s="201">
        <f t="shared" si="58"/>
        <v>0</v>
      </c>
      <c r="BJ189" s="22" t="s">
        <v>155</v>
      </c>
      <c r="BK189" s="201">
        <f t="shared" si="59"/>
        <v>0</v>
      </c>
      <c r="BL189" s="22" t="s">
        <v>175</v>
      </c>
      <c r="BM189" s="22" t="s">
        <v>1228</v>
      </c>
    </row>
    <row r="190" spans="2:65" s="1" customFormat="1" ht="16.5" customHeight="1">
      <c r="B190" s="39"/>
      <c r="C190" s="190" t="s">
        <v>635</v>
      </c>
      <c r="D190" s="190" t="s">
        <v>151</v>
      </c>
      <c r="E190" s="191" t="s">
        <v>1229</v>
      </c>
      <c r="F190" s="192" t="s">
        <v>1230</v>
      </c>
      <c r="G190" s="193" t="s">
        <v>196</v>
      </c>
      <c r="H190" s="194">
        <v>11</v>
      </c>
      <c r="I190" s="195"/>
      <c r="J190" s="196">
        <f t="shared" si="50"/>
        <v>0</v>
      </c>
      <c r="K190" s="192" t="s">
        <v>21</v>
      </c>
      <c r="L190" s="59"/>
      <c r="M190" s="197" t="s">
        <v>21</v>
      </c>
      <c r="N190" s="198" t="s">
        <v>45</v>
      </c>
      <c r="O190" s="40"/>
      <c r="P190" s="199">
        <f t="shared" si="51"/>
        <v>0</v>
      </c>
      <c r="Q190" s="199">
        <v>0</v>
      </c>
      <c r="R190" s="199">
        <f t="shared" si="52"/>
        <v>0</v>
      </c>
      <c r="S190" s="199">
        <v>0</v>
      </c>
      <c r="T190" s="200">
        <f t="shared" si="53"/>
        <v>0</v>
      </c>
      <c r="AR190" s="22" t="s">
        <v>175</v>
      </c>
      <c r="AT190" s="22" t="s">
        <v>151</v>
      </c>
      <c r="AU190" s="22" t="s">
        <v>82</v>
      </c>
      <c r="AY190" s="22" t="s">
        <v>148</v>
      </c>
      <c r="BE190" s="201">
        <f t="shared" si="54"/>
        <v>0</v>
      </c>
      <c r="BF190" s="201">
        <f t="shared" si="55"/>
        <v>0</v>
      </c>
      <c r="BG190" s="201">
        <f t="shared" si="56"/>
        <v>0</v>
      </c>
      <c r="BH190" s="201">
        <f t="shared" si="57"/>
        <v>0</v>
      </c>
      <c r="BI190" s="201">
        <f t="shared" si="58"/>
        <v>0</v>
      </c>
      <c r="BJ190" s="22" t="s">
        <v>155</v>
      </c>
      <c r="BK190" s="201">
        <f t="shared" si="59"/>
        <v>0</v>
      </c>
      <c r="BL190" s="22" t="s">
        <v>175</v>
      </c>
      <c r="BM190" s="22" t="s">
        <v>1231</v>
      </c>
    </row>
    <row r="191" spans="2:65" s="1" customFormat="1" ht="16.5" customHeight="1">
      <c r="B191" s="39"/>
      <c r="C191" s="190" t="s">
        <v>639</v>
      </c>
      <c r="D191" s="190" t="s">
        <v>151</v>
      </c>
      <c r="E191" s="191" t="s">
        <v>628</v>
      </c>
      <c r="F191" s="192" t="s">
        <v>629</v>
      </c>
      <c r="G191" s="193" t="s">
        <v>196</v>
      </c>
      <c r="H191" s="194">
        <v>1</v>
      </c>
      <c r="I191" s="195"/>
      <c r="J191" s="196">
        <f t="shared" si="50"/>
        <v>0</v>
      </c>
      <c r="K191" s="192" t="s">
        <v>21</v>
      </c>
      <c r="L191" s="59"/>
      <c r="M191" s="197" t="s">
        <v>21</v>
      </c>
      <c r="N191" s="198" t="s">
        <v>45</v>
      </c>
      <c r="O191" s="40"/>
      <c r="P191" s="199">
        <f t="shared" si="51"/>
        <v>0</v>
      </c>
      <c r="Q191" s="199">
        <v>0</v>
      </c>
      <c r="R191" s="199">
        <f t="shared" si="52"/>
        <v>0</v>
      </c>
      <c r="S191" s="199">
        <v>0</v>
      </c>
      <c r="T191" s="200">
        <f t="shared" si="53"/>
        <v>0</v>
      </c>
      <c r="AR191" s="22" t="s">
        <v>175</v>
      </c>
      <c r="AT191" s="22" t="s">
        <v>151</v>
      </c>
      <c r="AU191" s="22" t="s">
        <v>82</v>
      </c>
      <c r="AY191" s="22" t="s">
        <v>148</v>
      </c>
      <c r="BE191" s="201">
        <f t="shared" si="54"/>
        <v>0</v>
      </c>
      <c r="BF191" s="201">
        <f t="shared" si="55"/>
        <v>0</v>
      </c>
      <c r="BG191" s="201">
        <f t="shared" si="56"/>
        <v>0</v>
      </c>
      <c r="BH191" s="201">
        <f t="shared" si="57"/>
        <v>0</v>
      </c>
      <c r="BI191" s="201">
        <f t="shared" si="58"/>
        <v>0</v>
      </c>
      <c r="BJ191" s="22" t="s">
        <v>155</v>
      </c>
      <c r="BK191" s="201">
        <f t="shared" si="59"/>
        <v>0</v>
      </c>
      <c r="BL191" s="22" t="s">
        <v>175</v>
      </c>
      <c r="BM191" s="22" t="s">
        <v>1232</v>
      </c>
    </row>
    <row r="192" spans="2:65" s="1" customFormat="1" ht="38.25" customHeight="1">
      <c r="B192" s="39"/>
      <c r="C192" s="190" t="s">
        <v>642</v>
      </c>
      <c r="D192" s="190" t="s">
        <v>151</v>
      </c>
      <c r="E192" s="191" t="s">
        <v>632</v>
      </c>
      <c r="F192" s="192" t="s">
        <v>633</v>
      </c>
      <c r="G192" s="193" t="s">
        <v>196</v>
      </c>
      <c r="H192" s="194">
        <v>1</v>
      </c>
      <c r="I192" s="195"/>
      <c r="J192" s="196">
        <f t="shared" si="50"/>
        <v>0</v>
      </c>
      <c r="K192" s="192" t="s">
        <v>21</v>
      </c>
      <c r="L192" s="59"/>
      <c r="M192" s="197" t="s">
        <v>21</v>
      </c>
      <c r="N192" s="198" t="s">
        <v>45</v>
      </c>
      <c r="O192" s="40"/>
      <c r="P192" s="199">
        <f t="shared" si="51"/>
        <v>0</v>
      </c>
      <c r="Q192" s="199">
        <v>0</v>
      </c>
      <c r="R192" s="199">
        <f t="shared" si="52"/>
        <v>0</v>
      </c>
      <c r="S192" s="199">
        <v>0</v>
      </c>
      <c r="T192" s="200">
        <f t="shared" si="53"/>
        <v>0</v>
      </c>
      <c r="AR192" s="22" t="s">
        <v>175</v>
      </c>
      <c r="AT192" s="22" t="s">
        <v>151</v>
      </c>
      <c r="AU192" s="22" t="s">
        <v>82</v>
      </c>
      <c r="AY192" s="22" t="s">
        <v>148</v>
      </c>
      <c r="BE192" s="201">
        <f t="shared" si="54"/>
        <v>0</v>
      </c>
      <c r="BF192" s="201">
        <f t="shared" si="55"/>
        <v>0</v>
      </c>
      <c r="BG192" s="201">
        <f t="shared" si="56"/>
        <v>0</v>
      </c>
      <c r="BH192" s="201">
        <f t="shared" si="57"/>
        <v>0</v>
      </c>
      <c r="BI192" s="201">
        <f t="shared" si="58"/>
        <v>0</v>
      </c>
      <c r="BJ192" s="22" t="s">
        <v>155</v>
      </c>
      <c r="BK192" s="201">
        <f t="shared" si="59"/>
        <v>0</v>
      </c>
      <c r="BL192" s="22" t="s">
        <v>175</v>
      </c>
      <c r="BM192" s="22" t="s">
        <v>1233</v>
      </c>
    </row>
    <row r="193" spans="2:65" s="1" customFormat="1" ht="16.5" customHeight="1">
      <c r="B193" s="39"/>
      <c r="C193" s="190" t="s">
        <v>646</v>
      </c>
      <c r="D193" s="190" t="s">
        <v>151</v>
      </c>
      <c r="E193" s="191" t="s">
        <v>636</v>
      </c>
      <c r="F193" s="192" t="s">
        <v>637</v>
      </c>
      <c r="G193" s="193" t="s">
        <v>196</v>
      </c>
      <c r="H193" s="194">
        <v>1</v>
      </c>
      <c r="I193" s="195"/>
      <c r="J193" s="196">
        <f t="shared" si="50"/>
        <v>0</v>
      </c>
      <c r="K193" s="192" t="s">
        <v>21</v>
      </c>
      <c r="L193" s="59"/>
      <c r="M193" s="197" t="s">
        <v>21</v>
      </c>
      <c r="N193" s="198" t="s">
        <v>45</v>
      </c>
      <c r="O193" s="40"/>
      <c r="P193" s="199">
        <f t="shared" si="51"/>
        <v>0</v>
      </c>
      <c r="Q193" s="199">
        <v>0</v>
      </c>
      <c r="R193" s="199">
        <f t="shared" si="52"/>
        <v>0</v>
      </c>
      <c r="S193" s="199">
        <v>0</v>
      </c>
      <c r="T193" s="200">
        <f t="shared" si="53"/>
        <v>0</v>
      </c>
      <c r="AR193" s="22" t="s">
        <v>175</v>
      </c>
      <c r="AT193" s="22" t="s">
        <v>151</v>
      </c>
      <c r="AU193" s="22" t="s">
        <v>82</v>
      </c>
      <c r="AY193" s="22" t="s">
        <v>148</v>
      </c>
      <c r="BE193" s="201">
        <f t="shared" si="54"/>
        <v>0</v>
      </c>
      <c r="BF193" s="201">
        <f t="shared" si="55"/>
        <v>0</v>
      </c>
      <c r="BG193" s="201">
        <f t="shared" si="56"/>
        <v>0</v>
      </c>
      <c r="BH193" s="201">
        <f t="shared" si="57"/>
        <v>0</v>
      </c>
      <c r="BI193" s="201">
        <f t="shared" si="58"/>
        <v>0</v>
      </c>
      <c r="BJ193" s="22" t="s">
        <v>155</v>
      </c>
      <c r="BK193" s="201">
        <f t="shared" si="59"/>
        <v>0</v>
      </c>
      <c r="BL193" s="22" t="s">
        <v>175</v>
      </c>
      <c r="BM193" s="22" t="s">
        <v>1234</v>
      </c>
    </row>
    <row r="194" spans="2:65" s="1" customFormat="1" ht="16.5" customHeight="1">
      <c r="B194" s="39"/>
      <c r="C194" s="190" t="s">
        <v>651</v>
      </c>
      <c r="D194" s="190" t="s">
        <v>151</v>
      </c>
      <c r="E194" s="191" t="s">
        <v>254</v>
      </c>
      <c r="F194" s="192" t="s">
        <v>640</v>
      </c>
      <c r="G194" s="193" t="s">
        <v>196</v>
      </c>
      <c r="H194" s="194">
        <v>11</v>
      </c>
      <c r="I194" s="195"/>
      <c r="J194" s="196">
        <f t="shared" si="50"/>
        <v>0</v>
      </c>
      <c r="K194" s="192" t="s">
        <v>21</v>
      </c>
      <c r="L194" s="59"/>
      <c r="M194" s="197" t="s">
        <v>21</v>
      </c>
      <c r="N194" s="198" t="s">
        <v>45</v>
      </c>
      <c r="O194" s="40"/>
      <c r="P194" s="199">
        <f t="shared" si="51"/>
        <v>0</v>
      </c>
      <c r="Q194" s="199">
        <v>0</v>
      </c>
      <c r="R194" s="199">
        <f t="shared" si="52"/>
        <v>0</v>
      </c>
      <c r="S194" s="199">
        <v>0</v>
      </c>
      <c r="T194" s="200">
        <f t="shared" si="53"/>
        <v>0</v>
      </c>
      <c r="AR194" s="22" t="s">
        <v>175</v>
      </c>
      <c r="AT194" s="22" t="s">
        <v>151</v>
      </c>
      <c r="AU194" s="22" t="s">
        <v>82</v>
      </c>
      <c r="AY194" s="22" t="s">
        <v>148</v>
      </c>
      <c r="BE194" s="201">
        <f t="shared" si="54"/>
        <v>0</v>
      </c>
      <c r="BF194" s="201">
        <f t="shared" si="55"/>
        <v>0</v>
      </c>
      <c r="BG194" s="201">
        <f t="shared" si="56"/>
        <v>0</v>
      </c>
      <c r="BH194" s="201">
        <f t="shared" si="57"/>
        <v>0</v>
      </c>
      <c r="BI194" s="201">
        <f t="shared" si="58"/>
        <v>0</v>
      </c>
      <c r="BJ194" s="22" t="s">
        <v>155</v>
      </c>
      <c r="BK194" s="201">
        <f t="shared" si="59"/>
        <v>0</v>
      </c>
      <c r="BL194" s="22" t="s">
        <v>175</v>
      </c>
      <c r="BM194" s="22" t="s">
        <v>1235</v>
      </c>
    </row>
    <row r="195" spans="2:65" s="1" customFormat="1" ht="25.5" customHeight="1">
      <c r="B195" s="39"/>
      <c r="C195" s="190" t="s">
        <v>655</v>
      </c>
      <c r="D195" s="190" t="s">
        <v>151</v>
      </c>
      <c r="E195" s="191" t="s">
        <v>643</v>
      </c>
      <c r="F195" s="192" t="s">
        <v>644</v>
      </c>
      <c r="G195" s="193" t="s">
        <v>196</v>
      </c>
      <c r="H195" s="194">
        <v>1</v>
      </c>
      <c r="I195" s="195"/>
      <c r="J195" s="196">
        <f t="shared" si="50"/>
        <v>0</v>
      </c>
      <c r="K195" s="192" t="s">
        <v>21</v>
      </c>
      <c r="L195" s="59"/>
      <c r="M195" s="197" t="s">
        <v>21</v>
      </c>
      <c r="N195" s="198" t="s">
        <v>45</v>
      </c>
      <c r="O195" s="40"/>
      <c r="P195" s="199">
        <f t="shared" si="51"/>
        <v>0</v>
      </c>
      <c r="Q195" s="199">
        <v>0</v>
      </c>
      <c r="R195" s="199">
        <f t="shared" si="52"/>
        <v>0</v>
      </c>
      <c r="S195" s="199">
        <v>0</v>
      </c>
      <c r="T195" s="200">
        <f t="shared" si="53"/>
        <v>0</v>
      </c>
      <c r="AR195" s="22" t="s">
        <v>175</v>
      </c>
      <c r="AT195" s="22" t="s">
        <v>151</v>
      </c>
      <c r="AU195" s="22" t="s">
        <v>82</v>
      </c>
      <c r="AY195" s="22" t="s">
        <v>148</v>
      </c>
      <c r="BE195" s="201">
        <f t="shared" si="54"/>
        <v>0</v>
      </c>
      <c r="BF195" s="201">
        <f t="shared" si="55"/>
        <v>0</v>
      </c>
      <c r="BG195" s="201">
        <f t="shared" si="56"/>
        <v>0</v>
      </c>
      <c r="BH195" s="201">
        <f t="shared" si="57"/>
        <v>0</v>
      </c>
      <c r="BI195" s="201">
        <f t="shared" si="58"/>
        <v>0</v>
      </c>
      <c r="BJ195" s="22" t="s">
        <v>155</v>
      </c>
      <c r="BK195" s="201">
        <f t="shared" si="59"/>
        <v>0</v>
      </c>
      <c r="BL195" s="22" t="s">
        <v>175</v>
      </c>
      <c r="BM195" s="22" t="s">
        <v>1236</v>
      </c>
    </row>
    <row r="196" spans="2:65" s="1" customFormat="1" ht="16.5" customHeight="1">
      <c r="B196" s="39"/>
      <c r="C196" s="190" t="s">
        <v>660</v>
      </c>
      <c r="D196" s="190" t="s">
        <v>151</v>
      </c>
      <c r="E196" s="191" t="s">
        <v>1237</v>
      </c>
      <c r="F196" s="192" t="s">
        <v>1238</v>
      </c>
      <c r="G196" s="193" t="s">
        <v>196</v>
      </c>
      <c r="H196" s="194">
        <v>4</v>
      </c>
      <c r="I196" s="195"/>
      <c r="J196" s="196">
        <f t="shared" si="50"/>
        <v>0</v>
      </c>
      <c r="K196" s="192" t="s">
        <v>21</v>
      </c>
      <c r="L196" s="59"/>
      <c r="M196" s="197" t="s">
        <v>21</v>
      </c>
      <c r="N196" s="198" t="s">
        <v>45</v>
      </c>
      <c r="O196" s="40"/>
      <c r="P196" s="199">
        <f t="shared" si="51"/>
        <v>0</v>
      </c>
      <c r="Q196" s="199">
        <v>0</v>
      </c>
      <c r="R196" s="199">
        <f t="shared" si="52"/>
        <v>0</v>
      </c>
      <c r="S196" s="199">
        <v>0</v>
      </c>
      <c r="T196" s="200">
        <f t="shared" si="53"/>
        <v>0</v>
      </c>
      <c r="AR196" s="22" t="s">
        <v>175</v>
      </c>
      <c r="AT196" s="22" t="s">
        <v>151</v>
      </c>
      <c r="AU196" s="22" t="s">
        <v>82</v>
      </c>
      <c r="AY196" s="22" t="s">
        <v>148</v>
      </c>
      <c r="BE196" s="201">
        <f t="shared" si="54"/>
        <v>0</v>
      </c>
      <c r="BF196" s="201">
        <f t="shared" si="55"/>
        <v>0</v>
      </c>
      <c r="BG196" s="201">
        <f t="shared" si="56"/>
        <v>0</v>
      </c>
      <c r="BH196" s="201">
        <f t="shared" si="57"/>
        <v>0</v>
      </c>
      <c r="BI196" s="201">
        <f t="shared" si="58"/>
        <v>0</v>
      </c>
      <c r="BJ196" s="22" t="s">
        <v>155</v>
      </c>
      <c r="BK196" s="201">
        <f t="shared" si="59"/>
        <v>0</v>
      </c>
      <c r="BL196" s="22" t="s">
        <v>175</v>
      </c>
      <c r="BM196" s="22" t="s">
        <v>1239</v>
      </c>
    </row>
    <row r="197" spans="2:65" s="1" customFormat="1" ht="16.5" customHeight="1">
      <c r="B197" s="39"/>
      <c r="C197" s="190" t="s">
        <v>663</v>
      </c>
      <c r="D197" s="190" t="s">
        <v>151</v>
      </c>
      <c r="E197" s="191" t="s">
        <v>647</v>
      </c>
      <c r="F197" s="192" t="s">
        <v>648</v>
      </c>
      <c r="G197" s="193" t="s">
        <v>196</v>
      </c>
      <c r="H197" s="194">
        <v>13</v>
      </c>
      <c r="I197" s="195"/>
      <c r="J197" s="196">
        <f t="shared" si="50"/>
        <v>0</v>
      </c>
      <c r="K197" s="192" t="s">
        <v>21</v>
      </c>
      <c r="L197" s="59"/>
      <c r="M197" s="197" t="s">
        <v>21</v>
      </c>
      <c r="N197" s="198" t="s">
        <v>45</v>
      </c>
      <c r="O197" s="40"/>
      <c r="P197" s="199">
        <f t="shared" si="51"/>
        <v>0</v>
      </c>
      <c r="Q197" s="199">
        <v>0</v>
      </c>
      <c r="R197" s="199">
        <f t="shared" si="52"/>
        <v>0</v>
      </c>
      <c r="S197" s="199">
        <v>0</v>
      </c>
      <c r="T197" s="200">
        <f t="shared" si="53"/>
        <v>0</v>
      </c>
      <c r="AR197" s="22" t="s">
        <v>175</v>
      </c>
      <c r="AT197" s="22" t="s">
        <v>151</v>
      </c>
      <c r="AU197" s="22" t="s">
        <v>82</v>
      </c>
      <c r="AY197" s="22" t="s">
        <v>148</v>
      </c>
      <c r="BE197" s="201">
        <f t="shared" si="54"/>
        <v>0</v>
      </c>
      <c r="BF197" s="201">
        <f t="shared" si="55"/>
        <v>0</v>
      </c>
      <c r="BG197" s="201">
        <f t="shared" si="56"/>
        <v>0</v>
      </c>
      <c r="BH197" s="201">
        <f t="shared" si="57"/>
        <v>0</v>
      </c>
      <c r="BI197" s="201">
        <f t="shared" si="58"/>
        <v>0</v>
      </c>
      <c r="BJ197" s="22" t="s">
        <v>155</v>
      </c>
      <c r="BK197" s="201">
        <f t="shared" si="59"/>
        <v>0</v>
      </c>
      <c r="BL197" s="22" t="s">
        <v>175</v>
      </c>
      <c r="BM197" s="22" t="s">
        <v>1240</v>
      </c>
    </row>
    <row r="198" spans="2:65" s="1" customFormat="1" ht="16.5" customHeight="1">
      <c r="B198" s="39"/>
      <c r="C198" s="190" t="s">
        <v>669</v>
      </c>
      <c r="D198" s="190" t="s">
        <v>151</v>
      </c>
      <c r="E198" s="191" t="s">
        <v>652</v>
      </c>
      <c r="F198" s="192" t="s">
        <v>653</v>
      </c>
      <c r="G198" s="193" t="s">
        <v>190</v>
      </c>
      <c r="H198" s="202"/>
      <c r="I198" s="195"/>
      <c r="J198" s="196">
        <f t="shared" si="50"/>
        <v>0</v>
      </c>
      <c r="K198" s="192" t="s">
        <v>21</v>
      </c>
      <c r="L198" s="59"/>
      <c r="M198" s="197" t="s">
        <v>21</v>
      </c>
      <c r="N198" s="198" t="s">
        <v>45</v>
      </c>
      <c r="O198" s="40"/>
      <c r="P198" s="199">
        <f t="shared" si="51"/>
        <v>0</v>
      </c>
      <c r="Q198" s="199">
        <v>0</v>
      </c>
      <c r="R198" s="199">
        <f t="shared" si="52"/>
        <v>0</v>
      </c>
      <c r="S198" s="199">
        <v>0</v>
      </c>
      <c r="T198" s="200">
        <f t="shared" si="53"/>
        <v>0</v>
      </c>
      <c r="AR198" s="22" t="s">
        <v>175</v>
      </c>
      <c r="AT198" s="22" t="s">
        <v>151</v>
      </c>
      <c r="AU198" s="22" t="s">
        <v>82</v>
      </c>
      <c r="AY198" s="22" t="s">
        <v>148</v>
      </c>
      <c r="BE198" s="201">
        <f t="shared" si="54"/>
        <v>0</v>
      </c>
      <c r="BF198" s="201">
        <f t="shared" si="55"/>
        <v>0</v>
      </c>
      <c r="BG198" s="201">
        <f t="shared" si="56"/>
        <v>0</v>
      </c>
      <c r="BH198" s="201">
        <f t="shared" si="57"/>
        <v>0</v>
      </c>
      <c r="BI198" s="201">
        <f t="shared" si="58"/>
        <v>0</v>
      </c>
      <c r="BJ198" s="22" t="s">
        <v>155</v>
      </c>
      <c r="BK198" s="201">
        <f t="shared" si="59"/>
        <v>0</v>
      </c>
      <c r="BL198" s="22" t="s">
        <v>175</v>
      </c>
      <c r="BM198" s="22" t="s">
        <v>1241</v>
      </c>
    </row>
    <row r="199" spans="2:65" s="10" customFormat="1" ht="29.85" customHeight="1">
      <c r="B199" s="174"/>
      <c r="C199" s="175"/>
      <c r="D199" s="176" t="s">
        <v>71</v>
      </c>
      <c r="E199" s="188" t="s">
        <v>301</v>
      </c>
      <c r="F199" s="188" t="s">
        <v>302</v>
      </c>
      <c r="G199" s="175"/>
      <c r="H199" s="175"/>
      <c r="I199" s="178"/>
      <c r="J199" s="189">
        <f>BK199</f>
        <v>0</v>
      </c>
      <c r="K199" s="175"/>
      <c r="L199" s="180"/>
      <c r="M199" s="181"/>
      <c r="N199" s="182"/>
      <c r="O199" s="182"/>
      <c r="P199" s="183">
        <f>SUM(P200:P204)</f>
        <v>0</v>
      </c>
      <c r="Q199" s="182"/>
      <c r="R199" s="183">
        <f>SUM(R200:R204)</f>
        <v>0</v>
      </c>
      <c r="S199" s="182"/>
      <c r="T199" s="184">
        <f>SUM(T200:T204)</f>
        <v>0</v>
      </c>
      <c r="AR199" s="185" t="s">
        <v>82</v>
      </c>
      <c r="AT199" s="186" t="s">
        <v>71</v>
      </c>
      <c r="AU199" s="186" t="s">
        <v>80</v>
      </c>
      <c r="AY199" s="185" t="s">
        <v>148</v>
      </c>
      <c r="BK199" s="187">
        <f>SUM(BK200:BK204)</f>
        <v>0</v>
      </c>
    </row>
    <row r="200" spans="2:65" s="1" customFormat="1" ht="25.5" customHeight="1">
      <c r="B200" s="39"/>
      <c r="C200" s="190" t="s">
        <v>674</v>
      </c>
      <c r="D200" s="190" t="s">
        <v>151</v>
      </c>
      <c r="E200" s="191" t="s">
        <v>656</v>
      </c>
      <c r="F200" s="192" t="s">
        <v>657</v>
      </c>
      <c r="G200" s="193" t="s">
        <v>658</v>
      </c>
      <c r="H200" s="194">
        <v>25</v>
      </c>
      <c r="I200" s="195"/>
      <c r="J200" s="196">
        <f>ROUND(I200*H200,2)</f>
        <v>0</v>
      </c>
      <c r="K200" s="192" t="s">
        <v>21</v>
      </c>
      <c r="L200" s="59"/>
      <c r="M200" s="197" t="s">
        <v>21</v>
      </c>
      <c r="N200" s="198" t="s">
        <v>45</v>
      </c>
      <c r="O200" s="40"/>
      <c r="P200" s="199">
        <f>O200*H200</f>
        <v>0</v>
      </c>
      <c r="Q200" s="199">
        <v>0</v>
      </c>
      <c r="R200" s="199">
        <f>Q200*H200</f>
        <v>0</v>
      </c>
      <c r="S200" s="199">
        <v>0</v>
      </c>
      <c r="T200" s="200">
        <f>S200*H200</f>
        <v>0</v>
      </c>
      <c r="AR200" s="22" t="s">
        <v>175</v>
      </c>
      <c r="AT200" s="22" t="s">
        <v>151</v>
      </c>
      <c r="AU200" s="22" t="s">
        <v>82</v>
      </c>
      <c r="AY200" s="22" t="s">
        <v>148</v>
      </c>
      <c r="BE200" s="201">
        <f>IF(N200="základní",J200,0)</f>
        <v>0</v>
      </c>
      <c r="BF200" s="201">
        <f>IF(N200="snížená",J200,0)</f>
        <v>0</v>
      </c>
      <c r="BG200" s="201">
        <f>IF(N200="zákl. přenesená",J200,0)</f>
        <v>0</v>
      </c>
      <c r="BH200" s="201">
        <f>IF(N200="sníž. přenesená",J200,0)</f>
        <v>0</v>
      </c>
      <c r="BI200" s="201">
        <f>IF(N200="nulová",J200,0)</f>
        <v>0</v>
      </c>
      <c r="BJ200" s="22" t="s">
        <v>155</v>
      </c>
      <c r="BK200" s="201">
        <f>ROUND(I200*H200,2)</f>
        <v>0</v>
      </c>
      <c r="BL200" s="22" t="s">
        <v>175</v>
      </c>
      <c r="BM200" s="22" t="s">
        <v>1242</v>
      </c>
    </row>
    <row r="201" spans="2:65" s="11" customFormat="1" ht="13.5">
      <c r="B201" s="213"/>
      <c r="C201" s="214"/>
      <c r="D201" s="215" t="s">
        <v>344</v>
      </c>
      <c r="E201" s="216" t="s">
        <v>21</v>
      </c>
      <c r="F201" s="217" t="s">
        <v>257</v>
      </c>
      <c r="G201" s="214"/>
      <c r="H201" s="218">
        <v>25</v>
      </c>
      <c r="I201" s="219"/>
      <c r="J201" s="214"/>
      <c r="K201" s="214"/>
      <c r="L201" s="220"/>
      <c r="M201" s="221"/>
      <c r="N201" s="222"/>
      <c r="O201" s="222"/>
      <c r="P201" s="222"/>
      <c r="Q201" s="222"/>
      <c r="R201" s="222"/>
      <c r="S201" s="222"/>
      <c r="T201" s="223"/>
      <c r="AT201" s="224" t="s">
        <v>344</v>
      </c>
      <c r="AU201" s="224" t="s">
        <v>82</v>
      </c>
      <c r="AV201" s="11" t="s">
        <v>82</v>
      </c>
      <c r="AW201" s="11" t="s">
        <v>35</v>
      </c>
      <c r="AX201" s="11" t="s">
        <v>72</v>
      </c>
      <c r="AY201" s="224" t="s">
        <v>148</v>
      </c>
    </row>
    <row r="202" spans="2:65" s="12" customFormat="1" ht="13.5">
      <c r="B202" s="225"/>
      <c r="C202" s="226"/>
      <c r="D202" s="215" t="s">
        <v>344</v>
      </c>
      <c r="E202" s="227" t="s">
        <v>21</v>
      </c>
      <c r="F202" s="228" t="s">
        <v>347</v>
      </c>
      <c r="G202" s="226"/>
      <c r="H202" s="229">
        <v>25</v>
      </c>
      <c r="I202" s="230"/>
      <c r="J202" s="226"/>
      <c r="K202" s="226"/>
      <c r="L202" s="231"/>
      <c r="M202" s="232"/>
      <c r="N202" s="233"/>
      <c r="O202" s="233"/>
      <c r="P202" s="233"/>
      <c r="Q202" s="233"/>
      <c r="R202" s="233"/>
      <c r="S202" s="233"/>
      <c r="T202" s="234"/>
      <c r="AT202" s="235" t="s">
        <v>344</v>
      </c>
      <c r="AU202" s="235" t="s">
        <v>82</v>
      </c>
      <c r="AV202" s="12" t="s">
        <v>155</v>
      </c>
      <c r="AW202" s="12" t="s">
        <v>35</v>
      </c>
      <c r="AX202" s="12" t="s">
        <v>80</v>
      </c>
      <c r="AY202" s="235" t="s">
        <v>148</v>
      </c>
    </row>
    <row r="203" spans="2:65" s="1" customFormat="1" ht="25.5" customHeight="1">
      <c r="B203" s="39"/>
      <c r="C203" s="190" t="s">
        <v>678</v>
      </c>
      <c r="D203" s="190" t="s">
        <v>151</v>
      </c>
      <c r="E203" s="191" t="s">
        <v>304</v>
      </c>
      <c r="F203" s="192" t="s">
        <v>305</v>
      </c>
      <c r="G203" s="193" t="s">
        <v>306</v>
      </c>
      <c r="H203" s="194">
        <v>1</v>
      </c>
      <c r="I203" s="195"/>
      <c r="J203" s="196">
        <f>ROUND(I203*H203,2)</f>
        <v>0</v>
      </c>
      <c r="K203" s="192" t="s">
        <v>21</v>
      </c>
      <c r="L203" s="59"/>
      <c r="M203" s="197" t="s">
        <v>21</v>
      </c>
      <c r="N203" s="198" t="s">
        <v>45</v>
      </c>
      <c r="O203" s="40"/>
      <c r="P203" s="199">
        <f>O203*H203</f>
        <v>0</v>
      </c>
      <c r="Q203" s="199">
        <v>0</v>
      </c>
      <c r="R203" s="199">
        <f>Q203*H203</f>
        <v>0</v>
      </c>
      <c r="S203" s="199">
        <v>0</v>
      </c>
      <c r="T203" s="200">
        <f>S203*H203</f>
        <v>0</v>
      </c>
      <c r="AR203" s="22" t="s">
        <v>175</v>
      </c>
      <c r="AT203" s="22" t="s">
        <v>151</v>
      </c>
      <c r="AU203" s="22" t="s">
        <v>82</v>
      </c>
      <c r="AY203" s="22" t="s">
        <v>148</v>
      </c>
      <c r="BE203" s="201">
        <f>IF(N203="základní",J203,0)</f>
        <v>0</v>
      </c>
      <c r="BF203" s="201">
        <f>IF(N203="snížená",J203,0)</f>
        <v>0</v>
      </c>
      <c r="BG203" s="201">
        <f>IF(N203="zákl. přenesená",J203,0)</f>
        <v>0</v>
      </c>
      <c r="BH203" s="201">
        <f>IF(N203="sníž. přenesená",J203,0)</f>
        <v>0</v>
      </c>
      <c r="BI203" s="201">
        <f>IF(N203="nulová",J203,0)</f>
        <v>0</v>
      </c>
      <c r="BJ203" s="22" t="s">
        <v>155</v>
      </c>
      <c r="BK203" s="201">
        <f>ROUND(I203*H203,2)</f>
        <v>0</v>
      </c>
      <c r="BL203" s="22" t="s">
        <v>175</v>
      </c>
      <c r="BM203" s="22" t="s">
        <v>1243</v>
      </c>
    </row>
    <row r="204" spans="2:65" s="1" customFormat="1" ht="16.5" customHeight="1">
      <c r="B204" s="39"/>
      <c r="C204" s="190" t="s">
        <v>682</v>
      </c>
      <c r="D204" s="190" t="s">
        <v>151</v>
      </c>
      <c r="E204" s="191" t="s">
        <v>664</v>
      </c>
      <c r="F204" s="192" t="s">
        <v>665</v>
      </c>
      <c r="G204" s="193" t="s">
        <v>190</v>
      </c>
      <c r="H204" s="202"/>
      <c r="I204" s="195"/>
      <c r="J204" s="196">
        <f>ROUND(I204*H204,2)</f>
        <v>0</v>
      </c>
      <c r="K204" s="192" t="s">
        <v>21</v>
      </c>
      <c r="L204" s="59"/>
      <c r="M204" s="197" t="s">
        <v>21</v>
      </c>
      <c r="N204" s="198" t="s">
        <v>45</v>
      </c>
      <c r="O204" s="40"/>
      <c r="P204" s="199">
        <f>O204*H204</f>
        <v>0</v>
      </c>
      <c r="Q204" s="199">
        <v>0</v>
      </c>
      <c r="R204" s="199">
        <f>Q204*H204</f>
        <v>0</v>
      </c>
      <c r="S204" s="199">
        <v>0</v>
      </c>
      <c r="T204" s="200">
        <f>S204*H204</f>
        <v>0</v>
      </c>
      <c r="AR204" s="22" t="s">
        <v>175</v>
      </c>
      <c r="AT204" s="22" t="s">
        <v>151</v>
      </c>
      <c r="AU204" s="22" t="s">
        <v>82</v>
      </c>
      <c r="AY204" s="22" t="s">
        <v>148</v>
      </c>
      <c r="BE204" s="201">
        <f>IF(N204="základní",J204,0)</f>
        <v>0</v>
      </c>
      <c r="BF204" s="201">
        <f>IF(N204="snížená",J204,0)</f>
        <v>0</v>
      </c>
      <c r="BG204" s="201">
        <f>IF(N204="zákl. přenesená",J204,0)</f>
        <v>0</v>
      </c>
      <c r="BH204" s="201">
        <f>IF(N204="sníž. přenesená",J204,0)</f>
        <v>0</v>
      </c>
      <c r="BI204" s="201">
        <f>IF(N204="nulová",J204,0)</f>
        <v>0</v>
      </c>
      <c r="BJ204" s="22" t="s">
        <v>155</v>
      </c>
      <c r="BK204" s="201">
        <f>ROUND(I204*H204,2)</f>
        <v>0</v>
      </c>
      <c r="BL204" s="22" t="s">
        <v>175</v>
      </c>
      <c r="BM204" s="22" t="s">
        <v>1244</v>
      </c>
    </row>
    <row r="205" spans="2:65" s="10" customFormat="1" ht="29.85" customHeight="1">
      <c r="B205" s="174"/>
      <c r="C205" s="175"/>
      <c r="D205" s="176" t="s">
        <v>71</v>
      </c>
      <c r="E205" s="188" t="s">
        <v>667</v>
      </c>
      <c r="F205" s="188" t="s">
        <v>668</v>
      </c>
      <c r="G205" s="175"/>
      <c r="H205" s="175"/>
      <c r="I205" s="178"/>
      <c r="J205" s="189">
        <f>BK205</f>
        <v>0</v>
      </c>
      <c r="K205" s="175"/>
      <c r="L205" s="180"/>
      <c r="M205" s="181"/>
      <c r="N205" s="182"/>
      <c r="O205" s="182"/>
      <c r="P205" s="183">
        <f>SUM(P206:P209)</f>
        <v>0</v>
      </c>
      <c r="Q205" s="182"/>
      <c r="R205" s="183">
        <f>SUM(R206:R209)</f>
        <v>0</v>
      </c>
      <c r="S205" s="182"/>
      <c r="T205" s="184">
        <f>SUM(T206:T209)</f>
        <v>0</v>
      </c>
      <c r="AR205" s="185" t="s">
        <v>82</v>
      </c>
      <c r="AT205" s="186" t="s">
        <v>71</v>
      </c>
      <c r="AU205" s="186" t="s">
        <v>80</v>
      </c>
      <c r="AY205" s="185" t="s">
        <v>148</v>
      </c>
      <c r="BK205" s="187">
        <f>SUM(BK206:BK209)</f>
        <v>0</v>
      </c>
    </row>
    <row r="206" spans="2:65" s="1" customFormat="1" ht="16.5" customHeight="1">
      <c r="B206" s="39"/>
      <c r="C206" s="190" t="s">
        <v>684</v>
      </c>
      <c r="D206" s="190" t="s">
        <v>151</v>
      </c>
      <c r="E206" s="191" t="s">
        <v>670</v>
      </c>
      <c r="F206" s="192" t="s">
        <v>671</v>
      </c>
      <c r="G206" s="193" t="s">
        <v>174</v>
      </c>
      <c r="H206" s="194">
        <v>68</v>
      </c>
      <c r="I206" s="195"/>
      <c r="J206" s="196">
        <f>ROUND(I206*H206,2)</f>
        <v>0</v>
      </c>
      <c r="K206" s="192" t="s">
        <v>21</v>
      </c>
      <c r="L206" s="59"/>
      <c r="M206" s="197" t="s">
        <v>21</v>
      </c>
      <c r="N206" s="198" t="s">
        <v>45</v>
      </c>
      <c r="O206" s="40"/>
      <c r="P206" s="199">
        <f>O206*H206</f>
        <v>0</v>
      </c>
      <c r="Q206" s="199">
        <v>0</v>
      </c>
      <c r="R206" s="199">
        <f>Q206*H206</f>
        <v>0</v>
      </c>
      <c r="S206" s="199">
        <v>0</v>
      </c>
      <c r="T206" s="200">
        <f>S206*H206</f>
        <v>0</v>
      </c>
      <c r="AR206" s="22" t="s">
        <v>175</v>
      </c>
      <c r="AT206" s="22" t="s">
        <v>151</v>
      </c>
      <c r="AU206" s="22" t="s">
        <v>82</v>
      </c>
      <c r="AY206" s="22" t="s">
        <v>148</v>
      </c>
      <c r="BE206" s="201">
        <f>IF(N206="základní",J206,0)</f>
        <v>0</v>
      </c>
      <c r="BF206" s="201">
        <f>IF(N206="snížená",J206,0)</f>
        <v>0</v>
      </c>
      <c r="BG206" s="201">
        <f>IF(N206="zákl. přenesená",J206,0)</f>
        <v>0</v>
      </c>
      <c r="BH206" s="201">
        <f>IF(N206="sníž. přenesená",J206,0)</f>
        <v>0</v>
      </c>
      <c r="BI206" s="201">
        <f>IF(N206="nulová",J206,0)</f>
        <v>0</v>
      </c>
      <c r="BJ206" s="22" t="s">
        <v>155</v>
      </c>
      <c r="BK206" s="201">
        <f>ROUND(I206*H206,2)</f>
        <v>0</v>
      </c>
      <c r="BL206" s="22" t="s">
        <v>175</v>
      </c>
      <c r="BM206" s="22" t="s">
        <v>1245</v>
      </c>
    </row>
    <row r="207" spans="2:65" s="1" customFormat="1" ht="16.5" customHeight="1">
      <c r="B207" s="39"/>
      <c r="C207" s="190" t="s">
        <v>688</v>
      </c>
      <c r="D207" s="190" t="s">
        <v>151</v>
      </c>
      <c r="E207" s="191" t="s">
        <v>675</v>
      </c>
      <c r="F207" s="192" t="s">
        <v>676</v>
      </c>
      <c r="G207" s="193" t="s">
        <v>174</v>
      </c>
      <c r="H207" s="194">
        <v>50</v>
      </c>
      <c r="I207" s="195"/>
      <c r="J207" s="196">
        <f>ROUND(I207*H207,2)</f>
        <v>0</v>
      </c>
      <c r="K207" s="192" t="s">
        <v>21</v>
      </c>
      <c r="L207" s="59"/>
      <c r="M207" s="197" t="s">
        <v>21</v>
      </c>
      <c r="N207" s="198" t="s">
        <v>45</v>
      </c>
      <c r="O207" s="40"/>
      <c r="P207" s="199">
        <f>O207*H207</f>
        <v>0</v>
      </c>
      <c r="Q207" s="199">
        <v>0</v>
      </c>
      <c r="R207" s="199">
        <f>Q207*H207</f>
        <v>0</v>
      </c>
      <c r="S207" s="199">
        <v>0</v>
      </c>
      <c r="T207" s="200">
        <f>S207*H207</f>
        <v>0</v>
      </c>
      <c r="AR207" s="22" t="s">
        <v>175</v>
      </c>
      <c r="AT207" s="22" t="s">
        <v>151</v>
      </c>
      <c r="AU207" s="22" t="s">
        <v>82</v>
      </c>
      <c r="AY207" s="22" t="s">
        <v>148</v>
      </c>
      <c r="BE207" s="201">
        <f>IF(N207="základní",J207,0)</f>
        <v>0</v>
      </c>
      <c r="BF207" s="201">
        <f>IF(N207="snížená",J207,0)</f>
        <v>0</v>
      </c>
      <c r="BG207" s="201">
        <f>IF(N207="zákl. přenesená",J207,0)</f>
        <v>0</v>
      </c>
      <c r="BH207" s="201">
        <f>IF(N207="sníž. přenesená",J207,0)</f>
        <v>0</v>
      </c>
      <c r="BI207" s="201">
        <f>IF(N207="nulová",J207,0)</f>
        <v>0</v>
      </c>
      <c r="BJ207" s="22" t="s">
        <v>155</v>
      </c>
      <c r="BK207" s="201">
        <f>ROUND(I207*H207,2)</f>
        <v>0</v>
      </c>
      <c r="BL207" s="22" t="s">
        <v>175</v>
      </c>
      <c r="BM207" s="22" t="s">
        <v>1246</v>
      </c>
    </row>
    <row r="208" spans="2:65" s="11" customFormat="1" ht="13.5">
      <c r="B208" s="213"/>
      <c r="C208" s="214"/>
      <c r="D208" s="215" t="s">
        <v>344</v>
      </c>
      <c r="E208" s="216" t="s">
        <v>21</v>
      </c>
      <c r="F208" s="217" t="s">
        <v>1247</v>
      </c>
      <c r="G208" s="214"/>
      <c r="H208" s="218">
        <v>50</v>
      </c>
      <c r="I208" s="219"/>
      <c r="J208" s="214"/>
      <c r="K208" s="214"/>
      <c r="L208" s="220"/>
      <c r="M208" s="221"/>
      <c r="N208" s="222"/>
      <c r="O208" s="222"/>
      <c r="P208" s="222"/>
      <c r="Q208" s="222"/>
      <c r="R208" s="222"/>
      <c r="S208" s="222"/>
      <c r="T208" s="223"/>
      <c r="AT208" s="224" t="s">
        <v>344</v>
      </c>
      <c r="AU208" s="224" t="s">
        <v>82</v>
      </c>
      <c r="AV208" s="11" t="s">
        <v>82</v>
      </c>
      <c r="AW208" s="11" t="s">
        <v>35</v>
      </c>
      <c r="AX208" s="11" t="s">
        <v>72</v>
      </c>
      <c r="AY208" s="224" t="s">
        <v>148</v>
      </c>
    </row>
    <row r="209" spans="2:65" s="12" customFormat="1" ht="13.5">
      <c r="B209" s="225"/>
      <c r="C209" s="226"/>
      <c r="D209" s="215" t="s">
        <v>344</v>
      </c>
      <c r="E209" s="227" t="s">
        <v>21</v>
      </c>
      <c r="F209" s="228" t="s">
        <v>347</v>
      </c>
      <c r="G209" s="226"/>
      <c r="H209" s="229">
        <v>50</v>
      </c>
      <c r="I209" s="230"/>
      <c r="J209" s="226"/>
      <c r="K209" s="226"/>
      <c r="L209" s="231"/>
      <c r="M209" s="232"/>
      <c r="N209" s="233"/>
      <c r="O209" s="233"/>
      <c r="P209" s="233"/>
      <c r="Q209" s="233"/>
      <c r="R209" s="233"/>
      <c r="S209" s="233"/>
      <c r="T209" s="234"/>
      <c r="AT209" s="235" t="s">
        <v>344</v>
      </c>
      <c r="AU209" s="235" t="s">
        <v>82</v>
      </c>
      <c r="AV209" s="12" t="s">
        <v>155</v>
      </c>
      <c r="AW209" s="12" t="s">
        <v>35</v>
      </c>
      <c r="AX209" s="12" t="s">
        <v>80</v>
      </c>
      <c r="AY209" s="235" t="s">
        <v>148</v>
      </c>
    </row>
    <row r="210" spans="2:65" s="10" customFormat="1" ht="37.35" customHeight="1">
      <c r="B210" s="174"/>
      <c r="C210" s="175"/>
      <c r="D210" s="176" t="s">
        <v>71</v>
      </c>
      <c r="E210" s="177" t="s">
        <v>308</v>
      </c>
      <c r="F210" s="177" t="s">
        <v>309</v>
      </c>
      <c r="G210" s="175"/>
      <c r="H210" s="175"/>
      <c r="I210" s="178"/>
      <c r="J210" s="179">
        <f>BK210</f>
        <v>0</v>
      </c>
      <c r="K210" s="175"/>
      <c r="L210" s="180"/>
      <c r="M210" s="181"/>
      <c r="N210" s="182"/>
      <c r="O210" s="182"/>
      <c r="P210" s="183">
        <f>P211</f>
        <v>0</v>
      </c>
      <c r="Q210" s="182"/>
      <c r="R210" s="183">
        <f>R211</f>
        <v>0</v>
      </c>
      <c r="S210" s="182"/>
      <c r="T210" s="184">
        <f>T211</f>
        <v>0</v>
      </c>
      <c r="AR210" s="185" t="s">
        <v>160</v>
      </c>
      <c r="AT210" s="186" t="s">
        <v>71</v>
      </c>
      <c r="AU210" s="186" t="s">
        <v>72</v>
      </c>
      <c r="AY210" s="185" t="s">
        <v>148</v>
      </c>
      <c r="BK210" s="187">
        <f>BK211</f>
        <v>0</v>
      </c>
    </row>
    <row r="211" spans="2:65" s="10" customFormat="1" ht="19.899999999999999" customHeight="1">
      <c r="B211" s="174"/>
      <c r="C211" s="175"/>
      <c r="D211" s="176" t="s">
        <v>71</v>
      </c>
      <c r="E211" s="188" t="s">
        <v>338</v>
      </c>
      <c r="F211" s="188" t="s">
        <v>339</v>
      </c>
      <c r="G211" s="175"/>
      <c r="H211" s="175"/>
      <c r="I211" s="178"/>
      <c r="J211" s="189">
        <f>BK211</f>
        <v>0</v>
      </c>
      <c r="K211" s="175"/>
      <c r="L211" s="180"/>
      <c r="M211" s="181"/>
      <c r="N211" s="182"/>
      <c r="O211" s="182"/>
      <c r="P211" s="183">
        <f>SUM(P212:P213)</f>
        <v>0</v>
      </c>
      <c r="Q211" s="182"/>
      <c r="R211" s="183">
        <f>SUM(R212:R213)</f>
        <v>0</v>
      </c>
      <c r="S211" s="182"/>
      <c r="T211" s="184">
        <f>SUM(T212:T213)</f>
        <v>0</v>
      </c>
      <c r="AR211" s="185" t="s">
        <v>160</v>
      </c>
      <c r="AT211" s="186" t="s">
        <v>71</v>
      </c>
      <c r="AU211" s="186" t="s">
        <v>80</v>
      </c>
      <c r="AY211" s="185" t="s">
        <v>148</v>
      </c>
      <c r="BK211" s="187">
        <f>SUM(BK212:BK213)</f>
        <v>0</v>
      </c>
    </row>
    <row r="212" spans="2:65" s="1" customFormat="1" ht="16.5" customHeight="1">
      <c r="B212" s="39"/>
      <c r="C212" s="190" t="s">
        <v>692</v>
      </c>
      <c r="D212" s="190" t="s">
        <v>151</v>
      </c>
      <c r="E212" s="191" t="s">
        <v>341</v>
      </c>
      <c r="F212" s="192" t="s">
        <v>342</v>
      </c>
      <c r="G212" s="193" t="s">
        <v>196</v>
      </c>
      <c r="H212" s="194">
        <v>45</v>
      </c>
      <c r="I212" s="195"/>
      <c r="J212" s="196">
        <f>ROUND(I212*H212,2)</f>
        <v>0</v>
      </c>
      <c r="K212" s="192" t="s">
        <v>21</v>
      </c>
      <c r="L212" s="59"/>
      <c r="M212" s="197" t="s">
        <v>21</v>
      </c>
      <c r="N212" s="198" t="s">
        <v>45</v>
      </c>
      <c r="O212" s="40"/>
      <c r="P212" s="199">
        <f>O212*H212</f>
        <v>0</v>
      </c>
      <c r="Q212" s="199">
        <v>0</v>
      </c>
      <c r="R212" s="199">
        <f>Q212*H212</f>
        <v>0</v>
      </c>
      <c r="S212" s="199">
        <v>0</v>
      </c>
      <c r="T212" s="200">
        <f>S212*H212</f>
        <v>0</v>
      </c>
      <c r="AR212" s="22" t="s">
        <v>315</v>
      </c>
      <c r="AT212" s="22" t="s">
        <v>151</v>
      </c>
      <c r="AU212" s="22" t="s">
        <v>82</v>
      </c>
      <c r="AY212" s="22" t="s">
        <v>148</v>
      </c>
      <c r="BE212" s="201">
        <f>IF(N212="základní",J212,0)</f>
        <v>0</v>
      </c>
      <c r="BF212" s="201">
        <f>IF(N212="snížená",J212,0)</f>
        <v>0</v>
      </c>
      <c r="BG212" s="201">
        <f>IF(N212="zákl. přenesená",J212,0)</f>
        <v>0</v>
      </c>
      <c r="BH212" s="201">
        <f>IF(N212="sníž. přenesená",J212,0)</f>
        <v>0</v>
      </c>
      <c r="BI212" s="201">
        <f>IF(N212="nulová",J212,0)</f>
        <v>0</v>
      </c>
      <c r="BJ212" s="22" t="s">
        <v>155</v>
      </c>
      <c r="BK212" s="201">
        <f>ROUND(I212*H212,2)</f>
        <v>0</v>
      </c>
      <c r="BL212" s="22" t="s">
        <v>315</v>
      </c>
      <c r="BM212" s="22" t="s">
        <v>1248</v>
      </c>
    </row>
    <row r="213" spans="2:65" s="1" customFormat="1" ht="16.5" customHeight="1">
      <c r="B213" s="39"/>
      <c r="C213" s="190" t="s">
        <v>695</v>
      </c>
      <c r="D213" s="190" t="s">
        <v>151</v>
      </c>
      <c r="E213" s="191" t="s">
        <v>331</v>
      </c>
      <c r="F213" s="192" t="s">
        <v>332</v>
      </c>
      <c r="G213" s="193" t="s">
        <v>190</v>
      </c>
      <c r="H213" s="202"/>
      <c r="I213" s="195"/>
      <c r="J213" s="196">
        <f>ROUND(I213*H213,2)</f>
        <v>0</v>
      </c>
      <c r="K213" s="192" t="s">
        <v>21</v>
      </c>
      <c r="L213" s="59"/>
      <c r="M213" s="197" t="s">
        <v>21</v>
      </c>
      <c r="N213" s="198" t="s">
        <v>45</v>
      </c>
      <c r="O213" s="40"/>
      <c r="P213" s="199">
        <f>O213*H213</f>
        <v>0</v>
      </c>
      <c r="Q213" s="199">
        <v>0</v>
      </c>
      <c r="R213" s="199">
        <f>Q213*H213</f>
        <v>0</v>
      </c>
      <c r="S213" s="199">
        <v>0</v>
      </c>
      <c r="T213" s="200">
        <f>S213*H213</f>
        <v>0</v>
      </c>
      <c r="AR213" s="22" t="s">
        <v>315</v>
      </c>
      <c r="AT213" s="22" t="s">
        <v>151</v>
      </c>
      <c r="AU213" s="22" t="s">
        <v>82</v>
      </c>
      <c r="AY213" s="22" t="s">
        <v>148</v>
      </c>
      <c r="BE213" s="201">
        <f>IF(N213="základní",J213,0)</f>
        <v>0</v>
      </c>
      <c r="BF213" s="201">
        <f>IF(N213="snížená",J213,0)</f>
        <v>0</v>
      </c>
      <c r="BG213" s="201">
        <f>IF(N213="zákl. přenesená",J213,0)</f>
        <v>0</v>
      </c>
      <c r="BH213" s="201">
        <f>IF(N213="sníž. přenesená",J213,0)</f>
        <v>0</v>
      </c>
      <c r="BI213" s="201">
        <f>IF(N213="nulová",J213,0)</f>
        <v>0</v>
      </c>
      <c r="BJ213" s="22" t="s">
        <v>155</v>
      </c>
      <c r="BK213" s="201">
        <f>ROUND(I213*H213,2)</f>
        <v>0</v>
      </c>
      <c r="BL213" s="22" t="s">
        <v>315</v>
      </c>
      <c r="BM213" s="22" t="s">
        <v>1249</v>
      </c>
    </row>
    <row r="214" spans="2:65" s="10" customFormat="1" ht="37.35" customHeight="1">
      <c r="B214" s="174"/>
      <c r="C214" s="175"/>
      <c r="D214" s="176" t="s">
        <v>71</v>
      </c>
      <c r="E214" s="177" t="s">
        <v>350</v>
      </c>
      <c r="F214" s="177" t="s">
        <v>351</v>
      </c>
      <c r="G214" s="175"/>
      <c r="H214" s="175"/>
      <c r="I214" s="178"/>
      <c r="J214" s="179">
        <f>BK214</f>
        <v>0</v>
      </c>
      <c r="K214" s="175"/>
      <c r="L214" s="180"/>
      <c r="M214" s="181"/>
      <c r="N214" s="182"/>
      <c r="O214" s="182"/>
      <c r="P214" s="183">
        <f>SUM(P215:P219)</f>
        <v>0</v>
      </c>
      <c r="Q214" s="182"/>
      <c r="R214" s="183">
        <f>SUM(R215:R219)</f>
        <v>0</v>
      </c>
      <c r="S214" s="182"/>
      <c r="T214" s="184">
        <f>SUM(T215:T219)</f>
        <v>0</v>
      </c>
      <c r="AR214" s="185" t="s">
        <v>155</v>
      </c>
      <c r="AT214" s="186" t="s">
        <v>71</v>
      </c>
      <c r="AU214" s="186" t="s">
        <v>72</v>
      </c>
      <c r="AY214" s="185" t="s">
        <v>148</v>
      </c>
      <c r="BK214" s="187">
        <f>SUM(BK215:BK219)</f>
        <v>0</v>
      </c>
    </row>
    <row r="215" spans="2:65" s="1" customFormat="1" ht="16.5" customHeight="1">
      <c r="B215" s="39"/>
      <c r="C215" s="190" t="s">
        <v>699</v>
      </c>
      <c r="D215" s="190" t="s">
        <v>151</v>
      </c>
      <c r="E215" s="191" t="s">
        <v>685</v>
      </c>
      <c r="F215" s="192" t="s">
        <v>364</v>
      </c>
      <c r="G215" s="193" t="s">
        <v>355</v>
      </c>
      <c r="H215" s="194">
        <v>24</v>
      </c>
      <c r="I215" s="195"/>
      <c r="J215" s="196">
        <f>ROUND(I215*H215,2)</f>
        <v>0</v>
      </c>
      <c r="K215" s="192" t="s">
        <v>21</v>
      </c>
      <c r="L215" s="59"/>
      <c r="M215" s="197" t="s">
        <v>21</v>
      </c>
      <c r="N215" s="198" t="s">
        <v>45</v>
      </c>
      <c r="O215" s="40"/>
      <c r="P215" s="199">
        <f>O215*H215</f>
        <v>0</v>
      </c>
      <c r="Q215" s="199">
        <v>0</v>
      </c>
      <c r="R215" s="199">
        <f>Q215*H215</f>
        <v>0</v>
      </c>
      <c r="S215" s="199">
        <v>0</v>
      </c>
      <c r="T215" s="200">
        <f>S215*H215</f>
        <v>0</v>
      </c>
      <c r="AR215" s="22" t="s">
        <v>356</v>
      </c>
      <c r="AT215" s="22" t="s">
        <v>151</v>
      </c>
      <c r="AU215" s="22" t="s">
        <v>80</v>
      </c>
      <c r="AY215" s="22" t="s">
        <v>148</v>
      </c>
      <c r="BE215" s="201">
        <f>IF(N215="základní",J215,0)</f>
        <v>0</v>
      </c>
      <c r="BF215" s="201">
        <f>IF(N215="snížená",J215,0)</f>
        <v>0</v>
      </c>
      <c r="BG215" s="201">
        <f>IF(N215="zákl. přenesená",J215,0)</f>
        <v>0</v>
      </c>
      <c r="BH215" s="201">
        <f>IF(N215="sníž. přenesená",J215,0)</f>
        <v>0</v>
      </c>
      <c r="BI215" s="201">
        <f>IF(N215="nulová",J215,0)</f>
        <v>0</v>
      </c>
      <c r="BJ215" s="22" t="s">
        <v>155</v>
      </c>
      <c r="BK215" s="201">
        <f>ROUND(I215*H215,2)</f>
        <v>0</v>
      </c>
      <c r="BL215" s="22" t="s">
        <v>356</v>
      </c>
      <c r="BM215" s="22" t="s">
        <v>1250</v>
      </c>
    </row>
    <row r="216" spans="2:65" s="1" customFormat="1" ht="25.5" customHeight="1">
      <c r="B216" s="39"/>
      <c r="C216" s="190" t="s">
        <v>703</v>
      </c>
      <c r="D216" s="190" t="s">
        <v>151</v>
      </c>
      <c r="E216" s="191" t="s">
        <v>689</v>
      </c>
      <c r="F216" s="192" t="s">
        <v>690</v>
      </c>
      <c r="G216" s="193" t="s">
        <v>355</v>
      </c>
      <c r="H216" s="194">
        <v>24</v>
      </c>
      <c r="I216" s="195"/>
      <c r="J216" s="196">
        <f>ROUND(I216*H216,2)</f>
        <v>0</v>
      </c>
      <c r="K216" s="192" t="s">
        <v>21</v>
      </c>
      <c r="L216" s="59"/>
      <c r="M216" s="197" t="s">
        <v>21</v>
      </c>
      <c r="N216" s="198" t="s">
        <v>45</v>
      </c>
      <c r="O216" s="40"/>
      <c r="P216" s="199">
        <f>O216*H216</f>
        <v>0</v>
      </c>
      <c r="Q216" s="199">
        <v>0</v>
      </c>
      <c r="R216" s="199">
        <f>Q216*H216</f>
        <v>0</v>
      </c>
      <c r="S216" s="199">
        <v>0</v>
      </c>
      <c r="T216" s="200">
        <f>S216*H216</f>
        <v>0</v>
      </c>
      <c r="AR216" s="22" t="s">
        <v>356</v>
      </c>
      <c r="AT216" s="22" t="s">
        <v>151</v>
      </c>
      <c r="AU216" s="22" t="s">
        <v>80</v>
      </c>
      <c r="AY216" s="22" t="s">
        <v>148</v>
      </c>
      <c r="BE216" s="201">
        <f>IF(N216="základní",J216,0)</f>
        <v>0</v>
      </c>
      <c r="BF216" s="201">
        <f>IF(N216="snížená",J216,0)</f>
        <v>0</v>
      </c>
      <c r="BG216" s="201">
        <f>IF(N216="zákl. přenesená",J216,0)</f>
        <v>0</v>
      </c>
      <c r="BH216" s="201">
        <f>IF(N216="sníž. přenesená",J216,0)</f>
        <v>0</v>
      </c>
      <c r="BI216" s="201">
        <f>IF(N216="nulová",J216,0)</f>
        <v>0</v>
      </c>
      <c r="BJ216" s="22" t="s">
        <v>155</v>
      </c>
      <c r="BK216" s="201">
        <f>ROUND(I216*H216,2)</f>
        <v>0</v>
      </c>
      <c r="BL216" s="22" t="s">
        <v>356</v>
      </c>
      <c r="BM216" s="22" t="s">
        <v>1251</v>
      </c>
    </row>
    <row r="217" spans="2:65" s="1" customFormat="1" ht="16.5" customHeight="1">
      <c r="B217" s="39"/>
      <c r="C217" s="190" t="s">
        <v>1252</v>
      </c>
      <c r="D217" s="190" t="s">
        <v>151</v>
      </c>
      <c r="E217" s="191" t="s">
        <v>693</v>
      </c>
      <c r="F217" s="192" t="s">
        <v>368</v>
      </c>
      <c r="G217" s="193" t="s">
        <v>355</v>
      </c>
      <c r="H217" s="194">
        <v>24</v>
      </c>
      <c r="I217" s="195"/>
      <c r="J217" s="196">
        <f>ROUND(I217*H217,2)</f>
        <v>0</v>
      </c>
      <c r="K217" s="192" t="s">
        <v>21</v>
      </c>
      <c r="L217" s="59"/>
      <c r="M217" s="197" t="s">
        <v>21</v>
      </c>
      <c r="N217" s="198" t="s">
        <v>45</v>
      </c>
      <c r="O217" s="40"/>
      <c r="P217" s="199">
        <f>O217*H217</f>
        <v>0</v>
      </c>
      <c r="Q217" s="199">
        <v>0</v>
      </c>
      <c r="R217" s="199">
        <f>Q217*H217</f>
        <v>0</v>
      </c>
      <c r="S217" s="199">
        <v>0</v>
      </c>
      <c r="T217" s="200">
        <f>S217*H217</f>
        <v>0</v>
      </c>
      <c r="AR217" s="22" t="s">
        <v>356</v>
      </c>
      <c r="AT217" s="22" t="s">
        <v>151</v>
      </c>
      <c r="AU217" s="22" t="s">
        <v>80</v>
      </c>
      <c r="AY217" s="22" t="s">
        <v>148</v>
      </c>
      <c r="BE217" s="201">
        <f>IF(N217="základní",J217,0)</f>
        <v>0</v>
      </c>
      <c r="BF217" s="201">
        <f>IF(N217="snížená",J217,0)</f>
        <v>0</v>
      </c>
      <c r="BG217" s="201">
        <f>IF(N217="zákl. přenesená",J217,0)</f>
        <v>0</v>
      </c>
      <c r="BH217" s="201">
        <f>IF(N217="sníž. přenesená",J217,0)</f>
        <v>0</v>
      </c>
      <c r="BI217" s="201">
        <f>IF(N217="nulová",J217,0)</f>
        <v>0</v>
      </c>
      <c r="BJ217" s="22" t="s">
        <v>155</v>
      </c>
      <c r="BK217" s="201">
        <f>ROUND(I217*H217,2)</f>
        <v>0</v>
      </c>
      <c r="BL217" s="22" t="s">
        <v>356</v>
      </c>
      <c r="BM217" s="22" t="s">
        <v>1253</v>
      </c>
    </row>
    <row r="218" spans="2:65" s="1" customFormat="1" ht="16.5" customHeight="1">
      <c r="B218" s="39"/>
      <c r="C218" s="190" t="s">
        <v>1254</v>
      </c>
      <c r="D218" s="190" t="s">
        <v>151</v>
      </c>
      <c r="E218" s="191" t="s">
        <v>696</v>
      </c>
      <c r="F218" s="192" t="s">
        <v>697</v>
      </c>
      <c r="G218" s="193" t="s">
        <v>306</v>
      </c>
      <c r="H218" s="194">
        <v>1</v>
      </c>
      <c r="I218" s="195"/>
      <c r="J218" s="196">
        <f>ROUND(I218*H218,2)</f>
        <v>0</v>
      </c>
      <c r="K218" s="192" t="s">
        <v>21</v>
      </c>
      <c r="L218" s="59"/>
      <c r="M218" s="197" t="s">
        <v>21</v>
      </c>
      <c r="N218" s="198" t="s">
        <v>45</v>
      </c>
      <c r="O218" s="40"/>
      <c r="P218" s="199">
        <f>O218*H218</f>
        <v>0</v>
      </c>
      <c r="Q218" s="199">
        <v>0</v>
      </c>
      <c r="R218" s="199">
        <f>Q218*H218</f>
        <v>0</v>
      </c>
      <c r="S218" s="199">
        <v>0</v>
      </c>
      <c r="T218" s="200">
        <f>S218*H218</f>
        <v>0</v>
      </c>
      <c r="AR218" s="22" t="s">
        <v>356</v>
      </c>
      <c r="AT218" s="22" t="s">
        <v>151</v>
      </c>
      <c r="AU218" s="22" t="s">
        <v>80</v>
      </c>
      <c r="AY218" s="22" t="s">
        <v>148</v>
      </c>
      <c r="BE218" s="201">
        <f>IF(N218="základní",J218,0)</f>
        <v>0</v>
      </c>
      <c r="BF218" s="201">
        <f>IF(N218="snížená",J218,0)</f>
        <v>0</v>
      </c>
      <c r="BG218" s="201">
        <f>IF(N218="zákl. přenesená",J218,0)</f>
        <v>0</v>
      </c>
      <c r="BH218" s="201">
        <f>IF(N218="sníž. přenesená",J218,0)</f>
        <v>0</v>
      </c>
      <c r="BI218" s="201">
        <f>IF(N218="nulová",J218,0)</f>
        <v>0</v>
      </c>
      <c r="BJ218" s="22" t="s">
        <v>155</v>
      </c>
      <c r="BK218" s="201">
        <f>ROUND(I218*H218,2)</f>
        <v>0</v>
      </c>
      <c r="BL218" s="22" t="s">
        <v>356</v>
      </c>
      <c r="BM218" s="22" t="s">
        <v>1255</v>
      </c>
    </row>
    <row r="219" spans="2:65" s="1" customFormat="1" ht="16.5" customHeight="1">
      <c r="B219" s="39"/>
      <c r="C219" s="190" t="s">
        <v>1256</v>
      </c>
      <c r="D219" s="190" t="s">
        <v>151</v>
      </c>
      <c r="E219" s="191" t="s">
        <v>700</v>
      </c>
      <c r="F219" s="192" t="s">
        <v>701</v>
      </c>
      <c r="G219" s="193" t="s">
        <v>306</v>
      </c>
      <c r="H219" s="194">
        <v>1</v>
      </c>
      <c r="I219" s="195"/>
      <c r="J219" s="196">
        <f>ROUND(I219*H219,2)</f>
        <v>0</v>
      </c>
      <c r="K219" s="192" t="s">
        <v>21</v>
      </c>
      <c r="L219" s="59"/>
      <c r="M219" s="197" t="s">
        <v>21</v>
      </c>
      <c r="N219" s="236" t="s">
        <v>45</v>
      </c>
      <c r="O219" s="237"/>
      <c r="P219" s="238">
        <f>O219*H219</f>
        <v>0</v>
      </c>
      <c r="Q219" s="238">
        <v>0</v>
      </c>
      <c r="R219" s="238">
        <f>Q219*H219</f>
        <v>0</v>
      </c>
      <c r="S219" s="238">
        <v>0</v>
      </c>
      <c r="T219" s="239">
        <f>S219*H219</f>
        <v>0</v>
      </c>
      <c r="AR219" s="22" t="s">
        <v>356</v>
      </c>
      <c r="AT219" s="22" t="s">
        <v>151</v>
      </c>
      <c r="AU219" s="22" t="s">
        <v>80</v>
      </c>
      <c r="AY219" s="22" t="s">
        <v>148</v>
      </c>
      <c r="BE219" s="201">
        <f>IF(N219="základní",J219,0)</f>
        <v>0</v>
      </c>
      <c r="BF219" s="201">
        <f>IF(N219="snížená",J219,0)</f>
        <v>0</v>
      </c>
      <c r="BG219" s="201">
        <f>IF(N219="zákl. přenesená",J219,0)</f>
        <v>0</v>
      </c>
      <c r="BH219" s="201">
        <f>IF(N219="sníž. přenesená",J219,0)</f>
        <v>0</v>
      </c>
      <c r="BI219" s="201">
        <f>IF(N219="nulová",J219,0)</f>
        <v>0</v>
      </c>
      <c r="BJ219" s="22" t="s">
        <v>155</v>
      </c>
      <c r="BK219" s="201">
        <f>ROUND(I219*H219,2)</f>
        <v>0</v>
      </c>
      <c r="BL219" s="22" t="s">
        <v>356</v>
      </c>
      <c r="BM219" s="22" t="s">
        <v>1257</v>
      </c>
    </row>
    <row r="220" spans="2:65" s="1" customFormat="1" ht="6.95" customHeight="1">
      <c r="B220" s="54"/>
      <c r="C220" s="55"/>
      <c r="D220" s="55"/>
      <c r="E220" s="55"/>
      <c r="F220" s="55"/>
      <c r="G220" s="55"/>
      <c r="H220" s="55"/>
      <c r="I220" s="137"/>
      <c r="J220" s="55"/>
      <c r="K220" s="55"/>
      <c r="L220" s="59"/>
    </row>
  </sheetData>
  <sheetProtection algorithmName="SHA-512" hashValue="O2Jlf4ALV5spNb9MAbM90r+b/NOMP2QkI9A232qnkWeUfY1vG21u3kgHUoDOgZi+k9ucarV3VbJ51bz9wJFf4g==" saltValue="4U53AZ7RMeTWsE4752R1wcuwJhbq5hSwvgjjdvsHkMWR0M3TzYMBEiHYBZus9iH/43XatCCPBt0/rdYTWNL3Yg==" spinCount="100000" sheet="1" objects="1" scenarios="1" formatColumns="0" formatRows="0" autoFilter="0"/>
  <autoFilter ref="C89:K219"/>
  <mergeCells count="10">
    <mergeCell ref="J51:J52"/>
    <mergeCell ref="E80:H80"/>
    <mergeCell ref="E82:H82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9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73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9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19"/>
      <c r="B1" s="110"/>
      <c r="C1" s="110"/>
      <c r="D1" s="111" t="s">
        <v>1</v>
      </c>
      <c r="E1" s="110"/>
      <c r="F1" s="112" t="s">
        <v>104</v>
      </c>
      <c r="G1" s="366" t="s">
        <v>105</v>
      </c>
      <c r="H1" s="366"/>
      <c r="I1" s="113"/>
      <c r="J1" s="112" t="s">
        <v>106</v>
      </c>
      <c r="K1" s="111" t="s">
        <v>107</v>
      </c>
      <c r="L1" s="112" t="s">
        <v>108</v>
      </c>
      <c r="M1" s="112"/>
      <c r="N1" s="112"/>
      <c r="O1" s="112"/>
      <c r="P1" s="112"/>
      <c r="Q1" s="112"/>
      <c r="R1" s="112"/>
      <c r="S1" s="112"/>
      <c r="T1" s="112"/>
      <c r="U1" s="18"/>
      <c r="V1" s="18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</row>
    <row r="2" spans="1:70" ht="36.950000000000003" customHeight="1"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AT2" s="22" t="s">
        <v>97</v>
      </c>
    </row>
    <row r="3" spans="1:70" ht="6.95" customHeight="1">
      <c r="B3" s="23"/>
      <c r="C3" s="24"/>
      <c r="D3" s="24"/>
      <c r="E3" s="24"/>
      <c r="F3" s="24"/>
      <c r="G3" s="24"/>
      <c r="H3" s="24"/>
      <c r="I3" s="114"/>
      <c r="J3" s="24"/>
      <c r="K3" s="25"/>
      <c r="AT3" s="22" t="s">
        <v>82</v>
      </c>
    </row>
    <row r="4" spans="1:70" ht="36.950000000000003" customHeight="1">
      <c r="B4" s="26"/>
      <c r="C4" s="27"/>
      <c r="D4" s="28" t="s">
        <v>109</v>
      </c>
      <c r="E4" s="27"/>
      <c r="F4" s="27"/>
      <c r="G4" s="27"/>
      <c r="H4" s="27"/>
      <c r="I4" s="115"/>
      <c r="J4" s="27"/>
      <c r="K4" s="29"/>
      <c r="M4" s="30" t="s">
        <v>12</v>
      </c>
      <c r="AT4" s="22" t="s">
        <v>35</v>
      </c>
    </row>
    <row r="5" spans="1:70" ht="6.95" customHeight="1">
      <c r="B5" s="26"/>
      <c r="C5" s="27"/>
      <c r="D5" s="27"/>
      <c r="E5" s="27"/>
      <c r="F5" s="27"/>
      <c r="G5" s="27"/>
      <c r="H5" s="27"/>
      <c r="I5" s="115"/>
      <c r="J5" s="27"/>
      <c r="K5" s="29"/>
    </row>
    <row r="6" spans="1:70">
      <c r="B6" s="26"/>
      <c r="C6" s="27"/>
      <c r="D6" s="35" t="s">
        <v>18</v>
      </c>
      <c r="E6" s="27"/>
      <c r="F6" s="27"/>
      <c r="G6" s="27"/>
      <c r="H6" s="27"/>
      <c r="I6" s="115"/>
      <c r="J6" s="27"/>
      <c r="K6" s="29"/>
    </row>
    <row r="7" spans="1:70" ht="16.5" customHeight="1">
      <c r="B7" s="26"/>
      <c r="C7" s="27"/>
      <c r="D7" s="27"/>
      <c r="E7" s="358" t="str">
        <f>'Rekapitulace stavby'!K6</f>
        <v>Město Libavá - Rekonstrukce předávacích stanic PDA, kuchyně a teplovodu z CK</v>
      </c>
      <c r="F7" s="359"/>
      <c r="G7" s="359"/>
      <c r="H7" s="359"/>
      <c r="I7" s="115"/>
      <c r="J7" s="27"/>
      <c r="K7" s="29"/>
    </row>
    <row r="8" spans="1:70" s="1" customFormat="1">
      <c r="B8" s="39"/>
      <c r="C8" s="40"/>
      <c r="D8" s="35" t="s">
        <v>110</v>
      </c>
      <c r="E8" s="40"/>
      <c r="F8" s="40"/>
      <c r="G8" s="40"/>
      <c r="H8" s="40"/>
      <c r="I8" s="116"/>
      <c r="J8" s="40"/>
      <c r="K8" s="43"/>
    </row>
    <row r="9" spans="1:70" s="1" customFormat="1" ht="36.950000000000003" customHeight="1">
      <c r="B9" s="39"/>
      <c r="C9" s="40"/>
      <c r="D9" s="40"/>
      <c r="E9" s="360" t="s">
        <v>1258</v>
      </c>
      <c r="F9" s="361"/>
      <c r="G9" s="361"/>
      <c r="H9" s="361"/>
      <c r="I9" s="116"/>
      <c r="J9" s="40"/>
      <c r="K9" s="43"/>
    </row>
    <row r="10" spans="1:70" s="1" customFormat="1" ht="13.5">
      <c r="B10" s="39"/>
      <c r="C10" s="40"/>
      <c r="D10" s="40"/>
      <c r="E10" s="40"/>
      <c r="F10" s="40"/>
      <c r="G10" s="40"/>
      <c r="H10" s="40"/>
      <c r="I10" s="116"/>
      <c r="J10" s="40"/>
      <c r="K10" s="43"/>
    </row>
    <row r="11" spans="1:70" s="1" customFormat="1" ht="14.45" customHeight="1">
      <c r="B11" s="39"/>
      <c r="C11" s="40"/>
      <c r="D11" s="35" t="s">
        <v>20</v>
      </c>
      <c r="E11" s="40"/>
      <c r="F11" s="33" t="s">
        <v>21</v>
      </c>
      <c r="G11" s="40"/>
      <c r="H11" s="40"/>
      <c r="I11" s="117" t="s">
        <v>22</v>
      </c>
      <c r="J11" s="33" t="s">
        <v>21</v>
      </c>
      <c r="K11" s="43"/>
    </row>
    <row r="12" spans="1:70" s="1" customFormat="1" ht="14.45" customHeight="1">
      <c r="B12" s="39"/>
      <c r="C12" s="40"/>
      <c r="D12" s="35" t="s">
        <v>23</v>
      </c>
      <c r="E12" s="40"/>
      <c r="F12" s="33" t="s">
        <v>24</v>
      </c>
      <c r="G12" s="40"/>
      <c r="H12" s="40"/>
      <c r="I12" s="117" t="s">
        <v>25</v>
      </c>
      <c r="J12" s="118" t="str">
        <f>'Rekapitulace stavby'!AN8</f>
        <v>5. 1. 2018</v>
      </c>
      <c r="K12" s="43"/>
    </row>
    <row r="13" spans="1:70" s="1" customFormat="1" ht="10.9" customHeight="1">
      <c r="B13" s="39"/>
      <c r="C13" s="40"/>
      <c r="D13" s="40"/>
      <c r="E13" s="40"/>
      <c r="F13" s="40"/>
      <c r="G13" s="40"/>
      <c r="H13" s="40"/>
      <c r="I13" s="116"/>
      <c r="J13" s="40"/>
      <c r="K13" s="43"/>
    </row>
    <row r="14" spans="1:70" s="1" customFormat="1" ht="14.45" customHeight="1">
      <c r="B14" s="39"/>
      <c r="C14" s="40"/>
      <c r="D14" s="35" t="s">
        <v>27</v>
      </c>
      <c r="E14" s="40"/>
      <c r="F14" s="40"/>
      <c r="G14" s="40"/>
      <c r="H14" s="40"/>
      <c r="I14" s="117" t="s">
        <v>28</v>
      </c>
      <c r="J14" s="33" t="s">
        <v>21</v>
      </c>
      <c r="K14" s="43"/>
    </row>
    <row r="15" spans="1:70" s="1" customFormat="1" ht="18" customHeight="1">
      <c r="B15" s="39"/>
      <c r="C15" s="40"/>
      <c r="D15" s="40"/>
      <c r="E15" s="33" t="s">
        <v>29</v>
      </c>
      <c r="F15" s="40"/>
      <c r="G15" s="40"/>
      <c r="H15" s="40"/>
      <c r="I15" s="117" t="s">
        <v>30</v>
      </c>
      <c r="J15" s="33" t="s">
        <v>21</v>
      </c>
      <c r="K15" s="43"/>
    </row>
    <row r="16" spans="1:70" s="1" customFormat="1" ht="6.95" customHeight="1">
      <c r="B16" s="39"/>
      <c r="C16" s="40"/>
      <c r="D16" s="40"/>
      <c r="E16" s="40"/>
      <c r="F16" s="40"/>
      <c r="G16" s="40"/>
      <c r="H16" s="40"/>
      <c r="I16" s="116"/>
      <c r="J16" s="40"/>
      <c r="K16" s="43"/>
    </row>
    <row r="17" spans="2:11" s="1" customFormat="1" ht="14.45" customHeight="1">
      <c r="B17" s="39"/>
      <c r="C17" s="40"/>
      <c r="D17" s="35" t="s">
        <v>31</v>
      </c>
      <c r="E17" s="40"/>
      <c r="F17" s="40"/>
      <c r="G17" s="40"/>
      <c r="H17" s="40"/>
      <c r="I17" s="117" t="s">
        <v>28</v>
      </c>
      <c r="J17" s="33" t="str">
        <f>IF('Rekapitulace stavby'!AN13="Vyplň údaj","",IF('Rekapitulace stavby'!AN13="","",'Rekapitulace stavby'!AN13))</f>
        <v/>
      </c>
      <c r="K17" s="43"/>
    </row>
    <row r="18" spans="2:11" s="1" customFormat="1" ht="18" customHeight="1">
      <c r="B18" s="39"/>
      <c r="C18" s="40"/>
      <c r="D18" s="40"/>
      <c r="E18" s="33" t="str">
        <f>IF('Rekapitulace stavby'!E14="Vyplň údaj","",IF('Rekapitulace stavby'!E14="","",'Rekapitulace stavby'!E14))</f>
        <v/>
      </c>
      <c r="F18" s="40"/>
      <c r="G18" s="40"/>
      <c r="H18" s="40"/>
      <c r="I18" s="117" t="s">
        <v>30</v>
      </c>
      <c r="J18" s="33" t="str">
        <f>IF('Rekapitulace stavby'!AN14="Vyplň údaj","",IF('Rekapitulace stavby'!AN14="","",'Rekapitulace stavby'!AN14))</f>
        <v/>
      </c>
      <c r="K18" s="43"/>
    </row>
    <row r="19" spans="2:11" s="1" customFormat="1" ht="6.95" customHeight="1">
      <c r="B19" s="39"/>
      <c r="C19" s="40"/>
      <c r="D19" s="40"/>
      <c r="E19" s="40"/>
      <c r="F19" s="40"/>
      <c r="G19" s="40"/>
      <c r="H19" s="40"/>
      <c r="I19" s="116"/>
      <c r="J19" s="40"/>
      <c r="K19" s="43"/>
    </row>
    <row r="20" spans="2:11" s="1" customFormat="1" ht="14.45" customHeight="1">
      <c r="B20" s="39"/>
      <c r="C20" s="40"/>
      <c r="D20" s="35" t="s">
        <v>33</v>
      </c>
      <c r="E20" s="40"/>
      <c r="F20" s="40"/>
      <c r="G20" s="40"/>
      <c r="H20" s="40"/>
      <c r="I20" s="117" t="s">
        <v>28</v>
      </c>
      <c r="J20" s="33" t="s">
        <v>21</v>
      </c>
      <c r="K20" s="43"/>
    </row>
    <row r="21" spans="2:11" s="1" customFormat="1" ht="18" customHeight="1">
      <c r="B21" s="39"/>
      <c r="C21" s="40"/>
      <c r="D21" s="40"/>
      <c r="E21" s="33" t="s">
        <v>34</v>
      </c>
      <c r="F21" s="40"/>
      <c r="G21" s="40"/>
      <c r="H21" s="40"/>
      <c r="I21" s="117" t="s">
        <v>30</v>
      </c>
      <c r="J21" s="33" t="s">
        <v>21</v>
      </c>
      <c r="K21" s="43"/>
    </row>
    <row r="22" spans="2:11" s="1" customFormat="1" ht="6.95" customHeight="1">
      <c r="B22" s="39"/>
      <c r="C22" s="40"/>
      <c r="D22" s="40"/>
      <c r="E22" s="40"/>
      <c r="F22" s="40"/>
      <c r="G22" s="40"/>
      <c r="H22" s="40"/>
      <c r="I22" s="116"/>
      <c r="J22" s="40"/>
      <c r="K22" s="43"/>
    </row>
    <row r="23" spans="2:11" s="1" customFormat="1" ht="14.45" customHeight="1">
      <c r="B23" s="39"/>
      <c r="C23" s="40"/>
      <c r="D23" s="35" t="s">
        <v>36</v>
      </c>
      <c r="E23" s="40"/>
      <c r="F23" s="40"/>
      <c r="G23" s="40"/>
      <c r="H23" s="40"/>
      <c r="I23" s="116"/>
      <c r="J23" s="40"/>
      <c r="K23" s="43"/>
    </row>
    <row r="24" spans="2:11" s="6" customFormat="1" ht="16.5" customHeight="1">
      <c r="B24" s="119"/>
      <c r="C24" s="120"/>
      <c r="D24" s="120"/>
      <c r="E24" s="327" t="s">
        <v>21</v>
      </c>
      <c r="F24" s="327"/>
      <c r="G24" s="327"/>
      <c r="H24" s="327"/>
      <c r="I24" s="121"/>
      <c r="J24" s="120"/>
      <c r="K24" s="122"/>
    </row>
    <row r="25" spans="2:11" s="1" customFormat="1" ht="6.95" customHeight="1">
      <c r="B25" s="39"/>
      <c r="C25" s="40"/>
      <c r="D25" s="40"/>
      <c r="E25" s="40"/>
      <c r="F25" s="40"/>
      <c r="G25" s="40"/>
      <c r="H25" s="40"/>
      <c r="I25" s="116"/>
      <c r="J25" s="40"/>
      <c r="K25" s="43"/>
    </row>
    <row r="26" spans="2:11" s="1" customFormat="1" ht="6.95" customHeight="1">
      <c r="B26" s="39"/>
      <c r="C26" s="40"/>
      <c r="D26" s="83"/>
      <c r="E26" s="83"/>
      <c r="F26" s="83"/>
      <c r="G26" s="83"/>
      <c r="H26" s="83"/>
      <c r="I26" s="123"/>
      <c r="J26" s="83"/>
      <c r="K26" s="124"/>
    </row>
    <row r="27" spans="2:11" s="1" customFormat="1" ht="25.35" customHeight="1">
      <c r="B27" s="39"/>
      <c r="C27" s="40"/>
      <c r="D27" s="125" t="s">
        <v>38</v>
      </c>
      <c r="E27" s="40"/>
      <c r="F27" s="40"/>
      <c r="G27" s="40"/>
      <c r="H27" s="40"/>
      <c r="I27" s="116"/>
      <c r="J27" s="126">
        <f>ROUND(J84,2)</f>
        <v>0</v>
      </c>
      <c r="K27" s="43"/>
    </row>
    <row r="28" spans="2:11" s="1" customFormat="1" ht="6.95" customHeight="1">
      <c r="B28" s="39"/>
      <c r="C28" s="40"/>
      <c r="D28" s="83"/>
      <c r="E28" s="83"/>
      <c r="F28" s="83"/>
      <c r="G28" s="83"/>
      <c r="H28" s="83"/>
      <c r="I28" s="123"/>
      <c r="J28" s="83"/>
      <c r="K28" s="124"/>
    </row>
    <row r="29" spans="2:11" s="1" customFormat="1" ht="14.45" customHeight="1">
      <c r="B29" s="39"/>
      <c r="C29" s="40"/>
      <c r="D29" s="40"/>
      <c r="E29" s="40"/>
      <c r="F29" s="44" t="s">
        <v>40</v>
      </c>
      <c r="G29" s="40"/>
      <c r="H29" s="40"/>
      <c r="I29" s="127" t="s">
        <v>39</v>
      </c>
      <c r="J29" s="44" t="s">
        <v>41</v>
      </c>
      <c r="K29" s="43"/>
    </row>
    <row r="30" spans="2:11" s="1" customFormat="1" ht="14.45" hidden="1" customHeight="1">
      <c r="B30" s="39"/>
      <c r="C30" s="40"/>
      <c r="D30" s="47" t="s">
        <v>42</v>
      </c>
      <c r="E30" s="47" t="s">
        <v>43</v>
      </c>
      <c r="F30" s="128">
        <f>ROUND(SUM(BE84:BE172), 2)</f>
        <v>0</v>
      </c>
      <c r="G30" s="40"/>
      <c r="H30" s="40"/>
      <c r="I30" s="129">
        <v>0.21</v>
      </c>
      <c r="J30" s="128">
        <f>ROUND(ROUND((SUM(BE84:BE172)), 2)*I30, 2)</f>
        <v>0</v>
      </c>
      <c r="K30" s="43"/>
    </row>
    <row r="31" spans="2:11" s="1" customFormat="1" ht="14.45" hidden="1" customHeight="1">
      <c r="B31" s="39"/>
      <c r="C31" s="40"/>
      <c r="D31" s="40"/>
      <c r="E31" s="47" t="s">
        <v>44</v>
      </c>
      <c r="F31" s="128">
        <f>ROUND(SUM(BF84:BF172), 2)</f>
        <v>0</v>
      </c>
      <c r="G31" s="40"/>
      <c r="H31" s="40"/>
      <c r="I31" s="129">
        <v>0.15</v>
      </c>
      <c r="J31" s="128">
        <f>ROUND(ROUND((SUM(BF84:BF172)), 2)*I31, 2)</f>
        <v>0</v>
      </c>
      <c r="K31" s="43"/>
    </row>
    <row r="32" spans="2:11" s="1" customFormat="1" ht="14.45" customHeight="1">
      <c r="B32" s="39"/>
      <c r="C32" s="40"/>
      <c r="D32" s="47" t="s">
        <v>42</v>
      </c>
      <c r="E32" s="47" t="s">
        <v>45</v>
      </c>
      <c r="F32" s="128">
        <f>ROUND(SUM(BG84:BG172), 2)</f>
        <v>0</v>
      </c>
      <c r="G32" s="40"/>
      <c r="H32" s="40"/>
      <c r="I32" s="129">
        <v>0.21</v>
      </c>
      <c r="J32" s="128">
        <v>0</v>
      </c>
      <c r="K32" s="43"/>
    </row>
    <row r="33" spans="2:11" s="1" customFormat="1" ht="14.45" customHeight="1">
      <c r="B33" s="39"/>
      <c r="C33" s="40"/>
      <c r="D33" s="40"/>
      <c r="E33" s="47" t="s">
        <v>46</v>
      </c>
      <c r="F33" s="128">
        <f>ROUND(SUM(BH84:BH172), 2)</f>
        <v>0</v>
      </c>
      <c r="G33" s="40"/>
      <c r="H33" s="40"/>
      <c r="I33" s="129">
        <v>0.15</v>
      </c>
      <c r="J33" s="128">
        <v>0</v>
      </c>
      <c r="K33" s="43"/>
    </row>
    <row r="34" spans="2:11" s="1" customFormat="1" ht="14.45" hidden="1" customHeight="1">
      <c r="B34" s="39"/>
      <c r="C34" s="40"/>
      <c r="D34" s="40"/>
      <c r="E34" s="47" t="s">
        <v>47</v>
      </c>
      <c r="F34" s="128">
        <f>ROUND(SUM(BI84:BI172), 2)</f>
        <v>0</v>
      </c>
      <c r="G34" s="40"/>
      <c r="H34" s="40"/>
      <c r="I34" s="129">
        <v>0</v>
      </c>
      <c r="J34" s="128">
        <v>0</v>
      </c>
      <c r="K34" s="43"/>
    </row>
    <row r="35" spans="2:11" s="1" customFormat="1" ht="6.95" customHeight="1">
      <c r="B35" s="39"/>
      <c r="C35" s="40"/>
      <c r="D35" s="40"/>
      <c r="E35" s="40"/>
      <c r="F35" s="40"/>
      <c r="G35" s="40"/>
      <c r="H35" s="40"/>
      <c r="I35" s="116"/>
      <c r="J35" s="40"/>
      <c r="K35" s="43"/>
    </row>
    <row r="36" spans="2:11" s="1" customFormat="1" ht="25.35" customHeight="1">
      <c r="B36" s="39"/>
      <c r="C36" s="130"/>
      <c r="D36" s="131" t="s">
        <v>48</v>
      </c>
      <c r="E36" s="77"/>
      <c r="F36" s="77"/>
      <c r="G36" s="132" t="s">
        <v>49</v>
      </c>
      <c r="H36" s="133" t="s">
        <v>50</v>
      </c>
      <c r="I36" s="134"/>
      <c r="J36" s="135">
        <f>SUM(J27:J34)</f>
        <v>0</v>
      </c>
      <c r="K36" s="136"/>
    </row>
    <row r="37" spans="2:11" s="1" customFormat="1" ht="14.45" customHeight="1">
      <c r="B37" s="54"/>
      <c r="C37" s="55"/>
      <c r="D37" s="55"/>
      <c r="E37" s="55"/>
      <c r="F37" s="55"/>
      <c r="G37" s="55"/>
      <c r="H37" s="55"/>
      <c r="I37" s="137"/>
      <c r="J37" s="55"/>
      <c r="K37" s="56"/>
    </row>
    <row r="41" spans="2:11" s="1" customFormat="1" ht="6.95" customHeight="1">
      <c r="B41" s="138"/>
      <c r="C41" s="139"/>
      <c r="D41" s="139"/>
      <c r="E41" s="139"/>
      <c r="F41" s="139"/>
      <c r="G41" s="139"/>
      <c r="H41" s="139"/>
      <c r="I41" s="140"/>
      <c r="J41" s="139"/>
      <c r="K41" s="141"/>
    </row>
    <row r="42" spans="2:11" s="1" customFormat="1" ht="36.950000000000003" customHeight="1">
      <c r="B42" s="39"/>
      <c r="C42" s="28" t="s">
        <v>112</v>
      </c>
      <c r="D42" s="40"/>
      <c r="E42" s="40"/>
      <c r="F42" s="40"/>
      <c r="G42" s="40"/>
      <c r="H42" s="40"/>
      <c r="I42" s="116"/>
      <c r="J42" s="40"/>
      <c r="K42" s="43"/>
    </row>
    <row r="43" spans="2:11" s="1" customFormat="1" ht="6.95" customHeight="1">
      <c r="B43" s="39"/>
      <c r="C43" s="40"/>
      <c r="D43" s="40"/>
      <c r="E43" s="40"/>
      <c r="F43" s="40"/>
      <c r="G43" s="40"/>
      <c r="H43" s="40"/>
      <c r="I43" s="116"/>
      <c r="J43" s="40"/>
      <c r="K43" s="43"/>
    </row>
    <row r="44" spans="2:11" s="1" customFormat="1" ht="14.45" customHeight="1">
      <c r="B44" s="39"/>
      <c r="C44" s="35" t="s">
        <v>18</v>
      </c>
      <c r="D44" s="40"/>
      <c r="E44" s="40"/>
      <c r="F44" s="40"/>
      <c r="G44" s="40"/>
      <c r="H44" s="40"/>
      <c r="I44" s="116"/>
      <c r="J44" s="40"/>
      <c r="K44" s="43"/>
    </row>
    <row r="45" spans="2:11" s="1" customFormat="1" ht="16.5" customHeight="1">
      <c r="B45" s="39"/>
      <c r="C45" s="40"/>
      <c r="D45" s="40"/>
      <c r="E45" s="358" t="str">
        <f>E7</f>
        <v>Město Libavá - Rekonstrukce předávacích stanic PDA, kuchyně a teplovodu z CK</v>
      </c>
      <c r="F45" s="359"/>
      <c r="G45" s="359"/>
      <c r="H45" s="359"/>
      <c r="I45" s="116"/>
      <c r="J45" s="40"/>
      <c r="K45" s="43"/>
    </row>
    <row r="46" spans="2:11" s="1" customFormat="1" ht="14.45" customHeight="1">
      <c r="B46" s="39"/>
      <c r="C46" s="35" t="s">
        <v>110</v>
      </c>
      <c r="D46" s="40"/>
      <c r="E46" s="40"/>
      <c r="F46" s="40"/>
      <c r="G46" s="40"/>
      <c r="H46" s="40"/>
      <c r="I46" s="116"/>
      <c r="J46" s="40"/>
      <c r="K46" s="43"/>
    </row>
    <row r="47" spans="2:11" s="1" customFormat="1" ht="17.25" customHeight="1">
      <c r="B47" s="39"/>
      <c r="C47" s="40"/>
      <c r="D47" s="40"/>
      <c r="E47" s="360" t="str">
        <f>E9</f>
        <v>D.3.3.7 - Předávací stanice v objektu kuchyně - MAR</v>
      </c>
      <c r="F47" s="361"/>
      <c r="G47" s="361"/>
      <c r="H47" s="361"/>
      <c r="I47" s="116"/>
      <c r="J47" s="40"/>
      <c r="K47" s="43"/>
    </row>
    <row r="48" spans="2:11" s="1" customFormat="1" ht="6.95" customHeight="1">
      <c r="B48" s="39"/>
      <c r="C48" s="40"/>
      <c r="D48" s="40"/>
      <c r="E48" s="40"/>
      <c r="F48" s="40"/>
      <c r="G48" s="40"/>
      <c r="H48" s="40"/>
      <c r="I48" s="116"/>
      <c r="J48" s="40"/>
      <c r="K48" s="43"/>
    </row>
    <row r="49" spans="2:47" s="1" customFormat="1" ht="18" customHeight="1">
      <c r="B49" s="39"/>
      <c r="C49" s="35" t="s">
        <v>23</v>
      </c>
      <c r="D49" s="40"/>
      <c r="E49" s="40"/>
      <c r="F49" s="33" t="str">
        <f>F12</f>
        <v xml:space="preserve"> Město Libavá</v>
      </c>
      <c r="G49" s="40"/>
      <c r="H49" s="40"/>
      <c r="I49" s="117" t="s">
        <v>25</v>
      </c>
      <c r="J49" s="118" t="str">
        <f>IF(J12="","",J12)</f>
        <v>5. 1. 2018</v>
      </c>
      <c r="K49" s="43"/>
    </row>
    <row r="50" spans="2:47" s="1" customFormat="1" ht="6.95" customHeight="1">
      <c r="B50" s="39"/>
      <c r="C50" s="40"/>
      <c r="D50" s="40"/>
      <c r="E50" s="40"/>
      <c r="F50" s="40"/>
      <c r="G50" s="40"/>
      <c r="H50" s="40"/>
      <c r="I50" s="116"/>
      <c r="J50" s="40"/>
      <c r="K50" s="43"/>
    </row>
    <row r="51" spans="2:47" s="1" customFormat="1">
      <c r="B51" s="39"/>
      <c r="C51" s="35" t="s">
        <v>27</v>
      </c>
      <c r="D51" s="40"/>
      <c r="E51" s="40"/>
      <c r="F51" s="33" t="str">
        <f>E15</f>
        <v xml:space="preserve"> Armádní Servisní, p. o.</v>
      </c>
      <c r="G51" s="40"/>
      <c r="H51" s="40"/>
      <c r="I51" s="117" t="s">
        <v>33</v>
      </c>
      <c r="J51" s="327" t="str">
        <f>E21</f>
        <v xml:space="preserve"> Ing. Zdeněk Kovář</v>
      </c>
      <c r="K51" s="43"/>
    </row>
    <row r="52" spans="2:47" s="1" customFormat="1" ht="14.45" customHeight="1">
      <c r="B52" s="39"/>
      <c r="C52" s="35" t="s">
        <v>31</v>
      </c>
      <c r="D52" s="40"/>
      <c r="E52" s="40"/>
      <c r="F52" s="33" t="str">
        <f>IF(E18="","",E18)</f>
        <v/>
      </c>
      <c r="G52" s="40"/>
      <c r="H52" s="40"/>
      <c r="I52" s="116"/>
      <c r="J52" s="362"/>
      <c r="K52" s="43"/>
    </row>
    <row r="53" spans="2:47" s="1" customFormat="1" ht="10.35" customHeight="1">
      <c r="B53" s="39"/>
      <c r="C53" s="40"/>
      <c r="D53" s="40"/>
      <c r="E53" s="40"/>
      <c r="F53" s="40"/>
      <c r="G53" s="40"/>
      <c r="H53" s="40"/>
      <c r="I53" s="116"/>
      <c r="J53" s="40"/>
      <c r="K53" s="43"/>
    </row>
    <row r="54" spans="2:47" s="1" customFormat="1" ht="29.25" customHeight="1">
      <c r="B54" s="39"/>
      <c r="C54" s="142" t="s">
        <v>113</v>
      </c>
      <c r="D54" s="130"/>
      <c r="E54" s="130"/>
      <c r="F54" s="130"/>
      <c r="G54" s="130"/>
      <c r="H54" s="130"/>
      <c r="I54" s="143"/>
      <c r="J54" s="144" t="s">
        <v>114</v>
      </c>
      <c r="K54" s="145"/>
    </row>
    <row r="55" spans="2:47" s="1" customFormat="1" ht="10.35" customHeight="1">
      <c r="B55" s="39"/>
      <c r="C55" s="40"/>
      <c r="D55" s="40"/>
      <c r="E55" s="40"/>
      <c r="F55" s="40"/>
      <c r="G55" s="40"/>
      <c r="H55" s="40"/>
      <c r="I55" s="116"/>
      <c r="J55" s="40"/>
      <c r="K55" s="43"/>
    </row>
    <row r="56" spans="2:47" s="1" customFormat="1" ht="29.25" customHeight="1">
      <c r="B56" s="39"/>
      <c r="C56" s="146" t="s">
        <v>115</v>
      </c>
      <c r="D56" s="40"/>
      <c r="E56" s="40"/>
      <c r="F56" s="40"/>
      <c r="G56" s="40"/>
      <c r="H56" s="40"/>
      <c r="I56" s="116"/>
      <c r="J56" s="126">
        <f>J84</f>
        <v>0</v>
      </c>
      <c r="K56" s="43"/>
      <c r="AU56" s="22" t="s">
        <v>116</v>
      </c>
    </row>
    <row r="57" spans="2:47" s="7" customFormat="1" ht="24.95" customHeight="1">
      <c r="B57" s="147"/>
      <c r="C57" s="148"/>
      <c r="D57" s="149" t="s">
        <v>706</v>
      </c>
      <c r="E57" s="150"/>
      <c r="F57" s="150"/>
      <c r="G57" s="150"/>
      <c r="H57" s="150"/>
      <c r="I57" s="151"/>
      <c r="J57" s="152">
        <f>J85</f>
        <v>0</v>
      </c>
      <c r="K57" s="153"/>
    </row>
    <row r="58" spans="2:47" s="8" customFormat="1" ht="19.899999999999999" customHeight="1">
      <c r="B58" s="154"/>
      <c r="C58" s="155"/>
      <c r="D58" s="156" t="s">
        <v>707</v>
      </c>
      <c r="E58" s="157"/>
      <c r="F58" s="157"/>
      <c r="G58" s="157"/>
      <c r="H58" s="157"/>
      <c r="I58" s="158"/>
      <c r="J58" s="159">
        <f>J86</f>
        <v>0</v>
      </c>
      <c r="K58" s="160"/>
    </row>
    <row r="59" spans="2:47" s="8" customFormat="1" ht="19.899999999999999" customHeight="1">
      <c r="B59" s="154"/>
      <c r="C59" s="155"/>
      <c r="D59" s="156" t="s">
        <v>1259</v>
      </c>
      <c r="E59" s="157"/>
      <c r="F59" s="157"/>
      <c r="G59" s="157"/>
      <c r="H59" s="157"/>
      <c r="I59" s="158"/>
      <c r="J59" s="159">
        <f>J99</f>
        <v>0</v>
      </c>
      <c r="K59" s="160"/>
    </row>
    <row r="60" spans="2:47" s="8" customFormat="1" ht="19.899999999999999" customHeight="1">
      <c r="B60" s="154"/>
      <c r="C60" s="155"/>
      <c r="D60" s="156" t="s">
        <v>709</v>
      </c>
      <c r="E60" s="157"/>
      <c r="F60" s="157"/>
      <c r="G60" s="157"/>
      <c r="H60" s="157"/>
      <c r="I60" s="158"/>
      <c r="J60" s="159">
        <f>J125</f>
        <v>0</v>
      </c>
      <c r="K60" s="160"/>
    </row>
    <row r="61" spans="2:47" s="8" customFormat="1" ht="19.899999999999999" customHeight="1">
      <c r="B61" s="154"/>
      <c r="C61" s="155"/>
      <c r="D61" s="156" t="s">
        <v>710</v>
      </c>
      <c r="E61" s="157"/>
      <c r="F61" s="157"/>
      <c r="G61" s="157"/>
      <c r="H61" s="157"/>
      <c r="I61" s="158"/>
      <c r="J61" s="159">
        <f>J137</f>
        <v>0</v>
      </c>
      <c r="K61" s="160"/>
    </row>
    <row r="62" spans="2:47" s="8" customFormat="1" ht="19.899999999999999" customHeight="1">
      <c r="B62" s="154"/>
      <c r="C62" s="155"/>
      <c r="D62" s="156" t="s">
        <v>711</v>
      </c>
      <c r="E62" s="157"/>
      <c r="F62" s="157"/>
      <c r="G62" s="157"/>
      <c r="H62" s="157"/>
      <c r="I62" s="158"/>
      <c r="J62" s="159">
        <f>J149</f>
        <v>0</v>
      </c>
      <c r="K62" s="160"/>
    </row>
    <row r="63" spans="2:47" s="8" customFormat="1" ht="19.899999999999999" customHeight="1">
      <c r="B63" s="154"/>
      <c r="C63" s="155"/>
      <c r="D63" s="156" t="s">
        <v>712</v>
      </c>
      <c r="E63" s="157"/>
      <c r="F63" s="157"/>
      <c r="G63" s="157"/>
      <c r="H63" s="157"/>
      <c r="I63" s="158"/>
      <c r="J63" s="159">
        <f>J160</f>
        <v>0</v>
      </c>
      <c r="K63" s="160"/>
    </row>
    <row r="64" spans="2:47" s="8" customFormat="1" ht="19.899999999999999" customHeight="1">
      <c r="B64" s="154"/>
      <c r="C64" s="155"/>
      <c r="D64" s="156" t="s">
        <v>713</v>
      </c>
      <c r="E64" s="157"/>
      <c r="F64" s="157"/>
      <c r="G64" s="157"/>
      <c r="H64" s="157"/>
      <c r="I64" s="158"/>
      <c r="J64" s="159">
        <f>J166</f>
        <v>0</v>
      </c>
      <c r="K64" s="160"/>
    </row>
    <row r="65" spans="2:12" s="1" customFormat="1" ht="21.75" customHeight="1">
      <c r="B65" s="39"/>
      <c r="C65" s="40"/>
      <c r="D65" s="40"/>
      <c r="E65" s="40"/>
      <c r="F65" s="40"/>
      <c r="G65" s="40"/>
      <c r="H65" s="40"/>
      <c r="I65" s="116"/>
      <c r="J65" s="40"/>
      <c r="K65" s="43"/>
    </row>
    <row r="66" spans="2:12" s="1" customFormat="1" ht="6.95" customHeight="1">
      <c r="B66" s="54"/>
      <c r="C66" s="55"/>
      <c r="D66" s="55"/>
      <c r="E66" s="55"/>
      <c r="F66" s="55"/>
      <c r="G66" s="55"/>
      <c r="H66" s="55"/>
      <c r="I66" s="137"/>
      <c r="J66" s="55"/>
      <c r="K66" s="56"/>
    </row>
    <row r="70" spans="2:12" s="1" customFormat="1" ht="6.95" customHeight="1">
      <c r="B70" s="57"/>
      <c r="C70" s="58"/>
      <c r="D70" s="58"/>
      <c r="E70" s="58"/>
      <c r="F70" s="58"/>
      <c r="G70" s="58"/>
      <c r="H70" s="58"/>
      <c r="I70" s="140"/>
      <c r="J70" s="58"/>
      <c r="K70" s="58"/>
      <c r="L70" s="59"/>
    </row>
    <row r="71" spans="2:12" s="1" customFormat="1" ht="36.950000000000003" customHeight="1">
      <c r="B71" s="39"/>
      <c r="C71" s="60" t="s">
        <v>132</v>
      </c>
      <c r="D71" s="61"/>
      <c r="E71" s="61"/>
      <c r="F71" s="61"/>
      <c r="G71" s="61"/>
      <c r="H71" s="61"/>
      <c r="I71" s="161"/>
      <c r="J71" s="61"/>
      <c r="K71" s="61"/>
      <c r="L71" s="59"/>
    </row>
    <row r="72" spans="2:12" s="1" customFormat="1" ht="6.95" customHeight="1">
      <c r="B72" s="39"/>
      <c r="C72" s="61"/>
      <c r="D72" s="61"/>
      <c r="E72" s="61"/>
      <c r="F72" s="61"/>
      <c r="G72" s="61"/>
      <c r="H72" s="61"/>
      <c r="I72" s="161"/>
      <c r="J72" s="61"/>
      <c r="K72" s="61"/>
      <c r="L72" s="59"/>
    </row>
    <row r="73" spans="2:12" s="1" customFormat="1" ht="14.45" customHeight="1">
      <c r="B73" s="39"/>
      <c r="C73" s="63" t="s">
        <v>18</v>
      </c>
      <c r="D73" s="61"/>
      <c r="E73" s="61"/>
      <c r="F73" s="61"/>
      <c r="G73" s="61"/>
      <c r="H73" s="61"/>
      <c r="I73" s="161"/>
      <c r="J73" s="61"/>
      <c r="K73" s="61"/>
      <c r="L73" s="59"/>
    </row>
    <row r="74" spans="2:12" s="1" customFormat="1" ht="16.5" customHeight="1">
      <c r="B74" s="39"/>
      <c r="C74" s="61"/>
      <c r="D74" s="61"/>
      <c r="E74" s="363" t="str">
        <f>E7</f>
        <v>Město Libavá - Rekonstrukce předávacích stanic PDA, kuchyně a teplovodu z CK</v>
      </c>
      <c r="F74" s="364"/>
      <c r="G74" s="364"/>
      <c r="H74" s="364"/>
      <c r="I74" s="161"/>
      <c r="J74" s="61"/>
      <c r="K74" s="61"/>
      <c r="L74" s="59"/>
    </row>
    <row r="75" spans="2:12" s="1" customFormat="1" ht="14.45" customHeight="1">
      <c r="B75" s="39"/>
      <c r="C75" s="63" t="s">
        <v>110</v>
      </c>
      <c r="D75" s="61"/>
      <c r="E75" s="61"/>
      <c r="F75" s="61"/>
      <c r="G75" s="61"/>
      <c r="H75" s="61"/>
      <c r="I75" s="161"/>
      <c r="J75" s="61"/>
      <c r="K75" s="61"/>
      <c r="L75" s="59"/>
    </row>
    <row r="76" spans="2:12" s="1" customFormat="1" ht="17.25" customHeight="1">
      <c r="B76" s="39"/>
      <c r="C76" s="61"/>
      <c r="D76" s="61"/>
      <c r="E76" s="338" t="str">
        <f>E9</f>
        <v>D.3.3.7 - Předávací stanice v objektu kuchyně - MAR</v>
      </c>
      <c r="F76" s="365"/>
      <c r="G76" s="365"/>
      <c r="H76" s="365"/>
      <c r="I76" s="161"/>
      <c r="J76" s="61"/>
      <c r="K76" s="61"/>
      <c r="L76" s="59"/>
    </row>
    <row r="77" spans="2:12" s="1" customFormat="1" ht="6.95" customHeight="1">
      <c r="B77" s="39"/>
      <c r="C77" s="61"/>
      <c r="D77" s="61"/>
      <c r="E77" s="61"/>
      <c r="F77" s="61"/>
      <c r="G77" s="61"/>
      <c r="H77" s="61"/>
      <c r="I77" s="161"/>
      <c r="J77" s="61"/>
      <c r="K77" s="61"/>
      <c r="L77" s="59"/>
    </row>
    <row r="78" spans="2:12" s="1" customFormat="1" ht="18" customHeight="1">
      <c r="B78" s="39"/>
      <c r="C78" s="63" t="s">
        <v>23</v>
      </c>
      <c r="D78" s="61"/>
      <c r="E78" s="61"/>
      <c r="F78" s="162" t="str">
        <f>F12</f>
        <v xml:space="preserve"> Město Libavá</v>
      </c>
      <c r="G78" s="61"/>
      <c r="H78" s="61"/>
      <c r="I78" s="163" t="s">
        <v>25</v>
      </c>
      <c r="J78" s="71" t="str">
        <f>IF(J12="","",J12)</f>
        <v>5. 1. 2018</v>
      </c>
      <c r="K78" s="61"/>
      <c r="L78" s="59"/>
    </row>
    <row r="79" spans="2:12" s="1" customFormat="1" ht="6.95" customHeight="1">
      <c r="B79" s="39"/>
      <c r="C79" s="61"/>
      <c r="D79" s="61"/>
      <c r="E79" s="61"/>
      <c r="F79" s="61"/>
      <c r="G79" s="61"/>
      <c r="H79" s="61"/>
      <c r="I79" s="161"/>
      <c r="J79" s="61"/>
      <c r="K79" s="61"/>
      <c r="L79" s="59"/>
    </row>
    <row r="80" spans="2:12" s="1" customFormat="1">
      <c r="B80" s="39"/>
      <c r="C80" s="63" t="s">
        <v>27</v>
      </c>
      <c r="D80" s="61"/>
      <c r="E80" s="61"/>
      <c r="F80" s="162" t="str">
        <f>E15</f>
        <v xml:space="preserve"> Armádní Servisní, p. o.</v>
      </c>
      <c r="G80" s="61"/>
      <c r="H80" s="61"/>
      <c r="I80" s="163" t="s">
        <v>33</v>
      </c>
      <c r="J80" s="162" t="str">
        <f>E21</f>
        <v xml:space="preserve"> Ing. Zdeněk Kovář</v>
      </c>
      <c r="K80" s="61"/>
      <c r="L80" s="59"/>
    </row>
    <row r="81" spans="2:65" s="1" customFormat="1" ht="14.45" customHeight="1">
      <c r="B81" s="39"/>
      <c r="C81" s="63" t="s">
        <v>31</v>
      </c>
      <c r="D81" s="61"/>
      <c r="E81" s="61"/>
      <c r="F81" s="162" t="str">
        <f>IF(E18="","",E18)</f>
        <v/>
      </c>
      <c r="G81" s="61"/>
      <c r="H81" s="61"/>
      <c r="I81" s="161"/>
      <c r="J81" s="61"/>
      <c r="K81" s="61"/>
      <c r="L81" s="59"/>
    </row>
    <row r="82" spans="2:65" s="1" customFormat="1" ht="10.35" customHeight="1">
      <c r="B82" s="39"/>
      <c r="C82" s="61"/>
      <c r="D82" s="61"/>
      <c r="E82" s="61"/>
      <c r="F82" s="61"/>
      <c r="G82" s="61"/>
      <c r="H82" s="61"/>
      <c r="I82" s="161"/>
      <c r="J82" s="61"/>
      <c r="K82" s="61"/>
      <c r="L82" s="59"/>
    </row>
    <row r="83" spans="2:65" s="9" customFormat="1" ht="29.25" customHeight="1">
      <c r="B83" s="164"/>
      <c r="C83" s="165" t="s">
        <v>133</v>
      </c>
      <c r="D83" s="166" t="s">
        <v>57</v>
      </c>
      <c r="E83" s="166" t="s">
        <v>53</v>
      </c>
      <c r="F83" s="166" t="s">
        <v>134</v>
      </c>
      <c r="G83" s="166" t="s">
        <v>135</v>
      </c>
      <c r="H83" s="166" t="s">
        <v>136</v>
      </c>
      <c r="I83" s="167" t="s">
        <v>137</v>
      </c>
      <c r="J83" s="166" t="s">
        <v>114</v>
      </c>
      <c r="K83" s="168" t="s">
        <v>138</v>
      </c>
      <c r="L83" s="169"/>
      <c r="M83" s="79" t="s">
        <v>139</v>
      </c>
      <c r="N83" s="80" t="s">
        <v>42</v>
      </c>
      <c r="O83" s="80" t="s">
        <v>140</v>
      </c>
      <c r="P83" s="80" t="s">
        <v>141</v>
      </c>
      <c r="Q83" s="80" t="s">
        <v>142</v>
      </c>
      <c r="R83" s="80" t="s">
        <v>143</v>
      </c>
      <c r="S83" s="80" t="s">
        <v>144</v>
      </c>
      <c r="T83" s="81" t="s">
        <v>145</v>
      </c>
    </row>
    <row r="84" spans="2:65" s="1" customFormat="1" ht="29.25" customHeight="1">
      <c r="B84" s="39"/>
      <c r="C84" s="85" t="s">
        <v>115</v>
      </c>
      <c r="D84" s="61"/>
      <c r="E84" s="61"/>
      <c r="F84" s="61"/>
      <c r="G84" s="61"/>
      <c r="H84" s="61"/>
      <c r="I84" s="161"/>
      <c r="J84" s="170">
        <f>BK84</f>
        <v>0</v>
      </c>
      <c r="K84" s="61"/>
      <c r="L84" s="59"/>
      <c r="M84" s="82"/>
      <c r="N84" s="83"/>
      <c r="O84" s="83"/>
      <c r="P84" s="171">
        <f>P85</f>
        <v>0</v>
      </c>
      <c r="Q84" s="83"/>
      <c r="R84" s="171">
        <f>R85</f>
        <v>0</v>
      </c>
      <c r="S84" s="83"/>
      <c r="T84" s="172">
        <f>T85</f>
        <v>0</v>
      </c>
      <c r="AT84" s="22" t="s">
        <v>71</v>
      </c>
      <c r="AU84" s="22" t="s">
        <v>116</v>
      </c>
      <c r="BK84" s="173">
        <f>BK85</f>
        <v>0</v>
      </c>
    </row>
    <row r="85" spans="2:65" s="10" customFormat="1" ht="37.35" customHeight="1">
      <c r="B85" s="174"/>
      <c r="C85" s="175"/>
      <c r="D85" s="176" t="s">
        <v>71</v>
      </c>
      <c r="E85" s="177" t="s">
        <v>167</v>
      </c>
      <c r="F85" s="177" t="s">
        <v>714</v>
      </c>
      <c r="G85" s="175"/>
      <c r="H85" s="175"/>
      <c r="I85" s="178"/>
      <c r="J85" s="179">
        <f>BK85</f>
        <v>0</v>
      </c>
      <c r="K85" s="175"/>
      <c r="L85" s="180"/>
      <c r="M85" s="181"/>
      <c r="N85" s="182"/>
      <c r="O85" s="182"/>
      <c r="P85" s="183">
        <f>P86+P99+P125+P137+P149+P160+P166</f>
        <v>0</v>
      </c>
      <c r="Q85" s="182"/>
      <c r="R85" s="183">
        <f>R86+R99+R125+R137+R149+R160+R166</f>
        <v>0</v>
      </c>
      <c r="S85" s="182"/>
      <c r="T85" s="184">
        <f>T86+T99+T125+T137+T149+T160+T166</f>
        <v>0</v>
      </c>
      <c r="AR85" s="185" t="s">
        <v>82</v>
      </c>
      <c r="AT85" s="186" t="s">
        <v>71</v>
      </c>
      <c r="AU85" s="186" t="s">
        <v>72</v>
      </c>
      <c r="AY85" s="185" t="s">
        <v>148</v>
      </c>
      <c r="BK85" s="187">
        <f>BK86+BK99+BK125+BK137+BK149+BK160+BK166</f>
        <v>0</v>
      </c>
    </row>
    <row r="86" spans="2:65" s="10" customFormat="1" ht="19.899999999999999" customHeight="1">
      <c r="B86" s="174"/>
      <c r="C86" s="175"/>
      <c r="D86" s="176" t="s">
        <v>71</v>
      </c>
      <c r="E86" s="188" t="s">
        <v>715</v>
      </c>
      <c r="F86" s="188" t="s">
        <v>716</v>
      </c>
      <c r="G86" s="175"/>
      <c r="H86" s="175"/>
      <c r="I86" s="178"/>
      <c r="J86" s="189">
        <f>BK86</f>
        <v>0</v>
      </c>
      <c r="K86" s="175"/>
      <c r="L86" s="180"/>
      <c r="M86" s="181"/>
      <c r="N86" s="182"/>
      <c r="O86" s="182"/>
      <c r="P86" s="183">
        <f>SUM(P87:P98)</f>
        <v>0</v>
      </c>
      <c r="Q86" s="182"/>
      <c r="R86" s="183">
        <f>SUM(R87:R98)</f>
        <v>0</v>
      </c>
      <c r="S86" s="182"/>
      <c r="T86" s="184">
        <f>SUM(T87:T98)</f>
        <v>0</v>
      </c>
      <c r="AR86" s="185" t="s">
        <v>82</v>
      </c>
      <c r="AT86" s="186" t="s">
        <v>71</v>
      </c>
      <c r="AU86" s="186" t="s">
        <v>80</v>
      </c>
      <c r="AY86" s="185" t="s">
        <v>148</v>
      </c>
      <c r="BK86" s="187">
        <f>SUM(BK87:BK98)</f>
        <v>0</v>
      </c>
    </row>
    <row r="87" spans="2:65" s="1" customFormat="1" ht="25.5" customHeight="1">
      <c r="B87" s="39"/>
      <c r="C87" s="190" t="s">
        <v>80</v>
      </c>
      <c r="D87" s="190" t="s">
        <v>151</v>
      </c>
      <c r="E87" s="191" t="s">
        <v>717</v>
      </c>
      <c r="F87" s="192" t="s">
        <v>718</v>
      </c>
      <c r="G87" s="193" t="s">
        <v>196</v>
      </c>
      <c r="H87" s="194">
        <v>8</v>
      </c>
      <c r="I87" s="195"/>
      <c r="J87" s="196">
        <f t="shared" ref="J87:J98" si="0">ROUND(I87*H87,2)</f>
        <v>0</v>
      </c>
      <c r="K87" s="192" t="s">
        <v>21</v>
      </c>
      <c r="L87" s="59"/>
      <c r="M87" s="197" t="s">
        <v>21</v>
      </c>
      <c r="N87" s="198" t="s">
        <v>45</v>
      </c>
      <c r="O87" s="40"/>
      <c r="P87" s="199">
        <f t="shared" ref="P87:P98" si="1">O87*H87</f>
        <v>0</v>
      </c>
      <c r="Q87" s="199">
        <v>0</v>
      </c>
      <c r="R87" s="199">
        <f t="shared" ref="R87:R98" si="2">Q87*H87</f>
        <v>0</v>
      </c>
      <c r="S87" s="199">
        <v>0</v>
      </c>
      <c r="T87" s="200">
        <f t="shared" ref="T87:T98" si="3">S87*H87</f>
        <v>0</v>
      </c>
      <c r="AR87" s="22" t="s">
        <v>175</v>
      </c>
      <c r="AT87" s="22" t="s">
        <v>151</v>
      </c>
      <c r="AU87" s="22" t="s">
        <v>82</v>
      </c>
      <c r="AY87" s="22" t="s">
        <v>148</v>
      </c>
      <c r="BE87" s="201">
        <f t="shared" ref="BE87:BE98" si="4">IF(N87="základní",J87,0)</f>
        <v>0</v>
      </c>
      <c r="BF87" s="201">
        <f t="shared" ref="BF87:BF98" si="5">IF(N87="snížená",J87,0)</f>
        <v>0</v>
      </c>
      <c r="BG87" s="201">
        <f t="shared" ref="BG87:BG98" si="6">IF(N87="zákl. přenesená",J87,0)</f>
        <v>0</v>
      </c>
      <c r="BH87" s="201">
        <f t="shared" ref="BH87:BH98" si="7">IF(N87="sníž. přenesená",J87,0)</f>
        <v>0</v>
      </c>
      <c r="BI87" s="201">
        <f t="shared" ref="BI87:BI98" si="8">IF(N87="nulová",J87,0)</f>
        <v>0</v>
      </c>
      <c r="BJ87" s="22" t="s">
        <v>155</v>
      </c>
      <c r="BK87" s="201">
        <f t="shared" ref="BK87:BK98" si="9">ROUND(I87*H87,2)</f>
        <v>0</v>
      </c>
      <c r="BL87" s="22" t="s">
        <v>175</v>
      </c>
      <c r="BM87" s="22" t="s">
        <v>1260</v>
      </c>
    </row>
    <row r="88" spans="2:65" s="1" customFormat="1" ht="25.5" customHeight="1">
      <c r="B88" s="39"/>
      <c r="C88" s="190" t="s">
        <v>82</v>
      </c>
      <c r="D88" s="190" t="s">
        <v>151</v>
      </c>
      <c r="E88" s="191" t="s">
        <v>720</v>
      </c>
      <c r="F88" s="192" t="s">
        <v>721</v>
      </c>
      <c r="G88" s="193" t="s">
        <v>196</v>
      </c>
      <c r="H88" s="194">
        <v>1</v>
      </c>
      <c r="I88" s="195"/>
      <c r="J88" s="196">
        <f t="shared" si="0"/>
        <v>0</v>
      </c>
      <c r="K88" s="192" t="s">
        <v>21</v>
      </c>
      <c r="L88" s="59"/>
      <c r="M88" s="197" t="s">
        <v>21</v>
      </c>
      <c r="N88" s="198" t="s">
        <v>45</v>
      </c>
      <c r="O88" s="40"/>
      <c r="P88" s="199">
        <f t="shared" si="1"/>
        <v>0</v>
      </c>
      <c r="Q88" s="199">
        <v>0</v>
      </c>
      <c r="R88" s="199">
        <f t="shared" si="2"/>
        <v>0</v>
      </c>
      <c r="S88" s="199">
        <v>0</v>
      </c>
      <c r="T88" s="200">
        <f t="shared" si="3"/>
        <v>0</v>
      </c>
      <c r="AR88" s="22" t="s">
        <v>175</v>
      </c>
      <c r="AT88" s="22" t="s">
        <v>151</v>
      </c>
      <c r="AU88" s="22" t="s">
        <v>82</v>
      </c>
      <c r="AY88" s="22" t="s">
        <v>148</v>
      </c>
      <c r="BE88" s="201">
        <f t="shared" si="4"/>
        <v>0</v>
      </c>
      <c r="BF88" s="201">
        <f t="shared" si="5"/>
        <v>0</v>
      </c>
      <c r="BG88" s="201">
        <f t="shared" si="6"/>
        <v>0</v>
      </c>
      <c r="BH88" s="201">
        <f t="shared" si="7"/>
        <v>0</v>
      </c>
      <c r="BI88" s="201">
        <f t="shared" si="8"/>
        <v>0</v>
      </c>
      <c r="BJ88" s="22" t="s">
        <v>155</v>
      </c>
      <c r="BK88" s="201">
        <f t="shared" si="9"/>
        <v>0</v>
      </c>
      <c r="BL88" s="22" t="s">
        <v>175</v>
      </c>
      <c r="BM88" s="22" t="s">
        <v>1261</v>
      </c>
    </row>
    <row r="89" spans="2:65" s="1" customFormat="1" ht="25.5" customHeight="1">
      <c r="B89" s="39"/>
      <c r="C89" s="190" t="s">
        <v>160</v>
      </c>
      <c r="D89" s="190" t="s">
        <v>151</v>
      </c>
      <c r="E89" s="191" t="s">
        <v>723</v>
      </c>
      <c r="F89" s="192" t="s">
        <v>724</v>
      </c>
      <c r="G89" s="193" t="s">
        <v>196</v>
      </c>
      <c r="H89" s="194">
        <v>2</v>
      </c>
      <c r="I89" s="195"/>
      <c r="J89" s="196">
        <f t="shared" si="0"/>
        <v>0</v>
      </c>
      <c r="K89" s="192" t="s">
        <v>21</v>
      </c>
      <c r="L89" s="59"/>
      <c r="M89" s="197" t="s">
        <v>21</v>
      </c>
      <c r="N89" s="198" t="s">
        <v>45</v>
      </c>
      <c r="O89" s="40"/>
      <c r="P89" s="199">
        <f t="shared" si="1"/>
        <v>0</v>
      </c>
      <c r="Q89" s="199">
        <v>0</v>
      </c>
      <c r="R89" s="199">
        <f t="shared" si="2"/>
        <v>0</v>
      </c>
      <c r="S89" s="199">
        <v>0</v>
      </c>
      <c r="T89" s="200">
        <f t="shared" si="3"/>
        <v>0</v>
      </c>
      <c r="AR89" s="22" t="s">
        <v>175</v>
      </c>
      <c r="AT89" s="22" t="s">
        <v>151</v>
      </c>
      <c r="AU89" s="22" t="s">
        <v>82</v>
      </c>
      <c r="AY89" s="22" t="s">
        <v>148</v>
      </c>
      <c r="BE89" s="201">
        <f t="shared" si="4"/>
        <v>0</v>
      </c>
      <c r="BF89" s="201">
        <f t="shared" si="5"/>
        <v>0</v>
      </c>
      <c r="BG89" s="201">
        <f t="shared" si="6"/>
        <v>0</v>
      </c>
      <c r="BH89" s="201">
        <f t="shared" si="7"/>
        <v>0</v>
      </c>
      <c r="BI89" s="201">
        <f t="shared" si="8"/>
        <v>0</v>
      </c>
      <c r="BJ89" s="22" t="s">
        <v>155</v>
      </c>
      <c r="BK89" s="201">
        <f t="shared" si="9"/>
        <v>0</v>
      </c>
      <c r="BL89" s="22" t="s">
        <v>175</v>
      </c>
      <c r="BM89" s="22" t="s">
        <v>1262</v>
      </c>
    </row>
    <row r="90" spans="2:65" s="1" customFormat="1" ht="25.5" customHeight="1">
      <c r="B90" s="39"/>
      <c r="C90" s="190" t="s">
        <v>155</v>
      </c>
      <c r="D90" s="190" t="s">
        <v>151</v>
      </c>
      <c r="E90" s="191" t="s">
        <v>726</v>
      </c>
      <c r="F90" s="192" t="s">
        <v>727</v>
      </c>
      <c r="G90" s="193" t="s">
        <v>196</v>
      </c>
      <c r="H90" s="194">
        <v>2</v>
      </c>
      <c r="I90" s="195"/>
      <c r="J90" s="196">
        <f t="shared" si="0"/>
        <v>0</v>
      </c>
      <c r="K90" s="192" t="s">
        <v>21</v>
      </c>
      <c r="L90" s="59"/>
      <c r="M90" s="197" t="s">
        <v>21</v>
      </c>
      <c r="N90" s="198" t="s">
        <v>45</v>
      </c>
      <c r="O90" s="40"/>
      <c r="P90" s="199">
        <f t="shared" si="1"/>
        <v>0</v>
      </c>
      <c r="Q90" s="199">
        <v>0</v>
      </c>
      <c r="R90" s="199">
        <f t="shared" si="2"/>
        <v>0</v>
      </c>
      <c r="S90" s="199">
        <v>0</v>
      </c>
      <c r="T90" s="200">
        <f t="shared" si="3"/>
        <v>0</v>
      </c>
      <c r="AR90" s="22" t="s">
        <v>175</v>
      </c>
      <c r="AT90" s="22" t="s">
        <v>151</v>
      </c>
      <c r="AU90" s="22" t="s">
        <v>82</v>
      </c>
      <c r="AY90" s="22" t="s">
        <v>148</v>
      </c>
      <c r="BE90" s="201">
        <f t="shared" si="4"/>
        <v>0</v>
      </c>
      <c r="BF90" s="201">
        <f t="shared" si="5"/>
        <v>0</v>
      </c>
      <c r="BG90" s="201">
        <f t="shared" si="6"/>
        <v>0</v>
      </c>
      <c r="BH90" s="201">
        <f t="shared" si="7"/>
        <v>0</v>
      </c>
      <c r="BI90" s="201">
        <f t="shared" si="8"/>
        <v>0</v>
      </c>
      <c r="BJ90" s="22" t="s">
        <v>155</v>
      </c>
      <c r="BK90" s="201">
        <f t="shared" si="9"/>
        <v>0</v>
      </c>
      <c r="BL90" s="22" t="s">
        <v>175</v>
      </c>
      <c r="BM90" s="22" t="s">
        <v>1263</v>
      </c>
    </row>
    <row r="91" spans="2:65" s="1" customFormat="1" ht="25.5" customHeight="1">
      <c r="B91" s="39"/>
      <c r="C91" s="190" t="s">
        <v>171</v>
      </c>
      <c r="D91" s="190" t="s">
        <v>151</v>
      </c>
      <c r="E91" s="191" t="s">
        <v>729</v>
      </c>
      <c r="F91" s="192" t="s">
        <v>730</v>
      </c>
      <c r="G91" s="193" t="s">
        <v>196</v>
      </c>
      <c r="H91" s="194">
        <v>3</v>
      </c>
      <c r="I91" s="195"/>
      <c r="J91" s="196">
        <f t="shared" si="0"/>
        <v>0</v>
      </c>
      <c r="K91" s="192" t="s">
        <v>21</v>
      </c>
      <c r="L91" s="59"/>
      <c r="M91" s="197" t="s">
        <v>21</v>
      </c>
      <c r="N91" s="198" t="s">
        <v>45</v>
      </c>
      <c r="O91" s="40"/>
      <c r="P91" s="199">
        <f t="shared" si="1"/>
        <v>0</v>
      </c>
      <c r="Q91" s="199">
        <v>0</v>
      </c>
      <c r="R91" s="199">
        <f t="shared" si="2"/>
        <v>0</v>
      </c>
      <c r="S91" s="199">
        <v>0</v>
      </c>
      <c r="T91" s="200">
        <f t="shared" si="3"/>
        <v>0</v>
      </c>
      <c r="AR91" s="22" t="s">
        <v>175</v>
      </c>
      <c r="AT91" s="22" t="s">
        <v>151</v>
      </c>
      <c r="AU91" s="22" t="s">
        <v>82</v>
      </c>
      <c r="AY91" s="22" t="s">
        <v>148</v>
      </c>
      <c r="BE91" s="201">
        <f t="shared" si="4"/>
        <v>0</v>
      </c>
      <c r="BF91" s="201">
        <f t="shared" si="5"/>
        <v>0</v>
      </c>
      <c r="BG91" s="201">
        <f t="shared" si="6"/>
        <v>0</v>
      </c>
      <c r="BH91" s="201">
        <f t="shared" si="7"/>
        <v>0</v>
      </c>
      <c r="BI91" s="201">
        <f t="shared" si="8"/>
        <v>0</v>
      </c>
      <c r="BJ91" s="22" t="s">
        <v>155</v>
      </c>
      <c r="BK91" s="201">
        <f t="shared" si="9"/>
        <v>0</v>
      </c>
      <c r="BL91" s="22" t="s">
        <v>175</v>
      </c>
      <c r="BM91" s="22" t="s">
        <v>1264</v>
      </c>
    </row>
    <row r="92" spans="2:65" s="1" customFormat="1" ht="25.5" customHeight="1">
      <c r="B92" s="39"/>
      <c r="C92" s="190" t="s">
        <v>179</v>
      </c>
      <c r="D92" s="190" t="s">
        <v>151</v>
      </c>
      <c r="E92" s="191" t="s">
        <v>732</v>
      </c>
      <c r="F92" s="192" t="s">
        <v>733</v>
      </c>
      <c r="G92" s="193" t="s">
        <v>196</v>
      </c>
      <c r="H92" s="194">
        <v>2</v>
      </c>
      <c r="I92" s="195"/>
      <c r="J92" s="196">
        <f t="shared" si="0"/>
        <v>0</v>
      </c>
      <c r="K92" s="192" t="s">
        <v>21</v>
      </c>
      <c r="L92" s="59"/>
      <c r="M92" s="197" t="s">
        <v>21</v>
      </c>
      <c r="N92" s="198" t="s">
        <v>45</v>
      </c>
      <c r="O92" s="40"/>
      <c r="P92" s="199">
        <f t="shared" si="1"/>
        <v>0</v>
      </c>
      <c r="Q92" s="199">
        <v>0</v>
      </c>
      <c r="R92" s="199">
        <f t="shared" si="2"/>
        <v>0</v>
      </c>
      <c r="S92" s="199">
        <v>0</v>
      </c>
      <c r="T92" s="200">
        <f t="shared" si="3"/>
        <v>0</v>
      </c>
      <c r="AR92" s="22" t="s">
        <v>175</v>
      </c>
      <c r="AT92" s="22" t="s">
        <v>151</v>
      </c>
      <c r="AU92" s="22" t="s">
        <v>82</v>
      </c>
      <c r="AY92" s="22" t="s">
        <v>148</v>
      </c>
      <c r="BE92" s="201">
        <f t="shared" si="4"/>
        <v>0</v>
      </c>
      <c r="BF92" s="201">
        <f t="shared" si="5"/>
        <v>0</v>
      </c>
      <c r="BG92" s="201">
        <f t="shared" si="6"/>
        <v>0</v>
      </c>
      <c r="BH92" s="201">
        <f t="shared" si="7"/>
        <v>0</v>
      </c>
      <c r="BI92" s="201">
        <f t="shared" si="8"/>
        <v>0</v>
      </c>
      <c r="BJ92" s="22" t="s">
        <v>155</v>
      </c>
      <c r="BK92" s="201">
        <f t="shared" si="9"/>
        <v>0</v>
      </c>
      <c r="BL92" s="22" t="s">
        <v>175</v>
      </c>
      <c r="BM92" s="22" t="s">
        <v>1265</v>
      </c>
    </row>
    <row r="93" spans="2:65" s="1" customFormat="1" ht="25.5" customHeight="1">
      <c r="B93" s="39"/>
      <c r="C93" s="190" t="s">
        <v>183</v>
      </c>
      <c r="D93" s="190" t="s">
        <v>151</v>
      </c>
      <c r="E93" s="191" t="s">
        <v>735</v>
      </c>
      <c r="F93" s="192" t="s">
        <v>736</v>
      </c>
      <c r="G93" s="193" t="s">
        <v>196</v>
      </c>
      <c r="H93" s="194">
        <v>2</v>
      </c>
      <c r="I93" s="195"/>
      <c r="J93" s="196">
        <f t="shared" si="0"/>
        <v>0</v>
      </c>
      <c r="K93" s="192" t="s">
        <v>21</v>
      </c>
      <c r="L93" s="59"/>
      <c r="M93" s="197" t="s">
        <v>21</v>
      </c>
      <c r="N93" s="198" t="s">
        <v>45</v>
      </c>
      <c r="O93" s="40"/>
      <c r="P93" s="199">
        <f t="shared" si="1"/>
        <v>0</v>
      </c>
      <c r="Q93" s="199">
        <v>0</v>
      </c>
      <c r="R93" s="199">
        <f t="shared" si="2"/>
        <v>0</v>
      </c>
      <c r="S93" s="199">
        <v>0</v>
      </c>
      <c r="T93" s="200">
        <f t="shared" si="3"/>
        <v>0</v>
      </c>
      <c r="AR93" s="22" t="s">
        <v>175</v>
      </c>
      <c r="AT93" s="22" t="s">
        <v>151</v>
      </c>
      <c r="AU93" s="22" t="s">
        <v>82</v>
      </c>
      <c r="AY93" s="22" t="s">
        <v>148</v>
      </c>
      <c r="BE93" s="201">
        <f t="shared" si="4"/>
        <v>0</v>
      </c>
      <c r="BF93" s="201">
        <f t="shared" si="5"/>
        <v>0</v>
      </c>
      <c r="BG93" s="201">
        <f t="shared" si="6"/>
        <v>0</v>
      </c>
      <c r="BH93" s="201">
        <f t="shared" si="7"/>
        <v>0</v>
      </c>
      <c r="BI93" s="201">
        <f t="shared" si="8"/>
        <v>0</v>
      </c>
      <c r="BJ93" s="22" t="s">
        <v>155</v>
      </c>
      <c r="BK93" s="201">
        <f t="shared" si="9"/>
        <v>0</v>
      </c>
      <c r="BL93" s="22" t="s">
        <v>175</v>
      </c>
      <c r="BM93" s="22" t="s">
        <v>1266</v>
      </c>
    </row>
    <row r="94" spans="2:65" s="1" customFormat="1" ht="16.5" customHeight="1">
      <c r="B94" s="39"/>
      <c r="C94" s="190" t="s">
        <v>187</v>
      </c>
      <c r="D94" s="190" t="s">
        <v>151</v>
      </c>
      <c r="E94" s="191" t="s">
        <v>738</v>
      </c>
      <c r="F94" s="192" t="s">
        <v>739</v>
      </c>
      <c r="G94" s="193" t="s">
        <v>196</v>
      </c>
      <c r="H94" s="194">
        <v>1</v>
      </c>
      <c r="I94" s="195"/>
      <c r="J94" s="196">
        <f t="shared" si="0"/>
        <v>0</v>
      </c>
      <c r="K94" s="192" t="s">
        <v>21</v>
      </c>
      <c r="L94" s="59"/>
      <c r="M94" s="197" t="s">
        <v>21</v>
      </c>
      <c r="N94" s="198" t="s">
        <v>45</v>
      </c>
      <c r="O94" s="40"/>
      <c r="P94" s="199">
        <f t="shared" si="1"/>
        <v>0</v>
      </c>
      <c r="Q94" s="199">
        <v>0</v>
      </c>
      <c r="R94" s="199">
        <f t="shared" si="2"/>
        <v>0</v>
      </c>
      <c r="S94" s="199">
        <v>0</v>
      </c>
      <c r="T94" s="200">
        <f t="shared" si="3"/>
        <v>0</v>
      </c>
      <c r="AR94" s="22" t="s">
        <v>175</v>
      </c>
      <c r="AT94" s="22" t="s">
        <v>151</v>
      </c>
      <c r="AU94" s="22" t="s">
        <v>82</v>
      </c>
      <c r="AY94" s="22" t="s">
        <v>148</v>
      </c>
      <c r="BE94" s="201">
        <f t="shared" si="4"/>
        <v>0</v>
      </c>
      <c r="BF94" s="201">
        <f t="shared" si="5"/>
        <v>0</v>
      </c>
      <c r="BG94" s="201">
        <f t="shared" si="6"/>
        <v>0</v>
      </c>
      <c r="BH94" s="201">
        <f t="shared" si="7"/>
        <v>0</v>
      </c>
      <c r="BI94" s="201">
        <f t="shared" si="8"/>
        <v>0</v>
      </c>
      <c r="BJ94" s="22" t="s">
        <v>155</v>
      </c>
      <c r="BK94" s="201">
        <f t="shared" si="9"/>
        <v>0</v>
      </c>
      <c r="BL94" s="22" t="s">
        <v>175</v>
      </c>
      <c r="BM94" s="22" t="s">
        <v>1267</v>
      </c>
    </row>
    <row r="95" spans="2:65" s="1" customFormat="1" ht="25.5" customHeight="1">
      <c r="B95" s="39"/>
      <c r="C95" s="190" t="s">
        <v>193</v>
      </c>
      <c r="D95" s="190" t="s">
        <v>151</v>
      </c>
      <c r="E95" s="191" t="s">
        <v>741</v>
      </c>
      <c r="F95" s="192" t="s">
        <v>742</v>
      </c>
      <c r="G95" s="193" t="s">
        <v>196</v>
      </c>
      <c r="H95" s="194">
        <v>1</v>
      </c>
      <c r="I95" s="195"/>
      <c r="J95" s="196">
        <f t="shared" si="0"/>
        <v>0</v>
      </c>
      <c r="K95" s="192" t="s">
        <v>21</v>
      </c>
      <c r="L95" s="59"/>
      <c r="M95" s="197" t="s">
        <v>21</v>
      </c>
      <c r="N95" s="198" t="s">
        <v>45</v>
      </c>
      <c r="O95" s="40"/>
      <c r="P95" s="199">
        <f t="shared" si="1"/>
        <v>0</v>
      </c>
      <c r="Q95" s="199">
        <v>0</v>
      </c>
      <c r="R95" s="199">
        <f t="shared" si="2"/>
        <v>0</v>
      </c>
      <c r="S95" s="199">
        <v>0</v>
      </c>
      <c r="T95" s="200">
        <f t="shared" si="3"/>
        <v>0</v>
      </c>
      <c r="AR95" s="22" t="s">
        <v>175</v>
      </c>
      <c r="AT95" s="22" t="s">
        <v>151</v>
      </c>
      <c r="AU95" s="22" t="s">
        <v>82</v>
      </c>
      <c r="AY95" s="22" t="s">
        <v>148</v>
      </c>
      <c r="BE95" s="201">
        <f t="shared" si="4"/>
        <v>0</v>
      </c>
      <c r="BF95" s="201">
        <f t="shared" si="5"/>
        <v>0</v>
      </c>
      <c r="BG95" s="201">
        <f t="shared" si="6"/>
        <v>0</v>
      </c>
      <c r="BH95" s="201">
        <f t="shared" si="7"/>
        <v>0</v>
      </c>
      <c r="BI95" s="201">
        <f t="shared" si="8"/>
        <v>0</v>
      </c>
      <c r="BJ95" s="22" t="s">
        <v>155</v>
      </c>
      <c r="BK95" s="201">
        <f t="shared" si="9"/>
        <v>0</v>
      </c>
      <c r="BL95" s="22" t="s">
        <v>175</v>
      </c>
      <c r="BM95" s="22" t="s">
        <v>1268</v>
      </c>
    </row>
    <row r="96" spans="2:65" s="1" customFormat="1" ht="16.5" customHeight="1">
      <c r="B96" s="39"/>
      <c r="C96" s="190" t="s">
        <v>198</v>
      </c>
      <c r="D96" s="190" t="s">
        <v>151</v>
      </c>
      <c r="E96" s="191" t="s">
        <v>744</v>
      </c>
      <c r="F96" s="192" t="s">
        <v>745</v>
      </c>
      <c r="G96" s="193" t="s">
        <v>196</v>
      </c>
      <c r="H96" s="194">
        <v>3</v>
      </c>
      <c r="I96" s="195"/>
      <c r="J96" s="196">
        <f t="shared" si="0"/>
        <v>0</v>
      </c>
      <c r="K96" s="192" t="s">
        <v>21</v>
      </c>
      <c r="L96" s="59"/>
      <c r="M96" s="197" t="s">
        <v>21</v>
      </c>
      <c r="N96" s="198" t="s">
        <v>45</v>
      </c>
      <c r="O96" s="40"/>
      <c r="P96" s="199">
        <f t="shared" si="1"/>
        <v>0</v>
      </c>
      <c r="Q96" s="199">
        <v>0</v>
      </c>
      <c r="R96" s="199">
        <f t="shared" si="2"/>
        <v>0</v>
      </c>
      <c r="S96" s="199">
        <v>0</v>
      </c>
      <c r="T96" s="200">
        <f t="shared" si="3"/>
        <v>0</v>
      </c>
      <c r="AR96" s="22" t="s">
        <v>175</v>
      </c>
      <c r="AT96" s="22" t="s">
        <v>151</v>
      </c>
      <c r="AU96" s="22" t="s">
        <v>82</v>
      </c>
      <c r="AY96" s="22" t="s">
        <v>148</v>
      </c>
      <c r="BE96" s="201">
        <f t="shared" si="4"/>
        <v>0</v>
      </c>
      <c r="BF96" s="201">
        <f t="shared" si="5"/>
        <v>0</v>
      </c>
      <c r="BG96" s="201">
        <f t="shared" si="6"/>
        <v>0</v>
      </c>
      <c r="BH96" s="201">
        <f t="shared" si="7"/>
        <v>0</v>
      </c>
      <c r="BI96" s="201">
        <f t="shared" si="8"/>
        <v>0</v>
      </c>
      <c r="BJ96" s="22" t="s">
        <v>155</v>
      </c>
      <c r="BK96" s="201">
        <f t="shared" si="9"/>
        <v>0</v>
      </c>
      <c r="BL96" s="22" t="s">
        <v>175</v>
      </c>
      <c r="BM96" s="22" t="s">
        <v>1269</v>
      </c>
    </row>
    <row r="97" spans="2:65" s="1" customFormat="1" ht="25.5" customHeight="1">
      <c r="B97" s="39"/>
      <c r="C97" s="190" t="s">
        <v>202</v>
      </c>
      <c r="D97" s="190" t="s">
        <v>151</v>
      </c>
      <c r="E97" s="191" t="s">
        <v>747</v>
      </c>
      <c r="F97" s="192" t="s">
        <v>748</v>
      </c>
      <c r="G97" s="193" t="s">
        <v>196</v>
      </c>
      <c r="H97" s="194">
        <v>2</v>
      </c>
      <c r="I97" s="195"/>
      <c r="J97" s="196">
        <f t="shared" si="0"/>
        <v>0</v>
      </c>
      <c r="K97" s="192" t="s">
        <v>21</v>
      </c>
      <c r="L97" s="59"/>
      <c r="M97" s="197" t="s">
        <v>21</v>
      </c>
      <c r="N97" s="198" t="s">
        <v>45</v>
      </c>
      <c r="O97" s="40"/>
      <c r="P97" s="199">
        <f t="shared" si="1"/>
        <v>0</v>
      </c>
      <c r="Q97" s="199">
        <v>0</v>
      </c>
      <c r="R97" s="199">
        <f t="shared" si="2"/>
        <v>0</v>
      </c>
      <c r="S97" s="199">
        <v>0</v>
      </c>
      <c r="T97" s="200">
        <f t="shared" si="3"/>
        <v>0</v>
      </c>
      <c r="AR97" s="22" t="s">
        <v>175</v>
      </c>
      <c r="AT97" s="22" t="s">
        <v>151</v>
      </c>
      <c r="AU97" s="22" t="s">
        <v>82</v>
      </c>
      <c r="AY97" s="22" t="s">
        <v>148</v>
      </c>
      <c r="BE97" s="201">
        <f t="shared" si="4"/>
        <v>0</v>
      </c>
      <c r="BF97" s="201">
        <f t="shared" si="5"/>
        <v>0</v>
      </c>
      <c r="BG97" s="201">
        <f t="shared" si="6"/>
        <v>0</v>
      </c>
      <c r="BH97" s="201">
        <f t="shared" si="7"/>
        <v>0</v>
      </c>
      <c r="BI97" s="201">
        <f t="shared" si="8"/>
        <v>0</v>
      </c>
      <c r="BJ97" s="22" t="s">
        <v>155</v>
      </c>
      <c r="BK97" s="201">
        <f t="shared" si="9"/>
        <v>0</v>
      </c>
      <c r="BL97" s="22" t="s">
        <v>175</v>
      </c>
      <c r="BM97" s="22" t="s">
        <v>1270</v>
      </c>
    </row>
    <row r="98" spans="2:65" s="1" customFormat="1" ht="16.5" customHeight="1">
      <c r="B98" s="39"/>
      <c r="C98" s="190" t="s">
        <v>206</v>
      </c>
      <c r="D98" s="190" t="s">
        <v>151</v>
      </c>
      <c r="E98" s="191" t="s">
        <v>750</v>
      </c>
      <c r="F98" s="192" t="s">
        <v>751</v>
      </c>
      <c r="G98" s="193" t="s">
        <v>306</v>
      </c>
      <c r="H98" s="194">
        <v>1</v>
      </c>
      <c r="I98" s="195"/>
      <c r="J98" s="196">
        <f t="shared" si="0"/>
        <v>0</v>
      </c>
      <c r="K98" s="192" t="s">
        <v>21</v>
      </c>
      <c r="L98" s="59"/>
      <c r="M98" s="197" t="s">
        <v>21</v>
      </c>
      <c r="N98" s="198" t="s">
        <v>45</v>
      </c>
      <c r="O98" s="40"/>
      <c r="P98" s="199">
        <f t="shared" si="1"/>
        <v>0</v>
      </c>
      <c r="Q98" s="199">
        <v>0</v>
      </c>
      <c r="R98" s="199">
        <f t="shared" si="2"/>
        <v>0</v>
      </c>
      <c r="S98" s="199">
        <v>0</v>
      </c>
      <c r="T98" s="200">
        <f t="shared" si="3"/>
        <v>0</v>
      </c>
      <c r="AR98" s="22" t="s">
        <v>175</v>
      </c>
      <c r="AT98" s="22" t="s">
        <v>151</v>
      </c>
      <c r="AU98" s="22" t="s">
        <v>82</v>
      </c>
      <c r="AY98" s="22" t="s">
        <v>148</v>
      </c>
      <c r="BE98" s="201">
        <f t="shared" si="4"/>
        <v>0</v>
      </c>
      <c r="BF98" s="201">
        <f t="shared" si="5"/>
        <v>0</v>
      </c>
      <c r="BG98" s="201">
        <f t="shared" si="6"/>
        <v>0</v>
      </c>
      <c r="BH98" s="201">
        <f t="shared" si="7"/>
        <v>0</v>
      </c>
      <c r="BI98" s="201">
        <f t="shared" si="8"/>
        <v>0</v>
      </c>
      <c r="BJ98" s="22" t="s">
        <v>155</v>
      </c>
      <c r="BK98" s="201">
        <f t="shared" si="9"/>
        <v>0</v>
      </c>
      <c r="BL98" s="22" t="s">
        <v>175</v>
      </c>
      <c r="BM98" s="22" t="s">
        <v>1271</v>
      </c>
    </row>
    <row r="99" spans="2:65" s="10" customFormat="1" ht="29.85" customHeight="1">
      <c r="B99" s="174"/>
      <c r="C99" s="175"/>
      <c r="D99" s="176" t="s">
        <v>71</v>
      </c>
      <c r="E99" s="188" t="s">
        <v>753</v>
      </c>
      <c r="F99" s="188" t="s">
        <v>1272</v>
      </c>
      <c r="G99" s="175"/>
      <c r="H99" s="175"/>
      <c r="I99" s="178"/>
      <c r="J99" s="189">
        <f>BK99</f>
        <v>0</v>
      </c>
      <c r="K99" s="175"/>
      <c r="L99" s="180"/>
      <c r="M99" s="181"/>
      <c r="N99" s="182"/>
      <c r="O99" s="182"/>
      <c r="P99" s="183">
        <f>SUM(P100:P124)</f>
        <v>0</v>
      </c>
      <c r="Q99" s="182"/>
      <c r="R99" s="183">
        <f>SUM(R100:R124)</f>
        <v>0</v>
      </c>
      <c r="S99" s="182"/>
      <c r="T99" s="184">
        <f>SUM(T100:T124)</f>
        <v>0</v>
      </c>
      <c r="AR99" s="185" t="s">
        <v>82</v>
      </c>
      <c r="AT99" s="186" t="s">
        <v>71</v>
      </c>
      <c r="AU99" s="186" t="s">
        <v>80</v>
      </c>
      <c r="AY99" s="185" t="s">
        <v>148</v>
      </c>
      <c r="BK99" s="187">
        <f>SUM(BK100:BK124)</f>
        <v>0</v>
      </c>
    </row>
    <row r="100" spans="2:65" s="1" customFormat="1" ht="16.5" customHeight="1">
      <c r="B100" s="39"/>
      <c r="C100" s="190" t="s">
        <v>210</v>
      </c>
      <c r="D100" s="190" t="s">
        <v>151</v>
      </c>
      <c r="E100" s="191" t="s">
        <v>755</v>
      </c>
      <c r="F100" s="192" t="s">
        <v>756</v>
      </c>
      <c r="G100" s="193" t="s">
        <v>196</v>
      </c>
      <c r="H100" s="194">
        <v>1</v>
      </c>
      <c r="I100" s="195"/>
      <c r="J100" s="196">
        <f t="shared" ref="J100:J124" si="10">ROUND(I100*H100,2)</f>
        <v>0</v>
      </c>
      <c r="K100" s="192" t="s">
        <v>21</v>
      </c>
      <c r="L100" s="59"/>
      <c r="M100" s="197" t="s">
        <v>21</v>
      </c>
      <c r="N100" s="198" t="s">
        <v>45</v>
      </c>
      <c r="O100" s="40"/>
      <c r="P100" s="199">
        <f t="shared" ref="P100:P124" si="11">O100*H100</f>
        <v>0</v>
      </c>
      <c r="Q100" s="199">
        <v>0</v>
      </c>
      <c r="R100" s="199">
        <f t="shared" ref="R100:R124" si="12">Q100*H100</f>
        <v>0</v>
      </c>
      <c r="S100" s="199">
        <v>0</v>
      </c>
      <c r="T100" s="200">
        <f t="shared" ref="T100:T124" si="13">S100*H100</f>
        <v>0</v>
      </c>
      <c r="AR100" s="22" t="s">
        <v>175</v>
      </c>
      <c r="AT100" s="22" t="s">
        <v>151</v>
      </c>
      <c r="AU100" s="22" t="s">
        <v>82</v>
      </c>
      <c r="AY100" s="22" t="s">
        <v>148</v>
      </c>
      <c r="BE100" s="201">
        <f t="shared" ref="BE100:BE124" si="14">IF(N100="základní",J100,0)</f>
        <v>0</v>
      </c>
      <c r="BF100" s="201">
        <f t="shared" ref="BF100:BF124" si="15">IF(N100="snížená",J100,0)</f>
        <v>0</v>
      </c>
      <c r="BG100" s="201">
        <f t="shared" ref="BG100:BG124" si="16">IF(N100="zákl. přenesená",J100,0)</f>
        <v>0</v>
      </c>
      <c r="BH100" s="201">
        <f t="shared" ref="BH100:BH124" si="17">IF(N100="sníž. přenesená",J100,0)</f>
        <v>0</v>
      </c>
      <c r="BI100" s="201">
        <f t="shared" ref="BI100:BI124" si="18">IF(N100="nulová",J100,0)</f>
        <v>0</v>
      </c>
      <c r="BJ100" s="22" t="s">
        <v>155</v>
      </c>
      <c r="BK100" s="201">
        <f t="shared" ref="BK100:BK124" si="19">ROUND(I100*H100,2)</f>
        <v>0</v>
      </c>
      <c r="BL100" s="22" t="s">
        <v>175</v>
      </c>
      <c r="BM100" s="22" t="s">
        <v>1273</v>
      </c>
    </row>
    <row r="101" spans="2:65" s="1" customFormat="1" ht="16.5" customHeight="1">
      <c r="B101" s="39"/>
      <c r="C101" s="190" t="s">
        <v>214</v>
      </c>
      <c r="D101" s="190" t="s">
        <v>151</v>
      </c>
      <c r="E101" s="191" t="s">
        <v>758</v>
      </c>
      <c r="F101" s="192" t="s">
        <v>759</v>
      </c>
      <c r="G101" s="193" t="s">
        <v>196</v>
      </c>
      <c r="H101" s="194">
        <v>1</v>
      </c>
      <c r="I101" s="195"/>
      <c r="J101" s="196">
        <f t="shared" si="10"/>
        <v>0</v>
      </c>
      <c r="K101" s="192" t="s">
        <v>21</v>
      </c>
      <c r="L101" s="59"/>
      <c r="M101" s="197" t="s">
        <v>21</v>
      </c>
      <c r="N101" s="198" t="s">
        <v>45</v>
      </c>
      <c r="O101" s="40"/>
      <c r="P101" s="199">
        <f t="shared" si="11"/>
        <v>0</v>
      </c>
      <c r="Q101" s="199">
        <v>0</v>
      </c>
      <c r="R101" s="199">
        <f t="shared" si="12"/>
        <v>0</v>
      </c>
      <c r="S101" s="199">
        <v>0</v>
      </c>
      <c r="T101" s="200">
        <f t="shared" si="13"/>
        <v>0</v>
      </c>
      <c r="AR101" s="22" t="s">
        <v>175</v>
      </c>
      <c r="AT101" s="22" t="s">
        <v>151</v>
      </c>
      <c r="AU101" s="22" t="s">
        <v>82</v>
      </c>
      <c r="AY101" s="22" t="s">
        <v>148</v>
      </c>
      <c r="BE101" s="201">
        <f t="shared" si="14"/>
        <v>0</v>
      </c>
      <c r="BF101" s="201">
        <f t="shared" si="15"/>
        <v>0</v>
      </c>
      <c r="BG101" s="201">
        <f t="shared" si="16"/>
        <v>0</v>
      </c>
      <c r="BH101" s="201">
        <f t="shared" si="17"/>
        <v>0</v>
      </c>
      <c r="BI101" s="201">
        <f t="shared" si="18"/>
        <v>0</v>
      </c>
      <c r="BJ101" s="22" t="s">
        <v>155</v>
      </c>
      <c r="BK101" s="201">
        <f t="shared" si="19"/>
        <v>0</v>
      </c>
      <c r="BL101" s="22" t="s">
        <v>175</v>
      </c>
      <c r="BM101" s="22" t="s">
        <v>1274</v>
      </c>
    </row>
    <row r="102" spans="2:65" s="1" customFormat="1" ht="16.5" customHeight="1">
      <c r="B102" s="39"/>
      <c r="C102" s="190" t="s">
        <v>10</v>
      </c>
      <c r="D102" s="190" t="s">
        <v>151</v>
      </c>
      <c r="E102" s="191" t="s">
        <v>761</v>
      </c>
      <c r="F102" s="192" t="s">
        <v>762</v>
      </c>
      <c r="G102" s="193" t="s">
        <v>196</v>
      </c>
      <c r="H102" s="194">
        <v>1</v>
      </c>
      <c r="I102" s="195"/>
      <c r="J102" s="196">
        <f t="shared" si="10"/>
        <v>0</v>
      </c>
      <c r="K102" s="192" t="s">
        <v>21</v>
      </c>
      <c r="L102" s="59"/>
      <c r="M102" s="197" t="s">
        <v>21</v>
      </c>
      <c r="N102" s="198" t="s">
        <v>45</v>
      </c>
      <c r="O102" s="40"/>
      <c r="P102" s="199">
        <f t="shared" si="11"/>
        <v>0</v>
      </c>
      <c r="Q102" s="199">
        <v>0</v>
      </c>
      <c r="R102" s="199">
        <f t="shared" si="12"/>
        <v>0</v>
      </c>
      <c r="S102" s="199">
        <v>0</v>
      </c>
      <c r="T102" s="200">
        <f t="shared" si="13"/>
        <v>0</v>
      </c>
      <c r="AR102" s="22" t="s">
        <v>175</v>
      </c>
      <c r="AT102" s="22" t="s">
        <v>151</v>
      </c>
      <c r="AU102" s="22" t="s">
        <v>82</v>
      </c>
      <c r="AY102" s="22" t="s">
        <v>148</v>
      </c>
      <c r="BE102" s="201">
        <f t="shared" si="14"/>
        <v>0</v>
      </c>
      <c r="BF102" s="201">
        <f t="shared" si="15"/>
        <v>0</v>
      </c>
      <c r="BG102" s="201">
        <f t="shared" si="16"/>
        <v>0</v>
      </c>
      <c r="BH102" s="201">
        <f t="shared" si="17"/>
        <v>0</v>
      </c>
      <c r="BI102" s="201">
        <f t="shared" si="18"/>
        <v>0</v>
      </c>
      <c r="BJ102" s="22" t="s">
        <v>155</v>
      </c>
      <c r="BK102" s="201">
        <f t="shared" si="19"/>
        <v>0</v>
      </c>
      <c r="BL102" s="22" t="s">
        <v>175</v>
      </c>
      <c r="BM102" s="22" t="s">
        <v>1275</v>
      </c>
    </row>
    <row r="103" spans="2:65" s="1" customFormat="1" ht="16.5" customHeight="1">
      <c r="B103" s="39"/>
      <c r="C103" s="190" t="s">
        <v>175</v>
      </c>
      <c r="D103" s="190" t="s">
        <v>151</v>
      </c>
      <c r="E103" s="191" t="s">
        <v>764</v>
      </c>
      <c r="F103" s="192" t="s">
        <v>765</v>
      </c>
      <c r="G103" s="193" t="s">
        <v>196</v>
      </c>
      <c r="H103" s="194">
        <v>1</v>
      </c>
      <c r="I103" s="195"/>
      <c r="J103" s="196">
        <f t="shared" si="10"/>
        <v>0</v>
      </c>
      <c r="K103" s="192" t="s">
        <v>21</v>
      </c>
      <c r="L103" s="59"/>
      <c r="M103" s="197" t="s">
        <v>21</v>
      </c>
      <c r="N103" s="198" t="s">
        <v>45</v>
      </c>
      <c r="O103" s="40"/>
      <c r="P103" s="199">
        <f t="shared" si="11"/>
        <v>0</v>
      </c>
      <c r="Q103" s="199">
        <v>0</v>
      </c>
      <c r="R103" s="199">
        <f t="shared" si="12"/>
        <v>0</v>
      </c>
      <c r="S103" s="199">
        <v>0</v>
      </c>
      <c r="T103" s="200">
        <f t="shared" si="13"/>
        <v>0</v>
      </c>
      <c r="AR103" s="22" t="s">
        <v>175</v>
      </c>
      <c r="AT103" s="22" t="s">
        <v>151</v>
      </c>
      <c r="AU103" s="22" t="s">
        <v>82</v>
      </c>
      <c r="AY103" s="22" t="s">
        <v>148</v>
      </c>
      <c r="BE103" s="201">
        <f t="shared" si="14"/>
        <v>0</v>
      </c>
      <c r="BF103" s="201">
        <f t="shared" si="15"/>
        <v>0</v>
      </c>
      <c r="BG103" s="201">
        <f t="shared" si="16"/>
        <v>0</v>
      </c>
      <c r="BH103" s="201">
        <f t="shared" si="17"/>
        <v>0</v>
      </c>
      <c r="BI103" s="201">
        <f t="shared" si="18"/>
        <v>0</v>
      </c>
      <c r="BJ103" s="22" t="s">
        <v>155</v>
      </c>
      <c r="BK103" s="201">
        <f t="shared" si="19"/>
        <v>0</v>
      </c>
      <c r="BL103" s="22" t="s">
        <v>175</v>
      </c>
      <c r="BM103" s="22" t="s">
        <v>1276</v>
      </c>
    </row>
    <row r="104" spans="2:65" s="1" customFormat="1" ht="16.5" customHeight="1">
      <c r="B104" s="39"/>
      <c r="C104" s="190" t="s">
        <v>224</v>
      </c>
      <c r="D104" s="190" t="s">
        <v>151</v>
      </c>
      <c r="E104" s="191" t="s">
        <v>767</v>
      </c>
      <c r="F104" s="192" t="s">
        <v>768</v>
      </c>
      <c r="G104" s="193" t="s">
        <v>196</v>
      </c>
      <c r="H104" s="194">
        <v>2</v>
      </c>
      <c r="I104" s="195"/>
      <c r="J104" s="196">
        <f t="shared" si="10"/>
        <v>0</v>
      </c>
      <c r="K104" s="192" t="s">
        <v>21</v>
      </c>
      <c r="L104" s="59"/>
      <c r="M104" s="197" t="s">
        <v>21</v>
      </c>
      <c r="N104" s="198" t="s">
        <v>45</v>
      </c>
      <c r="O104" s="40"/>
      <c r="P104" s="199">
        <f t="shared" si="11"/>
        <v>0</v>
      </c>
      <c r="Q104" s="199">
        <v>0</v>
      </c>
      <c r="R104" s="199">
        <f t="shared" si="12"/>
        <v>0</v>
      </c>
      <c r="S104" s="199">
        <v>0</v>
      </c>
      <c r="T104" s="200">
        <f t="shared" si="13"/>
        <v>0</v>
      </c>
      <c r="AR104" s="22" t="s">
        <v>175</v>
      </c>
      <c r="AT104" s="22" t="s">
        <v>151</v>
      </c>
      <c r="AU104" s="22" t="s">
        <v>82</v>
      </c>
      <c r="AY104" s="22" t="s">
        <v>148</v>
      </c>
      <c r="BE104" s="201">
        <f t="shared" si="14"/>
        <v>0</v>
      </c>
      <c r="BF104" s="201">
        <f t="shared" si="15"/>
        <v>0</v>
      </c>
      <c r="BG104" s="201">
        <f t="shared" si="16"/>
        <v>0</v>
      </c>
      <c r="BH104" s="201">
        <f t="shared" si="17"/>
        <v>0</v>
      </c>
      <c r="BI104" s="201">
        <f t="shared" si="18"/>
        <v>0</v>
      </c>
      <c r="BJ104" s="22" t="s">
        <v>155</v>
      </c>
      <c r="BK104" s="201">
        <f t="shared" si="19"/>
        <v>0</v>
      </c>
      <c r="BL104" s="22" t="s">
        <v>175</v>
      </c>
      <c r="BM104" s="22" t="s">
        <v>1277</v>
      </c>
    </row>
    <row r="105" spans="2:65" s="1" customFormat="1" ht="16.5" customHeight="1">
      <c r="B105" s="39"/>
      <c r="C105" s="190" t="s">
        <v>228</v>
      </c>
      <c r="D105" s="190" t="s">
        <v>151</v>
      </c>
      <c r="E105" s="191" t="s">
        <v>770</v>
      </c>
      <c r="F105" s="192" t="s">
        <v>771</v>
      </c>
      <c r="G105" s="193" t="s">
        <v>196</v>
      </c>
      <c r="H105" s="194">
        <v>1</v>
      </c>
      <c r="I105" s="195"/>
      <c r="J105" s="196">
        <f t="shared" si="10"/>
        <v>0</v>
      </c>
      <c r="K105" s="192" t="s">
        <v>21</v>
      </c>
      <c r="L105" s="59"/>
      <c r="M105" s="197" t="s">
        <v>21</v>
      </c>
      <c r="N105" s="198" t="s">
        <v>45</v>
      </c>
      <c r="O105" s="40"/>
      <c r="P105" s="199">
        <f t="shared" si="11"/>
        <v>0</v>
      </c>
      <c r="Q105" s="199">
        <v>0</v>
      </c>
      <c r="R105" s="199">
        <f t="shared" si="12"/>
        <v>0</v>
      </c>
      <c r="S105" s="199">
        <v>0</v>
      </c>
      <c r="T105" s="200">
        <f t="shared" si="13"/>
        <v>0</v>
      </c>
      <c r="AR105" s="22" t="s">
        <v>175</v>
      </c>
      <c r="AT105" s="22" t="s">
        <v>151</v>
      </c>
      <c r="AU105" s="22" t="s">
        <v>82</v>
      </c>
      <c r="AY105" s="22" t="s">
        <v>148</v>
      </c>
      <c r="BE105" s="201">
        <f t="shared" si="14"/>
        <v>0</v>
      </c>
      <c r="BF105" s="201">
        <f t="shared" si="15"/>
        <v>0</v>
      </c>
      <c r="BG105" s="201">
        <f t="shared" si="16"/>
        <v>0</v>
      </c>
      <c r="BH105" s="201">
        <f t="shared" si="17"/>
        <v>0</v>
      </c>
      <c r="BI105" s="201">
        <f t="shared" si="18"/>
        <v>0</v>
      </c>
      <c r="BJ105" s="22" t="s">
        <v>155</v>
      </c>
      <c r="BK105" s="201">
        <f t="shared" si="19"/>
        <v>0</v>
      </c>
      <c r="BL105" s="22" t="s">
        <v>175</v>
      </c>
      <c r="BM105" s="22" t="s">
        <v>1278</v>
      </c>
    </row>
    <row r="106" spans="2:65" s="1" customFormat="1" ht="16.5" customHeight="1">
      <c r="B106" s="39"/>
      <c r="C106" s="190" t="s">
        <v>232</v>
      </c>
      <c r="D106" s="190" t="s">
        <v>151</v>
      </c>
      <c r="E106" s="191" t="s">
        <v>773</v>
      </c>
      <c r="F106" s="192" t="s">
        <v>774</v>
      </c>
      <c r="G106" s="193" t="s">
        <v>196</v>
      </c>
      <c r="H106" s="194">
        <v>3</v>
      </c>
      <c r="I106" s="195"/>
      <c r="J106" s="196">
        <f t="shared" si="10"/>
        <v>0</v>
      </c>
      <c r="K106" s="192" t="s">
        <v>21</v>
      </c>
      <c r="L106" s="59"/>
      <c r="M106" s="197" t="s">
        <v>21</v>
      </c>
      <c r="N106" s="198" t="s">
        <v>45</v>
      </c>
      <c r="O106" s="40"/>
      <c r="P106" s="199">
        <f t="shared" si="11"/>
        <v>0</v>
      </c>
      <c r="Q106" s="199">
        <v>0</v>
      </c>
      <c r="R106" s="199">
        <f t="shared" si="12"/>
        <v>0</v>
      </c>
      <c r="S106" s="199">
        <v>0</v>
      </c>
      <c r="T106" s="200">
        <f t="shared" si="13"/>
        <v>0</v>
      </c>
      <c r="AR106" s="22" t="s">
        <v>175</v>
      </c>
      <c r="AT106" s="22" t="s">
        <v>151</v>
      </c>
      <c r="AU106" s="22" t="s">
        <v>82</v>
      </c>
      <c r="AY106" s="22" t="s">
        <v>148</v>
      </c>
      <c r="BE106" s="201">
        <f t="shared" si="14"/>
        <v>0</v>
      </c>
      <c r="BF106" s="201">
        <f t="shared" si="15"/>
        <v>0</v>
      </c>
      <c r="BG106" s="201">
        <f t="shared" si="16"/>
        <v>0</v>
      </c>
      <c r="BH106" s="201">
        <f t="shared" si="17"/>
        <v>0</v>
      </c>
      <c r="BI106" s="201">
        <f t="shared" si="18"/>
        <v>0</v>
      </c>
      <c r="BJ106" s="22" t="s">
        <v>155</v>
      </c>
      <c r="BK106" s="201">
        <f t="shared" si="19"/>
        <v>0</v>
      </c>
      <c r="BL106" s="22" t="s">
        <v>175</v>
      </c>
      <c r="BM106" s="22" t="s">
        <v>1279</v>
      </c>
    </row>
    <row r="107" spans="2:65" s="1" customFormat="1" ht="16.5" customHeight="1">
      <c r="B107" s="39"/>
      <c r="C107" s="190" t="s">
        <v>237</v>
      </c>
      <c r="D107" s="190" t="s">
        <v>151</v>
      </c>
      <c r="E107" s="191" t="s">
        <v>776</v>
      </c>
      <c r="F107" s="192" t="s">
        <v>777</v>
      </c>
      <c r="G107" s="193" t="s">
        <v>196</v>
      </c>
      <c r="H107" s="194">
        <v>1</v>
      </c>
      <c r="I107" s="195"/>
      <c r="J107" s="196">
        <f t="shared" si="10"/>
        <v>0</v>
      </c>
      <c r="K107" s="192" t="s">
        <v>21</v>
      </c>
      <c r="L107" s="59"/>
      <c r="M107" s="197" t="s">
        <v>21</v>
      </c>
      <c r="N107" s="198" t="s">
        <v>45</v>
      </c>
      <c r="O107" s="40"/>
      <c r="P107" s="199">
        <f t="shared" si="11"/>
        <v>0</v>
      </c>
      <c r="Q107" s="199">
        <v>0</v>
      </c>
      <c r="R107" s="199">
        <f t="shared" si="12"/>
        <v>0</v>
      </c>
      <c r="S107" s="199">
        <v>0</v>
      </c>
      <c r="T107" s="200">
        <f t="shared" si="13"/>
        <v>0</v>
      </c>
      <c r="AR107" s="22" t="s">
        <v>175</v>
      </c>
      <c r="AT107" s="22" t="s">
        <v>151</v>
      </c>
      <c r="AU107" s="22" t="s">
        <v>82</v>
      </c>
      <c r="AY107" s="22" t="s">
        <v>148</v>
      </c>
      <c r="BE107" s="201">
        <f t="shared" si="14"/>
        <v>0</v>
      </c>
      <c r="BF107" s="201">
        <f t="shared" si="15"/>
        <v>0</v>
      </c>
      <c r="BG107" s="201">
        <f t="shared" si="16"/>
        <v>0</v>
      </c>
      <c r="BH107" s="201">
        <f t="shared" si="17"/>
        <v>0</v>
      </c>
      <c r="BI107" s="201">
        <f t="shared" si="18"/>
        <v>0</v>
      </c>
      <c r="BJ107" s="22" t="s">
        <v>155</v>
      </c>
      <c r="BK107" s="201">
        <f t="shared" si="19"/>
        <v>0</v>
      </c>
      <c r="BL107" s="22" t="s">
        <v>175</v>
      </c>
      <c r="BM107" s="22" t="s">
        <v>1280</v>
      </c>
    </row>
    <row r="108" spans="2:65" s="1" customFormat="1" ht="16.5" customHeight="1">
      <c r="B108" s="39"/>
      <c r="C108" s="190" t="s">
        <v>9</v>
      </c>
      <c r="D108" s="190" t="s">
        <v>151</v>
      </c>
      <c r="E108" s="191" t="s">
        <v>779</v>
      </c>
      <c r="F108" s="192" t="s">
        <v>780</v>
      </c>
      <c r="G108" s="193" t="s">
        <v>196</v>
      </c>
      <c r="H108" s="194">
        <v>2</v>
      </c>
      <c r="I108" s="195"/>
      <c r="J108" s="196">
        <f t="shared" si="10"/>
        <v>0</v>
      </c>
      <c r="K108" s="192" t="s">
        <v>21</v>
      </c>
      <c r="L108" s="59"/>
      <c r="M108" s="197" t="s">
        <v>21</v>
      </c>
      <c r="N108" s="198" t="s">
        <v>45</v>
      </c>
      <c r="O108" s="40"/>
      <c r="P108" s="199">
        <f t="shared" si="11"/>
        <v>0</v>
      </c>
      <c r="Q108" s="199">
        <v>0</v>
      </c>
      <c r="R108" s="199">
        <f t="shared" si="12"/>
        <v>0</v>
      </c>
      <c r="S108" s="199">
        <v>0</v>
      </c>
      <c r="T108" s="200">
        <f t="shared" si="13"/>
        <v>0</v>
      </c>
      <c r="AR108" s="22" t="s">
        <v>175</v>
      </c>
      <c r="AT108" s="22" t="s">
        <v>151</v>
      </c>
      <c r="AU108" s="22" t="s">
        <v>82</v>
      </c>
      <c r="AY108" s="22" t="s">
        <v>148</v>
      </c>
      <c r="BE108" s="201">
        <f t="shared" si="14"/>
        <v>0</v>
      </c>
      <c r="BF108" s="201">
        <f t="shared" si="15"/>
        <v>0</v>
      </c>
      <c r="BG108" s="201">
        <f t="shared" si="16"/>
        <v>0</v>
      </c>
      <c r="BH108" s="201">
        <f t="shared" si="17"/>
        <v>0</v>
      </c>
      <c r="BI108" s="201">
        <f t="shared" si="18"/>
        <v>0</v>
      </c>
      <c r="BJ108" s="22" t="s">
        <v>155</v>
      </c>
      <c r="BK108" s="201">
        <f t="shared" si="19"/>
        <v>0</v>
      </c>
      <c r="BL108" s="22" t="s">
        <v>175</v>
      </c>
      <c r="BM108" s="22" t="s">
        <v>1281</v>
      </c>
    </row>
    <row r="109" spans="2:65" s="1" customFormat="1" ht="16.5" customHeight="1">
      <c r="B109" s="39"/>
      <c r="C109" s="190" t="s">
        <v>249</v>
      </c>
      <c r="D109" s="190" t="s">
        <v>151</v>
      </c>
      <c r="E109" s="191" t="s">
        <v>782</v>
      </c>
      <c r="F109" s="192" t="s">
        <v>783</v>
      </c>
      <c r="G109" s="193" t="s">
        <v>196</v>
      </c>
      <c r="H109" s="194">
        <v>1</v>
      </c>
      <c r="I109" s="195"/>
      <c r="J109" s="196">
        <f t="shared" si="10"/>
        <v>0</v>
      </c>
      <c r="K109" s="192" t="s">
        <v>21</v>
      </c>
      <c r="L109" s="59"/>
      <c r="M109" s="197" t="s">
        <v>21</v>
      </c>
      <c r="N109" s="198" t="s">
        <v>45</v>
      </c>
      <c r="O109" s="40"/>
      <c r="P109" s="199">
        <f t="shared" si="11"/>
        <v>0</v>
      </c>
      <c r="Q109" s="199">
        <v>0</v>
      </c>
      <c r="R109" s="199">
        <f t="shared" si="12"/>
        <v>0</v>
      </c>
      <c r="S109" s="199">
        <v>0</v>
      </c>
      <c r="T109" s="200">
        <f t="shared" si="13"/>
        <v>0</v>
      </c>
      <c r="AR109" s="22" t="s">
        <v>175</v>
      </c>
      <c r="AT109" s="22" t="s">
        <v>151</v>
      </c>
      <c r="AU109" s="22" t="s">
        <v>82</v>
      </c>
      <c r="AY109" s="22" t="s">
        <v>148</v>
      </c>
      <c r="BE109" s="201">
        <f t="shared" si="14"/>
        <v>0</v>
      </c>
      <c r="BF109" s="201">
        <f t="shared" si="15"/>
        <v>0</v>
      </c>
      <c r="BG109" s="201">
        <f t="shared" si="16"/>
        <v>0</v>
      </c>
      <c r="BH109" s="201">
        <f t="shared" si="17"/>
        <v>0</v>
      </c>
      <c r="BI109" s="201">
        <f t="shared" si="18"/>
        <v>0</v>
      </c>
      <c r="BJ109" s="22" t="s">
        <v>155</v>
      </c>
      <c r="BK109" s="201">
        <f t="shared" si="19"/>
        <v>0</v>
      </c>
      <c r="BL109" s="22" t="s">
        <v>175</v>
      </c>
      <c r="BM109" s="22" t="s">
        <v>1282</v>
      </c>
    </row>
    <row r="110" spans="2:65" s="1" customFormat="1" ht="25.5" customHeight="1">
      <c r="B110" s="39"/>
      <c r="C110" s="190" t="s">
        <v>253</v>
      </c>
      <c r="D110" s="190" t="s">
        <v>151</v>
      </c>
      <c r="E110" s="191" t="s">
        <v>785</v>
      </c>
      <c r="F110" s="192" t="s">
        <v>786</v>
      </c>
      <c r="G110" s="193" t="s">
        <v>196</v>
      </c>
      <c r="H110" s="194">
        <v>1</v>
      </c>
      <c r="I110" s="195"/>
      <c r="J110" s="196">
        <f t="shared" si="10"/>
        <v>0</v>
      </c>
      <c r="K110" s="192" t="s">
        <v>21</v>
      </c>
      <c r="L110" s="59"/>
      <c r="M110" s="197" t="s">
        <v>21</v>
      </c>
      <c r="N110" s="198" t="s">
        <v>45</v>
      </c>
      <c r="O110" s="40"/>
      <c r="P110" s="199">
        <f t="shared" si="11"/>
        <v>0</v>
      </c>
      <c r="Q110" s="199">
        <v>0</v>
      </c>
      <c r="R110" s="199">
        <f t="shared" si="12"/>
        <v>0</v>
      </c>
      <c r="S110" s="199">
        <v>0</v>
      </c>
      <c r="T110" s="200">
        <f t="shared" si="13"/>
        <v>0</v>
      </c>
      <c r="AR110" s="22" t="s">
        <v>175</v>
      </c>
      <c r="AT110" s="22" t="s">
        <v>151</v>
      </c>
      <c r="AU110" s="22" t="s">
        <v>82</v>
      </c>
      <c r="AY110" s="22" t="s">
        <v>148</v>
      </c>
      <c r="BE110" s="201">
        <f t="shared" si="14"/>
        <v>0</v>
      </c>
      <c r="BF110" s="201">
        <f t="shared" si="15"/>
        <v>0</v>
      </c>
      <c r="BG110" s="201">
        <f t="shared" si="16"/>
        <v>0</v>
      </c>
      <c r="BH110" s="201">
        <f t="shared" si="17"/>
        <v>0</v>
      </c>
      <c r="BI110" s="201">
        <f t="shared" si="18"/>
        <v>0</v>
      </c>
      <c r="BJ110" s="22" t="s">
        <v>155</v>
      </c>
      <c r="BK110" s="201">
        <f t="shared" si="19"/>
        <v>0</v>
      </c>
      <c r="BL110" s="22" t="s">
        <v>175</v>
      </c>
      <c r="BM110" s="22" t="s">
        <v>1283</v>
      </c>
    </row>
    <row r="111" spans="2:65" s="1" customFormat="1" ht="16.5" customHeight="1">
      <c r="B111" s="39"/>
      <c r="C111" s="190" t="s">
        <v>245</v>
      </c>
      <c r="D111" s="190" t="s">
        <v>151</v>
      </c>
      <c r="E111" s="191" t="s">
        <v>788</v>
      </c>
      <c r="F111" s="192" t="s">
        <v>789</v>
      </c>
      <c r="G111" s="193" t="s">
        <v>196</v>
      </c>
      <c r="H111" s="194">
        <v>2</v>
      </c>
      <c r="I111" s="195"/>
      <c r="J111" s="196">
        <f t="shared" si="10"/>
        <v>0</v>
      </c>
      <c r="K111" s="192" t="s">
        <v>21</v>
      </c>
      <c r="L111" s="59"/>
      <c r="M111" s="197" t="s">
        <v>21</v>
      </c>
      <c r="N111" s="198" t="s">
        <v>45</v>
      </c>
      <c r="O111" s="40"/>
      <c r="P111" s="199">
        <f t="shared" si="11"/>
        <v>0</v>
      </c>
      <c r="Q111" s="199">
        <v>0</v>
      </c>
      <c r="R111" s="199">
        <f t="shared" si="12"/>
        <v>0</v>
      </c>
      <c r="S111" s="199">
        <v>0</v>
      </c>
      <c r="T111" s="200">
        <f t="shared" si="13"/>
        <v>0</v>
      </c>
      <c r="AR111" s="22" t="s">
        <v>175</v>
      </c>
      <c r="AT111" s="22" t="s">
        <v>151</v>
      </c>
      <c r="AU111" s="22" t="s">
        <v>82</v>
      </c>
      <c r="AY111" s="22" t="s">
        <v>148</v>
      </c>
      <c r="BE111" s="201">
        <f t="shared" si="14"/>
        <v>0</v>
      </c>
      <c r="BF111" s="201">
        <f t="shared" si="15"/>
        <v>0</v>
      </c>
      <c r="BG111" s="201">
        <f t="shared" si="16"/>
        <v>0</v>
      </c>
      <c r="BH111" s="201">
        <f t="shared" si="17"/>
        <v>0</v>
      </c>
      <c r="BI111" s="201">
        <f t="shared" si="18"/>
        <v>0</v>
      </c>
      <c r="BJ111" s="22" t="s">
        <v>155</v>
      </c>
      <c r="BK111" s="201">
        <f t="shared" si="19"/>
        <v>0</v>
      </c>
      <c r="BL111" s="22" t="s">
        <v>175</v>
      </c>
      <c r="BM111" s="22" t="s">
        <v>1284</v>
      </c>
    </row>
    <row r="112" spans="2:65" s="1" customFormat="1" ht="16.5" customHeight="1">
      <c r="B112" s="39"/>
      <c r="C112" s="190" t="s">
        <v>257</v>
      </c>
      <c r="D112" s="190" t="s">
        <v>151</v>
      </c>
      <c r="E112" s="191" t="s">
        <v>791</v>
      </c>
      <c r="F112" s="192" t="s">
        <v>792</v>
      </c>
      <c r="G112" s="193" t="s">
        <v>196</v>
      </c>
      <c r="H112" s="194">
        <v>1</v>
      </c>
      <c r="I112" s="195"/>
      <c r="J112" s="196">
        <f t="shared" si="10"/>
        <v>0</v>
      </c>
      <c r="K112" s="192" t="s">
        <v>21</v>
      </c>
      <c r="L112" s="59"/>
      <c r="M112" s="197" t="s">
        <v>21</v>
      </c>
      <c r="N112" s="198" t="s">
        <v>45</v>
      </c>
      <c r="O112" s="40"/>
      <c r="P112" s="199">
        <f t="shared" si="11"/>
        <v>0</v>
      </c>
      <c r="Q112" s="199">
        <v>0</v>
      </c>
      <c r="R112" s="199">
        <f t="shared" si="12"/>
        <v>0</v>
      </c>
      <c r="S112" s="199">
        <v>0</v>
      </c>
      <c r="T112" s="200">
        <f t="shared" si="13"/>
        <v>0</v>
      </c>
      <c r="AR112" s="22" t="s">
        <v>175</v>
      </c>
      <c r="AT112" s="22" t="s">
        <v>151</v>
      </c>
      <c r="AU112" s="22" t="s">
        <v>82</v>
      </c>
      <c r="AY112" s="22" t="s">
        <v>148</v>
      </c>
      <c r="BE112" s="201">
        <f t="shared" si="14"/>
        <v>0</v>
      </c>
      <c r="BF112" s="201">
        <f t="shared" si="15"/>
        <v>0</v>
      </c>
      <c r="BG112" s="201">
        <f t="shared" si="16"/>
        <v>0</v>
      </c>
      <c r="BH112" s="201">
        <f t="shared" si="17"/>
        <v>0</v>
      </c>
      <c r="BI112" s="201">
        <f t="shared" si="18"/>
        <v>0</v>
      </c>
      <c r="BJ112" s="22" t="s">
        <v>155</v>
      </c>
      <c r="BK112" s="201">
        <f t="shared" si="19"/>
        <v>0</v>
      </c>
      <c r="BL112" s="22" t="s">
        <v>175</v>
      </c>
      <c r="BM112" s="22" t="s">
        <v>1285</v>
      </c>
    </row>
    <row r="113" spans="2:65" s="1" customFormat="1" ht="16.5" customHeight="1">
      <c r="B113" s="39"/>
      <c r="C113" s="190" t="s">
        <v>262</v>
      </c>
      <c r="D113" s="190" t="s">
        <v>151</v>
      </c>
      <c r="E113" s="191" t="s">
        <v>794</v>
      </c>
      <c r="F113" s="192" t="s">
        <v>795</v>
      </c>
      <c r="G113" s="193" t="s">
        <v>196</v>
      </c>
      <c r="H113" s="194">
        <v>1</v>
      </c>
      <c r="I113" s="195"/>
      <c r="J113" s="196">
        <f t="shared" si="10"/>
        <v>0</v>
      </c>
      <c r="K113" s="192" t="s">
        <v>21</v>
      </c>
      <c r="L113" s="59"/>
      <c r="M113" s="197" t="s">
        <v>21</v>
      </c>
      <c r="N113" s="198" t="s">
        <v>45</v>
      </c>
      <c r="O113" s="40"/>
      <c r="P113" s="199">
        <f t="shared" si="11"/>
        <v>0</v>
      </c>
      <c r="Q113" s="199">
        <v>0</v>
      </c>
      <c r="R113" s="199">
        <f t="shared" si="12"/>
        <v>0</v>
      </c>
      <c r="S113" s="199">
        <v>0</v>
      </c>
      <c r="T113" s="200">
        <f t="shared" si="13"/>
        <v>0</v>
      </c>
      <c r="AR113" s="22" t="s">
        <v>175</v>
      </c>
      <c r="AT113" s="22" t="s">
        <v>151</v>
      </c>
      <c r="AU113" s="22" t="s">
        <v>82</v>
      </c>
      <c r="AY113" s="22" t="s">
        <v>148</v>
      </c>
      <c r="BE113" s="201">
        <f t="shared" si="14"/>
        <v>0</v>
      </c>
      <c r="BF113" s="201">
        <f t="shared" si="15"/>
        <v>0</v>
      </c>
      <c r="BG113" s="201">
        <f t="shared" si="16"/>
        <v>0</v>
      </c>
      <c r="BH113" s="201">
        <f t="shared" si="17"/>
        <v>0</v>
      </c>
      <c r="BI113" s="201">
        <f t="shared" si="18"/>
        <v>0</v>
      </c>
      <c r="BJ113" s="22" t="s">
        <v>155</v>
      </c>
      <c r="BK113" s="201">
        <f t="shared" si="19"/>
        <v>0</v>
      </c>
      <c r="BL113" s="22" t="s">
        <v>175</v>
      </c>
      <c r="BM113" s="22" t="s">
        <v>1286</v>
      </c>
    </row>
    <row r="114" spans="2:65" s="1" customFormat="1" ht="16.5" customHeight="1">
      <c r="B114" s="39"/>
      <c r="C114" s="190" t="s">
        <v>266</v>
      </c>
      <c r="D114" s="190" t="s">
        <v>151</v>
      </c>
      <c r="E114" s="191" t="s">
        <v>797</v>
      </c>
      <c r="F114" s="192" t="s">
        <v>798</v>
      </c>
      <c r="G114" s="193" t="s">
        <v>196</v>
      </c>
      <c r="H114" s="194">
        <v>1</v>
      </c>
      <c r="I114" s="195"/>
      <c r="J114" s="196">
        <f t="shared" si="10"/>
        <v>0</v>
      </c>
      <c r="K114" s="192" t="s">
        <v>21</v>
      </c>
      <c r="L114" s="59"/>
      <c r="M114" s="197" t="s">
        <v>21</v>
      </c>
      <c r="N114" s="198" t="s">
        <v>45</v>
      </c>
      <c r="O114" s="40"/>
      <c r="P114" s="199">
        <f t="shared" si="11"/>
        <v>0</v>
      </c>
      <c r="Q114" s="199">
        <v>0</v>
      </c>
      <c r="R114" s="199">
        <f t="shared" si="12"/>
        <v>0</v>
      </c>
      <c r="S114" s="199">
        <v>0</v>
      </c>
      <c r="T114" s="200">
        <f t="shared" si="13"/>
        <v>0</v>
      </c>
      <c r="AR114" s="22" t="s">
        <v>175</v>
      </c>
      <c r="AT114" s="22" t="s">
        <v>151</v>
      </c>
      <c r="AU114" s="22" t="s">
        <v>82</v>
      </c>
      <c r="AY114" s="22" t="s">
        <v>148</v>
      </c>
      <c r="BE114" s="201">
        <f t="shared" si="14"/>
        <v>0</v>
      </c>
      <c r="BF114" s="201">
        <f t="shared" si="15"/>
        <v>0</v>
      </c>
      <c r="BG114" s="201">
        <f t="shared" si="16"/>
        <v>0</v>
      </c>
      <c r="BH114" s="201">
        <f t="shared" si="17"/>
        <v>0</v>
      </c>
      <c r="BI114" s="201">
        <f t="shared" si="18"/>
        <v>0</v>
      </c>
      <c r="BJ114" s="22" t="s">
        <v>155</v>
      </c>
      <c r="BK114" s="201">
        <f t="shared" si="19"/>
        <v>0</v>
      </c>
      <c r="BL114" s="22" t="s">
        <v>175</v>
      </c>
      <c r="BM114" s="22" t="s">
        <v>1287</v>
      </c>
    </row>
    <row r="115" spans="2:65" s="1" customFormat="1" ht="16.5" customHeight="1">
      <c r="B115" s="39"/>
      <c r="C115" s="190" t="s">
        <v>272</v>
      </c>
      <c r="D115" s="190" t="s">
        <v>151</v>
      </c>
      <c r="E115" s="191" t="s">
        <v>800</v>
      </c>
      <c r="F115" s="192" t="s">
        <v>801</v>
      </c>
      <c r="G115" s="193" t="s">
        <v>196</v>
      </c>
      <c r="H115" s="194">
        <v>1</v>
      </c>
      <c r="I115" s="195"/>
      <c r="J115" s="196">
        <f t="shared" si="10"/>
        <v>0</v>
      </c>
      <c r="K115" s="192" t="s">
        <v>21</v>
      </c>
      <c r="L115" s="59"/>
      <c r="M115" s="197" t="s">
        <v>21</v>
      </c>
      <c r="N115" s="198" t="s">
        <v>45</v>
      </c>
      <c r="O115" s="40"/>
      <c r="P115" s="199">
        <f t="shared" si="11"/>
        <v>0</v>
      </c>
      <c r="Q115" s="199">
        <v>0</v>
      </c>
      <c r="R115" s="199">
        <f t="shared" si="12"/>
        <v>0</v>
      </c>
      <c r="S115" s="199">
        <v>0</v>
      </c>
      <c r="T115" s="200">
        <f t="shared" si="13"/>
        <v>0</v>
      </c>
      <c r="AR115" s="22" t="s">
        <v>175</v>
      </c>
      <c r="AT115" s="22" t="s">
        <v>151</v>
      </c>
      <c r="AU115" s="22" t="s">
        <v>82</v>
      </c>
      <c r="AY115" s="22" t="s">
        <v>148</v>
      </c>
      <c r="BE115" s="201">
        <f t="shared" si="14"/>
        <v>0</v>
      </c>
      <c r="BF115" s="201">
        <f t="shared" si="15"/>
        <v>0</v>
      </c>
      <c r="BG115" s="201">
        <f t="shared" si="16"/>
        <v>0</v>
      </c>
      <c r="BH115" s="201">
        <f t="shared" si="17"/>
        <v>0</v>
      </c>
      <c r="BI115" s="201">
        <f t="shared" si="18"/>
        <v>0</v>
      </c>
      <c r="BJ115" s="22" t="s">
        <v>155</v>
      </c>
      <c r="BK115" s="201">
        <f t="shared" si="19"/>
        <v>0</v>
      </c>
      <c r="BL115" s="22" t="s">
        <v>175</v>
      </c>
      <c r="BM115" s="22" t="s">
        <v>1288</v>
      </c>
    </row>
    <row r="116" spans="2:65" s="1" customFormat="1" ht="16.5" customHeight="1">
      <c r="B116" s="39"/>
      <c r="C116" s="190" t="s">
        <v>276</v>
      </c>
      <c r="D116" s="190" t="s">
        <v>151</v>
      </c>
      <c r="E116" s="191" t="s">
        <v>803</v>
      </c>
      <c r="F116" s="192" t="s">
        <v>804</v>
      </c>
      <c r="G116" s="193" t="s">
        <v>196</v>
      </c>
      <c r="H116" s="194">
        <v>1</v>
      </c>
      <c r="I116" s="195"/>
      <c r="J116" s="196">
        <f t="shared" si="10"/>
        <v>0</v>
      </c>
      <c r="K116" s="192" t="s">
        <v>21</v>
      </c>
      <c r="L116" s="59"/>
      <c r="M116" s="197" t="s">
        <v>21</v>
      </c>
      <c r="N116" s="198" t="s">
        <v>45</v>
      </c>
      <c r="O116" s="40"/>
      <c r="P116" s="199">
        <f t="shared" si="11"/>
        <v>0</v>
      </c>
      <c r="Q116" s="199">
        <v>0</v>
      </c>
      <c r="R116" s="199">
        <f t="shared" si="12"/>
        <v>0</v>
      </c>
      <c r="S116" s="199">
        <v>0</v>
      </c>
      <c r="T116" s="200">
        <f t="shared" si="13"/>
        <v>0</v>
      </c>
      <c r="AR116" s="22" t="s">
        <v>175</v>
      </c>
      <c r="AT116" s="22" t="s">
        <v>151</v>
      </c>
      <c r="AU116" s="22" t="s">
        <v>82</v>
      </c>
      <c r="AY116" s="22" t="s">
        <v>148</v>
      </c>
      <c r="BE116" s="201">
        <f t="shared" si="14"/>
        <v>0</v>
      </c>
      <c r="BF116" s="201">
        <f t="shared" si="15"/>
        <v>0</v>
      </c>
      <c r="BG116" s="201">
        <f t="shared" si="16"/>
        <v>0</v>
      </c>
      <c r="BH116" s="201">
        <f t="shared" si="17"/>
        <v>0</v>
      </c>
      <c r="BI116" s="201">
        <f t="shared" si="18"/>
        <v>0</v>
      </c>
      <c r="BJ116" s="22" t="s">
        <v>155</v>
      </c>
      <c r="BK116" s="201">
        <f t="shared" si="19"/>
        <v>0</v>
      </c>
      <c r="BL116" s="22" t="s">
        <v>175</v>
      </c>
      <c r="BM116" s="22" t="s">
        <v>1289</v>
      </c>
    </row>
    <row r="117" spans="2:65" s="1" customFormat="1" ht="16.5" customHeight="1">
      <c r="B117" s="39"/>
      <c r="C117" s="190" t="s">
        <v>280</v>
      </c>
      <c r="D117" s="190" t="s">
        <v>151</v>
      </c>
      <c r="E117" s="191" t="s">
        <v>806</v>
      </c>
      <c r="F117" s="192" t="s">
        <v>807</v>
      </c>
      <c r="G117" s="193" t="s">
        <v>196</v>
      </c>
      <c r="H117" s="194">
        <v>4</v>
      </c>
      <c r="I117" s="195"/>
      <c r="J117" s="196">
        <f t="shared" si="10"/>
        <v>0</v>
      </c>
      <c r="K117" s="192" t="s">
        <v>21</v>
      </c>
      <c r="L117" s="59"/>
      <c r="M117" s="197" t="s">
        <v>21</v>
      </c>
      <c r="N117" s="198" t="s">
        <v>45</v>
      </c>
      <c r="O117" s="40"/>
      <c r="P117" s="199">
        <f t="shared" si="11"/>
        <v>0</v>
      </c>
      <c r="Q117" s="199">
        <v>0</v>
      </c>
      <c r="R117" s="199">
        <f t="shared" si="12"/>
        <v>0</v>
      </c>
      <c r="S117" s="199">
        <v>0</v>
      </c>
      <c r="T117" s="200">
        <f t="shared" si="13"/>
        <v>0</v>
      </c>
      <c r="AR117" s="22" t="s">
        <v>175</v>
      </c>
      <c r="AT117" s="22" t="s">
        <v>151</v>
      </c>
      <c r="AU117" s="22" t="s">
        <v>82</v>
      </c>
      <c r="AY117" s="22" t="s">
        <v>148</v>
      </c>
      <c r="BE117" s="201">
        <f t="shared" si="14"/>
        <v>0</v>
      </c>
      <c r="BF117" s="201">
        <f t="shared" si="15"/>
        <v>0</v>
      </c>
      <c r="BG117" s="201">
        <f t="shared" si="16"/>
        <v>0</v>
      </c>
      <c r="BH117" s="201">
        <f t="shared" si="17"/>
        <v>0</v>
      </c>
      <c r="BI117" s="201">
        <f t="shared" si="18"/>
        <v>0</v>
      </c>
      <c r="BJ117" s="22" t="s">
        <v>155</v>
      </c>
      <c r="BK117" s="201">
        <f t="shared" si="19"/>
        <v>0</v>
      </c>
      <c r="BL117" s="22" t="s">
        <v>175</v>
      </c>
      <c r="BM117" s="22" t="s">
        <v>1290</v>
      </c>
    </row>
    <row r="118" spans="2:65" s="1" customFormat="1" ht="16.5" customHeight="1">
      <c r="B118" s="39"/>
      <c r="C118" s="190" t="s">
        <v>285</v>
      </c>
      <c r="D118" s="190" t="s">
        <v>151</v>
      </c>
      <c r="E118" s="191" t="s">
        <v>809</v>
      </c>
      <c r="F118" s="192" t="s">
        <v>810</v>
      </c>
      <c r="G118" s="193" t="s">
        <v>196</v>
      </c>
      <c r="H118" s="194">
        <v>2</v>
      </c>
      <c r="I118" s="195"/>
      <c r="J118" s="196">
        <f t="shared" si="10"/>
        <v>0</v>
      </c>
      <c r="K118" s="192" t="s">
        <v>21</v>
      </c>
      <c r="L118" s="59"/>
      <c r="M118" s="197" t="s">
        <v>21</v>
      </c>
      <c r="N118" s="198" t="s">
        <v>45</v>
      </c>
      <c r="O118" s="40"/>
      <c r="P118" s="199">
        <f t="shared" si="11"/>
        <v>0</v>
      </c>
      <c r="Q118" s="199">
        <v>0</v>
      </c>
      <c r="R118" s="199">
        <f t="shared" si="12"/>
        <v>0</v>
      </c>
      <c r="S118" s="199">
        <v>0</v>
      </c>
      <c r="T118" s="200">
        <f t="shared" si="13"/>
        <v>0</v>
      </c>
      <c r="AR118" s="22" t="s">
        <v>175</v>
      </c>
      <c r="AT118" s="22" t="s">
        <v>151</v>
      </c>
      <c r="AU118" s="22" t="s">
        <v>82</v>
      </c>
      <c r="AY118" s="22" t="s">
        <v>148</v>
      </c>
      <c r="BE118" s="201">
        <f t="shared" si="14"/>
        <v>0</v>
      </c>
      <c r="BF118" s="201">
        <f t="shared" si="15"/>
        <v>0</v>
      </c>
      <c r="BG118" s="201">
        <f t="shared" si="16"/>
        <v>0</v>
      </c>
      <c r="BH118" s="201">
        <f t="shared" si="17"/>
        <v>0</v>
      </c>
      <c r="BI118" s="201">
        <f t="shared" si="18"/>
        <v>0</v>
      </c>
      <c r="BJ118" s="22" t="s">
        <v>155</v>
      </c>
      <c r="BK118" s="201">
        <f t="shared" si="19"/>
        <v>0</v>
      </c>
      <c r="BL118" s="22" t="s">
        <v>175</v>
      </c>
      <c r="BM118" s="22" t="s">
        <v>1291</v>
      </c>
    </row>
    <row r="119" spans="2:65" s="1" customFormat="1" ht="16.5" customHeight="1">
      <c r="B119" s="39"/>
      <c r="C119" s="190" t="s">
        <v>289</v>
      </c>
      <c r="D119" s="190" t="s">
        <v>151</v>
      </c>
      <c r="E119" s="191" t="s">
        <v>812</v>
      </c>
      <c r="F119" s="192" t="s">
        <v>813</v>
      </c>
      <c r="G119" s="193" t="s">
        <v>196</v>
      </c>
      <c r="H119" s="194">
        <v>1</v>
      </c>
      <c r="I119" s="195"/>
      <c r="J119" s="196">
        <f t="shared" si="10"/>
        <v>0</v>
      </c>
      <c r="K119" s="192" t="s">
        <v>21</v>
      </c>
      <c r="L119" s="59"/>
      <c r="M119" s="197" t="s">
        <v>21</v>
      </c>
      <c r="N119" s="198" t="s">
        <v>45</v>
      </c>
      <c r="O119" s="40"/>
      <c r="P119" s="199">
        <f t="shared" si="11"/>
        <v>0</v>
      </c>
      <c r="Q119" s="199">
        <v>0</v>
      </c>
      <c r="R119" s="199">
        <f t="shared" si="12"/>
        <v>0</v>
      </c>
      <c r="S119" s="199">
        <v>0</v>
      </c>
      <c r="T119" s="200">
        <f t="shared" si="13"/>
        <v>0</v>
      </c>
      <c r="AR119" s="22" t="s">
        <v>175</v>
      </c>
      <c r="AT119" s="22" t="s">
        <v>151</v>
      </c>
      <c r="AU119" s="22" t="s">
        <v>82</v>
      </c>
      <c r="AY119" s="22" t="s">
        <v>148</v>
      </c>
      <c r="BE119" s="201">
        <f t="shared" si="14"/>
        <v>0</v>
      </c>
      <c r="BF119" s="201">
        <f t="shared" si="15"/>
        <v>0</v>
      </c>
      <c r="BG119" s="201">
        <f t="shared" si="16"/>
        <v>0</v>
      </c>
      <c r="BH119" s="201">
        <f t="shared" si="17"/>
        <v>0</v>
      </c>
      <c r="BI119" s="201">
        <f t="shared" si="18"/>
        <v>0</v>
      </c>
      <c r="BJ119" s="22" t="s">
        <v>155</v>
      </c>
      <c r="BK119" s="201">
        <f t="shared" si="19"/>
        <v>0</v>
      </c>
      <c r="BL119" s="22" t="s">
        <v>175</v>
      </c>
      <c r="BM119" s="22" t="s">
        <v>1292</v>
      </c>
    </row>
    <row r="120" spans="2:65" s="1" customFormat="1" ht="16.5" customHeight="1">
      <c r="B120" s="39"/>
      <c r="C120" s="190" t="s">
        <v>293</v>
      </c>
      <c r="D120" s="190" t="s">
        <v>151</v>
      </c>
      <c r="E120" s="191" t="s">
        <v>815</v>
      </c>
      <c r="F120" s="192" t="s">
        <v>816</v>
      </c>
      <c r="G120" s="193" t="s">
        <v>196</v>
      </c>
      <c r="H120" s="194">
        <v>1</v>
      </c>
      <c r="I120" s="195"/>
      <c r="J120" s="196">
        <f t="shared" si="10"/>
        <v>0</v>
      </c>
      <c r="K120" s="192" t="s">
        <v>21</v>
      </c>
      <c r="L120" s="59"/>
      <c r="M120" s="197" t="s">
        <v>21</v>
      </c>
      <c r="N120" s="198" t="s">
        <v>45</v>
      </c>
      <c r="O120" s="40"/>
      <c r="P120" s="199">
        <f t="shared" si="11"/>
        <v>0</v>
      </c>
      <c r="Q120" s="199">
        <v>0</v>
      </c>
      <c r="R120" s="199">
        <f t="shared" si="12"/>
        <v>0</v>
      </c>
      <c r="S120" s="199">
        <v>0</v>
      </c>
      <c r="T120" s="200">
        <f t="shared" si="13"/>
        <v>0</v>
      </c>
      <c r="AR120" s="22" t="s">
        <v>175</v>
      </c>
      <c r="AT120" s="22" t="s">
        <v>151</v>
      </c>
      <c r="AU120" s="22" t="s">
        <v>82</v>
      </c>
      <c r="AY120" s="22" t="s">
        <v>148</v>
      </c>
      <c r="BE120" s="201">
        <f t="shared" si="14"/>
        <v>0</v>
      </c>
      <c r="BF120" s="201">
        <f t="shared" si="15"/>
        <v>0</v>
      </c>
      <c r="BG120" s="201">
        <f t="shared" si="16"/>
        <v>0</v>
      </c>
      <c r="BH120" s="201">
        <f t="shared" si="17"/>
        <v>0</v>
      </c>
      <c r="BI120" s="201">
        <f t="shared" si="18"/>
        <v>0</v>
      </c>
      <c r="BJ120" s="22" t="s">
        <v>155</v>
      </c>
      <c r="BK120" s="201">
        <f t="shared" si="19"/>
        <v>0</v>
      </c>
      <c r="BL120" s="22" t="s">
        <v>175</v>
      </c>
      <c r="BM120" s="22" t="s">
        <v>1293</v>
      </c>
    </row>
    <row r="121" spans="2:65" s="1" customFormat="1" ht="16.5" customHeight="1">
      <c r="B121" s="39"/>
      <c r="C121" s="190" t="s">
        <v>297</v>
      </c>
      <c r="D121" s="190" t="s">
        <v>151</v>
      </c>
      <c r="E121" s="191" t="s">
        <v>818</v>
      </c>
      <c r="F121" s="192" t="s">
        <v>819</v>
      </c>
      <c r="G121" s="193" t="s">
        <v>196</v>
      </c>
      <c r="H121" s="194">
        <v>20</v>
      </c>
      <c r="I121" s="195"/>
      <c r="J121" s="196">
        <f t="shared" si="10"/>
        <v>0</v>
      </c>
      <c r="K121" s="192" t="s">
        <v>21</v>
      </c>
      <c r="L121" s="59"/>
      <c r="M121" s="197" t="s">
        <v>21</v>
      </c>
      <c r="N121" s="198" t="s">
        <v>45</v>
      </c>
      <c r="O121" s="40"/>
      <c r="P121" s="199">
        <f t="shared" si="11"/>
        <v>0</v>
      </c>
      <c r="Q121" s="199">
        <v>0</v>
      </c>
      <c r="R121" s="199">
        <f t="shared" si="12"/>
        <v>0</v>
      </c>
      <c r="S121" s="199">
        <v>0</v>
      </c>
      <c r="T121" s="200">
        <f t="shared" si="13"/>
        <v>0</v>
      </c>
      <c r="AR121" s="22" t="s">
        <v>175</v>
      </c>
      <c r="AT121" s="22" t="s">
        <v>151</v>
      </c>
      <c r="AU121" s="22" t="s">
        <v>82</v>
      </c>
      <c r="AY121" s="22" t="s">
        <v>148</v>
      </c>
      <c r="BE121" s="201">
        <f t="shared" si="14"/>
        <v>0</v>
      </c>
      <c r="BF121" s="201">
        <f t="shared" si="15"/>
        <v>0</v>
      </c>
      <c r="BG121" s="201">
        <f t="shared" si="16"/>
        <v>0</v>
      </c>
      <c r="BH121" s="201">
        <f t="shared" si="17"/>
        <v>0</v>
      </c>
      <c r="BI121" s="201">
        <f t="shared" si="18"/>
        <v>0</v>
      </c>
      <c r="BJ121" s="22" t="s">
        <v>155</v>
      </c>
      <c r="BK121" s="201">
        <f t="shared" si="19"/>
        <v>0</v>
      </c>
      <c r="BL121" s="22" t="s">
        <v>175</v>
      </c>
      <c r="BM121" s="22" t="s">
        <v>1294</v>
      </c>
    </row>
    <row r="122" spans="2:65" s="1" customFormat="1" ht="16.5" customHeight="1">
      <c r="B122" s="39"/>
      <c r="C122" s="190" t="s">
        <v>303</v>
      </c>
      <c r="D122" s="190" t="s">
        <v>151</v>
      </c>
      <c r="E122" s="191" t="s">
        <v>821</v>
      </c>
      <c r="F122" s="192" t="s">
        <v>822</v>
      </c>
      <c r="G122" s="193" t="s">
        <v>196</v>
      </c>
      <c r="H122" s="194">
        <v>2</v>
      </c>
      <c r="I122" s="195"/>
      <c r="J122" s="196">
        <f t="shared" si="10"/>
        <v>0</v>
      </c>
      <c r="K122" s="192" t="s">
        <v>21</v>
      </c>
      <c r="L122" s="59"/>
      <c r="M122" s="197" t="s">
        <v>21</v>
      </c>
      <c r="N122" s="198" t="s">
        <v>45</v>
      </c>
      <c r="O122" s="40"/>
      <c r="P122" s="199">
        <f t="shared" si="11"/>
        <v>0</v>
      </c>
      <c r="Q122" s="199">
        <v>0</v>
      </c>
      <c r="R122" s="199">
        <f t="shared" si="12"/>
        <v>0</v>
      </c>
      <c r="S122" s="199">
        <v>0</v>
      </c>
      <c r="T122" s="200">
        <f t="shared" si="13"/>
        <v>0</v>
      </c>
      <c r="AR122" s="22" t="s">
        <v>175</v>
      </c>
      <c r="AT122" s="22" t="s">
        <v>151</v>
      </c>
      <c r="AU122" s="22" t="s">
        <v>82</v>
      </c>
      <c r="AY122" s="22" t="s">
        <v>148</v>
      </c>
      <c r="BE122" s="201">
        <f t="shared" si="14"/>
        <v>0</v>
      </c>
      <c r="BF122" s="201">
        <f t="shared" si="15"/>
        <v>0</v>
      </c>
      <c r="BG122" s="201">
        <f t="shared" si="16"/>
        <v>0</v>
      </c>
      <c r="BH122" s="201">
        <f t="shared" si="17"/>
        <v>0</v>
      </c>
      <c r="BI122" s="201">
        <f t="shared" si="18"/>
        <v>0</v>
      </c>
      <c r="BJ122" s="22" t="s">
        <v>155</v>
      </c>
      <c r="BK122" s="201">
        <f t="shared" si="19"/>
        <v>0</v>
      </c>
      <c r="BL122" s="22" t="s">
        <v>175</v>
      </c>
      <c r="BM122" s="22" t="s">
        <v>1295</v>
      </c>
    </row>
    <row r="123" spans="2:65" s="1" customFormat="1" ht="16.5" customHeight="1">
      <c r="B123" s="39"/>
      <c r="C123" s="190" t="s">
        <v>312</v>
      </c>
      <c r="D123" s="190" t="s">
        <v>151</v>
      </c>
      <c r="E123" s="191" t="s">
        <v>824</v>
      </c>
      <c r="F123" s="192" t="s">
        <v>825</v>
      </c>
      <c r="G123" s="193" t="s">
        <v>196</v>
      </c>
      <c r="H123" s="194">
        <v>16</v>
      </c>
      <c r="I123" s="195"/>
      <c r="J123" s="196">
        <f t="shared" si="10"/>
        <v>0</v>
      </c>
      <c r="K123" s="192" t="s">
        <v>21</v>
      </c>
      <c r="L123" s="59"/>
      <c r="M123" s="197" t="s">
        <v>21</v>
      </c>
      <c r="N123" s="198" t="s">
        <v>45</v>
      </c>
      <c r="O123" s="40"/>
      <c r="P123" s="199">
        <f t="shared" si="11"/>
        <v>0</v>
      </c>
      <c r="Q123" s="199">
        <v>0</v>
      </c>
      <c r="R123" s="199">
        <f t="shared" si="12"/>
        <v>0</v>
      </c>
      <c r="S123" s="199">
        <v>0</v>
      </c>
      <c r="T123" s="200">
        <f t="shared" si="13"/>
        <v>0</v>
      </c>
      <c r="AR123" s="22" t="s">
        <v>175</v>
      </c>
      <c r="AT123" s="22" t="s">
        <v>151</v>
      </c>
      <c r="AU123" s="22" t="s">
        <v>82</v>
      </c>
      <c r="AY123" s="22" t="s">
        <v>148</v>
      </c>
      <c r="BE123" s="201">
        <f t="shared" si="14"/>
        <v>0</v>
      </c>
      <c r="BF123" s="201">
        <f t="shared" si="15"/>
        <v>0</v>
      </c>
      <c r="BG123" s="201">
        <f t="shared" si="16"/>
        <v>0</v>
      </c>
      <c r="BH123" s="201">
        <f t="shared" si="17"/>
        <v>0</v>
      </c>
      <c r="BI123" s="201">
        <f t="shared" si="18"/>
        <v>0</v>
      </c>
      <c r="BJ123" s="22" t="s">
        <v>155</v>
      </c>
      <c r="BK123" s="201">
        <f t="shared" si="19"/>
        <v>0</v>
      </c>
      <c r="BL123" s="22" t="s">
        <v>175</v>
      </c>
      <c r="BM123" s="22" t="s">
        <v>1296</v>
      </c>
    </row>
    <row r="124" spans="2:65" s="1" customFormat="1" ht="16.5" customHeight="1">
      <c r="B124" s="39"/>
      <c r="C124" s="190" t="s">
        <v>317</v>
      </c>
      <c r="D124" s="190" t="s">
        <v>151</v>
      </c>
      <c r="E124" s="191" t="s">
        <v>827</v>
      </c>
      <c r="F124" s="192" t="s">
        <v>828</v>
      </c>
      <c r="G124" s="193" t="s">
        <v>196</v>
      </c>
      <c r="H124" s="194">
        <v>3</v>
      </c>
      <c r="I124" s="195"/>
      <c r="J124" s="196">
        <f t="shared" si="10"/>
        <v>0</v>
      </c>
      <c r="K124" s="192" t="s">
        <v>21</v>
      </c>
      <c r="L124" s="59"/>
      <c r="M124" s="197" t="s">
        <v>21</v>
      </c>
      <c r="N124" s="198" t="s">
        <v>45</v>
      </c>
      <c r="O124" s="40"/>
      <c r="P124" s="199">
        <f t="shared" si="11"/>
        <v>0</v>
      </c>
      <c r="Q124" s="199">
        <v>0</v>
      </c>
      <c r="R124" s="199">
        <f t="shared" si="12"/>
        <v>0</v>
      </c>
      <c r="S124" s="199">
        <v>0</v>
      </c>
      <c r="T124" s="200">
        <f t="shared" si="13"/>
        <v>0</v>
      </c>
      <c r="AR124" s="22" t="s">
        <v>175</v>
      </c>
      <c r="AT124" s="22" t="s">
        <v>151</v>
      </c>
      <c r="AU124" s="22" t="s">
        <v>82</v>
      </c>
      <c r="AY124" s="22" t="s">
        <v>148</v>
      </c>
      <c r="BE124" s="201">
        <f t="shared" si="14"/>
        <v>0</v>
      </c>
      <c r="BF124" s="201">
        <f t="shared" si="15"/>
        <v>0</v>
      </c>
      <c r="BG124" s="201">
        <f t="shared" si="16"/>
        <v>0</v>
      </c>
      <c r="BH124" s="201">
        <f t="shared" si="17"/>
        <v>0</v>
      </c>
      <c r="BI124" s="201">
        <f t="shared" si="18"/>
        <v>0</v>
      </c>
      <c r="BJ124" s="22" t="s">
        <v>155</v>
      </c>
      <c r="BK124" s="201">
        <f t="shared" si="19"/>
        <v>0</v>
      </c>
      <c r="BL124" s="22" t="s">
        <v>175</v>
      </c>
      <c r="BM124" s="22" t="s">
        <v>1297</v>
      </c>
    </row>
    <row r="125" spans="2:65" s="10" customFormat="1" ht="29.85" customHeight="1">
      <c r="B125" s="174"/>
      <c r="C125" s="175"/>
      <c r="D125" s="176" t="s">
        <v>71</v>
      </c>
      <c r="E125" s="188" t="s">
        <v>830</v>
      </c>
      <c r="F125" s="188" t="s">
        <v>831</v>
      </c>
      <c r="G125" s="175"/>
      <c r="H125" s="175"/>
      <c r="I125" s="178"/>
      <c r="J125" s="189">
        <f>BK125</f>
        <v>0</v>
      </c>
      <c r="K125" s="175"/>
      <c r="L125" s="180"/>
      <c r="M125" s="181"/>
      <c r="N125" s="182"/>
      <c r="O125" s="182"/>
      <c r="P125" s="183">
        <f>SUM(P126:P136)</f>
        <v>0</v>
      </c>
      <c r="Q125" s="182"/>
      <c r="R125" s="183">
        <f>SUM(R126:R136)</f>
        <v>0</v>
      </c>
      <c r="S125" s="182"/>
      <c r="T125" s="184">
        <f>SUM(T126:T136)</f>
        <v>0</v>
      </c>
      <c r="AR125" s="185" t="s">
        <v>82</v>
      </c>
      <c r="AT125" s="186" t="s">
        <v>71</v>
      </c>
      <c r="AU125" s="186" t="s">
        <v>80</v>
      </c>
      <c r="AY125" s="185" t="s">
        <v>148</v>
      </c>
      <c r="BK125" s="187">
        <f>SUM(BK126:BK136)</f>
        <v>0</v>
      </c>
    </row>
    <row r="126" spans="2:65" s="1" customFormat="1" ht="25.5" customHeight="1">
      <c r="B126" s="39"/>
      <c r="C126" s="190" t="s">
        <v>322</v>
      </c>
      <c r="D126" s="190" t="s">
        <v>151</v>
      </c>
      <c r="E126" s="191" t="s">
        <v>832</v>
      </c>
      <c r="F126" s="192" t="s">
        <v>833</v>
      </c>
      <c r="G126" s="193" t="s">
        <v>196</v>
      </c>
      <c r="H126" s="194">
        <v>1</v>
      </c>
      <c r="I126" s="195"/>
      <c r="J126" s="196">
        <f>ROUND(I126*H126,2)</f>
        <v>0</v>
      </c>
      <c r="K126" s="192" t="s">
        <v>21</v>
      </c>
      <c r="L126" s="59"/>
      <c r="M126" s="197" t="s">
        <v>21</v>
      </c>
      <c r="N126" s="198" t="s">
        <v>45</v>
      </c>
      <c r="O126" s="40"/>
      <c r="P126" s="199">
        <f>O126*H126</f>
        <v>0</v>
      </c>
      <c r="Q126" s="199">
        <v>0</v>
      </c>
      <c r="R126" s="199">
        <f>Q126*H126</f>
        <v>0</v>
      </c>
      <c r="S126" s="199">
        <v>0</v>
      </c>
      <c r="T126" s="200">
        <f>S126*H126</f>
        <v>0</v>
      </c>
      <c r="AR126" s="22" t="s">
        <v>175</v>
      </c>
      <c r="AT126" s="22" t="s">
        <v>151</v>
      </c>
      <c r="AU126" s="22" t="s">
        <v>82</v>
      </c>
      <c r="AY126" s="22" t="s">
        <v>148</v>
      </c>
      <c r="BE126" s="201">
        <f>IF(N126="základní",J126,0)</f>
        <v>0</v>
      </c>
      <c r="BF126" s="201">
        <f>IF(N126="snížená",J126,0)</f>
        <v>0</v>
      </c>
      <c r="BG126" s="201">
        <f>IF(N126="zákl. přenesená",J126,0)</f>
        <v>0</v>
      </c>
      <c r="BH126" s="201">
        <f>IF(N126="sníž. přenesená",J126,0)</f>
        <v>0</v>
      </c>
      <c r="BI126" s="201">
        <f>IF(N126="nulová",J126,0)</f>
        <v>0</v>
      </c>
      <c r="BJ126" s="22" t="s">
        <v>155</v>
      </c>
      <c r="BK126" s="201">
        <f>ROUND(I126*H126,2)</f>
        <v>0</v>
      </c>
      <c r="BL126" s="22" t="s">
        <v>175</v>
      </c>
      <c r="BM126" s="22" t="s">
        <v>1298</v>
      </c>
    </row>
    <row r="127" spans="2:65" s="1" customFormat="1" ht="67.5">
      <c r="B127" s="39"/>
      <c r="C127" s="61"/>
      <c r="D127" s="215" t="s">
        <v>835</v>
      </c>
      <c r="E127" s="61"/>
      <c r="F127" s="240" t="s">
        <v>836</v>
      </c>
      <c r="G127" s="61"/>
      <c r="H127" s="61"/>
      <c r="I127" s="161"/>
      <c r="J127" s="61"/>
      <c r="K127" s="61"/>
      <c r="L127" s="59"/>
      <c r="M127" s="241"/>
      <c r="N127" s="40"/>
      <c r="O127" s="40"/>
      <c r="P127" s="40"/>
      <c r="Q127" s="40"/>
      <c r="R127" s="40"/>
      <c r="S127" s="40"/>
      <c r="T127" s="76"/>
      <c r="AT127" s="22" t="s">
        <v>835</v>
      </c>
      <c r="AU127" s="22" t="s">
        <v>82</v>
      </c>
    </row>
    <row r="128" spans="2:65" s="1" customFormat="1" ht="51" customHeight="1">
      <c r="B128" s="39"/>
      <c r="C128" s="190" t="s">
        <v>326</v>
      </c>
      <c r="D128" s="190" t="s">
        <v>151</v>
      </c>
      <c r="E128" s="191" t="s">
        <v>837</v>
      </c>
      <c r="F128" s="192" t="s">
        <v>838</v>
      </c>
      <c r="G128" s="193" t="s">
        <v>196</v>
      </c>
      <c r="H128" s="194">
        <v>1</v>
      </c>
      <c r="I128" s="195"/>
      <c r="J128" s="196">
        <f>ROUND(I128*H128,2)</f>
        <v>0</v>
      </c>
      <c r="K128" s="192" t="s">
        <v>21</v>
      </c>
      <c r="L128" s="59"/>
      <c r="M128" s="197" t="s">
        <v>21</v>
      </c>
      <c r="N128" s="198" t="s">
        <v>45</v>
      </c>
      <c r="O128" s="40"/>
      <c r="P128" s="199">
        <f>O128*H128</f>
        <v>0</v>
      </c>
      <c r="Q128" s="199">
        <v>0</v>
      </c>
      <c r="R128" s="199">
        <f>Q128*H128</f>
        <v>0</v>
      </c>
      <c r="S128" s="199">
        <v>0</v>
      </c>
      <c r="T128" s="200">
        <f>S128*H128</f>
        <v>0</v>
      </c>
      <c r="AR128" s="22" t="s">
        <v>175</v>
      </c>
      <c r="AT128" s="22" t="s">
        <v>151</v>
      </c>
      <c r="AU128" s="22" t="s">
        <v>82</v>
      </c>
      <c r="AY128" s="22" t="s">
        <v>148</v>
      </c>
      <c r="BE128" s="201">
        <f>IF(N128="základní",J128,0)</f>
        <v>0</v>
      </c>
      <c r="BF128" s="201">
        <f>IF(N128="snížená",J128,0)</f>
        <v>0</v>
      </c>
      <c r="BG128" s="201">
        <f>IF(N128="zákl. přenesená",J128,0)</f>
        <v>0</v>
      </c>
      <c r="BH128" s="201">
        <f>IF(N128="sníž. přenesená",J128,0)</f>
        <v>0</v>
      </c>
      <c r="BI128" s="201">
        <f>IF(N128="nulová",J128,0)</f>
        <v>0</v>
      </c>
      <c r="BJ128" s="22" t="s">
        <v>155</v>
      </c>
      <c r="BK128" s="201">
        <f>ROUND(I128*H128,2)</f>
        <v>0</v>
      </c>
      <c r="BL128" s="22" t="s">
        <v>175</v>
      </c>
      <c r="BM128" s="22" t="s">
        <v>1299</v>
      </c>
    </row>
    <row r="129" spans="2:65" s="1" customFormat="1" ht="27">
      <c r="B129" s="39"/>
      <c r="C129" s="61"/>
      <c r="D129" s="215" t="s">
        <v>835</v>
      </c>
      <c r="E129" s="61"/>
      <c r="F129" s="240" t="s">
        <v>840</v>
      </c>
      <c r="G129" s="61"/>
      <c r="H129" s="61"/>
      <c r="I129" s="161"/>
      <c r="J129" s="61"/>
      <c r="K129" s="61"/>
      <c r="L129" s="59"/>
      <c r="M129" s="241"/>
      <c r="N129" s="40"/>
      <c r="O129" s="40"/>
      <c r="P129" s="40"/>
      <c r="Q129" s="40"/>
      <c r="R129" s="40"/>
      <c r="S129" s="40"/>
      <c r="T129" s="76"/>
      <c r="AT129" s="22" t="s">
        <v>835</v>
      </c>
      <c r="AU129" s="22" t="s">
        <v>82</v>
      </c>
    </row>
    <row r="130" spans="2:65" s="1" customFormat="1" ht="38.25" customHeight="1">
      <c r="B130" s="39"/>
      <c r="C130" s="190" t="s">
        <v>330</v>
      </c>
      <c r="D130" s="190" t="s">
        <v>151</v>
      </c>
      <c r="E130" s="191" t="s">
        <v>841</v>
      </c>
      <c r="F130" s="192" t="s">
        <v>842</v>
      </c>
      <c r="G130" s="193" t="s">
        <v>196</v>
      </c>
      <c r="H130" s="194">
        <v>1</v>
      </c>
      <c r="I130" s="195"/>
      <c r="J130" s="196">
        <f>ROUND(I130*H130,2)</f>
        <v>0</v>
      </c>
      <c r="K130" s="192" t="s">
        <v>21</v>
      </c>
      <c r="L130" s="59"/>
      <c r="M130" s="197" t="s">
        <v>21</v>
      </c>
      <c r="N130" s="198" t="s">
        <v>45</v>
      </c>
      <c r="O130" s="40"/>
      <c r="P130" s="199">
        <f>O130*H130</f>
        <v>0</v>
      </c>
      <c r="Q130" s="199">
        <v>0</v>
      </c>
      <c r="R130" s="199">
        <f>Q130*H130</f>
        <v>0</v>
      </c>
      <c r="S130" s="199">
        <v>0</v>
      </c>
      <c r="T130" s="200">
        <f>S130*H130</f>
        <v>0</v>
      </c>
      <c r="AR130" s="22" t="s">
        <v>175</v>
      </c>
      <c r="AT130" s="22" t="s">
        <v>151</v>
      </c>
      <c r="AU130" s="22" t="s">
        <v>82</v>
      </c>
      <c r="AY130" s="22" t="s">
        <v>148</v>
      </c>
      <c r="BE130" s="201">
        <f>IF(N130="základní",J130,0)</f>
        <v>0</v>
      </c>
      <c r="BF130" s="201">
        <f>IF(N130="snížená",J130,0)</f>
        <v>0</v>
      </c>
      <c r="BG130" s="201">
        <f>IF(N130="zákl. přenesená",J130,0)</f>
        <v>0</v>
      </c>
      <c r="BH130" s="201">
        <f>IF(N130="sníž. přenesená",J130,0)</f>
        <v>0</v>
      </c>
      <c r="BI130" s="201">
        <f>IF(N130="nulová",J130,0)</f>
        <v>0</v>
      </c>
      <c r="BJ130" s="22" t="s">
        <v>155</v>
      </c>
      <c r="BK130" s="201">
        <f>ROUND(I130*H130,2)</f>
        <v>0</v>
      </c>
      <c r="BL130" s="22" t="s">
        <v>175</v>
      </c>
      <c r="BM130" s="22" t="s">
        <v>1300</v>
      </c>
    </row>
    <row r="131" spans="2:65" s="1" customFormat="1" ht="40.5">
      <c r="B131" s="39"/>
      <c r="C131" s="61"/>
      <c r="D131" s="215" t="s">
        <v>835</v>
      </c>
      <c r="E131" s="61"/>
      <c r="F131" s="240" t="s">
        <v>844</v>
      </c>
      <c r="G131" s="61"/>
      <c r="H131" s="61"/>
      <c r="I131" s="161"/>
      <c r="J131" s="61"/>
      <c r="K131" s="61"/>
      <c r="L131" s="59"/>
      <c r="M131" s="241"/>
      <c r="N131" s="40"/>
      <c r="O131" s="40"/>
      <c r="P131" s="40"/>
      <c r="Q131" s="40"/>
      <c r="R131" s="40"/>
      <c r="S131" s="40"/>
      <c r="T131" s="76"/>
      <c r="AT131" s="22" t="s">
        <v>835</v>
      </c>
      <c r="AU131" s="22" t="s">
        <v>82</v>
      </c>
    </row>
    <row r="132" spans="2:65" s="1" customFormat="1" ht="25.5" customHeight="1">
      <c r="B132" s="39"/>
      <c r="C132" s="190" t="s">
        <v>334</v>
      </c>
      <c r="D132" s="190" t="s">
        <v>151</v>
      </c>
      <c r="E132" s="191" t="s">
        <v>845</v>
      </c>
      <c r="F132" s="192" t="s">
        <v>846</v>
      </c>
      <c r="G132" s="193" t="s">
        <v>196</v>
      </c>
      <c r="H132" s="194">
        <v>3</v>
      </c>
      <c r="I132" s="195"/>
      <c r="J132" s="196">
        <f>ROUND(I132*H132,2)</f>
        <v>0</v>
      </c>
      <c r="K132" s="192" t="s">
        <v>21</v>
      </c>
      <c r="L132" s="59"/>
      <c r="M132" s="197" t="s">
        <v>21</v>
      </c>
      <c r="N132" s="198" t="s">
        <v>45</v>
      </c>
      <c r="O132" s="40"/>
      <c r="P132" s="199">
        <f>O132*H132</f>
        <v>0</v>
      </c>
      <c r="Q132" s="199">
        <v>0</v>
      </c>
      <c r="R132" s="199">
        <f>Q132*H132</f>
        <v>0</v>
      </c>
      <c r="S132" s="199">
        <v>0</v>
      </c>
      <c r="T132" s="200">
        <f>S132*H132</f>
        <v>0</v>
      </c>
      <c r="AR132" s="22" t="s">
        <v>175</v>
      </c>
      <c r="AT132" s="22" t="s">
        <v>151</v>
      </c>
      <c r="AU132" s="22" t="s">
        <v>82</v>
      </c>
      <c r="AY132" s="22" t="s">
        <v>148</v>
      </c>
      <c r="BE132" s="201">
        <f>IF(N132="základní",J132,0)</f>
        <v>0</v>
      </c>
      <c r="BF132" s="201">
        <f>IF(N132="snížená",J132,0)</f>
        <v>0</v>
      </c>
      <c r="BG132" s="201">
        <f>IF(N132="zákl. přenesená",J132,0)</f>
        <v>0</v>
      </c>
      <c r="BH132" s="201">
        <f>IF(N132="sníž. přenesená",J132,0)</f>
        <v>0</v>
      </c>
      <c r="BI132" s="201">
        <f>IF(N132="nulová",J132,0)</f>
        <v>0</v>
      </c>
      <c r="BJ132" s="22" t="s">
        <v>155</v>
      </c>
      <c r="BK132" s="201">
        <f>ROUND(I132*H132,2)</f>
        <v>0</v>
      </c>
      <c r="BL132" s="22" t="s">
        <v>175</v>
      </c>
      <c r="BM132" s="22" t="s">
        <v>1301</v>
      </c>
    </row>
    <row r="133" spans="2:65" s="1" customFormat="1" ht="16.5" customHeight="1">
      <c r="B133" s="39"/>
      <c r="C133" s="190" t="s">
        <v>340</v>
      </c>
      <c r="D133" s="190" t="s">
        <v>151</v>
      </c>
      <c r="E133" s="191" t="s">
        <v>848</v>
      </c>
      <c r="F133" s="192" t="s">
        <v>849</v>
      </c>
      <c r="G133" s="193" t="s">
        <v>196</v>
      </c>
      <c r="H133" s="194">
        <v>1</v>
      </c>
      <c r="I133" s="195"/>
      <c r="J133" s="196">
        <f>ROUND(I133*H133,2)</f>
        <v>0</v>
      </c>
      <c r="K133" s="192" t="s">
        <v>21</v>
      </c>
      <c r="L133" s="59"/>
      <c r="M133" s="197" t="s">
        <v>21</v>
      </c>
      <c r="N133" s="198" t="s">
        <v>45</v>
      </c>
      <c r="O133" s="40"/>
      <c r="P133" s="199">
        <f>O133*H133</f>
        <v>0</v>
      </c>
      <c r="Q133" s="199">
        <v>0</v>
      </c>
      <c r="R133" s="199">
        <f>Q133*H133</f>
        <v>0</v>
      </c>
      <c r="S133" s="199">
        <v>0</v>
      </c>
      <c r="T133" s="200">
        <f>S133*H133</f>
        <v>0</v>
      </c>
      <c r="AR133" s="22" t="s">
        <v>175</v>
      </c>
      <c r="AT133" s="22" t="s">
        <v>151</v>
      </c>
      <c r="AU133" s="22" t="s">
        <v>82</v>
      </c>
      <c r="AY133" s="22" t="s">
        <v>148</v>
      </c>
      <c r="BE133" s="201">
        <f>IF(N133="základní",J133,0)</f>
        <v>0</v>
      </c>
      <c r="BF133" s="201">
        <f>IF(N133="snížená",J133,0)</f>
        <v>0</v>
      </c>
      <c r="BG133" s="201">
        <f>IF(N133="zákl. přenesená",J133,0)</f>
        <v>0</v>
      </c>
      <c r="BH133" s="201">
        <f>IF(N133="sníž. přenesená",J133,0)</f>
        <v>0</v>
      </c>
      <c r="BI133" s="201">
        <f>IF(N133="nulová",J133,0)</f>
        <v>0</v>
      </c>
      <c r="BJ133" s="22" t="s">
        <v>155</v>
      </c>
      <c r="BK133" s="201">
        <f>ROUND(I133*H133,2)</f>
        <v>0</v>
      </c>
      <c r="BL133" s="22" t="s">
        <v>175</v>
      </c>
      <c r="BM133" s="22" t="s">
        <v>1302</v>
      </c>
    </row>
    <row r="134" spans="2:65" s="1" customFormat="1" ht="16.5" customHeight="1">
      <c r="B134" s="39"/>
      <c r="C134" s="190" t="s">
        <v>348</v>
      </c>
      <c r="D134" s="190" t="s">
        <v>151</v>
      </c>
      <c r="E134" s="191" t="s">
        <v>851</v>
      </c>
      <c r="F134" s="192" t="s">
        <v>852</v>
      </c>
      <c r="G134" s="193" t="s">
        <v>196</v>
      </c>
      <c r="H134" s="194">
        <v>2</v>
      </c>
      <c r="I134" s="195"/>
      <c r="J134" s="196">
        <f>ROUND(I134*H134,2)</f>
        <v>0</v>
      </c>
      <c r="K134" s="192" t="s">
        <v>21</v>
      </c>
      <c r="L134" s="59"/>
      <c r="M134" s="197" t="s">
        <v>21</v>
      </c>
      <c r="N134" s="198" t="s">
        <v>45</v>
      </c>
      <c r="O134" s="40"/>
      <c r="P134" s="199">
        <f>O134*H134</f>
        <v>0</v>
      </c>
      <c r="Q134" s="199">
        <v>0</v>
      </c>
      <c r="R134" s="199">
        <f>Q134*H134</f>
        <v>0</v>
      </c>
      <c r="S134" s="199">
        <v>0</v>
      </c>
      <c r="T134" s="200">
        <f>S134*H134</f>
        <v>0</v>
      </c>
      <c r="AR134" s="22" t="s">
        <v>175</v>
      </c>
      <c r="AT134" s="22" t="s">
        <v>151</v>
      </c>
      <c r="AU134" s="22" t="s">
        <v>82</v>
      </c>
      <c r="AY134" s="22" t="s">
        <v>148</v>
      </c>
      <c r="BE134" s="201">
        <f>IF(N134="základní",J134,0)</f>
        <v>0</v>
      </c>
      <c r="BF134" s="201">
        <f>IF(N134="snížená",J134,0)</f>
        <v>0</v>
      </c>
      <c r="BG134" s="201">
        <f>IF(N134="zákl. přenesená",J134,0)</f>
        <v>0</v>
      </c>
      <c r="BH134" s="201">
        <f>IF(N134="sníž. přenesená",J134,0)</f>
        <v>0</v>
      </c>
      <c r="BI134" s="201">
        <f>IF(N134="nulová",J134,0)</f>
        <v>0</v>
      </c>
      <c r="BJ134" s="22" t="s">
        <v>155</v>
      </c>
      <c r="BK134" s="201">
        <f>ROUND(I134*H134,2)</f>
        <v>0</v>
      </c>
      <c r="BL134" s="22" t="s">
        <v>175</v>
      </c>
      <c r="BM134" s="22" t="s">
        <v>1303</v>
      </c>
    </row>
    <row r="135" spans="2:65" s="1" customFormat="1" ht="16.5" customHeight="1">
      <c r="B135" s="39"/>
      <c r="C135" s="190" t="s">
        <v>352</v>
      </c>
      <c r="D135" s="190" t="s">
        <v>151</v>
      </c>
      <c r="E135" s="191" t="s">
        <v>854</v>
      </c>
      <c r="F135" s="192" t="s">
        <v>855</v>
      </c>
      <c r="G135" s="193" t="s">
        <v>196</v>
      </c>
      <c r="H135" s="194">
        <v>1</v>
      </c>
      <c r="I135" s="195"/>
      <c r="J135" s="196">
        <f>ROUND(I135*H135,2)</f>
        <v>0</v>
      </c>
      <c r="K135" s="192" t="s">
        <v>21</v>
      </c>
      <c r="L135" s="59"/>
      <c r="M135" s="197" t="s">
        <v>21</v>
      </c>
      <c r="N135" s="198" t="s">
        <v>45</v>
      </c>
      <c r="O135" s="40"/>
      <c r="P135" s="199">
        <f>O135*H135</f>
        <v>0</v>
      </c>
      <c r="Q135" s="199">
        <v>0</v>
      </c>
      <c r="R135" s="199">
        <f>Q135*H135</f>
        <v>0</v>
      </c>
      <c r="S135" s="199">
        <v>0</v>
      </c>
      <c r="T135" s="200">
        <f>S135*H135</f>
        <v>0</v>
      </c>
      <c r="AR135" s="22" t="s">
        <v>175</v>
      </c>
      <c r="AT135" s="22" t="s">
        <v>151</v>
      </c>
      <c r="AU135" s="22" t="s">
        <v>82</v>
      </c>
      <c r="AY135" s="22" t="s">
        <v>148</v>
      </c>
      <c r="BE135" s="201">
        <f>IF(N135="základní",J135,0)</f>
        <v>0</v>
      </c>
      <c r="BF135" s="201">
        <f>IF(N135="snížená",J135,0)</f>
        <v>0</v>
      </c>
      <c r="BG135" s="201">
        <f>IF(N135="zákl. přenesená",J135,0)</f>
        <v>0</v>
      </c>
      <c r="BH135" s="201">
        <f>IF(N135="sníž. přenesená",J135,0)</f>
        <v>0</v>
      </c>
      <c r="BI135" s="201">
        <f>IF(N135="nulová",J135,0)</f>
        <v>0</v>
      </c>
      <c r="BJ135" s="22" t="s">
        <v>155</v>
      </c>
      <c r="BK135" s="201">
        <f>ROUND(I135*H135,2)</f>
        <v>0</v>
      </c>
      <c r="BL135" s="22" t="s">
        <v>175</v>
      </c>
      <c r="BM135" s="22" t="s">
        <v>1304</v>
      </c>
    </row>
    <row r="136" spans="2:65" s="1" customFormat="1" ht="16.5" customHeight="1">
      <c r="B136" s="39"/>
      <c r="C136" s="190" t="s">
        <v>358</v>
      </c>
      <c r="D136" s="190" t="s">
        <v>151</v>
      </c>
      <c r="E136" s="191" t="s">
        <v>857</v>
      </c>
      <c r="F136" s="192" t="s">
        <v>858</v>
      </c>
      <c r="G136" s="193" t="s">
        <v>306</v>
      </c>
      <c r="H136" s="194">
        <v>3</v>
      </c>
      <c r="I136" s="195"/>
      <c r="J136" s="196">
        <f>ROUND(I136*H136,2)</f>
        <v>0</v>
      </c>
      <c r="K136" s="192" t="s">
        <v>21</v>
      </c>
      <c r="L136" s="59"/>
      <c r="M136" s="197" t="s">
        <v>21</v>
      </c>
      <c r="N136" s="198" t="s">
        <v>45</v>
      </c>
      <c r="O136" s="40"/>
      <c r="P136" s="199">
        <f>O136*H136</f>
        <v>0</v>
      </c>
      <c r="Q136" s="199">
        <v>0</v>
      </c>
      <c r="R136" s="199">
        <f>Q136*H136</f>
        <v>0</v>
      </c>
      <c r="S136" s="199">
        <v>0</v>
      </c>
      <c r="T136" s="200">
        <f>S136*H136</f>
        <v>0</v>
      </c>
      <c r="AR136" s="22" t="s">
        <v>175</v>
      </c>
      <c r="AT136" s="22" t="s">
        <v>151</v>
      </c>
      <c r="AU136" s="22" t="s">
        <v>82</v>
      </c>
      <c r="AY136" s="22" t="s">
        <v>148</v>
      </c>
      <c r="BE136" s="201">
        <f>IF(N136="základní",J136,0)</f>
        <v>0</v>
      </c>
      <c r="BF136" s="201">
        <f>IF(N136="snížená",J136,0)</f>
        <v>0</v>
      </c>
      <c r="BG136" s="201">
        <f>IF(N136="zákl. přenesená",J136,0)</f>
        <v>0</v>
      </c>
      <c r="BH136" s="201">
        <f>IF(N136="sníž. přenesená",J136,0)</f>
        <v>0</v>
      </c>
      <c r="BI136" s="201">
        <f>IF(N136="nulová",J136,0)</f>
        <v>0</v>
      </c>
      <c r="BJ136" s="22" t="s">
        <v>155</v>
      </c>
      <c r="BK136" s="201">
        <f>ROUND(I136*H136,2)</f>
        <v>0</v>
      </c>
      <c r="BL136" s="22" t="s">
        <v>175</v>
      </c>
      <c r="BM136" s="22" t="s">
        <v>1305</v>
      </c>
    </row>
    <row r="137" spans="2:65" s="10" customFormat="1" ht="29.85" customHeight="1">
      <c r="B137" s="174"/>
      <c r="C137" s="175"/>
      <c r="D137" s="176" t="s">
        <v>71</v>
      </c>
      <c r="E137" s="188" t="s">
        <v>860</v>
      </c>
      <c r="F137" s="188" t="s">
        <v>861</v>
      </c>
      <c r="G137" s="175"/>
      <c r="H137" s="175"/>
      <c r="I137" s="178"/>
      <c r="J137" s="189">
        <f>BK137</f>
        <v>0</v>
      </c>
      <c r="K137" s="175"/>
      <c r="L137" s="180"/>
      <c r="M137" s="181"/>
      <c r="N137" s="182"/>
      <c r="O137" s="182"/>
      <c r="P137" s="183">
        <f>SUM(P138:P148)</f>
        <v>0</v>
      </c>
      <c r="Q137" s="182"/>
      <c r="R137" s="183">
        <f>SUM(R138:R148)</f>
        <v>0</v>
      </c>
      <c r="S137" s="182"/>
      <c r="T137" s="184">
        <f>SUM(T138:T148)</f>
        <v>0</v>
      </c>
      <c r="AR137" s="185" t="s">
        <v>82</v>
      </c>
      <c r="AT137" s="186" t="s">
        <v>71</v>
      </c>
      <c r="AU137" s="186" t="s">
        <v>80</v>
      </c>
      <c r="AY137" s="185" t="s">
        <v>148</v>
      </c>
      <c r="BK137" s="187">
        <f>SUM(BK138:BK148)</f>
        <v>0</v>
      </c>
    </row>
    <row r="138" spans="2:65" s="1" customFormat="1" ht="16.5" customHeight="1">
      <c r="B138" s="39"/>
      <c r="C138" s="190" t="s">
        <v>362</v>
      </c>
      <c r="D138" s="190" t="s">
        <v>151</v>
      </c>
      <c r="E138" s="191" t="s">
        <v>862</v>
      </c>
      <c r="F138" s="192" t="s">
        <v>863</v>
      </c>
      <c r="G138" s="193" t="s">
        <v>196</v>
      </c>
      <c r="H138" s="194">
        <v>1</v>
      </c>
      <c r="I138" s="195"/>
      <c r="J138" s="196">
        <f t="shared" ref="J138:J148" si="20">ROUND(I138*H138,2)</f>
        <v>0</v>
      </c>
      <c r="K138" s="192" t="s">
        <v>21</v>
      </c>
      <c r="L138" s="59"/>
      <c r="M138" s="197" t="s">
        <v>21</v>
      </c>
      <c r="N138" s="198" t="s">
        <v>45</v>
      </c>
      <c r="O138" s="40"/>
      <c r="P138" s="199">
        <f t="shared" ref="P138:P148" si="21">O138*H138</f>
        <v>0</v>
      </c>
      <c r="Q138" s="199">
        <v>0</v>
      </c>
      <c r="R138" s="199">
        <f t="shared" ref="R138:R148" si="22">Q138*H138</f>
        <v>0</v>
      </c>
      <c r="S138" s="199">
        <v>0</v>
      </c>
      <c r="T138" s="200">
        <f t="shared" ref="T138:T148" si="23">S138*H138</f>
        <v>0</v>
      </c>
      <c r="AR138" s="22" t="s">
        <v>175</v>
      </c>
      <c r="AT138" s="22" t="s">
        <v>151</v>
      </c>
      <c r="AU138" s="22" t="s">
        <v>82</v>
      </c>
      <c r="AY138" s="22" t="s">
        <v>148</v>
      </c>
      <c r="BE138" s="201">
        <f t="shared" ref="BE138:BE148" si="24">IF(N138="základní",J138,0)</f>
        <v>0</v>
      </c>
      <c r="BF138" s="201">
        <f t="shared" ref="BF138:BF148" si="25">IF(N138="snížená",J138,0)</f>
        <v>0</v>
      </c>
      <c r="BG138" s="201">
        <f t="shared" ref="BG138:BG148" si="26">IF(N138="zákl. přenesená",J138,0)</f>
        <v>0</v>
      </c>
      <c r="BH138" s="201">
        <f t="shared" ref="BH138:BH148" si="27">IF(N138="sníž. přenesená",J138,0)</f>
        <v>0</v>
      </c>
      <c r="BI138" s="201">
        <f t="shared" ref="BI138:BI148" si="28">IF(N138="nulová",J138,0)</f>
        <v>0</v>
      </c>
      <c r="BJ138" s="22" t="s">
        <v>155</v>
      </c>
      <c r="BK138" s="201">
        <f t="shared" ref="BK138:BK148" si="29">ROUND(I138*H138,2)</f>
        <v>0</v>
      </c>
      <c r="BL138" s="22" t="s">
        <v>175</v>
      </c>
      <c r="BM138" s="22" t="s">
        <v>1306</v>
      </c>
    </row>
    <row r="139" spans="2:65" s="1" customFormat="1" ht="16.5" customHeight="1">
      <c r="B139" s="39"/>
      <c r="C139" s="190" t="s">
        <v>366</v>
      </c>
      <c r="D139" s="190" t="s">
        <v>151</v>
      </c>
      <c r="E139" s="191" t="s">
        <v>865</v>
      </c>
      <c r="F139" s="192" t="s">
        <v>866</v>
      </c>
      <c r="G139" s="193" t="s">
        <v>196</v>
      </c>
      <c r="H139" s="194">
        <v>1</v>
      </c>
      <c r="I139" s="195"/>
      <c r="J139" s="196">
        <f t="shared" si="20"/>
        <v>0</v>
      </c>
      <c r="K139" s="192" t="s">
        <v>21</v>
      </c>
      <c r="L139" s="59"/>
      <c r="M139" s="197" t="s">
        <v>21</v>
      </c>
      <c r="N139" s="198" t="s">
        <v>45</v>
      </c>
      <c r="O139" s="40"/>
      <c r="P139" s="199">
        <f t="shared" si="21"/>
        <v>0</v>
      </c>
      <c r="Q139" s="199">
        <v>0</v>
      </c>
      <c r="R139" s="199">
        <f t="shared" si="22"/>
        <v>0</v>
      </c>
      <c r="S139" s="199">
        <v>0</v>
      </c>
      <c r="T139" s="200">
        <f t="shared" si="23"/>
        <v>0</v>
      </c>
      <c r="AR139" s="22" t="s">
        <v>175</v>
      </c>
      <c r="AT139" s="22" t="s">
        <v>151</v>
      </c>
      <c r="AU139" s="22" t="s">
        <v>82</v>
      </c>
      <c r="AY139" s="22" t="s">
        <v>148</v>
      </c>
      <c r="BE139" s="201">
        <f t="shared" si="24"/>
        <v>0</v>
      </c>
      <c r="BF139" s="201">
        <f t="shared" si="25"/>
        <v>0</v>
      </c>
      <c r="BG139" s="201">
        <f t="shared" si="26"/>
        <v>0</v>
      </c>
      <c r="BH139" s="201">
        <f t="shared" si="27"/>
        <v>0</v>
      </c>
      <c r="BI139" s="201">
        <f t="shared" si="28"/>
        <v>0</v>
      </c>
      <c r="BJ139" s="22" t="s">
        <v>155</v>
      </c>
      <c r="BK139" s="201">
        <f t="shared" si="29"/>
        <v>0</v>
      </c>
      <c r="BL139" s="22" t="s">
        <v>175</v>
      </c>
      <c r="BM139" s="22" t="s">
        <v>1307</v>
      </c>
    </row>
    <row r="140" spans="2:65" s="1" customFormat="1" ht="16.5" customHeight="1">
      <c r="B140" s="39"/>
      <c r="C140" s="190" t="s">
        <v>370</v>
      </c>
      <c r="D140" s="190" t="s">
        <v>151</v>
      </c>
      <c r="E140" s="191" t="s">
        <v>868</v>
      </c>
      <c r="F140" s="192" t="s">
        <v>869</v>
      </c>
      <c r="G140" s="193" t="s">
        <v>196</v>
      </c>
      <c r="H140" s="194">
        <v>1</v>
      </c>
      <c r="I140" s="195"/>
      <c r="J140" s="196">
        <f t="shared" si="20"/>
        <v>0</v>
      </c>
      <c r="K140" s="192" t="s">
        <v>21</v>
      </c>
      <c r="L140" s="59"/>
      <c r="M140" s="197" t="s">
        <v>21</v>
      </c>
      <c r="N140" s="198" t="s">
        <v>45</v>
      </c>
      <c r="O140" s="40"/>
      <c r="P140" s="199">
        <f t="shared" si="21"/>
        <v>0</v>
      </c>
      <c r="Q140" s="199">
        <v>0</v>
      </c>
      <c r="R140" s="199">
        <f t="shared" si="22"/>
        <v>0</v>
      </c>
      <c r="S140" s="199">
        <v>0</v>
      </c>
      <c r="T140" s="200">
        <f t="shared" si="23"/>
        <v>0</v>
      </c>
      <c r="AR140" s="22" t="s">
        <v>175</v>
      </c>
      <c r="AT140" s="22" t="s">
        <v>151</v>
      </c>
      <c r="AU140" s="22" t="s">
        <v>82</v>
      </c>
      <c r="AY140" s="22" t="s">
        <v>148</v>
      </c>
      <c r="BE140" s="201">
        <f t="shared" si="24"/>
        <v>0</v>
      </c>
      <c r="BF140" s="201">
        <f t="shared" si="25"/>
        <v>0</v>
      </c>
      <c r="BG140" s="201">
        <f t="shared" si="26"/>
        <v>0</v>
      </c>
      <c r="BH140" s="201">
        <f t="shared" si="27"/>
        <v>0</v>
      </c>
      <c r="BI140" s="201">
        <f t="shared" si="28"/>
        <v>0</v>
      </c>
      <c r="BJ140" s="22" t="s">
        <v>155</v>
      </c>
      <c r="BK140" s="201">
        <f t="shared" si="29"/>
        <v>0</v>
      </c>
      <c r="BL140" s="22" t="s">
        <v>175</v>
      </c>
      <c r="BM140" s="22" t="s">
        <v>1308</v>
      </c>
    </row>
    <row r="141" spans="2:65" s="1" customFormat="1" ht="16.5" customHeight="1">
      <c r="B141" s="39"/>
      <c r="C141" s="190" t="s">
        <v>497</v>
      </c>
      <c r="D141" s="190" t="s">
        <v>151</v>
      </c>
      <c r="E141" s="191" t="s">
        <v>871</v>
      </c>
      <c r="F141" s="192" t="s">
        <v>872</v>
      </c>
      <c r="G141" s="193" t="s">
        <v>306</v>
      </c>
      <c r="H141" s="194">
        <v>1</v>
      </c>
      <c r="I141" s="195"/>
      <c r="J141" s="196">
        <f t="shared" si="20"/>
        <v>0</v>
      </c>
      <c r="K141" s="192" t="s">
        <v>21</v>
      </c>
      <c r="L141" s="59"/>
      <c r="M141" s="197" t="s">
        <v>21</v>
      </c>
      <c r="N141" s="198" t="s">
        <v>45</v>
      </c>
      <c r="O141" s="40"/>
      <c r="P141" s="199">
        <f t="shared" si="21"/>
        <v>0</v>
      </c>
      <c r="Q141" s="199">
        <v>0</v>
      </c>
      <c r="R141" s="199">
        <f t="shared" si="22"/>
        <v>0</v>
      </c>
      <c r="S141" s="199">
        <v>0</v>
      </c>
      <c r="T141" s="200">
        <f t="shared" si="23"/>
        <v>0</v>
      </c>
      <c r="AR141" s="22" t="s">
        <v>175</v>
      </c>
      <c r="AT141" s="22" t="s">
        <v>151</v>
      </c>
      <c r="AU141" s="22" t="s">
        <v>82</v>
      </c>
      <c r="AY141" s="22" t="s">
        <v>148</v>
      </c>
      <c r="BE141" s="201">
        <f t="shared" si="24"/>
        <v>0</v>
      </c>
      <c r="BF141" s="201">
        <f t="shared" si="25"/>
        <v>0</v>
      </c>
      <c r="BG141" s="201">
        <f t="shared" si="26"/>
        <v>0</v>
      </c>
      <c r="BH141" s="201">
        <f t="shared" si="27"/>
        <v>0</v>
      </c>
      <c r="BI141" s="201">
        <f t="shared" si="28"/>
        <v>0</v>
      </c>
      <c r="BJ141" s="22" t="s">
        <v>155</v>
      </c>
      <c r="BK141" s="201">
        <f t="shared" si="29"/>
        <v>0</v>
      </c>
      <c r="BL141" s="22" t="s">
        <v>175</v>
      </c>
      <c r="BM141" s="22" t="s">
        <v>1309</v>
      </c>
    </row>
    <row r="142" spans="2:65" s="1" customFormat="1" ht="16.5" customHeight="1">
      <c r="B142" s="39"/>
      <c r="C142" s="190" t="s">
        <v>501</v>
      </c>
      <c r="D142" s="190" t="s">
        <v>151</v>
      </c>
      <c r="E142" s="191" t="s">
        <v>874</v>
      </c>
      <c r="F142" s="192" t="s">
        <v>875</v>
      </c>
      <c r="G142" s="193" t="s">
        <v>196</v>
      </c>
      <c r="H142" s="194">
        <v>1</v>
      </c>
      <c r="I142" s="195"/>
      <c r="J142" s="196">
        <f t="shared" si="20"/>
        <v>0</v>
      </c>
      <c r="K142" s="192" t="s">
        <v>21</v>
      </c>
      <c r="L142" s="59"/>
      <c r="M142" s="197" t="s">
        <v>21</v>
      </c>
      <c r="N142" s="198" t="s">
        <v>45</v>
      </c>
      <c r="O142" s="40"/>
      <c r="P142" s="199">
        <f t="shared" si="21"/>
        <v>0</v>
      </c>
      <c r="Q142" s="199">
        <v>0</v>
      </c>
      <c r="R142" s="199">
        <f t="shared" si="22"/>
        <v>0</v>
      </c>
      <c r="S142" s="199">
        <v>0</v>
      </c>
      <c r="T142" s="200">
        <f t="shared" si="23"/>
        <v>0</v>
      </c>
      <c r="AR142" s="22" t="s">
        <v>175</v>
      </c>
      <c r="AT142" s="22" t="s">
        <v>151</v>
      </c>
      <c r="AU142" s="22" t="s">
        <v>82</v>
      </c>
      <c r="AY142" s="22" t="s">
        <v>148</v>
      </c>
      <c r="BE142" s="201">
        <f t="shared" si="24"/>
        <v>0</v>
      </c>
      <c r="BF142" s="201">
        <f t="shared" si="25"/>
        <v>0</v>
      </c>
      <c r="BG142" s="201">
        <f t="shared" si="26"/>
        <v>0</v>
      </c>
      <c r="BH142" s="201">
        <f t="shared" si="27"/>
        <v>0</v>
      </c>
      <c r="BI142" s="201">
        <f t="shared" si="28"/>
        <v>0</v>
      </c>
      <c r="BJ142" s="22" t="s">
        <v>155</v>
      </c>
      <c r="BK142" s="201">
        <f t="shared" si="29"/>
        <v>0</v>
      </c>
      <c r="BL142" s="22" t="s">
        <v>175</v>
      </c>
      <c r="BM142" s="22" t="s">
        <v>1310</v>
      </c>
    </row>
    <row r="143" spans="2:65" s="1" customFormat="1" ht="16.5" customHeight="1">
      <c r="B143" s="39"/>
      <c r="C143" s="190" t="s">
        <v>505</v>
      </c>
      <c r="D143" s="190" t="s">
        <v>151</v>
      </c>
      <c r="E143" s="191" t="s">
        <v>877</v>
      </c>
      <c r="F143" s="192" t="s">
        <v>878</v>
      </c>
      <c r="G143" s="193" t="s">
        <v>196</v>
      </c>
      <c r="H143" s="194">
        <v>1</v>
      </c>
      <c r="I143" s="195"/>
      <c r="J143" s="196">
        <f t="shared" si="20"/>
        <v>0</v>
      </c>
      <c r="K143" s="192" t="s">
        <v>21</v>
      </c>
      <c r="L143" s="59"/>
      <c r="M143" s="197" t="s">
        <v>21</v>
      </c>
      <c r="N143" s="198" t="s">
        <v>45</v>
      </c>
      <c r="O143" s="40"/>
      <c r="P143" s="199">
        <f t="shared" si="21"/>
        <v>0</v>
      </c>
      <c r="Q143" s="199">
        <v>0</v>
      </c>
      <c r="R143" s="199">
        <f t="shared" si="22"/>
        <v>0</v>
      </c>
      <c r="S143" s="199">
        <v>0</v>
      </c>
      <c r="T143" s="200">
        <f t="shared" si="23"/>
        <v>0</v>
      </c>
      <c r="AR143" s="22" t="s">
        <v>175</v>
      </c>
      <c r="AT143" s="22" t="s">
        <v>151</v>
      </c>
      <c r="AU143" s="22" t="s">
        <v>82</v>
      </c>
      <c r="AY143" s="22" t="s">
        <v>148</v>
      </c>
      <c r="BE143" s="201">
        <f t="shared" si="24"/>
        <v>0</v>
      </c>
      <c r="BF143" s="201">
        <f t="shared" si="25"/>
        <v>0</v>
      </c>
      <c r="BG143" s="201">
        <f t="shared" si="26"/>
        <v>0</v>
      </c>
      <c r="BH143" s="201">
        <f t="shared" si="27"/>
        <v>0</v>
      </c>
      <c r="BI143" s="201">
        <f t="shared" si="28"/>
        <v>0</v>
      </c>
      <c r="BJ143" s="22" t="s">
        <v>155</v>
      </c>
      <c r="BK143" s="201">
        <f t="shared" si="29"/>
        <v>0</v>
      </c>
      <c r="BL143" s="22" t="s">
        <v>175</v>
      </c>
      <c r="BM143" s="22" t="s">
        <v>1311</v>
      </c>
    </row>
    <row r="144" spans="2:65" s="1" customFormat="1" ht="16.5" customHeight="1">
      <c r="B144" s="39"/>
      <c r="C144" s="190" t="s">
        <v>509</v>
      </c>
      <c r="D144" s="190" t="s">
        <v>151</v>
      </c>
      <c r="E144" s="191" t="s">
        <v>880</v>
      </c>
      <c r="F144" s="192" t="s">
        <v>881</v>
      </c>
      <c r="G144" s="193" t="s">
        <v>196</v>
      </c>
      <c r="H144" s="194">
        <v>1</v>
      </c>
      <c r="I144" s="195"/>
      <c r="J144" s="196">
        <f t="shared" si="20"/>
        <v>0</v>
      </c>
      <c r="K144" s="192" t="s">
        <v>21</v>
      </c>
      <c r="L144" s="59"/>
      <c r="M144" s="197" t="s">
        <v>21</v>
      </c>
      <c r="N144" s="198" t="s">
        <v>45</v>
      </c>
      <c r="O144" s="40"/>
      <c r="P144" s="199">
        <f t="shared" si="21"/>
        <v>0</v>
      </c>
      <c r="Q144" s="199">
        <v>0</v>
      </c>
      <c r="R144" s="199">
        <f t="shared" si="22"/>
        <v>0</v>
      </c>
      <c r="S144" s="199">
        <v>0</v>
      </c>
      <c r="T144" s="200">
        <f t="shared" si="23"/>
        <v>0</v>
      </c>
      <c r="AR144" s="22" t="s">
        <v>175</v>
      </c>
      <c r="AT144" s="22" t="s">
        <v>151</v>
      </c>
      <c r="AU144" s="22" t="s">
        <v>82</v>
      </c>
      <c r="AY144" s="22" t="s">
        <v>148</v>
      </c>
      <c r="BE144" s="201">
        <f t="shared" si="24"/>
        <v>0</v>
      </c>
      <c r="BF144" s="201">
        <f t="shared" si="25"/>
        <v>0</v>
      </c>
      <c r="BG144" s="201">
        <f t="shared" si="26"/>
        <v>0</v>
      </c>
      <c r="BH144" s="201">
        <f t="shared" si="27"/>
        <v>0</v>
      </c>
      <c r="BI144" s="201">
        <f t="shared" si="28"/>
        <v>0</v>
      </c>
      <c r="BJ144" s="22" t="s">
        <v>155</v>
      </c>
      <c r="BK144" s="201">
        <f t="shared" si="29"/>
        <v>0</v>
      </c>
      <c r="BL144" s="22" t="s">
        <v>175</v>
      </c>
      <c r="BM144" s="22" t="s">
        <v>1312</v>
      </c>
    </row>
    <row r="145" spans="2:65" s="1" customFormat="1" ht="16.5" customHeight="1">
      <c r="B145" s="39"/>
      <c r="C145" s="190" t="s">
        <v>513</v>
      </c>
      <c r="D145" s="190" t="s">
        <v>151</v>
      </c>
      <c r="E145" s="191" t="s">
        <v>883</v>
      </c>
      <c r="F145" s="192" t="s">
        <v>884</v>
      </c>
      <c r="G145" s="193" t="s">
        <v>196</v>
      </c>
      <c r="H145" s="194">
        <v>20</v>
      </c>
      <c r="I145" s="195"/>
      <c r="J145" s="196">
        <f t="shared" si="20"/>
        <v>0</v>
      </c>
      <c r="K145" s="192" t="s">
        <v>21</v>
      </c>
      <c r="L145" s="59"/>
      <c r="M145" s="197" t="s">
        <v>21</v>
      </c>
      <c r="N145" s="198" t="s">
        <v>45</v>
      </c>
      <c r="O145" s="40"/>
      <c r="P145" s="199">
        <f t="shared" si="21"/>
        <v>0</v>
      </c>
      <c r="Q145" s="199">
        <v>0</v>
      </c>
      <c r="R145" s="199">
        <f t="shared" si="22"/>
        <v>0</v>
      </c>
      <c r="S145" s="199">
        <v>0</v>
      </c>
      <c r="T145" s="200">
        <f t="shared" si="23"/>
        <v>0</v>
      </c>
      <c r="AR145" s="22" t="s">
        <v>175</v>
      </c>
      <c r="AT145" s="22" t="s">
        <v>151</v>
      </c>
      <c r="AU145" s="22" t="s">
        <v>82</v>
      </c>
      <c r="AY145" s="22" t="s">
        <v>148</v>
      </c>
      <c r="BE145" s="201">
        <f t="shared" si="24"/>
        <v>0</v>
      </c>
      <c r="BF145" s="201">
        <f t="shared" si="25"/>
        <v>0</v>
      </c>
      <c r="BG145" s="201">
        <f t="shared" si="26"/>
        <v>0</v>
      </c>
      <c r="BH145" s="201">
        <f t="shared" si="27"/>
        <v>0</v>
      </c>
      <c r="BI145" s="201">
        <f t="shared" si="28"/>
        <v>0</v>
      </c>
      <c r="BJ145" s="22" t="s">
        <v>155</v>
      </c>
      <c r="BK145" s="201">
        <f t="shared" si="29"/>
        <v>0</v>
      </c>
      <c r="BL145" s="22" t="s">
        <v>175</v>
      </c>
      <c r="BM145" s="22" t="s">
        <v>1313</v>
      </c>
    </row>
    <row r="146" spans="2:65" s="1" customFormat="1" ht="16.5" customHeight="1">
      <c r="B146" s="39"/>
      <c r="C146" s="190" t="s">
        <v>517</v>
      </c>
      <c r="D146" s="190" t="s">
        <v>151</v>
      </c>
      <c r="E146" s="191" t="s">
        <v>886</v>
      </c>
      <c r="F146" s="192" t="s">
        <v>887</v>
      </c>
      <c r="G146" s="193" t="s">
        <v>306</v>
      </c>
      <c r="H146" s="194">
        <v>1</v>
      </c>
      <c r="I146" s="195"/>
      <c r="J146" s="196">
        <f t="shared" si="20"/>
        <v>0</v>
      </c>
      <c r="K146" s="192" t="s">
        <v>21</v>
      </c>
      <c r="L146" s="59"/>
      <c r="M146" s="197" t="s">
        <v>21</v>
      </c>
      <c r="N146" s="198" t="s">
        <v>45</v>
      </c>
      <c r="O146" s="40"/>
      <c r="P146" s="199">
        <f t="shared" si="21"/>
        <v>0</v>
      </c>
      <c r="Q146" s="199">
        <v>0</v>
      </c>
      <c r="R146" s="199">
        <f t="shared" si="22"/>
        <v>0</v>
      </c>
      <c r="S146" s="199">
        <v>0</v>
      </c>
      <c r="T146" s="200">
        <f t="shared" si="23"/>
        <v>0</v>
      </c>
      <c r="AR146" s="22" t="s">
        <v>175</v>
      </c>
      <c r="AT146" s="22" t="s">
        <v>151</v>
      </c>
      <c r="AU146" s="22" t="s">
        <v>82</v>
      </c>
      <c r="AY146" s="22" t="s">
        <v>148</v>
      </c>
      <c r="BE146" s="201">
        <f t="shared" si="24"/>
        <v>0</v>
      </c>
      <c r="BF146" s="201">
        <f t="shared" si="25"/>
        <v>0</v>
      </c>
      <c r="BG146" s="201">
        <f t="shared" si="26"/>
        <v>0</v>
      </c>
      <c r="BH146" s="201">
        <f t="shared" si="27"/>
        <v>0</v>
      </c>
      <c r="BI146" s="201">
        <f t="shared" si="28"/>
        <v>0</v>
      </c>
      <c r="BJ146" s="22" t="s">
        <v>155</v>
      </c>
      <c r="BK146" s="201">
        <f t="shared" si="29"/>
        <v>0</v>
      </c>
      <c r="BL146" s="22" t="s">
        <v>175</v>
      </c>
      <c r="BM146" s="22" t="s">
        <v>1314</v>
      </c>
    </row>
    <row r="147" spans="2:65" s="1" customFormat="1" ht="16.5" customHeight="1">
      <c r="B147" s="39"/>
      <c r="C147" s="190" t="s">
        <v>519</v>
      </c>
      <c r="D147" s="190" t="s">
        <v>151</v>
      </c>
      <c r="E147" s="191" t="s">
        <v>889</v>
      </c>
      <c r="F147" s="192" t="s">
        <v>890</v>
      </c>
      <c r="G147" s="193" t="s">
        <v>306</v>
      </c>
      <c r="H147" s="194">
        <v>1</v>
      </c>
      <c r="I147" s="195"/>
      <c r="J147" s="196">
        <f t="shared" si="20"/>
        <v>0</v>
      </c>
      <c r="K147" s="192" t="s">
        <v>21</v>
      </c>
      <c r="L147" s="59"/>
      <c r="M147" s="197" t="s">
        <v>21</v>
      </c>
      <c r="N147" s="198" t="s">
        <v>45</v>
      </c>
      <c r="O147" s="40"/>
      <c r="P147" s="199">
        <f t="shared" si="21"/>
        <v>0</v>
      </c>
      <c r="Q147" s="199">
        <v>0</v>
      </c>
      <c r="R147" s="199">
        <f t="shared" si="22"/>
        <v>0</v>
      </c>
      <c r="S147" s="199">
        <v>0</v>
      </c>
      <c r="T147" s="200">
        <f t="shared" si="23"/>
        <v>0</v>
      </c>
      <c r="AR147" s="22" t="s">
        <v>175</v>
      </c>
      <c r="AT147" s="22" t="s">
        <v>151</v>
      </c>
      <c r="AU147" s="22" t="s">
        <v>82</v>
      </c>
      <c r="AY147" s="22" t="s">
        <v>148</v>
      </c>
      <c r="BE147" s="201">
        <f t="shared" si="24"/>
        <v>0</v>
      </c>
      <c r="BF147" s="201">
        <f t="shared" si="25"/>
        <v>0</v>
      </c>
      <c r="BG147" s="201">
        <f t="shared" si="26"/>
        <v>0</v>
      </c>
      <c r="BH147" s="201">
        <f t="shared" si="27"/>
        <v>0</v>
      </c>
      <c r="BI147" s="201">
        <f t="shared" si="28"/>
        <v>0</v>
      </c>
      <c r="BJ147" s="22" t="s">
        <v>155</v>
      </c>
      <c r="BK147" s="201">
        <f t="shared" si="29"/>
        <v>0</v>
      </c>
      <c r="BL147" s="22" t="s">
        <v>175</v>
      </c>
      <c r="BM147" s="22" t="s">
        <v>1315</v>
      </c>
    </row>
    <row r="148" spans="2:65" s="1" customFormat="1" ht="16.5" customHeight="1">
      <c r="B148" s="39"/>
      <c r="C148" s="190" t="s">
        <v>523</v>
      </c>
      <c r="D148" s="190" t="s">
        <v>151</v>
      </c>
      <c r="E148" s="191" t="s">
        <v>892</v>
      </c>
      <c r="F148" s="192" t="s">
        <v>893</v>
      </c>
      <c r="G148" s="193" t="s">
        <v>306</v>
      </c>
      <c r="H148" s="194">
        <v>1</v>
      </c>
      <c r="I148" s="195"/>
      <c r="J148" s="196">
        <f t="shared" si="20"/>
        <v>0</v>
      </c>
      <c r="K148" s="192" t="s">
        <v>21</v>
      </c>
      <c r="L148" s="59"/>
      <c r="M148" s="197" t="s">
        <v>21</v>
      </c>
      <c r="N148" s="198" t="s">
        <v>45</v>
      </c>
      <c r="O148" s="40"/>
      <c r="P148" s="199">
        <f t="shared" si="21"/>
        <v>0</v>
      </c>
      <c r="Q148" s="199">
        <v>0</v>
      </c>
      <c r="R148" s="199">
        <f t="shared" si="22"/>
        <v>0</v>
      </c>
      <c r="S148" s="199">
        <v>0</v>
      </c>
      <c r="T148" s="200">
        <f t="shared" si="23"/>
        <v>0</v>
      </c>
      <c r="AR148" s="22" t="s">
        <v>175</v>
      </c>
      <c r="AT148" s="22" t="s">
        <v>151</v>
      </c>
      <c r="AU148" s="22" t="s">
        <v>82</v>
      </c>
      <c r="AY148" s="22" t="s">
        <v>148</v>
      </c>
      <c r="BE148" s="201">
        <f t="shared" si="24"/>
        <v>0</v>
      </c>
      <c r="BF148" s="201">
        <f t="shared" si="25"/>
        <v>0</v>
      </c>
      <c r="BG148" s="201">
        <f t="shared" si="26"/>
        <v>0</v>
      </c>
      <c r="BH148" s="201">
        <f t="shared" si="27"/>
        <v>0</v>
      </c>
      <c r="BI148" s="201">
        <f t="shared" si="28"/>
        <v>0</v>
      </c>
      <c r="BJ148" s="22" t="s">
        <v>155</v>
      </c>
      <c r="BK148" s="201">
        <f t="shared" si="29"/>
        <v>0</v>
      </c>
      <c r="BL148" s="22" t="s">
        <v>175</v>
      </c>
      <c r="BM148" s="22" t="s">
        <v>1316</v>
      </c>
    </row>
    <row r="149" spans="2:65" s="10" customFormat="1" ht="29.85" customHeight="1">
      <c r="B149" s="174"/>
      <c r="C149" s="175"/>
      <c r="D149" s="176" t="s">
        <v>71</v>
      </c>
      <c r="E149" s="188" t="s">
        <v>895</v>
      </c>
      <c r="F149" s="188" t="s">
        <v>896</v>
      </c>
      <c r="G149" s="175"/>
      <c r="H149" s="175"/>
      <c r="I149" s="178"/>
      <c r="J149" s="189">
        <f>BK149</f>
        <v>0</v>
      </c>
      <c r="K149" s="175"/>
      <c r="L149" s="180"/>
      <c r="M149" s="181"/>
      <c r="N149" s="182"/>
      <c r="O149" s="182"/>
      <c r="P149" s="183">
        <f>SUM(P150:P159)</f>
        <v>0</v>
      </c>
      <c r="Q149" s="182"/>
      <c r="R149" s="183">
        <f>SUM(R150:R159)</f>
        <v>0</v>
      </c>
      <c r="S149" s="182"/>
      <c r="T149" s="184">
        <f>SUM(T150:T159)</f>
        <v>0</v>
      </c>
      <c r="AR149" s="185" t="s">
        <v>82</v>
      </c>
      <c r="AT149" s="186" t="s">
        <v>71</v>
      </c>
      <c r="AU149" s="186" t="s">
        <v>80</v>
      </c>
      <c r="AY149" s="185" t="s">
        <v>148</v>
      </c>
      <c r="BK149" s="187">
        <f>SUM(BK150:BK159)</f>
        <v>0</v>
      </c>
    </row>
    <row r="150" spans="2:65" s="1" customFormat="1" ht="16.5" customHeight="1">
      <c r="B150" s="39"/>
      <c r="C150" s="190" t="s">
        <v>527</v>
      </c>
      <c r="D150" s="190" t="s">
        <v>151</v>
      </c>
      <c r="E150" s="191" t="s">
        <v>897</v>
      </c>
      <c r="F150" s="192" t="s">
        <v>898</v>
      </c>
      <c r="G150" s="193" t="s">
        <v>174</v>
      </c>
      <c r="H150" s="194">
        <v>285</v>
      </c>
      <c r="I150" s="195"/>
      <c r="J150" s="196">
        <f t="shared" ref="J150:J159" si="30">ROUND(I150*H150,2)</f>
        <v>0</v>
      </c>
      <c r="K150" s="192" t="s">
        <v>21</v>
      </c>
      <c r="L150" s="59"/>
      <c r="M150" s="197" t="s">
        <v>21</v>
      </c>
      <c r="N150" s="198" t="s">
        <v>45</v>
      </c>
      <c r="O150" s="40"/>
      <c r="P150" s="199">
        <f t="shared" ref="P150:P159" si="31">O150*H150</f>
        <v>0</v>
      </c>
      <c r="Q150" s="199">
        <v>0</v>
      </c>
      <c r="R150" s="199">
        <f t="shared" ref="R150:R159" si="32">Q150*H150</f>
        <v>0</v>
      </c>
      <c r="S150" s="199">
        <v>0</v>
      </c>
      <c r="T150" s="200">
        <f t="shared" ref="T150:T159" si="33">S150*H150</f>
        <v>0</v>
      </c>
      <c r="AR150" s="22" t="s">
        <v>175</v>
      </c>
      <c r="AT150" s="22" t="s">
        <v>151</v>
      </c>
      <c r="AU150" s="22" t="s">
        <v>82</v>
      </c>
      <c r="AY150" s="22" t="s">
        <v>148</v>
      </c>
      <c r="BE150" s="201">
        <f t="shared" ref="BE150:BE159" si="34">IF(N150="základní",J150,0)</f>
        <v>0</v>
      </c>
      <c r="BF150" s="201">
        <f t="shared" ref="BF150:BF159" si="35">IF(N150="snížená",J150,0)</f>
        <v>0</v>
      </c>
      <c r="BG150" s="201">
        <f t="shared" ref="BG150:BG159" si="36">IF(N150="zákl. přenesená",J150,0)</f>
        <v>0</v>
      </c>
      <c r="BH150" s="201">
        <f t="shared" ref="BH150:BH159" si="37">IF(N150="sníž. přenesená",J150,0)</f>
        <v>0</v>
      </c>
      <c r="BI150" s="201">
        <f t="shared" ref="BI150:BI159" si="38">IF(N150="nulová",J150,0)</f>
        <v>0</v>
      </c>
      <c r="BJ150" s="22" t="s">
        <v>155</v>
      </c>
      <c r="BK150" s="201">
        <f t="shared" ref="BK150:BK159" si="39">ROUND(I150*H150,2)</f>
        <v>0</v>
      </c>
      <c r="BL150" s="22" t="s">
        <v>175</v>
      </c>
      <c r="BM150" s="22" t="s">
        <v>1317</v>
      </c>
    </row>
    <row r="151" spans="2:65" s="1" customFormat="1" ht="16.5" customHeight="1">
      <c r="B151" s="39"/>
      <c r="C151" s="190" t="s">
        <v>531</v>
      </c>
      <c r="D151" s="190" t="s">
        <v>151</v>
      </c>
      <c r="E151" s="191" t="s">
        <v>900</v>
      </c>
      <c r="F151" s="192" t="s">
        <v>901</v>
      </c>
      <c r="G151" s="193" t="s">
        <v>174</v>
      </c>
      <c r="H151" s="194">
        <v>195</v>
      </c>
      <c r="I151" s="195"/>
      <c r="J151" s="196">
        <f t="shared" si="30"/>
        <v>0</v>
      </c>
      <c r="K151" s="192" t="s">
        <v>21</v>
      </c>
      <c r="L151" s="59"/>
      <c r="M151" s="197" t="s">
        <v>21</v>
      </c>
      <c r="N151" s="198" t="s">
        <v>45</v>
      </c>
      <c r="O151" s="40"/>
      <c r="P151" s="199">
        <f t="shared" si="31"/>
        <v>0</v>
      </c>
      <c r="Q151" s="199">
        <v>0</v>
      </c>
      <c r="R151" s="199">
        <f t="shared" si="32"/>
        <v>0</v>
      </c>
      <c r="S151" s="199">
        <v>0</v>
      </c>
      <c r="T151" s="200">
        <f t="shared" si="33"/>
        <v>0</v>
      </c>
      <c r="AR151" s="22" t="s">
        <v>175</v>
      </c>
      <c r="AT151" s="22" t="s">
        <v>151</v>
      </c>
      <c r="AU151" s="22" t="s">
        <v>82</v>
      </c>
      <c r="AY151" s="22" t="s">
        <v>148</v>
      </c>
      <c r="BE151" s="201">
        <f t="shared" si="34"/>
        <v>0</v>
      </c>
      <c r="BF151" s="201">
        <f t="shared" si="35"/>
        <v>0</v>
      </c>
      <c r="BG151" s="201">
        <f t="shared" si="36"/>
        <v>0</v>
      </c>
      <c r="BH151" s="201">
        <f t="shared" si="37"/>
        <v>0</v>
      </c>
      <c r="BI151" s="201">
        <f t="shared" si="38"/>
        <v>0</v>
      </c>
      <c r="BJ151" s="22" t="s">
        <v>155</v>
      </c>
      <c r="BK151" s="201">
        <f t="shared" si="39"/>
        <v>0</v>
      </c>
      <c r="BL151" s="22" t="s">
        <v>175</v>
      </c>
      <c r="BM151" s="22" t="s">
        <v>1318</v>
      </c>
    </row>
    <row r="152" spans="2:65" s="1" customFormat="1" ht="16.5" customHeight="1">
      <c r="B152" s="39"/>
      <c r="C152" s="190" t="s">
        <v>535</v>
      </c>
      <c r="D152" s="190" t="s">
        <v>151</v>
      </c>
      <c r="E152" s="191" t="s">
        <v>906</v>
      </c>
      <c r="F152" s="192" t="s">
        <v>907</v>
      </c>
      <c r="G152" s="193" t="s">
        <v>174</v>
      </c>
      <c r="H152" s="194">
        <v>170</v>
      </c>
      <c r="I152" s="195"/>
      <c r="J152" s="196">
        <f t="shared" si="30"/>
        <v>0</v>
      </c>
      <c r="K152" s="192" t="s">
        <v>21</v>
      </c>
      <c r="L152" s="59"/>
      <c r="M152" s="197" t="s">
        <v>21</v>
      </c>
      <c r="N152" s="198" t="s">
        <v>45</v>
      </c>
      <c r="O152" s="40"/>
      <c r="P152" s="199">
        <f t="shared" si="31"/>
        <v>0</v>
      </c>
      <c r="Q152" s="199">
        <v>0</v>
      </c>
      <c r="R152" s="199">
        <f t="shared" si="32"/>
        <v>0</v>
      </c>
      <c r="S152" s="199">
        <v>0</v>
      </c>
      <c r="T152" s="200">
        <f t="shared" si="33"/>
        <v>0</v>
      </c>
      <c r="AR152" s="22" t="s">
        <v>175</v>
      </c>
      <c r="AT152" s="22" t="s">
        <v>151</v>
      </c>
      <c r="AU152" s="22" t="s">
        <v>82</v>
      </c>
      <c r="AY152" s="22" t="s">
        <v>148</v>
      </c>
      <c r="BE152" s="201">
        <f t="shared" si="34"/>
        <v>0</v>
      </c>
      <c r="BF152" s="201">
        <f t="shared" si="35"/>
        <v>0</v>
      </c>
      <c r="BG152" s="201">
        <f t="shared" si="36"/>
        <v>0</v>
      </c>
      <c r="BH152" s="201">
        <f t="shared" si="37"/>
        <v>0</v>
      </c>
      <c r="BI152" s="201">
        <f t="shared" si="38"/>
        <v>0</v>
      </c>
      <c r="BJ152" s="22" t="s">
        <v>155</v>
      </c>
      <c r="BK152" s="201">
        <f t="shared" si="39"/>
        <v>0</v>
      </c>
      <c r="BL152" s="22" t="s">
        <v>175</v>
      </c>
      <c r="BM152" s="22" t="s">
        <v>1319</v>
      </c>
    </row>
    <row r="153" spans="2:65" s="1" customFormat="1" ht="16.5" customHeight="1">
      <c r="B153" s="39"/>
      <c r="C153" s="190" t="s">
        <v>539</v>
      </c>
      <c r="D153" s="190" t="s">
        <v>151</v>
      </c>
      <c r="E153" s="191" t="s">
        <v>909</v>
      </c>
      <c r="F153" s="192" t="s">
        <v>910</v>
      </c>
      <c r="G153" s="193" t="s">
        <v>196</v>
      </c>
      <c r="H153" s="194">
        <v>90</v>
      </c>
      <c r="I153" s="195"/>
      <c r="J153" s="196">
        <f t="shared" si="30"/>
        <v>0</v>
      </c>
      <c r="K153" s="192" t="s">
        <v>21</v>
      </c>
      <c r="L153" s="59"/>
      <c r="M153" s="197" t="s">
        <v>21</v>
      </c>
      <c r="N153" s="198" t="s">
        <v>45</v>
      </c>
      <c r="O153" s="40"/>
      <c r="P153" s="199">
        <f t="shared" si="31"/>
        <v>0</v>
      </c>
      <c r="Q153" s="199">
        <v>0</v>
      </c>
      <c r="R153" s="199">
        <f t="shared" si="32"/>
        <v>0</v>
      </c>
      <c r="S153" s="199">
        <v>0</v>
      </c>
      <c r="T153" s="200">
        <f t="shared" si="33"/>
        <v>0</v>
      </c>
      <c r="AR153" s="22" t="s">
        <v>175</v>
      </c>
      <c r="AT153" s="22" t="s">
        <v>151</v>
      </c>
      <c r="AU153" s="22" t="s">
        <v>82</v>
      </c>
      <c r="AY153" s="22" t="s">
        <v>148</v>
      </c>
      <c r="BE153" s="201">
        <f t="shared" si="34"/>
        <v>0</v>
      </c>
      <c r="BF153" s="201">
        <f t="shared" si="35"/>
        <v>0</v>
      </c>
      <c r="BG153" s="201">
        <f t="shared" si="36"/>
        <v>0</v>
      </c>
      <c r="BH153" s="201">
        <f t="shared" si="37"/>
        <v>0</v>
      </c>
      <c r="BI153" s="201">
        <f t="shared" si="38"/>
        <v>0</v>
      </c>
      <c r="BJ153" s="22" t="s">
        <v>155</v>
      </c>
      <c r="BK153" s="201">
        <f t="shared" si="39"/>
        <v>0</v>
      </c>
      <c r="BL153" s="22" t="s">
        <v>175</v>
      </c>
      <c r="BM153" s="22" t="s">
        <v>1320</v>
      </c>
    </row>
    <row r="154" spans="2:65" s="1" customFormat="1" ht="16.5" customHeight="1">
      <c r="B154" s="39"/>
      <c r="C154" s="190" t="s">
        <v>543</v>
      </c>
      <c r="D154" s="190" t="s">
        <v>151</v>
      </c>
      <c r="E154" s="191" t="s">
        <v>912</v>
      </c>
      <c r="F154" s="192" t="s">
        <v>913</v>
      </c>
      <c r="G154" s="193" t="s">
        <v>174</v>
      </c>
      <c r="H154" s="194">
        <v>20</v>
      </c>
      <c r="I154" s="195"/>
      <c r="J154" s="196">
        <f t="shared" si="30"/>
        <v>0</v>
      </c>
      <c r="K154" s="192" t="s">
        <v>21</v>
      </c>
      <c r="L154" s="59"/>
      <c r="M154" s="197" t="s">
        <v>21</v>
      </c>
      <c r="N154" s="198" t="s">
        <v>45</v>
      </c>
      <c r="O154" s="40"/>
      <c r="P154" s="199">
        <f t="shared" si="31"/>
        <v>0</v>
      </c>
      <c r="Q154" s="199">
        <v>0</v>
      </c>
      <c r="R154" s="199">
        <f t="shared" si="32"/>
        <v>0</v>
      </c>
      <c r="S154" s="199">
        <v>0</v>
      </c>
      <c r="T154" s="200">
        <f t="shared" si="33"/>
        <v>0</v>
      </c>
      <c r="AR154" s="22" t="s">
        <v>175</v>
      </c>
      <c r="AT154" s="22" t="s">
        <v>151</v>
      </c>
      <c r="AU154" s="22" t="s">
        <v>82</v>
      </c>
      <c r="AY154" s="22" t="s">
        <v>148</v>
      </c>
      <c r="BE154" s="201">
        <f t="shared" si="34"/>
        <v>0</v>
      </c>
      <c r="BF154" s="201">
        <f t="shared" si="35"/>
        <v>0</v>
      </c>
      <c r="BG154" s="201">
        <f t="shared" si="36"/>
        <v>0</v>
      </c>
      <c r="BH154" s="201">
        <f t="shared" si="37"/>
        <v>0</v>
      </c>
      <c r="BI154" s="201">
        <f t="shared" si="38"/>
        <v>0</v>
      </c>
      <c r="BJ154" s="22" t="s">
        <v>155</v>
      </c>
      <c r="BK154" s="201">
        <f t="shared" si="39"/>
        <v>0</v>
      </c>
      <c r="BL154" s="22" t="s">
        <v>175</v>
      </c>
      <c r="BM154" s="22" t="s">
        <v>1321</v>
      </c>
    </row>
    <row r="155" spans="2:65" s="1" customFormat="1" ht="16.5" customHeight="1">
      <c r="B155" s="39"/>
      <c r="C155" s="190" t="s">
        <v>547</v>
      </c>
      <c r="D155" s="190" t="s">
        <v>151</v>
      </c>
      <c r="E155" s="191" t="s">
        <v>915</v>
      </c>
      <c r="F155" s="192" t="s">
        <v>916</v>
      </c>
      <c r="G155" s="193" t="s">
        <v>174</v>
      </c>
      <c r="H155" s="194">
        <v>10</v>
      </c>
      <c r="I155" s="195"/>
      <c r="J155" s="196">
        <f t="shared" si="30"/>
        <v>0</v>
      </c>
      <c r="K155" s="192" t="s">
        <v>21</v>
      </c>
      <c r="L155" s="59"/>
      <c r="M155" s="197" t="s">
        <v>21</v>
      </c>
      <c r="N155" s="198" t="s">
        <v>45</v>
      </c>
      <c r="O155" s="40"/>
      <c r="P155" s="199">
        <f t="shared" si="31"/>
        <v>0</v>
      </c>
      <c r="Q155" s="199">
        <v>0</v>
      </c>
      <c r="R155" s="199">
        <f t="shared" si="32"/>
        <v>0</v>
      </c>
      <c r="S155" s="199">
        <v>0</v>
      </c>
      <c r="T155" s="200">
        <f t="shared" si="33"/>
        <v>0</v>
      </c>
      <c r="AR155" s="22" t="s">
        <v>175</v>
      </c>
      <c r="AT155" s="22" t="s">
        <v>151</v>
      </c>
      <c r="AU155" s="22" t="s">
        <v>82</v>
      </c>
      <c r="AY155" s="22" t="s">
        <v>148</v>
      </c>
      <c r="BE155" s="201">
        <f t="shared" si="34"/>
        <v>0</v>
      </c>
      <c r="BF155" s="201">
        <f t="shared" si="35"/>
        <v>0</v>
      </c>
      <c r="BG155" s="201">
        <f t="shared" si="36"/>
        <v>0</v>
      </c>
      <c r="BH155" s="201">
        <f t="shared" si="37"/>
        <v>0</v>
      </c>
      <c r="BI155" s="201">
        <f t="shared" si="38"/>
        <v>0</v>
      </c>
      <c r="BJ155" s="22" t="s">
        <v>155</v>
      </c>
      <c r="BK155" s="201">
        <f t="shared" si="39"/>
        <v>0</v>
      </c>
      <c r="BL155" s="22" t="s">
        <v>175</v>
      </c>
      <c r="BM155" s="22" t="s">
        <v>1322</v>
      </c>
    </row>
    <row r="156" spans="2:65" s="1" customFormat="1" ht="16.5" customHeight="1">
      <c r="B156" s="39"/>
      <c r="C156" s="190" t="s">
        <v>551</v>
      </c>
      <c r="D156" s="190" t="s">
        <v>151</v>
      </c>
      <c r="E156" s="191" t="s">
        <v>918</v>
      </c>
      <c r="F156" s="192" t="s">
        <v>919</v>
      </c>
      <c r="G156" s="193" t="s">
        <v>174</v>
      </c>
      <c r="H156" s="194">
        <v>30</v>
      </c>
      <c r="I156" s="195"/>
      <c r="J156" s="196">
        <f t="shared" si="30"/>
        <v>0</v>
      </c>
      <c r="K156" s="192" t="s">
        <v>21</v>
      </c>
      <c r="L156" s="59"/>
      <c r="M156" s="197" t="s">
        <v>21</v>
      </c>
      <c r="N156" s="198" t="s">
        <v>45</v>
      </c>
      <c r="O156" s="40"/>
      <c r="P156" s="199">
        <f t="shared" si="31"/>
        <v>0</v>
      </c>
      <c r="Q156" s="199">
        <v>0</v>
      </c>
      <c r="R156" s="199">
        <f t="shared" si="32"/>
        <v>0</v>
      </c>
      <c r="S156" s="199">
        <v>0</v>
      </c>
      <c r="T156" s="200">
        <f t="shared" si="33"/>
        <v>0</v>
      </c>
      <c r="AR156" s="22" t="s">
        <v>175</v>
      </c>
      <c r="AT156" s="22" t="s">
        <v>151</v>
      </c>
      <c r="AU156" s="22" t="s">
        <v>82</v>
      </c>
      <c r="AY156" s="22" t="s">
        <v>148</v>
      </c>
      <c r="BE156" s="201">
        <f t="shared" si="34"/>
        <v>0</v>
      </c>
      <c r="BF156" s="201">
        <f t="shared" si="35"/>
        <v>0</v>
      </c>
      <c r="BG156" s="201">
        <f t="shared" si="36"/>
        <v>0</v>
      </c>
      <c r="BH156" s="201">
        <f t="shared" si="37"/>
        <v>0</v>
      </c>
      <c r="BI156" s="201">
        <f t="shared" si="38"/>
        <v>0</v>
      </c>
      <c r="BJ156" s="22" t="s">
        <v>155</v>
      </c>
      <c r="BK156" s="201">
        <f t="shared" si="39"/>
        <v>0</v>
      </c>
      <c r="BL156" s="22" t="s">
        <v>175</v>
      </c>
      <c r="BM156" s="22" t="s">
        <v>1323</v>
      </c>
    </row>
    <row r="157" spans="2:65" s="1" customFormat="1" ht="16.5" customHeight="1">
      <c r="B157" s="39"/>
      <c r="C157" s="190" t="s">
        <v>315</v>
      </c>
      <c r="D157" s="190" t="s">
        <v>151</v>
      </c>
      <c r="E157" s="191" t="s">
        <v>921</v>
      </c>
      <c r="F157" s="192" t="s">
        <v>922</v>
      </c>
      <c r="G157" s="193" t="s">
        <v>658</v>
      </c>
      <c r="H157" s="194">
        <v>15</v>
      </c>
      <c r="I157" s="195"/>
      <c r="J157" s="196">
        <f t="shared" si="30"/>
        <v>0</v>
      </c>
      <c r="K157" s="192" t="s">
        <v>21</v>
      </c>
      <c r="L157" s="59"/>
      <c r="M157" s="197" t="s">
        <v>21</v>
      </c>
      <c r="N157" s="198" t="s">
        <v>45</v>
      </c>
      <c r="O157" s="40"/>
      <c r="P157" s="199">
        <f t="shared" si="31"/>
        <v>0</v>
      </c>
      <c r="Q157" s="199">
        <v>0</v>
      </c>
      <c r="R157" s="199">
        <f t="shared" si="32"/>
        <v>0</v>
      </c>
      <c r="S157" s="199">
        <v>0</v>
      </c>
      <c r="T157" s="200">
        <f t="shared" si="33"/>
        <v>0</v>
      </c>
      <c r="AR157" s="22" t="s">
        <v>175</v>
      </c>
      <c r="AT157" s="22" t="s">
        <v>151</v>
      </c>
      <c r="AU157" s="22" t="s">
        <v>82</v>
      </c>
      <c r="AY157" s="22" t="s">
        <v>148</v>
      </c>
      <c r="BE157" s="201">
        <f t="shared" si="34"/>
        <v>0</v>
      </c>
      <c r="BF157" s="201">
        <f t="shared" si="35"/>
        <v>0</v>
      </c>
      <c r="BG157" s="201">
        <f t="shared" si="36"/>
        <v>0</v>
      </c>
      <c r="BH157" s="201">
        <f t="shared" si="37"/>
        <v>0</v>
      </c>
      <c r="BI157" s="201">
        <f t="shared" si="38"/>
        <v>0</v>
      </c>
      <c r="BJ157" s="22" t="s">
        <v>155</v>
      </c>
      <c r="BK157" s="201">
        <f t="shared" si="39"/>
        <v>0</v>
      </c>
      <c r="BL157" s="22" t="s">
        <v>175</v>
      </c>
      <c r="BM157" s="22" t="s">
        <v>1324</v>
      </c>
    </row>
    <row r="158" spans="2:65" s="1" customFormat="1" ht="16.5" customHeight="1">
      <c r="B158" s="39"/>
      <c r="C158" s="190" t="s">
        <v>558</v>
      </c>
      <c r="D158" s="190" t="s">
        <v>151</v>
      </c>
      <c r="E158" s="191" t="s">
        <v>924</v>
      </c>
      <c r="F158" s="192" t="s">
        <v>925</v>
      </c>
      <c r="G158" s="193" t="s">
        <v>306</v>
      </c>
      <c r="H158" s="194">
        <v>1</v>
      </c>
      <c r="I158" s="195"/>
      <c r="J158" s="196">
        <f t="shared" si="30"/>
        <v>0</v>
      </c>
      <c r="K158" s="192" t="s">
        <v>21</v>
      </c>
      <c r="L158" s="59"/>
      <c r="M158" s="197" t="s">
        <v>21</v>
      </c>
      <c r="N158" s="198" t="s">
        <v>45</v>
      </c>
      <c r="O158" s="40"/>
      <c r="P158" s="199">
        <f t="shared" si="31"/>
        <v>0</v>
      </c>
      <c r="Q158" s="199">
        <v>0</v>
      </c>
      <c r="R158" s="199">
        <f t="shared" si="32"/>
        <v>0</v>
      </c>
      <c r="S158" s="199">
        <v>0</v>
      </c>
      <c r="T158" s="200">
        <f t="shared" si="33"/>
        <v>0</v>
      </c>
      <c r="AR158" s="22" t="s">
        <v>175</v>
      </c>
      <c r="AT158" s="22" t="s">
        <v>151</v>
      </c>
      <c r="AU158" s="22" t="s">
        <v>82</v>
      </c>
      <c r="AY158" s="22" t="s">
        <v>148</v>
      </c>
      <c r="BE158" s="201">
        <f t="shared" si="34"/>
        <v>0</v>
      </c>
      <c r="BF158" s="201">
        <f t="shared" si="35"/>
        <v>0</v>
      </c>
      <c r="BG158" s="201">
        <f t="shared" si="36"/>
        <v>0</v>
      </c>
      <c r="BH158" s="201">
        <f t="shared" si="37"/>
        <v>0</v>
      </c>
      <c r="BI158" s="201">
        <f t="shared" si="38"/>
        <v>0</v>
      </c>
      <c r="BJ158" s="22" t="s">
        <v>155</v>
      </c>
      <c r="BK158" s="201">
        <f t="shared" si="39"/>
        <v>0</v>
      </c>
      <c r="BL158" s="22" t="s">
        <v>175</v>
      </c>
      <c r="BM158" s="22" t="s">
        <v>1325</v>
      </c>
    </row>
    <row r="159" spans="2:65" s="1" customFormat="1" ht="16.5" customHeight="1">
      <c r="B159" s="39"/>
      <c r="C159" s="190" t="s">
        <v>560</v>
      </c>
      <c r="D159" s="190" t="s">
        <v>151</v>
      </c>
      <c r="E159" s="191" t="s">
        <v>927</v>
      </c>
      <c r="F159" s="192" t="s">
        <v>928</v>
      </c>
      <c r="G159" s="193" t="s">
        <v>306</v>
      </c>
      <c r="H159" s="194">
        <v>1</v>
      </c>
      <c r="I159" s="195"/>
      <c r="J159" s="196">
        <f t="shared" si="30"/>
        <v>0</v>
      </c>
      <c r="K159" s="192" t="s">
        <v>21</v>
      </c>
      <c r="L159" s="59"/>
      <c r="M159" s="197" t="s">
        <v>21</v>
      </c>
      <c r="N159" s="198" t="s">
        <v>45</v>
      </c>
      <c r="O159" s="40"/>
      <c r="P159" s="199">
        <f t="shared" si="31"/>
        <v>0</v>
      </c>
      <c r="Q159" s="199">
        <v>0</v>
      </c>
      <c r="R159" s="199">
        <f t="shared" si="32"/>
        <v>0</v>
      </c>
      <c r="S159" s="199">
        <v>0</v>
      </c>
      <c r="T159" s="200">
        <f t="shared" si="33"/>
        <v>0</v>
      </c>
      <c r="AR159" s="22" t="s">
        <v>175</v>
      </c>
      <c r="AT159" s="22" t="s">
        <v>151</v>
      </c>
      <c r="AU159" s="22" t="s">
        <v>82</v>
      </c>
      <c r="AY159" s="22" t="s">
        <v>148</v>
      </c>
      <c r="BE159" s="201">
        <f t="shared" si="34"/>
        <v>0</v>
      </c>
      <c r="BF159" s="201">
        <f t="shared" si="35"/>
        <v>0</v>
      </c>
      <c r="BG159" s="201">
        <f t="shared" si="36"/>
        <v>0</v>
      </c>
      <c r="BH159" s="201">
        <f t="shared" si="37"/>
        <v>0</v>
      </c>
      <c r="BI159" s="201">
        <f t="shared" si="38"/>
        <v>0</v>
      </c>
      <c r="BJ159" s="22" t="s">
        <v>155</v>
      </c>
      <c r="BK159" s="201">
        <f t="shared" si="39"/>
        <v>0</v>
      </c>
      <c r="BL159" s="22" t="s">
        <v>175</v>
      </c>
      <c r="BM159" s="22" t="s">
        <v>1326</v>
      </c>
    </row>
    <row r="160" spans="2:65" s="10" customFormat="1" ht="29.85" customHeight="1">
      <c r="B160" s="174"/>
      <c r="C160" s="175"/>
      <c r="D160" s="176" t="s">
        <v>71</v>
      </c>
      <c r="E160" s="188" t="s">
        <v>930</v>
      </c>
      <c r="F160" s="188" t="s">
        <v>931</v>
      </c>
      <c r="G160" s="175"/>
      <c r="H160" s="175"/>
      <c r="I160" s="178"/>
      <c r="J160" s="189">
        <f>BK160</f>
        <v>0</v>
      </c>
      <c r="K160" s="175"/>
      <c r="L160" s="180"/>
      <c r="M160" s="181"/>
      <c r="N160" s="182"/>
      <c r="O160" s="182"/>
      <c r="P160" s="183">
        <f>SUM(P161:P165)</f>
        <v>0</v>
      </c>
      <c r="Q160" s="182"/>
      <c r="R160" s="183">
        <f>SUM(R161:R165)</f>
        <v>0</v>
      </c>
      <c r="S160" s="182"/>
      <c r="T160" s="184">
        <f>SUM(T161:T165)</f>
        <v>0</v>
      </c>
      <c r="AR160" s="185" t="s">
        <v>82</v>
      </c>
      <c r="AT160" s="186" t="s">
        <v>71</v>
      </c>
      <c r="AU160" s="186" t="s">
        <v>80</v>
      </c>
      <c r="AY160" s="185" t="s">
        <v>148</v>
      </c>
      <c r="BK160" s="187">
        <f>SUM(BK161:BK165)</f>
        <v>0</v>
      </c>
    </row>
    <row r="161" spans="2:65" s="1" customFormat="1" ht="16.5" customHeight="1">
      <c r="B161" s="39"/>
      <c r="C161" s="190" t="s">
        <v>563</v>
      </c>
      <c r="D161" s="190" t="s">
        <v>151</v>
      </c>
      <c r="E161" s="191" t="s">
        <v>932</v>
      </c>
      <c r="F161" s="192" t="s">
        <v>933</v>
      </c>
      <c r="G161" s="193" t="s">
        <v>306</v>
      </c>
      <c r="H161" s="194">
        <v>1</v>
      </c>
      <c r="I161" s="195"/>
      <c r="J161" s="196">
        <f>ROUND(I161*H161,2)</f>
        <v>0</v>
      </c>
      <c r="K161" s="192" t="s">
        <v>21</v>
      </c>
      <c r="L161" s="59"/>
      <c r="M161" s="197" t="s">
        <v>21</v>
      </c>
      <c r="N161" s="198" t="s">
        <v>45</v>
      </c>
      <c r="O161" s="40"/>
      <c r="P161" s="199">
        <f>O161*H161</f>
        <v>0</v>
      </c>
      <c r="Q161" s="199">
        <v>0</v>
      </c>
      <c r="R161" s="199">
        <f>Q161*H161</f>
        <v>0</v>
      </c>
      <c r="S161" s="199">
        <v>0</v>
      </c>
      <c r="T161" s="200">
        <f>S161*H161</f>
        <v>0</v>
      </c>
      <c r="AR161" s="22" t="s">
        <v>175</v>
      </c>
      <c r="AT161" s="22" t="s">
        <v>151</v>
      </c>
      <c r="AU161" s="22" t="s">
        <v>82</v>
      </c>
      <c r="AY161" s="22" t="s">
        <v>148</v>
      </c>
      <c r="BE161" s="201">
        <f>IF(N161="základní",J161,0)</f>
        <v>0</v>
      </c>
      <c r="BF161" s="201">
        <f>IF(N161="snížená",J161,0)</f>
        <v>0</v>
      </c>
      <c r="BG161" s="201">
        <f>IF(N161="zákl. přenesená",J161,0)</f>
        <v>0</v>
      </c>
      <c r="BH161" s="201">
        <f>IF(N161="sníž. přenesená",J161,0)</f>
        <v>0</v>
      </c>
      <c r="BI161" s="201">
        <f>IF(N161="nulová",J161,0)</f>
        <v>0</v>
      </c>
      <c r="BJ161" s="22" t="s">
        <v>155</v>
      </c>
      <c r="BK161" s="201">
        <f>ROUND(I161*H161,2)</f>
        <v>0</v>
      </c>
      <c r="BL161" s="22" t="s">
        <v>175</v>
      </c>
      <c r="BM161" s="22" t="s">
        <v>1327</v>
      </c>
    </row>
    <row r="162" spans="2:65" s="1" customFormat="1" ht="16.5" customHeight="1">
      <c r="B162" s="39"/>
      <c r="C162" s="190" t="s">
        <v>567</v>
      </c>
      <c r="D162" s="190" t="s">
        <v>151</v>
      </c>
      <c r="E162" s="191" t="s">
        <v>935</v>
      </c>
      <c r="F162" s="192" t="s">
        <v>936</v>
      </c>
      <c r="G162" s="193" t="s">
        <v>306</v>
      </c>
      <c r="H162" s="194">
        <v>1</v>
      </c>
      <c r="I162" s="195"/>
      <c r="J162" s="196">
        <f>ROUND(I162*H162,2)</f>
        <v>0</v>
      </c>
      <c r="K162" s="192" t="s">
        <v>21</v>
      </c>
      <c r="L162" s="59"/>
      <c r="M162" s="197" t="s">
        <v>21</v>
      </c>
      <c r="N162" s="198" t="s">
        <v>45</v>
      </c>
      <c r="O162" s="40"/>
      <c r="P162" s="199">
        <f>O162*H162</f>
        <v>0</v>
      </c>
      <c r="Q162" s="199">
        <v>0</v>
      </c>
      <c r="R162" s="199">
        <f>Q162*H162</f>
        <v>0</v>
      </c>
      <c r="S162" s="199">
        <v>0</v>
      </c>
      <c r="T162" s="200">
        <f>S162*H162</f>
        <v>0</v>
      </c>
      <c r="AR162" s="22" t="s">
        <v>175</v>
      </c>
      <c r="AT162" s="22" t="s">
        <v>151</v>
      </c>
      <c r="AU162" s="22" t="s">
        <v>82</v>
      </c>
      <c r="AY162" s="22" t="s">
        <v>148</v>
      </c>
      <c r="BE162" s="201">
        <f>IF(N162="základní",J162,0)</f>
        <v>0</v>
      </c>
      <c r="BF162" s="201">
        <f>IF(N162="snížená",J162,0)</f>
        <v>0</v>
      </c>
      <c r="BG162" s="201">
        <f>IF(N162="zákl. přenesená",J162,0)</f>
        <v>0</v>
      </c>
      <c r="BH162" s="201">
        <f>IF(N162="sníž. přenesená",J162,0)</f>
        <v>0</v>
      </c>
      <c r="BI162" s="201">
        <f>IF(N162="nulová",J162,0)</f>
        <v>0</v>
      </c>
      <c r="BJ162" s="22" t="s">
        <v>155</v>
      </c>
      <c r="BK162" s="201">
        <f>ROUND(I162*H162,2)</f>
        <v>0</v>
      </c>
      <c r="BL162" s="22" t="s">
        <v>175</v>
      </c>
      <c r="BM162" s="22" t="s">
        <v>1328</v>
      </c>
    </row>
    <row r="163" spans="2:65" s="1" customFormat="1" ht="16.5" customHeight="1">
      <c r="B163" s="39"/>
      <c r="C163" s="190" t="s">
        <v>571</v>
      </c>
      <c r="D163" s="190" t="s">
        <v>151</v>
      </c>
      <c r="E163" s="191" t="s">
        <v>938</v>
      </c>
      <c r="F163" s="192" t="s">
        <v>939</v>
      </c>
      <c r="G163" s="193" t="s">
        <v>306</v>
      </c>
      <c r="H163" s="194">
        <v>1</v>
      </c>
      <c r="I163" s="195"/>
      <c r="J163" s="196">
        <f>ROUND(I163*H163,2)</f>
        <v>0</v>
      </c>
      <c r="K163" s="192" t="s">
        <v>21</v>
      </c>
      <c r="L163" s="59"/>
      <c r="M163" s="197" t="s">
        <v>21</v>
      </c>
      <c r="N163" s="198" t="s">
        <v>45</v>
      </c>
      <c r="O163" s="40"/>
      <c r="P163" s="199">
        <f>O163*H163</f>
        <v>0</v>
      </c>
      <c r="Q163" s="199">
        <v>0</v>
      </c>
      <c r="R163" s="199">
        <f>Q163*H163</f>
        <v>0</v>
      </c>
      <c r="S163" s="199">
        <v>0</v>
      </c>
      <c r="T163" s="200">
        <f>S163*H163</f>
        <v>0</v>
      </c>
      <c r="AR163" s="22" t="s">
        <v>175</v>
      </c>
      <c r="AT163" s="22" t="s">
        <v>151</v>
      </c>
      <c r="AU163" s="22" t="s">
        <v>82</v>
      </c>
      <c r="AY163" s="22" t="s">
        <v>148</v>
      </c>
      <c r="BE163" s="201">
        <f>IF(N163="základní",J163,0)</f>
        <v>0</v>
      </c>
      <c r="BF163" s="201">
        <f>IF(N163="snížená",J163,0)</f>
        <v>0</v>
      </c>
      <c r="BG163" s="201">
        <f>IF(N163="zákl. přenesená",J163,0)</f>
        <v>0</v>
      </c>
      <c r="BH163" s="201">
        <f>IF(N163="sníž. přenesená",J163,0)</f>
        <v>0</v>
      </c>
      <c r="BI163" s="201">
        <f>IF(N163="nulová",J163,0)</f>
        <v>0</v>
      </c>
      <c r="BJ163" s="22" t="s">
        <v>155</v>
      </c>
      <c r="BK163" s="201">
        <f>ROUND(I163*H163,2)</f>
        <v>0</v>
      </c>
      <c r="BL163" s="22" t="s">
        <v>175</v>
      </c>
      <c r="BM163" s="22" t="s">
        <v>1329</v>
      </c>
    </row>
    <row r="164" spans="2:65" s="1" customFormat="1" ht="16.5" customHeight="1">
      <c r="B164" s="39"/>
      <c r="C164" s="190" t="s">
        <v>575</v>
      </c>
      <c r="D164" s="190" t="s">
        <v>151</v>
      </c>
      <c r="E164" s="191" t="s">
        <v>941</v>
      </c>
      <c r="F164" s="192" t="s">
        <v>942</v>
      </c>
      <c r="G164" s="193" t="s">
        <v>306</v>
      </c>
      <c r="H164" s="194">
        <v>1</v>
      </c>
      <c r="I164" s="195"/>
      <c r="J164" s="196">
        <f>ROUND(I164*H164,2)</f>
        <v>0</v>
      </c>
      <c r="K164" s="192" t="s">
        <v>21</v>
      </c>
      <c r="L164" s="59"/>
      <c r="M164" s="197" t="s">
        <v>21</v>
      </c>
      <c r="N164" s="198" t="s">
        <v>45</v>
      </c>
      <c r="O164" s="40"/>
      <c r="P164" s="199">
        <f>O164*H164</f>
        <v>0</v>
      </c>
      <c r="Q164" s="199">
        <v>0</v>
      </c>
      <c r="R164" s="199">
        <f>Q164*H164</f>
        <v>0</v>
      </c>
      <c r="S164" s="199">
        <v>0</v>
      </c>
      <c r="T164" s="200">
        <f>S164*H164</f>
        <v>0</v>
      </c>
      <c r="AR164" s="22" t="s">
        <v>175</v>
      </c>
      <c r="AT164" s="22" t="s">
        <v>151</v>
      </c>
      <c r="AU164" s="22" t="s">
        <v>82</v>
      </c>
      <c r="AY164" s="22" t="s">
        <v>148</v>
      </c>
      <c r="BE164" s="201">
        <f>IF(N164="základní",J164,0)</f>
        <v>0</v>
      </c>
      <c r="BF164" s="201">
        <f>IF(N164="snížená",J164,0)</f>
        <v>0</v>
      </c>
      <c r="BG164" s="201">
        <f>IF(N164="zákl. přenesená",J164,0)</f>
        <v>0</v>
      </c>
      <c r="BH164" s="201">
        <f>IF(N164="sníž. přenesená",J164,0)</f>
        <v>0</v>
      </c>
      <c r="BI164" s="201">
        <f>IF(N164="nulová",J164,0)</f>
        <v>0</v>
      </c>
      <c r="BJ164" s="22" t="s">
        <v>155</v>
      </c>
      <c r="BK164" s="201">
        <f>ROUND(I164*H164,2)</f>
        <v>0</v>
      </c>
      <c r="BL164" s="22" t="s">
        <v>175</v>
      </c>
      <c r="BM164" s="22" t="s">
        <v>1330</v>
      </c>
    </row>
    <row r="165" spans="2:65" s="1" customFormat="1" ht="16.5" customHeight="1">
      <c r="B165" s="39"/>
      <c r="C165" s="190" t="s">
        <v>579</v>
      </c>
      <c r="D165" s="190" t="s">
        <v>151</v>
      </c>
      <c r="E165" s="191" t="s">
        <v>944</v>
      </c>
      <c r="F165" s="192" t="s">
        <v>945</v>
      </c>
      <c r="G165" s="193" t="s">
        <v>306</v>
      </c>
      <c r="H165" s="194">
        <v>1</v>
      </c>
      <c r="I165" s="195"/>
      <c r="J165" s="196">
        <f>ROUND(I165*H165,2)</f>
        <v>0</v>
      </c>
      <c r="K165" s="192" t="s">
        <v>21</v>
      </c>
      <c r="L165" s="59"/>
      <c r="M165" s="197" t="s">
        <v>21</v>
      </c>
      <c r="N165" s="198" t="s">
        <v>45</v>
      </c>
      <c r="O165" s="40"/>
      <c r="P165" s="199">
        <f>O165*H165</f>
        <v>0</v>
      </c>
      <c r="Q165" s="199">
        <v>0</v>
      </c>
      <c r="R165" s="199">
        <f>Q165*H165</f>
        <v>0</v>
      </c>
      <c r="S165" s="199">
        <v>0</v>
      </c>
      <c r="T165" s="200">
        <f>S165*H165</f>
        <v>0</v>
      </c>
      <c r="AR165" s="22" t="s">
        <v>175</v>
      </c>
      <c r="AT165" s="22" t="s">
        <v>151</v>
      </c>
      <c r="AU165" s="22" t="s">
        <v>82</v>
      </c>
      <c r="AY165" s="22" t="s">
        <v>148</v>
      </c>
      <c r="BE165" s="201">
        <f>IF(N165="základní",J165,0)</f>
        <v>0</v>
      </c>
      <c r="BF165" s="201">
        <f>IF(N165="snížená",J165,0)</f>
        <v>0</v>
      </c>
      <c r="BG165" s="201">
        <f>IF(N165="zákl. přenesená",J165,0)</f>
        <v>0</v>
      </c>
      <c r="BH165" s="201">
        <f>IF(N165="sníž. přenesená",J165,0)</f>
        <v>0</v>
      </c>
      <c r="BI165" s="201">
        <f>IF(N165="nulová",J165,0)</f>
        <v>0</v>
      </c>
      <c r="BJ165" s="22" t="s">
        <v>155</v>
      </c>
      <c r="BK165" s="201">
        <f>ROUND(I165*H165,2)</f>
        <v>0</v>
      </c>
      <c r="BL165" s="22" t="s">
        <v>175</v>
      </c>
      <c r="BM165" s="22" t="s">
        <v>1331</v>
      </c>
    </row>
    <row r="166" spans="2:65" s="10" customFormat="1" ht="29.85" customHeight="1">
      <c r="B166" s="174"/>
      <c r="C166" s="175"/>
      <c r="D166" s="176" t="s">
        <v>71</v>
      </c>
      <c r="E166" s="188" t="s">
        <v>947</v>
      </c>
      <c r="F166" s="188" t="s">
        <v>948</v>
      </c>
      <c r="G166" s="175"/>
      <c r="H166" s="175"/>
      <c r="I166" s="178"/>
      <c r="J166" s="189">
        <f>BK166</f>
        <v>0</v>
      </c>
      <c r="K166" s="175"/>
      <c r="L166" s="180"/>
      <c r="M166" s="181"/>
      <c r="N166" s="182"/>
      <c r="O166" s="182"/>
      <c r="P166" s="183">
        <f>SUM(P167:P172)</f>
        <v>0</v>
      </c>
      <c r="Q166" s="182"/>
      <c r="R166" s="183">
        <f>SUM(R167:R172)</f>
        <v>0</v>
      </c>
      <c r="S166" s="182"/>
      <c r="T166" s="184">
        <f>SUM(T167:T172)</f>
        <v>0</v>
      </c>
      <c r="AR166" s="185" t="s">
        <v>82</v>
      </c>
      <c r="AT166" s="186" t="s">
        <v>71</v>
      </c>
      <c r="AU166" s="186" t="s">
        <v>80</v>
      </c>
      <c r="AY166" s="185" t="s">
        <v>148</v>
      </c>
      <c r="BK166" s="187">
        <f>SUM(BK167:BK172)</f>
        <v>0</v>
      </c>
    </row>
    <row r="167" spans="2:65" s="1" customFormat="1" ht="16.5" customHeight="1">
      <c r="B167" s="39"/>
      <c r="C167" s="190" t="s">
        <v>583</v>
      </c>
      <c r="D167" s="190" t="s">
        <v>151</v>
      </c>
      <c r="E167" s="191" t="s">
        <v>949</v>
      </c>
      <c r="F167" s="192" t="s">
        <v>950</v>
      </c>
      <c r="G167" s="193" t="s">
        <v>355</v>
      </c>
      <c r="H167" s="194">
        <v>24</v>
      </c>
      <c r="I167" s="195"/>
      <c r="J167" s="196">
        <f>ROUND(I167*H167,2)</f>
        <v>0</v>
      </c>
      <c r="K167" s="192" t="s">
        <v>21</v>
      </c>
      <c r="L167" s="59"/>
      <c r="M167" s="197" t="s">
        <v>21</v>
      </c>
      <c r="N167" s="198" t="s">
        <v>45</v>
      </c>
      <c r="O167" s="40"/>
      <c r="P167" s="199">
        <f>O167*H167</f>
        <v>0</v>
      </c>
      <c r="Q167" s="199">
        <v>0</v>
      </c>
      <c r="R167" s="199">
        <f>Q167*H167</f>
        <v>0</v>
      </c>
      <c r="S167" s="199">
        <v>0</v>
      </c>
      <c r="T167" s="200">
        <f>S167*H167</f>
        <v>0</v>
      </c>
      <c r="AR167" s="22" t="s">
        <v>175</v>
      </c>
      <c r="AT167" s="22" t="s">
        <v>151</v>
      </c>
      <c r="AU167" s="22" t="s">
        <v>82</v>
      </c>
      <c r="AY167" s="22" t="s">
        <v>148</v>
      </c>
      <c r="BE167" s="201">
        <f>IF(N167="základní",J167,0)</f>
        <v>0</v>
      </c>
      <c r="BF167" s="201">
        <f>IF(N167="snížená",J167,0)</f>
        <v>0</v>
      </c>
      <c r="BG167" s="201">
        <f>IF(N167="zákl. přenesená",J167,0)</f>
        <v>0</v>
      </c>
      <c r="BH167" s="201">
        <f>IF(N167="sníž. přenesená",J167,0)</f>
        <v>0</v>
      </c>
      <c r="BI167" s="201">
        <f>IF(N167="nulová",J167,0)</f>
        <v>0</v>
      </c>
      <c r="BJ167" s="22" t="s">
        <v>155</v>
      </c>
      <c r="BK167" s="201">
        <f>ROUND(I167*H167,2)</f>
        <v>0</v>
      </c>
      <c r="BL167" s="22" t="s">
        <v>175</v>
      </c>
      <c r="BM167" s="22" t="s">
        <v>1332</v>
      </c>
    </row>
    <row r="168" spans="2:65" s="1" customFormat="1" ht="81">
      <c r="B168" s="39"/>
      <c r="C168" s="61"/>
      <c r="D168" s="215" t="s">
        <v>835</v>
      </c>
      <c r="E168" s="61"/>
      <c r="F168" s="240" t="s">
        <v>952</v>
      </c>
      <c r="G168" s="61"/>
      <c r="H168" s="61"/>
      <c r="I168" s="161"/>
      <c r="J168" s="61"/>
      <c r="K168" s="61"/>
      <c r="L168" s="59"/>
      <c r="M168" s="241"/>
      <c r="N168" s="40"/>
      <c r="O168" s="40"/>
      <c r="P168" s="40"/>
      <c r="Q168" s="40"/>
      <c r="R168" s="40"/>
      <c r="S168" s="40"/>
      <c r="T168" s="76"/>
      <c r="AT168" s="22" t="s">
        <v>835</v>
      </c>
      <c r="AU168" s="22" t="s">
        <v>82</v>
      </c>
    </row>
    <row r="169" spans="2:65" s="1" customFormat="1" ht="16.5" customHeight="1">
      <c r="B169" s="39"/>
      <c r="C169" s="190" t="s">
        <v>587</v>
      </c>
      <c r="D169" s="190" t="s">
        <v>151</v>
      </c>
      <c r="E169" s="191" t="s">
        <v>953</v>
      </c>
      <c r="F169" s="192" t="s">
        <v>954</v>
      </c>
      <c r="G169" s="193" t="s">
        <v>306</v>
      </c>
      <c r="H169" s="194">
        <v>1</v>
      </c>
      <c r="I169" s="195"/>
      <c r="J169" s="196">
        <f>ROUND(I169*H169,2)</f>
        <v>0</v>
      </c>
      <c r="K169" s="192" t="s">
        <v>21</v>
      </c>
      <c r="L169" s="59"/>
      <c r="M169" s="197" t="s">
        <v>21</v>
      </c>
      <c r="N169" s="198" t="s">
        <v>45</v>
      </c>
      <c r="O169" s="40"/>
      <c r="P169" s="199">
        <f>O169*H169</f>
        <v>0</v>
      </c>
      <c r="Q169" s="199">
        <v>0</v>
      </c>
      <c r="R169" s="199">
        <f>Q169*H169</f>
        <v>0</v>
      </c>
      <c r="S169" s="199">
        <v>0</v>
      </c>
      <c r="T169" s="200">
        <f>S169*H169</f>
        <v>0</v>
      </c>
      <c r="AR169" s="22" t="s">
        <v>175</v>
      </c>
      <c r="AT169" s="22" t="s">
        <v>151</v>
      </c>
      <c r="AU169" s="22" t="s">
        <v>82</v>
      </c>
      <c r="AY169" s="22" t="s">
        <v>148</v>
      </c>
      <c r="BE169" s="201">
        <f>IF(N169="základní",J169,0)</f>
        <v>0</v>
      </c>
      <c r="BF169" s="201">
        <f>IF(N169="snížená",J169,0)</f>
        <v>0</v>
      </c>
      <c r="BG169" s="201">
        <f>IF(N169="zákl. přenesená",J169,0)</f>
        <v>0</v>
      </c>
      <c r="BH169" s="201">
        <f>IF(N169="sníž. přenesená",J169,0)</f>
        <v>0</v>
      </c>
      <c r="BI169" s="201">
        <f>IF(N169="nulová",J169,0)</f>
        <v>0</v>
      </c>
      <c r="BJ169" s="22" t="s">
        <v>155</v>
      </c>
      <c r="BK169" s="201">
        <f>ROUND(I169*H169,2)</f>
        <v>0</v>
      </c>
      <c r="BL169" s="22" t="s">
        <v>175</v>
      </c>
      <c r="BM169" s="22" t="s">
        <v>1333</v>
      </c>
    </row>
    <row r="170" spans="2:65" s="1" customFormat="1" ht="16.5" customHeight="1">
      <c r="B170" s="39"/>
      <c r="C170" s="190" t="s">
        <v>591</v>
      </c>
      <c r="D170" s="190" t="s">
        <v>151</v>
      </c>
      <c r="E170" s="191" t="s">
        <v>956</v>
      </c>
      <c r="F170" s="192" t="s">
        <v>957</v>
      </c>
      <c r="G170" s="193" t="s">
        <v>306</v>
      </c>
      <c r="H170" s="194">
        <v>1</v>
      </c>
      <c r="I170" s="195"/>
      <c r="J170" s="196">
        <f>ROUND(I170*H170,2)</f>
        <v>0</v>
      </c>
      <c r="K170" s="192" t="s">
        <v>21</v>
      </c>
      <c r="L170" s="59"/>
      <c r="M170" s="197" t="s">
        <v>21</v>
      </c>
      <c r="N170" s="198" t="s">
        <v>45</v>
      </c>
      <c r="O170" s="40"/>
      <c r="P170" s="199">
        <f>O170*H170</f>
        <v>0</v>
      </c>
      <c r="Q170" s="199">
        <v>0</v>
      </c>
      <c r="R170" s="199">
        <f>Q170*H170</f>
        <v>0</v>
      </c>
      <c r="S170" s="199">
        <v>0</v>
      </c>
      <c r="T170" s="200">
        <f>S170*H170</f>
        <v>0</v>
      </c>
      <c r="AR170" s="22" t="s">
        <v>175</v>
      </c>
      <c r="AT170" s="22" t="s">
        <v>151</v>
      </c>
      <c r="AU170" s="22" t="s">
        <v>82</v>
      </c>
      <c r="AY170" s="22" t="s">
        <v>148</v>
      </c>
      <c r="BE170" s="201">
        <f>IF(N170="základní",J170,0)</f>
        <v>0</v>
      </c>
      <c r="BF170" s="201">
        <f>IF(N170="snížená",J170,0)</f>
        <v>0</v>
      </c>
      <c r="BG170" s="201">
        <f>IF(N170="zákl. přenesená",J170,0)</f>
        <v>0</v>
      </c>
      <c r="BH170" s="201">
        <f>IF(N170="sníž. přenesená",J170,0)</f>
        <v>0</v>
      </c>
      <c r="BI170" s="201">
        <f>IF(N170="nulová",J170,0)</f>
        <v>0</v>
      </c>
      <c r="BJ170" s="22" t="s">
        <v>155</v>
      </c>
      <c r="BK170" s="201">
        <f>ROUND(I170*H170,2)</f>
        <v>0</v>
      </c>
      <c r="BL170" s="22" t="s">
        <v>175</v>
      </c>
      <c r="BM170" s="22" t="s">
        <v>1334</v>
      </c>
    </row>
    <row r="171" spans="2:65" s="1" customFormat="1" ht="16.5" customHeight="1">
      <c r="B171" s="39"/>
      <c r="C171" s="190" t="s">
        <v>595</v>
      </c>
      <c r="D171" s="190" t="s">
        <v>151</v>
      </c>
      <c r="E171" s="191" t="s">
        <v>959</v>
      </c>
      <c r="F171" s="192" t="s">
        <v>960</v>
      </c>
      <c r="G171" s="193" t="s">
        <v>306</v>
      </c>
      <c r="H171" s="194">
        <v>1</v>
      </c>
      <c r="I171" s="195"/>
      <c r="J171" s="196">
        <f>ROUND(I171*H171,2)</f>
        <v>0</v>
      </c>
      <c r="K171" s="192" t="s">
        <v>21</v>
      </c>
      <c r="L171" s="59"/>
      <c r="M171" s="197" t="s">
        <v>21</v>
      </c>
      <c r="N171" s="198" t="s">
        <v>45</v>
      </c>
      <c r="O171" s="40"/>
      <c r="P171" s="199">
        <f>O171*H171</f>
        <v>0</v>
      </c>
      <c r="Q171" s="199">
        <v>0</v>
      </c>
      <c r="R171" s="199">
        <f>Q171*H171</f>
        <v>0</v>
      </c>
      <c r="S171" s="199">
        <v>0</v>
      </c>
      <c r="T171" s="200">
        <f>S171*H171</f>
        <v>0</v>
      </c>
      <c r="AR171" s="22" t="s">
        <v>175</v>
      </c>
      <c r="AT171" s="22" t="s">
        <v>151</v>
      </c>
      <c r="AU171" s="22" t="s">
        <v>82</v>
      </c>
      <c r="AY171" s="22" t="s">
        <v>148</v>
      </c>
      <c r="BE171" s="201">
        <f>IF(N171="základní",J171,0)</f>
        <v>0</v>
      </c>
      <c r="BF171" s="201">
        <f>IF(N171="snížená",J171,0)</f>
        <v>0</v>
      </c>
      <c r="BG171" s="201">
        <f>IF(N171="zákl. přenesená",J171,0)</f>
        <v>0</v>
      </c>
      <c r="BH171" s="201">
        <f>IF(N171="sníž. přenesená",J171,0)</f>
        <v>0</v>
      </c>
      <c r="BI171" s="201">
        <f>IF(N171="nulová",J171,0)</f>
        <v>0</v>
      </c>
      <c r="BJ171" s="22" t="s">
        <v>155</v>
      </c>
      <c r="BK171" s="201">
        <f>ROUND(I171*H171,2)</f>
        <v>0</v>
      </c>
      <c r="BL171" s="22" t="s">
        <v>175</v>
      </c>
      <c r="BM171" s="22" t="s">
        <v>1335</v>
      </c>
    </row>
    <row r="172" spans="2:65" s="1" customFormat="1" ht="16.5" customHeight="1">
      <c r="B172" s="39"/>
      <c r="C172" s="190" t="s">
        <v>599</v>
      </c>
      <c r="D172" s="190" t="s">
        <v>151</v>
      </c>
      <c r="E172" s="191" t="s">
        <v>962</v>
      </c>
      <c r="F172" s="192" t="s">
        <v>963</v>
      </c>
      <c r="G172" s="193" t="s">
        <v>306</v>
      </c>
      <c r="H172" s="194">
        <v>1</v>
      </c>
      <c r="I172" s="195"/>
      <c r="J172" s="196">
        <f>ROUND(I172*H172,2)</f>
        <v>0</v>
      </c>
      <c r="K172" s="192" t="s">
        <v>21</v>
      </c>
      <c r="L172" s="59"/>
      <c r="M172" s="197" t="s">
        <v>21</v>
      </c>
      <c r="N172" s="236" t="s">
        <v>45</v>
      </c>
      <c r="O172" s="237"/>
      <c r="P172" s="238">
        <f>O172*H172</f>
        <v>0</v>
      </c>
      <c r="Q172" s="238">
        <v>0</v>
      </c>
      <c r="R172" s="238">
        <f>Q172*H172</f>
        <v>0</v>
      </c>
      <c r="S172" s="238">
        <v>0</v>
      </c>
      <c r="T172" s="239">
        <f>S172*H172</f>
        <v>0</v>
      </c>
      <c r="AR172" s="22" t="s">
        <v>175</v>
      </c>
      <c r="AT172" s="22" t="s">
        <v>151</v>
      </c>
      <c r="AU172" s="22" t="s">
        <v>82</v>
      </c>
      <c r="AY172" s="22" t="s">
        <v>148</v>
      </c>
      <c r="BE172" s="201">
        <f>IF(N172="základní",J172,0)</f>
        <v>0</v>
      </c>
      <c r="BF172" s="201">
        <f>IF(N172="snížená",J172,0)</f>
        <v>0</v>
      </c>
      <c r="BG172" s="201">
        <f>IF(N172="zákl. přenesená",J172,0)</f>
        <v>0</v>
      </c>
      <c r="BH172" s="201">
        <f>IF(N172="sníž. přenesená",J172,0)</f>
        <v>0</v>
      </c>
      <c r="BI172" s="201">
        <f>IF(N172="nulová",J172,0)</f>
        <v>0</v>
      </c>
      <c r="BJ172" s="22" t="s">
        <v>155</v>
      </c>
      <c r="BK172" s="201">
        <f>ROUND(I172*H172,2)</f>
        <v>0</v>
      </c>
      <c r="BL172" s="22" t="s">
        <v>175</v>
      </c>
      <c r="BM172" s="22" t="s">
        <v>1336</v>
      </c>
    </row>
    <row r="173" spans="2:65" s="1" customFormat="1" ht="6.95" customHeight="1">
      <c r="B173" s="54"/>
      <c r="C173" s="55"/>
      <c r="D173" s="55"/>
      <c r="E173" s="55"/>
      <c r="F173" s="55"/>
      <c r="G173" s="55"/>
      <c r="H173" s="55"/>
      <c r="I173" s="137"/>
      <c r="J173" s="55"/>
      <c r="K173" s="55"/>
      <c r="L173" s="59"/>
    </row>
  </sheetData>
  <sheetProtection algorithmName="SHA-512" hashValue="UkwB/S4yVhhhW7KOEWbdvGWKScEfpcJQNgvEqPNUmvHyK53ZDg2ztQlOpE749LT6uq9DQRCwlGfPNPj2HpQsCQ==" saltValue="5nru5ET4JuEweVnBEn0BmbwyYDDA9+XIJeUPrXUcU1khxCiKSRZ6bd6URY1HlVodS4Y/qE0u4dx0yBO2jDUTBA==" spinCount="100000" sheet="1" objects="1" scenarios="1" formatColumns="0" formatRows="0" autoFilter="0"/>
  <autoFilter ref="C83:K172"/>
  <mergeCells count="10">
    <mergeCell ref="J51:J52"/>
    <mergeCell ref="E74:H74"/>
    <mergeCell ref="E76:H76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3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33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9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19"/>
      <c r="B1" s="110"/>
      <c r="C1" s="110"/>
      <c r="D1" s="111" t="s">
        <v>1</v>
      </c>
      <c r="E1" s="110"/>
      <c r="F1" s="112" t="s">
        <v>104</v>
      </c>
      <c r="G1" s="366" t="s">
        <v>105</v>
      </c>
      <c r="H1" s="366"/>
      <c r="I1" s="113"/>
      <c r="J1" s="112" t="s">
        <v>106</v>
      </c>
      <c r="K1" s="111" t="s">
        <v>107</v>
      </c>
      <c r="L1" s="112" t="s">
        <v>108</v>
      </c>
      <c r="M1" s="112"/>
      <c r="N1" s="112"/>
      <c r="O1" s="112"/>
      <c r="P1" s="112"/>
      <c r="Q1" s="112"/>
      <c r="R1" s="112"/>
      <c r="S1" s="112"/>
      <c r="T1" s="112"/>
      <c r="U1" s="18"/>
      <c r="V1" s="18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</row>
    <row r="2" spans="1:70" ht="36.950000000000003" customHeight="1"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AT2" s="22" t="s">
        <v>100</v>
      </c>
    </row>
    <row r="3" spans="1:70" ht="6.95" customHeight="1">
      <c r="B3" s="23"/>
      <c r="C3" s="24"/>
      <c r="D3" s="24"/>
      <c r="E3" s="24"/>
      <c r="F3" s="24"/>
      <c r="G3" s="24"/>
      <c r="H3" s="24"/>
      <c r="I3" s="114"/>
      <c r="J3" s="24"/>
      <c r="K3" s="25"/>
      <c r="AT3" s="22" t="s">
        <v>82</v>
      </c>
    </row>
    <row r="4" spans="1:70" ht="36.950000000000003" customHeight="1">
      <c r="B4" s="26"/>
      <c r="C4" s="27"/>
      <c r="D4" s="28" t="s">
        <v>109</v>
      </c>
      <c r="E4" s="27"/>
      <c r="F4" s="27"/>
      <c r="G4" s="27"/>
      <c r="H4" s="27"/>
      <c r="I4" s="115"/>
      <c r="J4" s="27"/>
      <c r="K4" s="29"/>
      <c r="M4" s="30" t="s">
        <v>12</v>
      </c>
      <c r="AT4" s="22" t="s">
        <v>35</v>
      </c>
    </row>
    <row r="5" spans="1:70" ht="6.95" customHeight="1">
      <c r="B5" s="26"/>
      <c r="C5" s="27"/>
      <c r="D5" s="27"/>
      <c r="E5" s="27"/>
      <c r="F5" s="27"/>
      <c r="G5" s="27"/>
      <c r="H5" s="27"/>
      <c r="I5" s="115"/>
      <c r="J5" s="27"/>
      <c r="K5" s="29"/>
    </row>
    <row r="6" spans="1:70">
      <c r="B6" s="26"/>
      <c r="C6" s="27"/>
      <c r="D6" s="35" t="s">
        <v>18</v>
      </c>
      <c r="E6" s="27"/>
      <c r="F6" s="27"/>
      <c r="G6" s="27"/>
      <c r="H6" s="27"/>
      <c r="I6" s="115"/>
      <c r="J6" s="27"/>
      <c r="K6" s="29"/>
    </row>
    <row r="7" spans="1:70" ht="16.5" customHeight="1">
      <c r="B7" s="26"/>
      <c r="C7" s="27"/>
      <c r="D7" s="27"/>
      <c r="E7" s="358" t="str">
        <f>'Rekapitulace stavby'!K6</f>
        <v>Město Libavá - Rekonstrukce předávacích stanic PDA, kuchyně a teplovodu z CK</v>
      </c>
      <c r="F7" s="359"/>
      <c r="G7" s="359"/>
      <c r="H7" s="359"/>
      <c r="I7" s="115"/>
      <c r="J7" s="27"/>
      <c r="K7" s="29"/>
    </row>
    <row r="8" spans="1:70" s="1" customFormat="1">
      <c r="B8" s="39"/>
      <c r="C8" s="40"/>
      <c r="D8" s="35" t="s">
        <v>110</v>
      </c>
      <c r="E8" s="40"/>
      <c r="F8" s="40"/>
      <c r="G8" s="40"/>
      <c r="H8" s="40"/>
      <c r="I8" s="116"/>
      <c r="J8" s="40"/>
      <c r="K8" s="43"/>
    </row>
    <row r="9" spans="1:70" s="1" customFormat="1" ht="36.950000000000003" customHeight="1">
      <c r="B9" s="39"/>
      <c r="C9" s="40"/>
      <c r="D9" s="40"/>
      <c r="E9" s="360" t="s">
        <v>1337</v>
      </c>
      <c r="F9" s="361"/>
      <c r="G9" s="361"/>
      <c r="H9" s="361"/>
      <c r="I9" s="116"/>
      <c r="J9" s="40"/>
      <c r="K9" s="43"/>
    </row>
    <row r="10" spans="1:70" s="1" customFormat="1" ht="13.5">
      <c r="B10" s="39"/>
      <c r="C10" s="40"/>
      <c r="D10" s="40"/>
      <c r="E10" s="40"/>
      <c r="F10" s="40"/>
      <c r="G10" s="40"/>
      <c r="H10" s="40"/>
      <c r="I10" s="116"/>
      <c r="J10" s="40"/>
      <c r="K10" s="43"/>
    </row>
    <row r="11" spans="1:70" s="1" customFormat="1" ht="14.45" customHeight="1">
      <c r="B11" s="39"/>
      <c r="C11" s="40"/>
      <c r="D11" s="35" t="s">
        <v>20</v>
      </c>
      <c r="E11" s="40"/>
      <c r="F11" s="33" t="s">
        <v>21</v>
      </c>
      <c r="G11" s="40"/>
      <c r="H11" s="40"/>
      <c r="I11" s="117" t="s">
        <v>22</v>
      </c>
      <c r="J11" s="33" t="s">
        <v>21</v>
      </c>
      <c r="K11" s="43"/>
    </row>
    <row r="12" spans="1:70" s="1" customFormat="1" ht="14.45" customHeight="1">
      <c r="B12" s="39"/>
      <c r="C12" s="40"/>
      <c r="D12" s="35" t="s">
        <v>23</v>
      </c>
      <c r="E12" s="40"/>
      <c r="F12" s="33" t="s">
        <v>24</v>
      </c>
      <c r="G12" s="40"/>
      <c r="H12" s="40"/>
      <c r="I12" s="117" t="s">
        <v>25</v>
      </c>
      <c r="J12" s="118" t="str">
        <f>'Rekapitulace stavby'!AN8</f>
        <v>5. 1. 2018</v>
      </c>
      <c r="K12" s="43"/>
    </row>
    <row r="13" spans="1:70" s="1" customFormat="1" ht="10.9" customHeight="1">
      <c r="B13" s="39"/>
      <c r="C13" s="40"/>
      <c r="D13" s="40"/>
      <c r="E13" s="40"/>
      <c r="F13" s="40"/>
      <c r="G13" s="40"/>
      <c r="H13" s="40"/>
      <c r="I13" s="116"/>
      <c r="J13" s="40"/>
      <c r="K13" s="43"/>
    </row>
    <row r="14" spans="1:70" s="1" customFormat="1" ht="14.45" customHeight="1">
      <c r="B14" s="39"/>
      <c r="C14" s="40"/>
      <c r="D14" s="35" t="s">
        <v>27</v>
      </c>
      <c r="E14" s="40"/>
      <c r="F14" s="40"/>
      <c r="G14" s="40"/>
      <c r="H14" s="40"/>
      <c r="I14" s="117" t="s">
        <v>28</v>
      </c>
      <c r="J14" s="33" t="s">
        <v>21</v>
      </c>
      <c r="K14" s="43"/>
    </row>
    <row r="15" spans="1:70" s="1" customFormat="1" ht="18" customHeight="1">
      <c r="B15" s="39"/>
      <c r="C15" s="40"/>
      <c r="D15" s="40"/>
      <c r="E15" s="33" t="s">
        <v>29</v>
      </c>
      <c r="F15" s="40"/>
      <c r="G15" s="40"/>
      <c r="H15" s="40"/>
      <c r="I15" s="117" t="s">
        <v>30</v>
      </c>
      <c r="J15" s="33" t="s">
        <v>21</v>
      </c>
      <c r="K15" s="43"/>
    </row>
    <row r="16" spans="1:70" s="1" customFormat="1" ht="6.95" customHeight="1">
      <c r="B16" s="39"/>
      <c r="C16" s="40"/>
      <c r="D16" s="40"/>
      <c r="E16" s="40"/>
      <c r="F16" s="40"/>
      <c r="G16" s="40"/>
      <c r="H16" s="40"/>
      <c r="I16" s="116"/>
      <c r="J16" s="40"/>
      <c r="K16" s="43"/>
    </row>
    <row r="17" spans="2:11" s="1" customFormat="1" ht="14.45" customHeight="1">
      <c r="B17" s="39"/>
      <c r="C17" s="40"/>
      <c r="D17" s="35" t="s">
        <v>31</v>
      </c>
      <c r="E17" s="40"/>
      <c r="F17" s="40"/>
      <c r="G17" s="40"/>
      <c r="H17" s="40"/>
      <c r="I17" s="117" t="s">
        <v>28</v>
      </c>
      <c r="J17" s="33" t="str">
        <f>IF('Rekapitulace stavby'!AN13="Vyplň údaj","",IF('Rekapitulace stavby'!AN13="","",'Rekapitulace stavby'!AN13))</f>
        <v/>
      </c>
      <c r="K17" s="43"/>
    </row>
    <row r="18" spans="2:11" s="1" customFormat="1" ht="18" customHeight="1">
      <c r="B18" s="39"/>
      <c r="C18" s="40"/>
      <c r="D18" s="40"/>
      <c r="E18" s="33" t="str">
        <f>IF('Rekapitulace stavby'!E14="Vyplň údaj","",IF('Rekapitulace stavby'!E14="","",'Rekapitulace stavby'!E14))</f>
        <v/>
      </c>
      <c r="F18" s="40"/>
      <c r="G18" s="40"/>
      <c r="H18" s="40"/>
      <c r="I18" s="117" t="s">
        <v>30</v>
      </c>
      <c r="J18" s="33" t="str">
        <f>IF('Rekapitulace stavby'!AN14="Vyplň údaj","",IF('Rekapitulace stavby'!AN14="","",'Rekapitulace stavby'!AN14))</f>
        <v/>
      </c>
      <c r="K18" s="43"/>
    </row>
    <row r="19" spans="2:11" s="1" customFormat="1" ht="6.95" customHeight="1">
      <c r="B19" s="39"/>
      <c r="C19" s="40"/>
      <c r="D19" s="40"/>
      <c r="E19" s="40"/>
      <c r="F19" s="40"/>
      <c r="G19" s="40"/>
      <c r="H19" s="40"/>
      <c r="I19" s="116"/>
      <c r="J19" s="40"/>
      <c r="K19" s="43"/>
    </row>
    <row r="20" spans="2:11" s="1" customFormat="1" ht="14.45" customHeight="1">
      <c r="B20" s="39"/>
      <c r="C20" s="40"/>
      <c r="D20" s="35" t="s">
        <v>33</v>
      </c>
      <c r="E20" s="40"/>
      <c r="F20" s="40"/>
      <c r="G20" s="40"/>
      <c r="H20" s="40"/>
      <c r="I20" s="117" t="s">
        <v>28</v>
      </c>
      <c r="J20" s="33" t="s">
        <v>21</v>
      </c>
      <c r="K20" s="43"/>
    </row>
    <row r="21" spans="2:11" s="1" customFormat="1" ht="18" customHeight="1">
      <c r="B21" s="39"/>
      <c r="C21" s="40"/>
      <c r="D21" s="40"/>
      <c r="E21" s="33" t="s">
        <v>34</v>
      </c>
      <c r="F21" s="40"/>
      <c r="G21" s="40"/>
      <c r="H21" s="40"/>
      <c r="I21" s="117" t="s">
        <v>30</v>
      </c>
      <c r="J21" s="33" t="s">
        <v>21</v>
      </c>
      <c r="K21" s="43"/>
    </row>
    <row r="22" spans="2:11" s="1" customFormat="1" ht="6.95" customHeight="1">
      <c r="B22" s="39"/>
      <c r="C22" s="40"/>
      <c r="D22" s="40"/>
      <c r="E22" s="40"/>
      <c r="F22" s="40"/>
      <c r="G22" s="40"/>
      <c r="H22" s="40"/>
      <c r="I22" s="116"/>
      <c r="J22" s="40"/>
      <c r="K22" s="43"/>
    </row>
    <row r="23" spans="2:11" s="1" customFormat="1" ht="14.45" customHeight="1">
      <c r="B23" s="39"/>
      <c r="C23" s="40"/>
      <c r="D23" s="35" t="s">
        <v>36</v>
      </c>
      <c r="E23" s="40"/>
      <c r="F23" s="40"/>
      <c r="G23" s="40"/>
      <c r="H23" s="40"/>
      <c r="I23" s="116"/>
      <c r="J23" s="40"/>
      <c r="K23" s="43"/>
    </row>
    <row r="24" spans="2:11" s="6" customFormat="1" ht="16.5" customHeight="1">
      <c r="B24" s="119"/>
      <c r="C24" s="120"/>
      <c r="D24" s="120"/>
      <c r="E24" s="327" t="s">
        <v>21</v>
      </c>
      <c r="F24" s="327"/>
      <c r="G24" s="327"/>
      <c r="H24" s="327"/>
      <c r="I24" s="121"/>
      <c r="J24" s="120"/>
      <c r="K24" s="122"/>
    </row>
    <row r="25" spans="2:11" s="1" customFormat="1" ht="6.95" customHeight="1">
      <c r="B25" s="39"/>
      <c r="C25" s="40"/>
      <c r="D25" s="40"/>
      <c r="E25" s="40"/>
      <c r="F25" s="40"/>
      <c r="G25" s="40"/>
      <c r="H25" s="40"/>
      <c r="I25" s="116"/>
      <c r="J25" s="40"/>
      <c r="K25" s="43"/>
    </row>
    <row r="26" spans="2:11" s="1" customFormat="1" ht="6.95" customHeight="1">
      <c r="B26" s="39"/>
      <c r="C26" s="40"/>
      <c r="D26" s="83"/>
      <c r="E26" s="83"/>
      <c r="F26" s="83"/>
      <c r="G26" s="83"/>
      <c r="H26" s="83"/>
      <c r="I26" s="123"/>
      <c r="J26" s="83"/>
      <c r="K26" s="124"/>
    </row>
    <row r="27" spans="2:11" s="1" customFormat="1" ht="25.35" customHeight="1">
      <c r="B27" s="39"/>
      <c r="C27" s="40"/>
      <c r="D27" s="125" t="s">
        <v>38</v>
      </c>
      <c r="E27" s="40"/>
      <c r="F27" s="40"/>
      <c r="G27" s="40"/>
      <c r="H27" s="40"/>
      <c r="I27" s="116"/>
      <c r="J27" s="126">
        <f>ROUND(J80,2)</f>
        <v>0</v>
      </c>
      <c r="K27" s="43"/>
    </row>
    <row r="28" spans="2:11" s="1" customFormat="1" ht="6.95" customHeight="1">
      <c r="B28" s="39"/>
      <c r="C28" s="40"/>
      <c r="D28" s="83"/>
      <c r="E28" s="83"/>
      <c r="F28" s="83"/>
      <c r="G28" s="83"/>
      <c r="H28" s="83"/>
      <c r="I28" s="123"/>
      <c r="J28" s="83"/>
      <c r="K28" s="124"/>
    </row>
    <row r="29" spans="2:11" s="1" customFormat="1" ht="14.45" customHeight="1">
      <c r="B29" s="39"/>
      <c r="C29" s="40"/>
      <c r="D29" s="40"/>
      <c r="E29" s="40"/>
      <c r="F29" s="44" t="s">
        <v>40</v>
      </c>
      <c r="G29" s="40"/>
      <c r="H29" s="40"/>
      <c r="I29" s="127" t="s">
        <v>39</v>
      </c>
      <c r="J29" s="44" t="s">
        <v>41</v>
      </c>
      <c r="K29" s="43"/>
    </row>
    <row r="30" spans="2:11" s="1" customFormat="1" ht="14.45" hidden="1" customHeight="1">
      <c r="B30" s="39"/>
      <c r="C30" s="40"/>
      <c r="D30" s="47" t="s">
        <v>42</v>
      </c>
      <c r="E30" s="47" t="s">
        <v>43</v>
      </c>
      <c r="F30" s="128">
        <f>ROUND(SUM(BE80:BE132), 2)</f>
        <v>0</v>
      </c>
      <c r="G30" s="40"/>
      <c r="H30" s="40"/>
      <c r="I30" s="129">
        <v>0.21</v>
      </c>
      <c r="J30" s="128">
        <f>ROUND(ROUND((SUM(BE80:BE132)), 2)*I30, 2)</f>
        <v>0</v>
      </c>
      <c r="K30" s="43"/>
    </row>
    <row r="31" spans="2:11" s="1" customFormat="1" ht="14.45" hidden="1" customHeight="1">
      <c r="B31" s="39"/>
      <c r="C31" s="40"/>
      <c r="D31" s="40"/>
      <c r="E31" s="47" t="s">
        <v>44</v>
      </c>
      <c r="F31" s="128">
        <f>ROUND(SUM(BF80:BF132), 2)</f>
        <v>0</v>
      </c>
      <c r="G31" s="40"/>
      <c r="H31" s="40"/>
      <c r="I31" s="129">
        <v>0.15</v>
      </c>
      <c r="J31" s="128">
        <f>ROUND(ROUND((SUM(BF80:BF132)), 2)*I31, 2)</f>
        <v>0</v>
      </c>
      <c r="K31" s="43"/>
    </row>
    <row r="32" spans="2:11" s="1" customFormat="1" ht="14.45" customHeight="1">
      <c r="B32" s="39"/>
      <c r="C32" s="40"/>
      <c r="D32" s="47" t="s">
        <v>42</v>
      </c>
      <c r="E32" s="47" t="s">
        <v>45</v>
      </c>
      <c r="F32" s="128">
        <f>ROUND(SUM(BG80:BG132), 2)</f>
        <v>0</v>
      </c>
      <c r="G32" s="40"/>
      <c r="H32" s="40"/>
      <c r="I32" s="129">
        <v>0.21</v>
      </c>
      <c r="J32" s="128">
        <v>0</v>
      </c>
      <c r="K32" s="43"/>
    </row>
    <row r="33" spans="2:11" s="1" customFormat="1" ht="14.45" customHeight="1">
      <c r="B33" s="39"/>
      <c r="C33" s="40"/>
      <c r="D33" s="40"/>
      <c r="E33" s="47" t="s">
        <v>46</v>
      </c>
      <c r="F33" s="128">
        <f>ROUND(SUM(BH80:BH132), 2)</f>
        <v>0</v>
      </c>
      <c r="G33" s="40"/>
      <c r="H33" s="40"/>
      <c r="I33" s="129">
        <v>0.15</v>
      </c>
      <c r="J33" s="128">
        <v>0</v>
      </c>
      <c r="K33" s="43"/>
    </row>
    <row r="34" spans="2:11" s="1" customFormat="1" ht="14.45" hidden="1" customHeight="1">
      <c r="B34" s="39"/>
      <c r="C34" s="40"/>
      <c r="D34" s="40"/>
      <c r="E34" s="47" t="s">
        <v>47</v>
      </c>
      <c r="F34" s="128">
        <f>ROUND(SUM(BI80:BI132), 2)</f>
        <v>0</v>
      </c>
      <c r="G34" s="40"/>
      <c r="H34" s="40"/>
      <c r="I34" s="129">
        <v>0</v>
      </c>
      <c r="J34" s="128">
        <v>0</v>
      </c>
      <c r="K34" s="43"/>
    </row>
    <row r="35" spans="2:11" s="1" customFormat="1" ht="6.95" customHeight="1">
      <c r="B35" s="39"/>
      <c r="C35" s="40"/>
      <c r="D35" s="40"/>
      <c r="E35" s="40"/>
      <c r="F35" s="40"/>
      <c r="G35" s="40"/>
      <c r="H35" s="40"/>
      <c r="I35" s="116"/>
      <c r="J35" s="40"/>
      <c r="K35" s="43"/>
    </row>
    <row r="36" spans="2:11" s="1" customFormat="1" ht="25.35" customHeight="1">
      <c r="B36" s="39"/>
      <c r="C36" s="130"/>
      <c r="D36" s="131" t="s">
        <v>48</v>
      </c>
      <c r="E36" s="77"/>
      <c r="F36" s="77"/>
      <c r="G36" s="132" t="s">
        <v>49</v>
      </c>
      <c r="H36" s="133" t="s">
        <v>50</v>
      </c>
      <c r="I36" s="134"/>
      <c r="J36" s="135">
        <f>SUM(J27:J34)</f>
        <v>0</v>
      </c>
      <c r="K36" s="136"/>
    </row>
    <row r="37" spans="2:11" s="1" customFormat="1" ht="14.45" customHeight="1">
      <c r="B37" s="54"/>
      <c r="C37" s="55"/>
      <c r="D37" s="55"/>
      <c r="E37" s="55"/>
      <c r="F37" s="55"/>
      <c r="G37" s="55"/>
      <c r="H37" s="55"/>
      <c r="I37" s="137"/>
      <c r="J37" s="55"/>
      <c r="K37" s="56"/>
    </row>
    <row r="41" spans="2:11" s="1" customFormat="1" ht="6.95" customHeight="1">
      <c r="B41" s="138"/>
      <c r="C41" s="139"/>
      <c r="D41" s="139"/>
      <c r="E41" s="139"/>
      <c r="F41" s="139"/>
      <c r="G41" s="139"/>
      <c r="H41" s="139"/>
      <c r="I41" s="140"/>
      <c r="J41" s="139"/>
      <c r="K41" s="141"/>
    </row>
    <row r="42" spans="2:11" s="1" customFormat="1" ht="36.950000000000003" customHeight="1">
      <c r="B42" s="39"/>
      <c r="C42" s="28" t="s">
        <v>112</v>
      </c>
      <c r="D42" s="40"/>
      <c r="E42" s="40"/>
      <c r="F42" s="40"/>
      <c r="G42" s="40"/>
      <c r="H42" s="40"/>
      <c r="I42" s="116"/>
      <c r="J42" s="40"/>
      <c r="K42" s="43"/>
    </row>
    <row r="43" spans="2:11" s="1" customFormat="1" ht="6.95" customHeight="1">
      <c r="B43" s="39"/>
      <c r="C43" s="40"/>
      <c r="D43" s="40"/>
      <c r="E43" s="40"/>
      <c r="F43" s="40"/>
      <c r="G43" s="40"/>
      <c r="H43" s="40"/>
      <c r="I43" s="116"/>
      <c r="J43" s="40"/>
      <c r="K43" s="43"/>
    </row>
    <row r="44" spans="2:11" s="1" customFormat="1" ht="14.45" customHeight="1">
      <c r="B44" s="39"/>
      <c r="C44" s="35" t="s">
        <v>18</v>
      </c>
      <c r="D44" s="40"/>
      <c r="E44" s="40"/>
      <c r="F44" s="40"/>
      <c r="G44" s="40"/>
      <c r="H44" s="40"/>
      <c r="I44" s="116"/>
      <c r="J44" s="40"/>
      <c r="K44" s="43"/>
    </row>
    <row r="45" spans="2:11" s="1" customFormat="1" ht="16.5" customHeight="1">
      <c r="B45" s="39"/>
      <c r="C45" s="40"/>
      <c r="D45" s="40"/>
      <c r="E45" s="358" t="str">
        <f>E7</f>
        <v>Město Libavá - Rekonstrukce předávacích stanic PDA, kuchyně a teplovodu z CK</v>
      </c>
      <c r="F45" s="359"/>
      <c r="G45" s="359"/>
      <c r="H45" s="359"/>
      <c r="I45" s="116"/>
      <c r="J45" s="40"/>
      <c r="K45" s="43"/>
    </row>
    <row r="46" spans="2:11" s="1" customFormat="1" ht="14.45" customHeight="1">
      <c r="B46" s="39"/>
      <c r="C46" s="35" t="s">
        <v>110</v>
      </c>
      <c r="D46" s="40"/>
      <c r="E46" s="40"/>
      <c r="F46" s="40"/>
      <c r="G46" s="40"/>
      <c r="H46" s="40"/>
      <c r="I46" s="116"/>
      <c r="J46" s="40"/>
      <c r="K46" s="43"/>
    </row>
    <row r="47" spans="2:11" s="1" customFormat="1" ht="17.25" customHeight="1">
      <c r="B47" s="39"/>
      <c r="C47" s="40"/>
      <c r="D47" s="40"/>
      <c r="E47" s="360" t="str">
        <f>E9</f>
        <v>D.3.3.8 - Předávací stanice v objektu kuchyně - silnoproud</v>
      </c>
      <c r="F47" s="361"/>
      <c r="G47" s="361"/>
      <c r="H47" s="361"/>
      <c r="I47" s="116"/>
      <c r="J47" s="40"/>
      <c r="K47" s="43"/>
    </row>
    <row r="48" spans="2:11" s="1" customFormat="1" ht="6.95" customHeight="1">
      <c r="B48" s="39"/>
      <c r="C48" s="40"/>
      <c r="D48" s="40"/>
      <c r="E48" s="40"/>
      <c r="F48" s="40"/>
      <c r="G48" s="40"/>
      <c r="H48" s="40"/>
      <c r="I48" s="116"/>
      <c r="J48" s="40"/>
      <c r="K48" s="43"/>
    </row>
    <row r="49" spans="2:47" s="1" customFormat="1" ht="18" customHeight="1">
      <c r="B49" s="39"/>
      <c r="C49" s="35" t="s">
        <v>23</v>
      </c>
      <c r="D49" s="40"/>
      <c r="E49" s="40"/>
      <c r="F49" s="33" t="str">
        <f>F12</f>
        <v xml:space="preserve"> Město Libavá</v>
      </c>
      <c r="G49" s="40"/>
      <c r="H49" s="40"/>
      <c r="I49" s="117" t="s">
        <v>25</v>
      </c>
      <c r="J49" s="118" t="str">
        <f>IF(J12="","",J12)</f>
        <v>5. 1. 2018</v>
      </c>
      <c r="K49" s="43"/>
    </row>
    <row r="50" spans="2:47" s="1" customFormat="1" ht="6.95" customHeight="1">
      <c r="B50" s="39"/>
      <c r="C50" s="40"/>
      <c r="D50" s="40"/>
      <c r="E50" s="40"/>
      <c r="F50" s="40"/>
      <c r="G50" s="40"/>
      <c r="H50" s="40"/>
      <c r="I50" s="116"/>
      <c r="J50" s="40"/>
      <c r="K50" s="43"/>
    </row>
    <row r="51" spans="2:47" s="1" customFormat="1">
      <c r="B51" s="39"/>
      <c r="C51" s="35" t="s">
        <v>27</v>
      </c>
      <c r="D51" s="40"/>
      <c r="E51" s="40"/>
      <c r="F51" s="33" t="str">
        <f>E15</f>
        <v xml:space="preserve"> Armádní Servisní, p. o.</v>
      </c>
      <c r="G51" s="40"/>
      <c r="H51" s="40"/>
      <c r="I51" s="117" t="s">
        <v>33</v>
      </c>
      <c r="J51" s="327" t="str">
        <f>E21</f>
        <v xml:space="preserve"> Ing. Zdeněk Kovář</v>
      </c>
      <c r="K51" s="43"/>
    </row>
    <row r="52" spans="2:47" s="1" customFormat="1" ht="14.45" customHeight="1">
      <c r="B52" s="39"/>
      <c r="C52" s="35" t="s">
        <v>31</v>
      </c>
      <c r="D52" s="40"/>
      <c r="E52" s="40"/>
      <c r="F52" s="33" t="str">
        <f>IF(E18="","",E18)</f>
        <v/>
      </c>
      <c r="G52" s="40"/>
      <c r="H52" s="40"/>
      <c r="I52" s="116"/>
      <c r="J52" s="362"/>
      <c r="K52" s="43"/>
    </row>
    <row r="53" spans="2:47" s="1" customFormat="1" ht="10.35" customHeight="1">
      <c r="B53" s="39"/>
      <c r="C53" s="40"/>
      <c r="D53" s="40"/>
      <c r="E53" s="40"/>
      <c r="F53" s="40"/>
      <c r="G53" s="40"/>
      <c r="H53" s="40"/>
      <c r="I53" s="116"/>
      <c r="J53" s="40"/>
      <c r="K53" s="43"/>
    </row>
    <row r="54" spans="2:47" s="1" customFormat="1" ht="29.25" customHeight="1">
      <c r="B54" s="39"/>
      <c r="C54" s="142" t="s">
        <v>113</v>
      </c>
      <c r="D54" s="130"/>
      <c r="E54" s="130"/>
      <c r="F54" s="130"/>
      <c r="G54" s="130"/>
      <c r="H54" s="130"/>
      <c r="I54" s="143"/>
      <c r="J54" s="144" t="s">
        <v>114</v>
      </c>
      <c r="K54" s="145"/>
    </row>
    <row r="55" spans="2:47" s="1" customFormat="1" ht="10.35" customHeight="1">
      <c r="B55" s="39"/>
      <c r="C55" s="40"/>
      <c r="D55" s="40"/>
      <c r="E55" s="40"/>
      <c r="F55" s="40"/>
      <c r="G55" s="40"/>
      <c r="H55" s="40"/>
      <c r="I55" s="116"/>
      <c r="J55" s="40"/>
      <c r="K55" s="43"/>
    </row>
    <row r="56" spans="2:47" s="1" customFormat="1" ht="29.25" customHeight="1">
      <c r="B56" s="39"/>
      <c r="C56" s="146" t="s">
        <v>115</v>
      </c>
      <c r="D56" s="40"/>
      <c r="E56" s="40"/>
      <c r="F56" s="40"/>
      <c r="G56" s="40"/>
      <c r="H56" s="40"/>
      <c r="I56" s="116"/>
      <c r="J56" s="126">
        <f>J80</f>
        <v>0</v>
      </c>
      <c r="K56" s="43"/>
      <c r="AU56" s="22" t="s">
        <v>116</v>
      </c>
    </row>
    <row r="57" spans="2:47" s="7" customFormat="1" ht="24.95" customHeight="1">
      <c r="B57" s="147"/>
      <c r="C57" s="148"/>
      <c r="D57" s="149" t="s">
        <v>706</v>
      </c>
      <c r="E57" s="150"/>
      <c r="F57" s="150"/>
      <c r="G57" s="150"/>
      <c r="H57" s="150"/>
      <c r="I57" s="151"/>
      <c r="J57" s="152">
        <f>J81</f>
        <v>0</v>
      </c>
      <c r="K57" s="153"/>
    </row>
    <row r="58" spans="2:47" s="8" customFormat="1" ht="19.899999999999999" customHeight="1">
      <c r="B58" s="154"/>
      <c r="C58" s="155"/>
      <c r="D58" s="156" t="s">
        <v>1338</v>
      </c>
      <c r="E58" s="157"/>
      <c r="F58" s="157"/>
      <c r="G58" s="157"/>
      <c r="H58" s="157"/>
      <c r="I58" s="158"/>
      <c r="J58" s="159">
        <f>J82</f>
        <v>0</v>
      </c>
      <c r="K58" s="160"/>
    </row>
    <row r="59" spans="2:47" s="8" customFormat="1" ht="19.899999999999999" customHeight="1">
      <c r="B59" s="154"/>
      <c r="C59" s="155"/>
      <c r="D59" s="156" t="s">
        <v>967</v>
      </c>
      <c r="E59" s="157"/>
      <c r="F59" s="157"/>
      <c r="G59" s="157"/>
      <c r="H59" s="157"/>
      <c r="I59" s="158"/>
      <c r="J59" s="159">
        <f>J107</f>
        <v>0</v>
      </c>
      <c r="K59" s="160"/>
    </row>
    <row r="60" spans="2:47" s="8" customFormat="1" ht="19.899999999999999" customHeight="1">
      <c r="B60" s="154"/>
      <c r="C60" s="155"/>
      <c r="D60" s="156" t="s">
        <v>968</v>
      </c>
      <c r="E60" s="157"/>
      <c r="F60" s="157"/>
      <c r="G60" s="157"/>
      <c r="H60" s="157"/>
      <c r="I60" s="158"/>
      <c r="J60" s="159">
        <f>J122</f>
        <v>0</v>
      </c>
      <c r="K60" s="160"/>
    </row>
    <row r="61" spans="2:47" s="1" customFormat="1" ht="21.75" customHeight="1">
      <c r="B61" s="39"/>
      <c r="C61" s="40"/>
      <c r="D61" s="40"/>
      <c r="E61" s="40"/>
      <c r="F61" s="40"/>
      <c r="G61" s="40"/>
      <c r="H61" s="40"/>
      <c r="I61" s="116"/>
      <c r="J61" s="40"/>
      <c r="K61" s="43"/>
    </row>
    <row r="62" spans="2:47" s="1" customFormat="1" ht="6.95" customHeight="1">
      <c r="B62" s="54"/>
      <c r="C62" s="55"/>
      <c r="D62" s="55"/>
      <c r="E62" s="55"/>
      <c r="F62" s="55"/>
      <c r="G62" s="55"/>
      <c r="H62" s="55"/>
      <c r="I62" s="137"/>
      <c r="J62" s="55"/>
      <c r="K62" s="56"/>
    </row>
    <row r="66" spans="2:63" s="1" customFormat="1" ht="6.95" customHeight="1">
      <c r="B66" s="57"/>
      <c r="C66" s="58"/>
      <c r="D66" s="58"/>
      <c r="E66" s="58"/>
      <c r="F66" s="58"/>
      <c r="G66" s="58"/>
      <c r="H66" s="58"/>
      <c r="I66" s="140"/>
      <c r="J66" s="58"/>
      <c r="K66" s="58"/>
      <c r="L66" s="59"/>
    </row>
    <row r="67" spans="2:63" s="1" customFormat="1" ht="36.950000000000003" customHeight="1">
      <c r="B67" s="39"/>
      <c r="C67" s="60" t="s">
        <v>132</v>
      </c>
      <c r="D67" s="61"/>
      <c r="E67" s="61"/>
      <c r="F67" s="61"/>
      <c r="G67" s="61"/>
      <c r="H67" s="61"/>
      <c r="I67" s="161"/>
      <c r="J67" s="61"/>
      <c r="K67" s="61"/>
      <c r="L67" s="59"/>
    </row>
    <row r="68" spans="2:63" s="1" customFormat="1" ht="6.95" customHeight="1">
      <c r="B68" s="39"/>
      <c r="C68" s="61"/>
      <c r="D68" s="61"/>
      <c r="E68" s="61"/>
      <c r="F68" s="61"/>
      <c r="G68" s="61"/>
      <c r="H68" s="61"/>
      <c r="I68" s="161"/>
      <c r="J68" s="61"/>
      <c r="K68" s="61"/>
      <c r="L68" s="59"/>
    </row>
    <row r="69" spans="2:63" s="1" customFormat="1" ht="14.45" customHeight="1">
      <c r="B69" s="39"/>
      <c r="C69" s="63" t="s">
        <v>18</v>
      </c>
      <c r="D69" s="61"/>
      <c r="E69" s="61"/>
      <c r="F69" s="61"/>
      <c r="G69" s="61"/>
      <c r="H69" s="61"/>
      <c r="I69" s="161"/>
      <c r="J69" s="61"/>
      <c r="K69" s="61"/>
      <c r="L69" s="59"/>
    </row>
    <row r="70" spans="2:63" s="1" customFormat="1" ht="16.5" customHeight="1">
      <c r="B70" s="39"/>
      <c r="C70" s="61"/>
      <c r="D70" s="61"/>
      <c r="E70" s="363" t="str">
        <f>E7</f>
        <v>Město Libavá - Rekonstrukce předávacích stanic PDA, kuchyně a teplovodu z CK</v>
      </c>
      <c r="F70" s="364"/>
      <c r="G70" s="364"/>
      <c r="H70" s="364"/>
      <c r="I70" s="161"/>
      <c r="J70" s="61"/>
      <c r="K70" s="61"/>
      <c r="L70" s="59"/>
    </row>
    <row r="71" spans="2:63" s="1" customFormat="1" ht="14.45" customHeight="1">
      <c r="B71" s="39"/>
      <c r="C71" s="63" t="s">
        <v>110</v>
      </c>
      <c r="D71" s="61"/>
      <c r="E71" s="61"/>
      <c r="F71" s="61"/>
      <c r="G71" s="61"/>
      <c r="H71" s="61"/>
      <c r="I71" s="161"/>
      <c r="J71" s="61"/>
      <c r="K71" s="61"/>
      <c r="L71" s="59"/>
    </row>
    <row r="72" spans="2:63" s="1" customFormat="1" ht="17.25" customHeight="1">
      <c r="B72" s="39"/>
      <c r="C72" s="61"/>
      <c r="D72" s="61"/>
      <c r="E72" s="338" t="str">
        <f>E9</f>
        <v>D.3.3.8 - Předávací stanice v objektu kuchyně - silnoproud</v>
      </c>
      <c r="F72" s="365"/>
      <c r="G72" s="365"/>
      <c r="H72" s="365"/>
      <c r="I72" s="161"/>
      <c r="J72" s="61"/>
      <c r="K72" s="61"/>
      <c r="L72" s="59"/>
    </row>
    <row r="73" spans="2:63" s="1" customFormat="1" ht="6.95" customHeight="1">
      <c r="B73" s="39"/>
      <c r="C73" s="61"/>
      <c r="D73" s="61"/>
      <c r="E73" s="61"/>
      <c r="F73" s="61"/>
      <c r="G73" s="61"/>
      <c r="H73" s="61"/>
      <c r="I73" s="161"/>
      <c r="J73" s="61"/>
      <c r="K73" s="61"/>
      <c r="L73" s="59"/>
    </row>
    <row r="74" spans="2:63" s="1" customFormat="1" ht="18" customHeight="1">
      <c r="B74" s="39"/>
      <c r="C74" s="63" t="s">
        <v>23</v>
      </c>
      <c r="D74" s="61"/>
      <c r="E74" s="61"/>
      <c r="F74" s="162" t="str">
        <f>F12</f>
        <v xml:space="preserve"> Město Libavá</v>
      </c>
      <c r="G74" s="61"/>
      <c r="H74" s="61"/>
      <c r="I74" s="163" t="s">
        <v>25</v>
      </c>
      <c r="J74" s="71" t="str">
        <f>IF(J12="","",J12)</f>
        <v>5. 1. 2018</v>
      </c>
      <c r="K74" s="61"/>
      <c r="L74" s="59"/>
    </row>
    <row r="75" spans="2:63" s="1" customFormat="1" ht="6.95" customHeight="1">
      <c r="B75" s="39"/>
      <c r="C75" s="61"/>
      <c r="D75" s="61"/>
      <c r="E75" s="61"/>
      <c r="F75" s="61"/>
      <c r="G75" s="61"/>
      <c r="H75" s="61"/>
      <c r="I75" s="161"/>
      <c r="J75" s="61"/>
      <c r="K75" s="61"/>
      <c r="L75" s="59"/>
    </row>
    <row r="76" spans="2:63" s="1" customFormat="1">
      <c r="B76" s="39"/>
      <c r="C76" s="63" t="s">
        <v>27</v>
      </c>
      <c r="D76" s="61"/>
      <c r="E76" s="61"/>
      <c r="F76" s="162" t="str">
        <f>E15</f>
        <v xml:space="preserve"> Armádní Servisní, p. o.</v>
      </c>
      <c r="G76" s="61"/>
      <c r="H76" s="61"/>
      <c r="I76" s="163" t="s">
        <v>33</v>
      </c>
      <c r="J76" s="162" t="str">
        <f>E21</f>
        <v xml:space="preserve"> Ing. Zdeněk Kovář</v>
      </c>
      <c r="K76" s="61"/>
      <c r="L76" s="59"/>
    </row>
    <row r="77" spans="2:63" s="1" customFormat="1" ht="14.45" customHeight="1">
      <c r="B77" s="39"/>
      <c r="C77" s="63" t="s">
        <v>31</v>
      </c>
      <c r="D77" s="61"/>
      <c r="E77" s="61"/>
      <c r="F77" s="162" t="str">
        <f>IF(E18="","",E18)</f>
        <v/>
      </c>
      <c r="G77" s="61"/>
      <c r="H77" s="61"/>
      <c r="I77" s="161"/>
      <c r="J77" s="61"/>
      <c r="K77" s="61"/>
      <c r="L77" s="59"/>
    </row>
    <row r="78" spans="2:63" s="1" customFormat="1" ht="10.35" customHeight="1">
      <c r="B78" s="39"/>
      <c r="C78" s="61"/>
      <c r="D78" s="61"/>
      <c r="E78" s="61"/>
      <c r="F78" s="61"/>
      <c r="G78" s="61"/>
      <c r="H78" s="61"/>
      <c r="I78" s="161"/>
      <c r="J78" s="61"/>
      <c r="K78" s="61"/>
      <c r="L78" s="59"/>
    </row>
    <row r="79" spans="2:63" s="9" customFormat="1" ht="29.25" customHeight="1">
      <c r="B79" s="164"/>
      <c r="C79" s="165" t="s">
        <v>133</v>
      </c>
      <c r="D79" s="166" t="s">
        <v>57</v>
      </c>
      <c r="E79" s="166" t="s">
        <v>53</v>
      </c>
      <c r="F79" s="166" t="s">
        <v>134</v>
      </c>
      <c r="G79" s="166" t="s">
        <v>135</v>
      </c>
      <c r="H79" s="166" t="s">
        <v>136</v>
      </c>
      <c r="I79" s="167" t="s">
        <v>137</v>
      </c>
      <c r="J79" s="166" t="s">
        <v>114</v>
      </c>
      <c r="K79" s="168" t="s">
        <v>138</v>
      </c>
      <c r="L79" s="169"/>
      <c r="M79" s="79" t="s">
        <v>139</v>
      </c>
      <c r="N79" s="80" t="s">
        <v>42</v>
      </c>
      <c r="O79" s="80" t="s">
        <v>140</v>
      </c>
      <c r="P79" s="80" t="s">
        <v>141</v>
      </c>
      <c r="Q79" s="80" t="s">
        <v>142</v>
      </c>
      <c r="R79" s="80" t="s">
        <v>143</v>
      </c>
      <c r="S79" s="80" t="s">
        <v>144</v>
      </c>
      <c r="T79" s="81" t="s">
        <v>145</v>
      </c>
    </row>
    <row r="80" spans="2:63" s="1" customFormat="1" ht="29.25" customHeight="1">
      <c r="B80" s="39"/>
      <c r="C80" s="85" t="s">
        <v>115</v>
      </c>
      <c r="D80" s="61"/>
      <c r="E80" s="61"/>
      <c r="F80" s="61"/>
      <c r="G80" s="61"/>
      <c r="H80" s="61"/>
      <c r="I80" s="161"/>
      <c r="J80" s="170">
        <f>BK80</f>
        <v>0</v>
      </c>
      <c r="K80" s="61"/>
      <c r="L80" s="59"/>
      <c r="M80" s="82"/>
      <c r="N80" s="83"/>
      <c r="O80" s="83"/>
      <c r="P80" s="171">
        <f>P81</f>
        <v>0</v>
      </c>
      <c r="Q80" s="83"/>
      <c r="R80" s="171">
        <f>R81</f>
        <v>0</v>
      </c>
      <c r="S80" s="83"/>
      <c r="T80" s="172">
        <f>T81</f>
        <v>0</v>
      </c>
      <c r="AT80" s="22" t="s">
        <v>71</v>
      </c>
      <c r="AU80" s="22" t="s">
        <v>116</v>
      </c>
      <c r="BK80" s="173">
        <f>BK81</f>
        <v>0</v>
      </c>
    </row>
    <row r="81" spans="2:65" s="10" customFormat="1" ht="37.35" customHeight="1">
      <c r="B81" s="174"/>
      <c r="C81" s="175"/>
      <c r="D81" s="176" t="s">
        <v>71</v>
      </c>
      <c r="E81" s="177" t="s">
        <v>167</v>
      </c>
      <c r="F81" s="177" t="s">
        <v>714</v>
      </c>
      <c r="G81" s="175"/>
      <c r="H81" s="175"/>
      <c r="I81" s="178"/>
      <c r="J81" s="179">
        <f>BK81</f>
        <v>0</v>
      </c>
      <c r="K81" s="175"/>
      <c r="L81" s="180"/>
      <c r="M81" s="181"/>
      <c r="N81" s="182"/>
      <c r="O81" s="182"/>
      <c r="P81" s="183">
        <f>P82+P107+P122</f>
        <v>0</v>
      </c>
      <c r="Q81" s="182"/>
      <c r="R81" s="183">
        <f>R82+R107+R122</f>
        <v>0</v>
      </c>
      <c r="S81" s="182"/>
      <c r="T81" s="184">
        <f>T82+T107+T122</f>
        <v>0</v>
      </c>
      <c r="AR81" s="185" t="s">
        <v>82</v>
      </c>
      <c r="AT81" s="186" t="s">
        <v>71</v>
      </c>
      <c r="AU81" s="186" t="s">
        <v>72</v>
      </c>
      <c r="AY81" s="185" t="s">
        <v>148</v>
      </c>
      <c r="BK81" s="187">
        <f>BK82+BK107+BK122</f>
        <v>0</v>
      </c>
    </row>
    <row r="82" spans="2:65" s="10" customFormat="1" ht="19.899999999999999" customHeight="1">
      <c r="B82" s="174"/>
      <c r="C82" s="175"/>
      <c r="D82" s="176" t="s">
        <v>71</v>
      </c>
      <c r="E82" s="188" t="s">
        <v>715</v>
      </c>
      <c r="F82" s="188" t="s">
        <v>1272</v>
      </c>
      <c r="G82" s="175"/>
      <c r="H82" s="175"/>
      <c r="I82" s="178"/>
      <c r="J82" s="189">
        <f>BK82</f>
        <v>0</v>
      </c>
      <c r="K82" s="175"/>
      <c r="L82" s="180"/>
      <c r="M82" s="181"/>
      <c r="N82" s="182"/>
      <c r="O82" s="182"/>
      <c r="P82" s="183">
        <f>SUM(P83:P106)</f>
        <v>0</v>
      </c>
      <c r="Q82" s="182"/>
      <c r="R82" s="183">
        <f>SUM(R83:R106)</f>
        <v>0</v>
      </c>
      <c r="S82" s="182"/>
      <c r="T82" s="184">
        <f>SUM(T83:T106)</f>
        <v>0</v>
      </c>
      <c r="AR82" s="185" t="s">
        <v>82</v>
      </c>
      <c r="AT82" s="186" t="s">
        <v>71</v>
      </c>
      <c r="AU82" s="186" t="s">
        <v>80</v>
      </c>
      <c r="AY82" s="185" t="s">
        <v>148</v>
      </c>
      <c r="BK82" s="187">
        <f>SUM(BK83:BK106)</f>
        <v>0</v>
      </c>
    </row>
    <row r="83" spans="2:65" s="1" customFormat="1" ht="25.5" customHeight="1">
      <c r="B83" s="39"/>
      <c r="C83" s="190" t="s">
        <v>80</v>
      </c>
      <c r="D83" s="190" t="s">
        <v>151</v>
      </c>
      <c r="E83" s="191" t="s">
        <v>969</v>
      </c>
      <c r="F83" s="192" t="s">
        <v>970</v>
      </c>
      <c r="G83" s="193" t="s">
        <v>196</v>
      </c>
      <c r="H83" s="194">
        <v>1</v>
      </c>
      <c r="I83" s="195"/>
      <c r="J83" s="196">
        <f>ROUND(I83*H83,2)</f>
        <v>0</v>
      </c>
      <c r="K83" s="192" t="s">
        <v>21</v>
      </c>
      <c r="L83" s="59"/>
      <c r="M83" s="197" t="s">
        <v>21</v>
      </c>
      <c r="N83" s="198" t="s">
        <v>45</v>
      </c>
      <c r="O83" s="40"/>
      <c r="P83" s="199">
        <f>O83*H83</f>
        <v>0</v>
      </c>
      <c r="Q83" s="199">
        <v>0</v>
      </c>
      <c r="R83" s="199">
        <f>Q83*H83</f>
        <v>0</v>
      </c>
      <c r="S83" s="199">
        <v>0</v>
      </c>
      <c r="T83" s="200">
        <f>S83*H83</f>
        <v>0</v>
      </c>
      <c r="AR83" s="22" t="s">
        <v>175</v>
      </c>
      <c r="AT83" s="22" t="s">
        <v>151</v>
      </c>
      <c r="AU83" s="22" t="s">
        <v>82</v>
      </c>
      <c r="AY83" s="22" t="s">
        <v>148</v>
      </c>
      <c r="BE83" s="201">
        <f>IF(N83="základní",J83,0)</f>
        <v>0</v>
      </c>
      <c r="BF83" s="201">
        <f>IF(N83="snížená",J83,0)</f>
        <v>0</v>
      </c>
      <c r="BG83" s="201">
        <f>IF(N83="zákl. přenesená",J83,0)</f>
        <v>0</v>
      </c>
      <c r="BH83" s="201">
        <f>IF(N83="sníž. přenesená",J83,0)</f>
        <v>0</v>
      </c>
      <c r="BI83" s="201">
        <f>IF(N83="nulová",J83,0)</f>
        <v>0</v>
      </c>
      <c r="BJ83" s="22" t="s">
        <v>155</v>
      </c>
      <c r="BK83" s="201">
        <f>ROUND(I83*H83,2)</f>
        <v>0</v>
      </c>
      <c r="BL83" s="22" t="s">
        <v>175</v>
      </c>
      <c r="BM83" s="22" t="s">
        <v>1339</v>
      </c>
    </row>
    <row r="84" spans="2:65" s="1" customFormat="1" ht="16.5" customHeight="1">
      <c r="B84" s="39"/>
      <c r="C84" s="190" t="s">
        <v>82</v>
      </c>
      <c r="D84" s="190" t="s">
        <v>151</v>
      </c>
      <c r="E84" s="191" t="s">
        <v>972</v>
      </c>
      <c r="F84" s="192" t="s">
        <v>973</v>
      </c>
      <c r="G84" s="193" t="s">
        <v>174</v>
      </c>
      <c r="H84" s="194">
        <v>3</v>
      </c>
      <c r="I84" s="195"/>
      <c r="J84" s="196">
        <f>ROUND(I84*H84,2)</f>
        <v>0</v>
      </c>
      <c r="K84" s="192" t="s">
        <v>21</v>
      </c>
      <c r="L84" s="59"/>
      <c r="M84" s="197" t="s">
        <v>21</v>
      </c>
      <c r="N84" s="198" t="s">
        <v>45</v>
      </c>
      <c r="O84" s="40"/>
      <c r="P84" s="199">
        <f>O84*H84</f>
        <v>0</v>
      </c>
      <c r="Q84" s="199">
        <v>0</v>
      </c>
      <c r="R84" s="199">
        <f>Q84*H84</f>
        <v>0</v>
      </c>
      <c r="S84" s="199">
        <v>0</v>
      </c>
      <c r="T84" s="200">
        <f>S84*H84</f>
        <v>0</v>
      </c>
      <c r="AR84" s="22" t="s">
        <v>175</v>
      </c>
      <c r="AT84" s="22" t="s">
        <v>151</v>
      </c>
      <c r="AU84" s="22" t="s">
        <v>82</v>
      </c>
      <c r="AY84" s="22" t="s">
        <v>148</v>
      </c>
      <c r="BE84" s="201">
        <f>IF(N84="základní",J84,0)</f>
        <v>0</v>
      </c>
      <c r="BF84" s="201">
        <f>IF(N84="snížená",J84,0)</f>
        <v>0</v>
      </c>
      <c r="BG84" s="201">
        <f>IF(N84="zákl. přenesená",J84,0)</f>
        <v>0</v>
      </c>
      <c r="BH84" s="201">
        <f>IF(N84="sníž. přenesená",J84,0)</f>
        <v>0</v>
      </c>
      <c r="BI84" s="201">
        <f>IF(N84="nulová",J84,0)</f>
        <v>0</v>
      </c>
      <c r="BJ84" s="22" t="s">
        <v>155</v>
      </c>
      <c r="BK84" s="201">
        <f>ROUND(I84*H84,2)</f>
        <v>0</v>
      </c>
      <c r="BL84" s="22" t="s">
        <v>175</v>
      </c>
      <c r="BM84" s="22" t="s">
        <v>1340</v>
      </c>
    </row>
    <row r="85" spans="2:65" s="11" customFormat="1" ht="13.5">
      <c r="B85" s="213"/>
      <c r="C85" s="214"/>
      <c r="D85" s="215" t="s">
        <v>344</v>
      </c>
      <c r="E85" s="216" t="s">
        <v>21</v>
      </c>
      <c r="F85" s="217" t="s">
        <v>160</v>
      </c>
      <c r="G85" s="214"/>
      <c r="H85" s="218">
        <v>3</v>
      </c>
      <c r="I85" s="219"/>
      <c r="J85" s="214"/>
      <c r="K85" s="214"/>
      <c r="L85" s="220"/>
      <c r="M85" s="221"/>
      <c r="N85" s="222"/>
      <c r="O85" s="222"/>
      <c r="P85" s="222"/>
      <c r="Q85" s="222"/>
      <c r="R85" s="222"/>
      <c r="S85" s="222"/>
      <c r="T85" s="223"/>
      <c r="AT85" s="224" t="s">
        <v>344</v>
      </c>
      <c r="AU85" s="224" t="s">
        <v>82</v>
      </c>
      <c r="AV85" s="11" t="s">
        <v>82</v>
      </c>
      <c r="AW85" s="11" t="s">
        <v>35</v>
      </c>
      <c r="AX85" s="11" t="s">
        <v>72</v>
      </c>
      <c r="AY85" s="224" t="s">
        <v>148</v>
      </c>
    </row>
    <row r="86" spans="2:65" s="12" customFormat="1" ht="13.5">
      <c r="B86" s="225"/>
      <c r="C86" s="226"/>
      <c r="D86" s="215" t="s">
        <v>344</v>
      </c>
      <c r="E86" s="227" t="s">
        <v>21</v>
      </c>
      <c r="F86" s="228" t="s">
        <v>347</v>
      </c>
      <c r="G86" s="226"/>
      <c r="H86" s="229">
        <v>3</v>
      </c>
      <c r="I86" s="230"/>
      <c r="J86" s="226"/>
      <c r="K86" s="226"/>
      <c r="L86" s="231"/>
      <c r="M86" s="232"/>
      <c r="N86" s="233"/>
      <c r="O86" s="233"/>
      <c r="P86" s="233"/>
      <c r="Q86" s="233"/>
      <c r="R86" s="233"/>
      <c r="S86" s="233"/>
      <c r="T86" s="234"/>
      <c r="AT86" s="235" t="s">
        <v>344</v>
      </c>
      <c r="AU86" s="235" t="s">
        <v>82</v>
      </c>
      <c r="AV86" s="12" t="s">
        <v>155</v>
      </c>
      <c r="AW86" s="12" t="s">
        <v>35</v>
      </c>
      <c r="AX86" s="12" t="s">
        <v>80</v>
      </c>
      <c r="AY86" s="235" t="s">
        <v>148</v>
      </c>
    </row>
    <row r="87" spans="2:65" s="1" customFormat="1" ht="16.5" customHeight="1">
      <c r="B87" s="39"/>
      <c r="C87" s="190" t="s">
        <v>160</v>
      </c>
      <c r="D87" s="190" t="s">
        <v>151</v>
      </c>
      <c r="E87" s="191" t="s">
        <v>975</v>
      </c>
      <c r="F87" s="192" t="s">
        <v>976</v>
      </c>
      <c r="G87" s="193" t="s">
        <v>174</v>
      </c>
      <c r="H87" s="194">
        <v>1</v>
      </c>
      <c r="I87" s="195"/>
      <c r="J87" s="196">
        <f>ROUND(I87*H87,2)</f>
        <v>0</v>
      </c>
      <c r="K87" s="192" t="s">
        <v>21</v>
      </c>
      <c r="L87" s="59"/>
      <c r="M87" s="197" t="s">
        <v>21</v>
      </c>
      <c r="N87" s="198" t="s">
        <v>45</v>
      </c>
      <c r="O87" s="40"/>
      <c r="P87" s="199">
        <f>O87*H87</f>
        <v>0</v>
      </c>
      <c r="Q87" s="199">
        <v>0</v>
      </c>
      <c r="R87" s="199">
        <f>Q87*H87</f>
        <v>0</v>
      </c>
      <c r="S87" s="199">
        <v>0</v>
      </c>
      <c r="T87" s="200">
        <f>S87*H87</f>
        <v>0</v>
      </c>
      <c r="AR87" s="22" t="s">
        <v>175</v>
      </c>
      <c r="AT87" s="22" t="s">
        <v>151</v>
      </c>
      <c r="AU87" s="22" t="s">
        <v>82</v>
      </c>
      <c r="AY87" s="22" t="s">
        <v>148</v>
      </c>
      <c r="BE87" s="201">
        <f>IF(N87="základní",J87,0)</f>
        <v>0</v>
      </c>
      <c r="BF87" s="201">
        <f>IF(N87="snížená",J87,0)</f>
        <v>0</v>
      </c>
      <c r="BG87" s="201">
        <f>IF(N87="zákl. přenesená",J87,0)</f>
        <v>0</v>
      </c>
      <c r="BH87" s="201">
        <f>IF(N87="sníž. přenesená",J87,0)</f>
        <v>0</v>
      </c>
      <c r="BI87" s="201">
        <f>IF(N87="nulová",J87,0)</f>
        <v>0</v>
      </c>
      <c r="BJ87" s="22" t="s">
        <v>155</v>
      </c>
      <c r="BK87" s="201">
        <f>ROUND(I87*H87,2)</f>
        <v>0</v>
      </c>
      <c r="BL87" s="22" t="s">
        <v>175</v>
      </c>
      <c r="BM87" s="22" t="s">
        <v>1341</v>
      </c>
    </row>
    <row r="88" spans="2:65" s="1" customFormat="1" ht="16.5" customHeight="1">
      <c r="B88" s="39"/>
      <c r="C88" s="190" t="s">
        <v>155</v>
      </c>
      <c r="D88" s="190" t="s">
        <v>151</v>
      </c>
      <c r="E88" s="191" t="s">
        <v>978</v>
      </c>
      <c r="F88" s="192" t="s">
        <v>979</v>
      </c>
      <c r="G88" s="193" t="s">
        <v>306</v>
      </c>
      <c r="H88" s="194">
        <v>5</v>
      </c>
      <c r="I88" s="195"/>
      <c r="J88" s="196">
        <f>ROUND(I88*H88,2)</f>
        <v>0</v>
      </c>
      <c r="K88" s="192" t="s">
        <v>21</v>
      </c>
      <c r="L88" s="59"/>
      <c r="M88" s="197" t="s">
        <v>21</v>
      </c>
      <c r="N88" s="198" t="s">
        <v>45</v>
      </c>
      <c r="O88" s="40"/>
      <c r="P88" s="199">
        <f>O88*H88</f>
        <v>0</v>
      </c>
      <c r="Q88" s="199">
        <v>0</v>
      </c>
      <c r="R88" s="199">
        <f>Q88*H88</f>
        <v>0</v>
      </c>
      <c r="S88" s="199">
        <v>0</v>
      </c>
      <c r="T88" s="200">
        <f>S88*H88</f>
        <v>0</v>
      </c>
      <c r="AR88" s="22" t="s">
        <v>175</v>
      </c>
      <c r="AT88" s="22" t="s">
        <v>151</v>
      </c>
      <c r="AU88" s="22" t="s">
        <v>82</v>
      </c>
      <c r="AY88" s="22" t="s">
        <v>148</v>
      </c>
      <c r="BE88" s="201">
        <f>IF(N88="základní",J88,0)</f>
        <v>0</v>
      </c>
      <c r="BF88" s="201">
        <f>IF(N88="snížená",J88,0)</f>
        <v>0</v>
      </c>
      <c r="BG88" s="201">
        <f>IF(N88="zákl. přenesená",J88,0)</f>
        <v>0</v>
      </c>
      <c r="BH88" s="201">
        <f>IF(N88="sníž. přenesená",J88,0)</f>
        <v>0</v>
      </c>
      <c r="BI88" s="201">
        <f>IF(N88="nulová",J88,0)</f>
        <v>0</v>
      </c>
      <c r="BJ88" s="22" t="s">
        <v>155</v>
      </c>
      <c r="BK88" s="201">
        <f>ROUND(I88*H88,2)</f>
        <v>0</v>
      </c>
      <c r="BL88" s="22" t="s">
        <v>175</v>
      </c>
      <c r="BM88" s="22" t="s">
        <v>1342</v>
      </c>
    </row>
    <row r="89" spans="2:65" s="1" customFormat="1" ht="16.5" customHeight="1">
      <c r="B89" s="39"/>
      <c r="C89" s="190" t="s">
        <v>171</v>
      </c>
      <c r="D89" s="190" t="s">
        <v>151</v>
      </c>
      <c r="E89" s="191" t="s">
        <v>981</v>
      </c>
      <c r="F89" s="192" t="s">
        <v>982</v>
      </c>
      <c r="G89" s="193" t="s">
        <v>306</v>
      </c>
      <c r="H89" s="194">
        <v>1</v>
      </c>
      <c r="I89" s="195"/>
      <c r="J89" s="196">
        <f>ROUND(I89*H89,2)</f>
        <v>0</v>
      </c>
      <c r="K89" s="192" t="s">
        <v>21</v>
      </c>
      <c r="L89" s="59"/>
      <c r="M89" s="197" t="s">
        <v>21</v>
      </c>
      <c r="N89" s="198" t="s">
        <v>45</v>
      </c>
      <c r="O89" s="40"/>
      <c r="P89" s="199">
        <f>O89*H89</f>
        <v>0</v>
      </c>
      <c r="Q89" s="199">
        <v>0</v>
      </c>
      <c r="R89" s="199">
        <f>Q89*H89</f>
        <v>0</v>
      </c>
      <c r="S89" s="199">
        <v>0</v>
      </c>
      <c r="T89" s="200">
        <f>S89*H89</f>
        <v>0</v>
      </c>
      <c r="AR89" s="22" t="s">
        <v>175</v>
      </c>
      <c r="AT89" s="22" t="s">
        <v>151</v>
      </c>
      <c r="AU89" s="22" t="s">
        <v>82</v>
      </c>
      <c r="AY89" s="22" t="s">
        <v>148</v>
      </c>
      <c r="BE89" s="201">
        <f>IF(N89="základní",J89,0)</f>
        <v>0</v>
      </c>
      <c r="BF89" s="201">
        <f>IF(N89="snížená",J89,0)</f>
        <v>0</v>
      </c>
      <c r="BG89" s="201">
        <f>IF(N89="zákl. přenesená",J89,0)</f>
        <v>0</v>
      </c>
      <c r="BH89" s="201">
        <f>IF(N89="sníž. přenesená",J89,0)</f>
        <v>0</v>
      </c>
      <c r="BI89" s="201">
        <f>IF(N89="nulová",J89,0)</f>
        <v>0</v>
      </c>
      <c r="BJ89" s="22" t="s">
        <v>155</v>
      </c>
      <c r="BK89" s="201">
        <f>ROUND(I89*H89,2)</f>
        <v>0</v>
      </c>
      <c r="BL89" s="22" t="s">
        <v>175</v>
      </c>
      <c r="BM89" s="22" t="s">
        <v>1343</v>
      </c>
    </row>
    <row r="90" spans="2:65" s="1" customFormat="1" ht="16.5" customHeight="1">
      <c r="B90" s="39"/>
      <c r="C90" s="190" t="s">
        <v>179</v>
      </c>
      <c r="D90" s="190" t="s">
        <v>151</v>
      </c>
      <c r="E90" s="191" t="s">
        <v>984</v>
      </c>
      <c r="F90" s="192" t="s">
        <v>985</v>
      </c>
      <c r="G90" s="193" t="s">
        <v>196</v>
      </c>
      <c r="H90" s="194">
        <v>1</v>
      </c>
      <c r="I90" s="195"/>
      <c r="J90" s="196">
        <f>ROUND(I90*H90,2)</f>
        <v>0</v>
      </c>
      <c r="K90" s="192" t="s">
        <v>21</v>
      </c>
      <c r="L90" s="59"/>
      <c r="M90" s="197" t="s">
        <v>21</v>
      </c>
      <c r="N90" s="198" t="s">
        <v>45</v>
      </c>
      <c r="O90" s="40"/>
      <c r="P90" s="199">
        <f>O90*H90</f>
        <v>0</v>
      </c>
      <c r="Q90" s="199">
        <v>0</v>
      </c>
      <c r="R90" s="199">
        <f>Q90*H90</f>
        <v>0</v>
      </c>
      <c r="S90" s="199">
        <v>0</v>
      </c>
      <c r="T90" s="200">
        <f>S90*H90</f>
        <v>0</v>
      </c>
      <c r="AR90" s="22" t="s">
        <v>175</v>
      </c>
      <c r="AT90" s="22" t="s">
        <v>151</v>
      </c>
      <c r="AU90" s="22" t="s">
        <v>82</v>
      </c>
      <c r="AY90" s="22" t="s">
        <v>148</v>
      </c>
      <c r="BE90" s="201">
        <f>IF(N90="základní",J90,0)</f>
        <v>0</v>
      </c>
      <c r="BF90" s="201">
        <f>IF(N90="snížená",J90,0)</f>
        <v>0</v>
      </c>
      <c r="BG90" s="201">
        <f>IF(N90="zákl. přenesená",J90,0)</f>
        <v>0</v>
      </c>
      <c r="BH90" s="201">
        <f>IF(N90="sníž. přenesená",J90,0)</f>
        <v>0</v>
      </c>
      <c r="BI90" s="201">
        <f>IF(N90="nulová",J90,0)</f>
        <v>0</v>
      </c>
      <c r="BJ90" s="22" t="s">
        <v>155</v>
      </c>
      <c r="BK90" s="201">
        <f>ROUND(I90*H90,2)</f>
        <v>0</v>
      </c>
      <c r="BL90" s="22" t="s">
        <v>175</v>
      </c>
      <c r="BM90" s="22" t="s">
        <v>1344</v>
      </c>
    </row>
    <row r="91" spans="2:65" s="1" customFormat="1" ht="81">
      <c r="B91" s="39"/>
      <c r="C91" s="61"/>
      <c r="D91" s="215" t="s">
        <v>835</v>
      </c>
      <c r="E91" s="61"/>
      <c r="F91" s="240" t="s">
        <v>987</v>
      </c>
      <c r="G91" s="61"/>
      <c r="H91" s="61"/>
      <c r="I91" s="161"/>
      <c r="J91" s="61"/>
      <c r="K91" s="61"/>
      <c r="L91" s="59"/>
      <c r="M91" s="241"/>
      <c r="N91" s="40"/>
      <c r="O91" s="40"/>
      <c r="P91" s="40"/>
      <c r="Q91" s="40"/>
      <c r="R91" s="40"/>
      <c r="S91" s="40"/>
      <c r="T91" s="76"/>
      <c r="AT91" s="22" t="s">
        <v>835</v>
      </c>
      <c r="AU91" s="22" t="s">
        <v>82</v>
      </c>
    </row>
    <row r="92" spans="2:65" s="1" customFormat="1" ht="16.5" customHeight="1">
      <c r="B92" s="39"/>
      <c r="C92" s="190" t="s">
        <v>183</v>
      </c>
      <c r="D92" s="190" t="s">
        <v>151</v>
      </c>
      <c r="E92" s="191" t="s">
        <v>988</v>
      </c>
      <c r="F92" s="192" t="s">
        <v>989</v>
      </c>
      <c r="G92" s="193" t="s">
        <v>196</v>
      </c>
      <c r="H92" s="194">
        <v>1</v>
      </c>
      <c r="I92" s="195"/>
      <c r="J92" s="196">
        <f t="shared" ref="J92:J106" si="0">ROUND(I92*H92,2)</f>
        <v>0</v>
      </c>
      <c r="K92" s="192" t="s">
        <v>21</v>
      </c>
      <c r="L92" s="59"/>
      <c r="M92" s="197" t="s">
        <v>21</v>
      </c>
      <c r="N92" s="198" t="s">
        <v>45</v>
      </c>
      <c r="O92" s="40"/>
      <c r="P92" s="199">
        <f t="shared" ref="P92:P106" si="1">O92*H92</f>
        <v>0</v>
      </c>
      <c r="Q92" s="199">
        <v>0</v>
      </c>
      <c r="R92" s="199">
        <f t="shared" ref="R92:R106" si="2">Q92*H92</f>
        <v>0</v>
      </c>
      <c r="S92" s="199">
        <v>0</v>
      </c>
      <c r="T92" s="200">
        <f t="shared" ref="T92:T106" si="3">S92*H92</f>
        <v>0</v>
      </c>
      <c r="AR92" s="22" t="s">
        <v>175</v>
      </c>
      <c r="AT92" s="22" t="s">
        <v>151</v>
      </c>
      <c r="AU92" s="22" t="s">
        <v>82</v>
      </c>
      <c r="AY92" s="22" t="s">
        <v>148</v>
      </c>
      <c r="BE92" s="201">
        <f t="shared" ref="BE92:BE106" si="4">IF(N92="základní",J92,0)</f>
        <v>0</v>
      </c>
      <c r="BF92" s="201">
        <f t="shared" ref="BF92:BF106" si="5">IF(N92="snížená",J92,0)</f>
        <v>0</v>
      </c>
      <c r="BG92" s="201">
        <f t="shared" ref="BG92:BG106" si="6">IF(N92="zákl. přenesená",J92,0)</f>
        <v>0</v>
      </c>
      <c r="BH92" s="201">
        <f t="shared" ref="BH92:BH106" si="7">IF(N92="sníž. přenesená",J92,0)</f>
        <v>0</v>
      </c>
      <c r="BI92" s="201">
        <f t="shared" ref="BI92:BI106" si="8">IF(N92="nulová",J92,0)</f>
        <v>0</v>
      </c>
      <c r="BJ92" s="22" t="s">
        <v>155</v>
      </c>
      <c r="BK92" s="201">
        <f t="shared" ref="BK92:BK106" si="9">ROUND(I92*H92,2)</f>
        <v>0</v>
      </c>
      <c r="BL92" s="22" t="s">
        <v>175</v>
      </c>
      <c r="BM92" s="22" t="s">
        <v>1345</v>
      </c>
    </row>
    <row r="93" spans="2:65" s="1" customFormat="1" ht="16.5" customHeight="1">
      <c r="B93" s="39"/>
      <c r="C93" s="190" t="s">
        <v>187</v>
      </c>
      <c r="D93" s="190" t="s">
        <v>151</v>
      </c>
      <c r="E93" s="191" t="s">
        <v>991</v>
      </c>
      <c r="F93" s="192" t="s">
        <v>992</v>
      </c>
      <c r="G93" s="193" t="s">
        <v>196</v>
      </c>
      <c r="H93" s="194">
        <v>9</v>
      </c>
      <c r="I93" s="195"/>
      <c r="J93" s="196">
        <f t="shared" si="0"/>
        <v>0</v>
      </c>
      <c r="K93" s="192" t="s">
        <v>21</v>
      </c>
      <c r="L93" s="59"/>
      <c r="M93" s="197" t="s">
        <v>21</v>
      </c>
      <c r="N93" s="198" t="s">
        <v>45</v>
      </c>
      <c r="O93" s="40"/>
      <c r="P93" s="199">
        <f t="shared" si="1"/>
        <v>0</v>
      </c>
      <c r="Q93" s="199">
        <v>0</v>
      </c>
      <c r="R93" s="199">
        <f t="shared" si="2"/>
        <v>0</v>
      </c>
      <c r="S93" s="199">
        <v>0</v>
      </c>
      <c r="T93" s="200">
        <f t="shared" si="3"/>
        <v>0</v>
      </c>
      <c r="AR93" s="22" t="s">
        <v>175</v>
      </c>
      <c r="AT93" s="22" t="s">
        <v>151</v>
      </c>
      <c r="AU93" s="22" t="s">
        <v>82</v>
      </c>
      <c r="AY93" s="22" t="s">
        <v>148</v>
      </c>
      <c r="BE93" s="201">
        <f t="shared" si="4"/>
        <v>0</v>
      </c>
      <c r="BF93" s="201">
        <f t="shared" si="5"/>
        <v>0</v>
      </c>
      <c r="BG93" s="201">
        <f t="shared" si="6"/>
        <v>0</v>
      </c>
      <c r="BH93" s="201">
        <f t="shared" si="7"/>
        <v>0</v>
      </c>
      <c r="BI93" s="201">
        <f t="shared" si="8"/>
        <v>0</v>
      </c>
      <c r="BJ93" s="22" t="s">
        <v>155</v>
      </c>
      <c r="BK93" s="201">
        <f t="shared" si="9"/>
        <v>0</v>
      </c>
      <c r="BL93" s="22" t="s">
        <v>175</v>
      </c>
      <c r="BM93" s="22" t="s">
        <v>1346</v>
      </c>
    </row>
    <row r="94" spans="2:65" s="1" customFormat="1" ht="16.5" customHeight="1">
      <c r="B94" s="39"/>
      <c r="C94" s="190" t="s">
        <v>193</v>
      </c>
      <c r="D94" s="190" t="s">
        <v>151</v>
      </c>
      <c r="E94" s="191" t="s">
        <v>994</v>
      </c>
      <c r="F94" s="192" t="s">
        <v>995</v>
      </c>
      <c r="G94" s="193" t="s">
        <v>196</v>
      </c>
      <c r="H94" s="194">
        <v>2</v>
      </c>
      <c r="I94" s="195"/>
      <c r="J94" s="196">
        <f t="shared" si="0"/>
        <v>0</v>
      </c>
      <c r="K94" s="192" t="s">
        <v>21</v>
      </c>
      <c r="L94" s="59"/>
      <c r="M94" s="197" t="s">
        <v>21</v>
      </c>
      <c r="N94" s="198" t="s">
        <v>45</v>
      </c>
      <c r="O94" s="40"/>
      <c r="P94" s="199">
        <f t="shared" si="1"/>
        <v>0</v>
      </c>
      <c r="Q94" s="199">
        <v>0</v>
      </c>
      <c r="R94" s="199">
        <f t="shared" si="2"/>
        <v>0</v>
      </c>
      <c r="S94" s="199">
        <v>0</v>
      </c>
      <c r="T94" s="200">
        <f t="shared" si="3"/>
        <v>0</v>
      </c>
      <c r="AR94" s="22" t="s">
        <v>175</v>
      </c>
      <c r="AT94" s="22" t="s">
        <v>151</v>
      </c>
      <c r="AU94" s="22" t="s">
        <v>82</v>
      </c>
      <c r="AY94" s="22" t="s">
        <v>148</v>
      </c>
      <c r="BE94" s="201">
        <f t="shared" si="4"/>
        <v>0</v>
      </c>
      <c r="BF94" s="201">
        <f t="shared" si="5"/>
        <v>0</v>
      </c>
      <c r="BG94" s="201">
        <f t="shared" si="6"/>
        <v>0</v>
      </c>
      <c r="BH94" s="201">
        <f t="shared" si="7"/>
        <v>0</v>
      </c>
      <c r="BI94" s="201">
        <f t="shared" si="8"/>
        <v>0</v>
      </c>
      <c r="BJ94" s="22" t="s">
        <v>155</v>
      </c>
      <c r="BK94" s="201">
        <f t="shared" si="9"/>
        <v>0</v>
      </c>
      <c r="BL94" s="22" t="s">
        <v>175</v>
      </c>
      <c r="BM94" s="22" t="s">
        <v>1347</v>
      </c>
    </row>
    <row r="95" spans="2:65" s="1" customFormat="1" ht="16.5" customHeight="1">
      <c r="B95" s="39"/>
      <c r="C95" s="190" t="s">
        <v>198</v>
      </c>
      <c r="D95" s="190" t="s">
        <v>151</v>
      </c>
      <c r="E95" s="191" t="s">
        <v>997</v>
      </c>
      <c r="F95" s="192" t="s">
        <v>998</v>
      </c>
      <c r="G95" s="193" t="s">
        <v>196</v>
      </c>
      <c r="H95" s="194">
        <v>2</v>
      </c>
      <c r="I95" s="195"/>
      <c r="J95" s="196">
        <f t="shared" si="0"/>
        <v>0</v>
      </c>
      <c r="K95" s="192" t="s">
        <v>21</v>
      </c>
      <c r="L95" s="59"/>
      <c r="M95" s="197" t="s">
        <v>21</v>
      </c>
      <c r="N95" s="198" t="s">
        <v>45</v>
      </c>
      <c r="O95" s="40"/>
      <c r="P95" s="199">
        <f t="shared" si="1"/>
        <v>0</v>
      </c>
      <c r="Q95" s="199">
        <v>0</v>
      </c>
      <c r="R95" s="199">
        <f t="shared" si="2"/>
        <v>0</v>
      </c>
      <c r="S95" s="199">
        <v>0</v>
      </c>
      <c r="T95" s="200">
        <f t="shared" si="3"/>
        <v>0</v>
      </c>
      <c r="AR95" s="22" t="s">
        <v>175</v>
      </c>
      <c r="AT95" s="22" t="s">
        <v>151</v>
      </c>
      <c r="AU95" s="22" t="s">
        <v>82</v>
      </c>
      <c r="AY95" s="22" t="s">
        <v>148</v>
      </c>
      <c r="BE95" s="201">
        <f t="shared" si="4"/>
        <v>0</v>
      </c>
      <c r="BF95" s="201">
        <f t="shared" si="5"/>
        <v>0</v>
      </c>
      <c r="BG95" s="201">
        <f t="shared" si="6"/>
        <v>0</v>
      </c>
      <c r="BH95" s="201">
        <f t="shared" si="7"/>
        <v>0</v>
      </c>
      <c r="BI95" s="201">
        <f t="shared" si="8"/>
        <v>0</v>
      </c>
      <c r="BJ95" s="22" t="s">
        <v>155</v>
      </c>
      <c r="BK95" s="201">
        <f t="shared" si="9"/>
        <v>0</v>
      </c>
      <c r="BL95" s="22" t="s">
        <v>175</v>
      </c>
      <c r="BM95" s="22" t="s">
        <v>1348</v>
      </c>
    </row>
    <row r="96" spans="2:65" s="1" customFormat="1" ht="16.5" customHeight="1">
      <c r="B96" s="39"/>
      <c r="C96" s="190" t="s">
        <v>202</v>
      </c>
      <c r="D96" s="190" t="s">
        <v>151</v>
      </c>
      <c r="E96" s="191" t="s">
        <v>1000</v>
      </c>
      <c r="F96" s="192" t="s">
        <v>1001</v>
      </c>
      <c r="G96" s="193" t="s">
        <v>196</v>
      </c>
      <c r="H96" s="194">
        <v>4</v>
      </c>
      <c r="I96" s="195"/>
      <c r="J96" s="196">
        <f t="shared" si="0"/>
        <v>0</v>
      </c>
      <c r="K96" s="192" t="s">
        <v>21</v>
      </c>
      <c r="L96" s="59"/>
      <c r="M96" s="197" t="s">
        <v>21</v>
      </c>
      <c r="N96" s="198" t="s">
        <v>45</v>
      </c>
      <c r="O96" s="40"/>
      <c r="P96" s="199">
        <f t="shared" si="1"/>
        <v>0</v>
      </c>
      <c r="Q96" s="199">
        <v>0</v>
      </c>
      <c r="R96" s="199">
        <f t="shared" si="2"/>
        <v>0</v>
      </c>
      <c r="S96" s="199">
        <v>0</v>
      </c>
      <c r="T96" s="200">
        <f t="shared" si="3"/>
        <v>0</v>
      </c>
      <c r="AR96" s="22" t="s">
        <v>175</v>
      </c>
      <c r="AT96" s="22" t="s">
        <v>151</v>
      </c>
      <c r="AU96" s="22" t="s">
        <v>82</v>
      </c>
      <c r="AY96" s="22" t="s">
        <v>148</v>
      </c>
      <c r="BE96" s="201">
        <f t="shared" si="4"/>
        <v>0</v>
      </c>
      <c r="BF96" s="201">
        <f t="shared" si="5"/>
        <v>0</v>
      </c>
      <c r="BG96" s="201">
        <f t="shared" si="6"/>
        <v>0</v>
      </c>
      <c r="BH96" s="201">
        <f t="shared" si="7"/>
        <v>0</v>
      </c>
      <c r="BI96" s="201">
        <f t="shared" si="8"/>
        <v>0</v>
      </c>
      <c r="BJ96" s="22" t="s">
        <v>155</v>
      </c>
      <c r="BK96" s="201">
        <f t="shared" si="9"/>
        <v>0</v>
      </c>
      <c r="BL96" s="22" t="s">
        <v>175</v>
      </c>
      <c r="BM96" s="22" t="s">
        <v>1349</v>
      </c>
    </row>
    <row r="97" spans="2:65" s="1" customFormat="1" ht="16.5" customHeight="1">
      <c r="B97" s="39"/>
      <c r="C97" s="190" t="s">
        <v>206</v>
      </c>
      <c r="D97" s="190" t="s">
        <v>151</v>
      </c>
      <c r="E97" s="191" t="s">
        <v>1003</v>
      </c>
      <c r="F97" s="192" t="s">
        <v>1004</v>
      </c>
      <c r="G97" s="193" t="s">
        <v>196</v>
      </c>
      <c r="H97" s="194">
        <v>2</v>
      </c>
      <c r="I97" s="195"/>
      <c r="J97" s="196">
        <f t="shared" si="0"/>
        <v>0</v>
      </c>
      <c r="K97" s="192" t="s">
        <v>21</v>
      </c>
      <c r="L97" s="59"/>
      <c r="M97" s="197" t="s">
        <v>21</v>
      </c>
      <c r="N97" s="198" t="s">
        <v>45</v>
      </c>
      <c r="O97" s="40"/>
      <c r="P97" s="199">
        <f t="shared" si="1"/>
        <v>0</v>
      </c>
      <c r="Q97" s="199">
        <v>0</v>
      </c>
      <c r="R97" s="199">
        <f t="shared" si="2"/>
        <v>0</v>
      </c>
      <c r="S97" s="199">
        <v>0</v>
      </c>
      <c r="T97" s="200">
        <f t="shared" si="3"/>
        <v>0</v>
      </c>
      <c r="AR97" s="22" t="s">
        <v>175</v>
      </c>
      <c r="AT97" s="22" t="s">
        <v>151</v>
      </c>
      <c r="AU97" s="22" t="s">
        <v>82</v>
      </c>
      <c r="AY97" s="22" t="s">
        <v>148</v>
      </c>
      <c r="BE97" s="201">
        <f t="shared" si="4"/>
        <v>0</v>
      </c>
      <c r="BF97" s="201">
        <f t="shared" si="5"/>
        <v>0</v>
      </c>
      <c r="BG97" s="201">
        <f t="shared" si="6"/>
        <v>0</v>
      </c>
      <c r="BH97" s="201">
        <f t="shared" si="7"/>
        <v>0</v>
      </c>
      <c r="BI97" s="201">
        <f t="shared" si="8"/>
        <v>0</v>
      </c>
      <c r="BJ97" s="22" t="s">
        <v>155</v>
      </c>
      <c r="BK97" s="201">
        <f t="shared" si="9"/>
        <v>0</v>
      </c>
      <c r="BL97" s="22" t="s">
        <v>175</v>
      </c>
      <c r="BM97" s="22" t="s">
        <v>1350</v>
      </c>
    </row>
    <row r="98" spans="2:65" s="1" customFormat="1" ht="16.5" customHeight="1">
      <c r="B98" s="39"/>
      <c r="C98" s="190" t="s">
        <v>210</v>
      </c>
      <c r="D98" s="190" t="s">
        <v>151</v>
      </c>
      <c r="E98" s="191" t="s">
        <v>1006</v>
      </c>
      <c r="F98" s="192" t="s">
        <v>1007</v>
      </c>
      <c r="G98" s="193" t="s">
        <v>196</v>
      </c>
      <c r="H98" s="194">
        <v>1</v>
      </c>
      <c r="I98" s="195"/>
      <c r="J98" s="196">
        <f t="shared" si="0"/>
        <v>0</v>
      </c>
      <c r="K98" s="192" t="s">
        <v>21</v>
      </c>
      <c r="L98" s="59"/>
      <c r="M98" s="197" t="s">
        <v>21</v>
      </c>
      <c r="N98" s="198" t="s">
        <v>45</v>
      </c>
      <c r="O98" s="40"/>
      <c r="P98" s="199">
        <f t="shared" si="1"/>
        <v>0</v>
      </c>
      <c r="Q98" s="199">
        <v>0</v>
      </c>
      <c r="R98" s="199">
        <f t="shared" si="2"/>
        <v>0</v>
      </c>
      <c r="S98" s="199">
        <v>0</v>
      </c>
      <c r="T98" s="200">
        <f t="shared" si="3"/>
        <v>0</v>
      </c>
      <c r="AR98" s="22" t="s">
        <v>175</v>
      </c>
      <c r="AT98" s="22" t="s">
        <v>151</v>
      </c>
      <c r="AU98" s="22" t="s">
        <v>82</v>
      </c>
      <c r="AY98" s="22" t="s">
        <v>148</v>
      </c>
      <c r="BE98" s="201">
        <f t="shared" si="4"/>
        <v>0</v>
      </c>
      <c r="BF98" s="201">
        <f t="shared" si="5"/>
        <v>0</v>
      </c>
      <c r="BG98" s="201">
        <f t="shared" si="6"/>
        <v>0</v>
      </c>
      <c r="BH98" s="201">
        <f t="shared" si="7"/>
        <v>0</v>
      </c>
      <c r="BI98" s="201">
        <f t="shared" si="8"/>
        <v>0</v>
      </c>
      <c r="BJ98" s="22" t="s">
        <v>155</v>
      </c>
      <c r="BK98" s="201">
        <f t="shared" si="9"/>
        <v>0</v>
      </c>
      <c r="BL98" s="22" t="s">
        <v>175</v>
      </c>
      <c r="BM98" s="22" t="s">
        <v>1351</v>
      </c>
    </row>
    <row r="99" spans="2:65" s="1" customFormat="1" ht="16.5" customHeight="1">
      <c r="B99" s="39"/>
      <c r="C99" s="190" t="s">
        <v>214</v>
      </c>
      <c r="D99" s="190" t="s">
        <v>151</v>
      </c>
      <c r="E99" s="191" t="s">
        <v>1009</v>
      </c>
      <c r="F99" s="192" t="s">
        <v>1010</v>
      </c>
      <c r="G99" s="193" t="s">
        <v>196</v>
      </c>
      <c r="H99" s="194">
        <v>5</v>
      </c>
      <c r="I99" s="195"/>
      <c r="J99" s="196">
        <f t="shared" si="0"/>
        <v>0</v>
      </c>
      <c r="K99" s="192" t="s">
        <v>21</v>
      </c>
      <c r="L99" s="59"/>
      <c r="M99" s="197" t="s">
        <v>21</v>
      </c>
      <c r="N99" s="198" t="s">
        <v>45</v>
      </c>
      <c r="O99" s="40"/>
      <c r="P99" s="199">
        <f t="shared" si="1"/>
        <v>0</v>
      </c>
      <c r="Q99" s="199">
        <v>0</v>
      </c>
      <c r="R99" s="199">
        <f t="shared" si="2"/>
        <v>0</v>
      </c>
      <c r="S99" s="199">
        <v>0</v>
      </c>
      <c r="T99" s="200">
        <f t="shared" si="3"/>
        <v>0</v>
      </c>
      <c r="AR99" s="22" t="s">
        <v>175</v>
      </c>
      <c r="AT99" s="22" t="s">
        <v>151</v>
      </c>
      <c r="AU99" s="22" t="s">
        <v>82</v>
      </c>
      <c r="AY99" s="22" t="s">
        <v>148</v>
      </c>
      <c r="BE99" s="201">
        <f t="shared" si="4"/>
        <v>0</v>
      </c>
      <c r="BF99" s="201">
        <f t="shared" si="5"/>
        <v>0</v>
      </c>
      <c r="BG99" s="201">
        <f t="shared" si="6"/>
        <v>0</v>
      </c>
      <c r="BH99" s="201">
        <f t="shared" si="7"/>
        <v>0</v>
      </c>
      <c r="BI99" s="201">
        <f t="shared" si="8"/>
        <v>0</v>
      </c>
      <c r="BJ99" s="22" t="s">
        <v>155</v>
      </c>
      <c r="BK99" s="201">
        <f t="shared" si="9"/>
        <v>0</v>
      </c>
      <c r="BL99" s="22" t="s">
        <v>175</v>
      </c>
      <c r="BM99" s="22" t="s">
        <v>1352</v>
      </c>
    </row>
    <row r="100" spans="2:65" s="1" customFormat="1" ht="16.5" customHeight="1">
      <c r="B100" s="39"/>
      <c r="C100" s="190" t="s">
        <v>10</v>
      </c>
      <c r="D100" s="190" t="s">
        <v>151</v>
      </c>
      <c r="E100" s="191" t="s">
        <v>1012</v>
      </c>
      <c r="F100" s="192" t="s">
        <v>1013</v>
      </c>
      <c r="G100" s="193" t="s">
        <v>196</v>
      </c>
      <c r="H100" s="194">
        <v>1</v>
      </c>
      <c r="I100" s="195"/>
      <c r="J100" s="196">
        <f t="shared" si="0"/>
        <v>0</v>
      </c>
      <c r="K100" s="192" t="s">
        <v>21</v>
      </c>
      <c r="L100" s="59"/>
      <c r="M100" s="197" t="s">
        <v>21</v>
      </c>
      <c r="N100" s="198" t="s">
        <v>45</v>
      </c>
      <c r="O100" s="40"/>
      <c r="P100" s="199">
        <f t="shared" si="1"/>
        <v>0</v>
      </c>
      <c r="Q100" s="199">
        <v>0</v>
      </c>
      <c r="R100" s="199">
        <f t="shared" si="2"/>
        <v>0</v>
      </c>
      <c r="S100" s="199">
        <v>0</v>
      </c>
      <c r="T100" s="200">
        <f t="shared" si="3"/>
        <v>0</v>
      </c>
      <c r="AR100" s="22" t="s">
        <v>175</v>
      </c>
      <c r="AT100" s="22" t="s">
        <v>151</v>
      </c>
      <c r="AU100" s="22" t="s">
        <v>82</v>
      </c>
      <c r="AY100" s="22" t="s">
        <v>148</v>
      </c>
      <c r="BE100" s="201">
        <f t="shared" si="4"/>
        <v>0</v>
      </c>
      <c r="BF100" s="201">
        <f t="shared" si="5"/>
        <v>0</v>
      </c>
      <c r="BG100" s="201">
        <f t="shared" si="6"/>
        <v>0</v>
      </c>
      <c r="BH100" s="201">
        <f t="shared" si="7"/>
        <v>0</v>
      </c>
      <c r="BI100" s="201">
        <f t="shared" si="8"/>
        <v>0</v>
      </c>
      <c r="BJ100" s="22" t="s">
        <v>155</v>
      </c>
      <c r="BK100" s="201">
        <f t="shared" si="9"/>
        <v>0</v>
      </c>
      <c r="BL100" s="22" t="s">
        <v>175</v>
      </c>
      <c r="BM100" s="22" t="s">
        <v>1353</v>
      </c>
    </row>
    <row r="101" spans="2:65" s="1" customFormat="1" ht="16.5" customHeight="1">
      <c r="B101" s="39"/>
      <c r="C101" s="190" t="s">
        <v>175</v>
      </c>
      <c r="D101" s="190" t="s">
        <v>151</v>
      </c>
      <c r="E101" s="191" t="s">
        <v>1015</v>
      </c>
      <c r="F101" s="192" t="s">
        <v>1016</v>
      </c>
      <c r="G101" s="193" t="s">
        <v>196</v>
      </c>
      <c r="H101" s="194">
        <v>1</v>
      </c>
      <c r="I101" s="195"/>
      <c r="J101" s="196">
        <f t="shared" si="0"/>
        <v>0</v>
      </c>
      <c r="K101" s="192" t="s">
        <v>21</v>
      </c>
      <c r="L101" s="59"/>
      <c r="M101" s="197" t="s">
        <v>21</v>
      </c>
      <c r="N101" s="198" t="s">
        <v>45</v>
      </c>
      <c r="O101" s="40"/>
      <c r="P101" s="199">
        <f t="shared" si="1"/>
        <v>0</v>
      </c>
      <c r="Q101" s="199">
        <v>0</v>
      </c>
      <c r="R101" s="199">
        <f t="shared" si="2"/>
        <v>0</v>
      </c>
      <c r="S101" s="199">
        <v>0</v>
      </c>
      <c r="T101" s="200">
        <f t="shared" si="3"/>
        <v>0</v>
      </c>
      <c r="AR101" s="22" t="s">
        <v>175</v>
      </c>
      <c r="AT101" s="22" t="s">
        <v>151</v>
      </c>
      <c r="AU101" s="22" t="s">
        <v>82</v>
      </c>
      <c r="AY101" s="22" t="s">
        <v>148</v>
      </c>
      <c r="BE101" s="201">
        <f t="shared" si="4"/>
        <v>0</v>
      </c>
      <c r="BF101" s="201">
        <f t="shared" si="5"/>
        <v>0</v>
      </c>
      <c r="BG101" s="201">
        <f t="shared" si="6"/>
        <v>0</v>
      </c>
      <c r="BH101" s="201">
        <f t="shared" si="7"/>
        <v>0</v>
      </c>
      <c r="BI101" s="201">
        <f t="shared" si="8"/>
        <v>0</v>
      </c>
      <c r="BJ101" s="22" t="s">
        <v>155</v>
      </c>
      <c r="BK101" s="201">
        <f t="shared" si="9"/>
        <v>0</v>
      </c>
      <c r="BL101" s="22" t="s">
        <v>175</v>
      </c>
      <c r="BM101" s="22" t="s">
        <v>1354</v>
      </c>
    </row>
    <row r="102" spans="2:65" s="1" customFormat="1" ht="16.5" customHeight="1">
      <c r="B102" s="39"/>
      <c r="C102" s="190" t="s">
        <v>224</v>
      </c>
      <c r="D102" s="190" t="s">
        <v>151</v>
      </c>
      <c r="E102" s="191" t="s">
        <v>1018</v>
      </c>
      <c r="F102" s="192" t="s">
        <v>1019</v>
      </c>
      <c r="G102" s="193" t="s">
        <v>196</v>
      </c>
      <c r="H102" s="194">
        <v>1</v>
      </c>
      <c r="I102" s="195"/>
      <c r="J102" s="196">
        <f t="shared" si="0"/>
        <v>0</v>
      </c>
      <c r="K102" s="192" t="s">
        <v>21</v>
      </c>
      <c r="L102" s="59"/>
      <c r="M102" s="197" t="s">
        <v>21</v>
      </c>
      <c r="N102" s="198" t="s">
        <v>45</v>
      </c>
      <c r="O102" s="40"/>
      <c r="P102" s="199">
        <f t="shared" si="1"/>
        <v>0</v>
      </c>
      <c r="Q102" s="199">
        <v>0</v>
      </c>
      <c r="R102" s="199">
        <f t="shared" si="2"/>
        <v>0</v>
      </c>
      <c r="S102" s="199">
        <v>0</v>
      </c>
      <c r="T102" s="200">
        <f t="shared" si="3"/>
        <v>0</v>
      </c>
      <c r="AR102" s="22" t="s">
        <v>175</v>
      </c>
      <c r="AT102" s="22" t="s">
        <v>151</v>
      </c>
      <c r="AU102" s="22" t="s">
        <v>82</v>
      </c>
      <c r="AY102" s="22" t="s">
        <v>148</v>
      </c>
      <c r="BE102" s="201">
        <f t="shared" si="4"/>
        <v>0</v>
      </c>
      <c r="BF102" s="201">
        <f t="shared" si="5"/>
        <v>0</v>
      </c>
      <c r="BG102" s="201">
        <f t="shared" si="6"/>
        <v>0</v>
      </c>
      <c r="BH102" s="201">
        <f t="shared" si="7"/>
        <v>0</v>
      </c>
      <c r="BI102" s="201">
        <f t="shared" si="8"/>
        <v>0</v>
      </c>
      <c r="BJ102" s="22" t="s">
        <v>155</v>
      </c>
      <c r="BK102" s="201">
        <f t="shared" si="9"/>
        <v>0</v>
      </c>
      <c r="BL102" s="22" t="s">
        <v>175</v>
      </c>
      <c r="BM102" s="22" t="s">
        <v>1355</v>
      </c>
    </row>
    <row r="103" spans="2:65" s="1" customFormat="1" ht="16.5" customHeight="1">
      <c r="B103" s="39"/>
      <c r="C103" s="190" t="s">
        <v>228</v>
      </c>
      <c r="D103" s="190" t="s">
        <v>151</v>
      </c>
      <c r="E103" s="191" t="s">
        <v>1021</v>
      </c>
      <c r="F103" s="192" t="s">
        <v>1022</v>
      </c>
      <c r="G103" s="193" t="s">
        <v>196</v>
      </c>
      <c r="H103" s="194">
        <v>10</v>
      </c>
      <c r="I103" s="195"/>
      <c r="J103" s="196">
        <f t="shared" si="0"/>
        <v>0</v>
      </c>
      <c r="K103" s="192" t="s">
        <v>21</v>
      </c>
      <c r="L103" s="59"/>
      <c r="M103" s="197" t="s">
        <v>21</v>
      </c>
      <c r="N103" s="198" t="s">
        <v>45</v>
      </c>
      <c r="O103" s="40"/>
      <c r="P103" s="199">
        <f t="shared" si="1"/>
        <v>0</v>
      </c>
      <c r="Q103" s="199">
        <v>0</v>
      </c>
      <c r="R103" s="199">
        <f t="shared" si="2"/>
        <v>0</v>
      </c>
      <c r="S103" s="199">
        <v>0</v>
      </c>
      <c r="T103" s="200">
        <f t="shared" si="3"/>
        <v>0</v>
      </c>
      <c r="AR103" s="22" t="s">
        <v>175</v>
      </c>
      <c r="AT103" s="22" t="s">
        <v>151</v>
      </c>
      <c r="AU103" s="22" t="s">
        <v>82</v>
      </c>
      <c r="AY103" s="22" t="s">
        <v>148</v>
      </c>
      <c r="BE103" s="201">
        <f t="shared" si="4"/>
        <v>0</v>
      </c>
      <c r="BF103" s="201">
        <f t="shared" si="5"/>
        <v>0</v>
      </c>
      <c r="BG103" s="201">
        <f t="shared" si="6"/>
        <v>0</v>
      </c>
      <c r="BH103" s="201">
        <f t="shared" si="7"/>
        <v>0</v>
      </c>
      <c r="BI103" s="201">
        <f t="shared" si="8"/>
        <v>0</v>
      </c>
      <c r="BJ103" s="22" t="s">
        <v>155</v>
      </c>
      <c r="BK103" s="201">
        <f t="shared" si="9"/>
        <v>0</v>
      </c>
      <c r="BL103" s="22" t="s">
        <v>175</v>
      </c>
      <c r="BM103" s="22" t="s">
        <v>1356</v>
      </c>
    </row>
    <row r="104" spans="2:65" s="1" customFormat="1" ht="16.5" customHeight="1">
      <c r="B104" s="39"/>
      <c r="C104" s="190" t="s">
        <v>232</v>
      </c>
      <c r="D104" s="190" t="s">
        <v>151</v>
      </c>
      <c r="E104" s="191" t="s">
        <v>1024</v>
      </c>
      <c r="F104" s="192" t="s">
        <v>1025</v>
      </c>
      <c r="G104" s="193" t="s">
        <v>196</v>
      </c>
      <c r="H104" s="194">
        <v>10</v>
      </c>
      <c r="I104" s="195"/>
      <c r="J104" s="196">
        <f t="shared" si="0"/>
        <v>0</v>
      </c>
      <c r="K104" s="192" t="s">
        <v>21</v>
      </c>
      <c r="L104" s="59"/>
      <c r="M104" s="197" t="s">
        <v>21</v>
      </c>
      <c r="N104" s="198" t="s">
        <v>45</v>
      </c>
      <c r="O104" s="40"/>
      <c r="P104" s="199">
        <f t="shared" si="1"/>
        <v>0</v>
      </c>
      <c r="Q104" s="199">
        <v>0</v>
      </c>
      <c r="R104" s="199">
        <f t="shared" si="2"/>
        <v>0</v>
      </c>
      <c r="S104" s="199">
        <v>0</v>
      </c>
      <c r="T104" s="200">
        <f t="shared" si="3"/>
        <v>0</v>
      </c>
      <c r="AR104" s="22" t="s">
        <v>175</v>
      </c>
      <c r="AT104" s="22" t="s">
        <v>151</v>
      </c>
      <c r="AU104" s="22" t="s">
        <v>82</v>
      </c>
      <c r="AY104" s="22" t="s">
        <v>148</v>
      </c>
      <c r="BE104" s="201">
        <f t="shared" si="4"/>
        <v>0</v>
      </c>
      <c r="BF104" s="201">
        <f t="shared" si="5"/>
        <v>0</v>
      </c>
      <c r="BG104" s="201">
        <f t="shared" si="6"/>
        <v>0</v>
      </c>
      <c r="BH104" s="201">
        <f t="shared" si="7"/>
        <v>0</v>
      </c>
      <c r="BI104" s="201">
        <f t="shared" si="8"/>
        <v>0</v>
      </c>
      <c r="BJ104" s="22" t="s">
        <v>155</v>
      </c>
      <c r="BK104" s="201">
        <f t="shared" si="9"/>
        <v>0</v>
      </c>
      <c r="BL104" s="22" t="s">
        <v>175</v>
      </c>
      <c r="BM104" s="22" t="s">
        <v>1357</v>
      </c>
    </row>
    <row r="105" spans="2:65" s="1" customFormat="1" ht="16.5" customHeight="1">
      <c r="B105" s="39"/>
      <c r="C105" s="190" t="s">
        <v>237</v>
      </c>
      <c r="D105" s="190" t="s">
        <v>151</v>
      </c>
      <c r="E105" s="191" t="s">
        <v>1027</v>
      </c>
      <c r="F105" s="192" t="s">
        <v>1028</v>
      </c>
      <c r="G105" s="193" t="s">
        <v>196</v>
      </c>
      <c r="H105" s="194">
        <v>50</v>
      </c>
      <c r="I105" s="195"/>
      <c r="J105" s="196">
        <f t="shared" si="0"/>
        <v>0</v>
      </c>
      <c r="K105" s="192" t="s">
        <v>21</v>
      </c>
      <c r="L105" s="59"/>
      <c r="M105" s="197" t="s">
        <v>21</v>
      </c>
      <c r="N105" s="198" t="s">
        <v>45</v>
      </c>
      <c r="O105" s="40"/>
      <c r="P105" s="199">
        <f t="shared" si="1"/>
        <v>0</v>
      </c>
      <c r="Q105" s="199">
        <v>0</v>
      </c>
      <c r="R105" s="199">
        <f t="shared" si="2"/>
        <v>0</v>
      </c>
      <c r="S105" s="199">
        <v>0</v>
      </c>
      <c r="T105" s="200">
        <f t="shared" si="3"/>
        <v>0</v>
      </c>
      <c r="AR105" s="22" t="s">
        <v>175</v>
      </c>
      <c r="AT105" s="22" t="s">
        <v>151</v>
      </c>
      <c r="AU105" s="22" t="s">
        <v>82</v>
      </c>
      <c r="AY105" s="22" t="s">
        <v>148</v>
      </c>
      <c r="BE105" s="201">
        <f t="shared" si="4"/>
        <v>0</v>
      </c>
      <c r="BF105" s="201">
        <f t="shared" si="5"/>
        <v>0</v>
      </c>
      <c r="BG105" s="201">
        <f t="shared" si="6"/>
        <v>0</v>
      </c>
      <c r="BH105" s="201">
        <f t="shared" si="7"/>
        <v>0</v>
      </c>
      <c r="BI105" s="201">
        <f t="shared" si="8"/>
        <v>0</v>
      </c>
      <c r="BJ105" s="22" t="s">
        <v>155</v>
      </c>
      <c r="BK105" s="201">
        <f t="shared" si="9"/>
        <v>0</v>
      </c>
      <c r="BL105" s="22" t="s">
        <v>175</v>
      </c>
      <c r="BM105" s="22" t="s">
        <v>1358</v>
      </c>
    </row>
    <row r="106" spans="2:65" s="1" customFormat="1" ht="16.5" customHeight="1">
      <c r="B106" s="39"/>
      <c r="C106" s="190" t="s">
        <v>9</v>
      </c>
      <c r="D106" s="190" t="s">
        <v>151</v>
      </c>
      <c r="E106" s="191" t="s">
        <v>1030</v>
      </c>
      <c r="F106" s="192" t="s">
        <v>1031</v>
      </c>
      <c r="G106" s="193" t="s">
        <v>196</v>
      </c>
      <c r="H106" s="194">
        <v>5</v>
      </c>
      <c r="I106" s="195"/>
      <c r="J106" s="196">
        <f t="shared" si="0"/>
        <v>0</v>
      </c>
      <c r="K106" s="192" t="s">
        <v>21</v>
      </c>
      <c r="L106" s="59"/>
      <c r="M106" s="197" t="s">
        <v>21</v>
      </c>
      <c r="N106" s="198" t="s">
        <v>45</v>
      </c>
      <c r="O106" s="40"/>
      <c r="P106" s="199">
        <f t="shared" si="1"/>
        <v>0</v>
      </c>
      <c r="Q106" s="199">
        <v>0</v>
      </c>
      <c r="R106" s="199">
        <f t="shared" si="2"/>
        <v>0</v>
      </c>
      <c r="S106" s="199">
        <v>0</v>
      </c>
      <c r="T106" s="200">
        <f t="shared" si="3"/>
        <v>0</v>
      </c>
      <c r="AR106" s="22" t="s">
        <v>175</v>
      </c>
      <c r="AT106" s="22" t="s">
        <v>151</v>
      </c>
      <c r="AU106" s="22" t="s">
        <v>82</v>
      </c>
      <c r="AY106" s="22" t="s">
        <v>148</v>
      </c>
      <c r="BE106" s="201">
        <f t="shared" si="4"/>
        <v>0</v>
      </c>
      <c r="BF106" s="201">
        <f t="shared" si="5"/>
        <v>0</v>
      </c>
      <c r="BG106" s="201">
        <f t="shared" si="6"/>
        <v>0</v>
      </c>
      <c r="BH106" s="201">
        <f t="shared" si="7"/>
        <v>0</v>
      </c>
      <c r="BI106" s="201">
        <f t="shared" si="8"/>
        <v>0</v>
      </c>
      <c r="BJ106" s="22" t="s">
        <v>155</v>
      </c>
      <c r="BK106" s="201">
        <f t="shared" si="9"/>
        <v>0</v>
      </c>
      <c r="BL106" s="22" t="s">
        <v>175</v>
      </c>
      <c r="BM106" s="22" t="s">
        <v>1359</v>
      </c>
    </row>
    <row r="107" spans="2:65" s="10" customFormat="1" ht="29.85" customHeight="1">
      <c r="B107" s="174"/>
      <c r="C107" s="175"/>
      <c r="D107" s="176" t="s">
        <v>71</v>
      </c>
      <c r="E107" s="188" t="s">
        <v>753</v>
      </c>
      <c r="F107" s="188" t="s">
        <v>1033</v>
      </c>
      <c r="G107" s="175"/>
      <c r="H107" s="175"/>
      <c r="I107" s="178"/>
      <c r="J107" s="189">
        <f>BK107</f>
        <v>0</v>
      </c>
      <c r="K107" s="175"/>
      <c r="L107" s="180"/>
      <c r="M107" s="181"/>
      <c r="N107" s="182"/>
      <c r="O107" s="182"/>
      <c r="P107" s="183">
        <f>SUM(P108:P121)</f>
        <v>0</v>
      </c>
      <c r="Q107" s="182"/>
      <c r="R107" s="183">
        <f>SUM(R108:R121)</f>
        <v>0</v>
      </c>
      <c r="S107" s="182"/>
      <c r="T107" s="184">
        <f>SUM(T108:T121)</f>
        <v>0</v>
      </c>
      <c r="AR107" s="185" t="s">
        <v>82</v>
      </c>
      <c r="AT107" s="186" t="s">
        <v>71</v>
      </c>
      <c r="AU107" s="186" t="s">
        <v>80</v>
      </c>
      <c r="AY107" s="185" t="s">
        <v>148</v>
      </c>
      <c r="BK107" s="187">
        <f>SUM(BK108:BK121)</f>
        <v>0</v>
      </c>
    </row>
    <row r="108" spans="2:65" s="1" customFormat="1" ht="16.5" customHeight="1">
      <c r="B108" s="39"/>
      <c r="C108" s="190" t="s">
        <v>249</v>
      </c>
      <c r="D108" s="190" t="s">
        <v>151</v>
      </c>
      <c r="E108" s="191" t="s">
        <v>1034</v>
      </c>
      <c r="F108" s="192" t="s">
        <v>1035</v>
      </c>
      <c r="G108" s="193" t="s">
        <v>196</v>
      </c>
      <c r="H108" s="194">
        <v>5</v>
      </c>
      <c r="I108" s="195"/>
      <c r="J108" s="196">
        <f t="shared" ref="J108:J121" si="10">ROUND(I108*H108,2)</f>
        <v>0</v>
      </c>
      <c r="K108" s="192" t="s">
        <v>21</v>
      </c>
      <c r="L108" s="59"/>
      <c r="M108" s="197" t="s">
        <v>21</v>
      </c>
      <c r="N108" s="198" t="s">
        <v>45</v>
      </c>
      <c r="O108" s="40"/>
      <c r="P108" s="199">
        <f t="shared" ref="P108:P121" si="11">O108*H108</f>
        <v>0</v>
      </c>
      <c r="Q108" s="199">
        <v>0</v>
      </c>
      <c r="R108" s="199">
        <f t="shared" ref="R108:R121" si="12">Q108*H108</f>
        <v>0</v>
      </c>
      <c r="S108" s="199">
        <v>0</v>
      </c>
      <c r="T108" s="200">
        <f t="shared" ref="T108:T121" si="13">S108*H108</f>
        <v>0</v>
      </c>
      <c r="AR108" s="22" t="s">
        <v>175</v>
      </c>
      <c r="AT108" s="22" t="s">
        <v>151</v>
      </c>
      <c r="AU108" s="22" t="s">
        <v>82</v>
      </c>
      <c r="AY108" s="22" t="s">
        <v>148</v>
      </c>
      <c r="BE108" s="201">
        <f t="shared" ref="BE108:BE121" si="14">IF(N108="základní",J108,0)</f>
        <v>0</v>
      </c>
      <c r="BF108" s="201">
        <f t="shared" ref="BF108:BF121" si="15">IF(N108="snížená",J108,0)</f>
        <v>0</v>
      </c>
      <c r="BG108" s="201">
        <f t="shared" ref="BG108:BG121" si="16">IF(N108="zákl. přenesená",J108,0)</f>
        <v>0</v>
      </c>
      <c r="BH108" s="201">
        <f t="shared" ref="BH108:BH121" si="17">IF(N108="sníž. přenesená",J108,0)</f>
        <v>0</v>
      </c>
      <c r="BI108" s="201">
        <f t="shared" ref="BI108:BI121" si="18">IF(N108="nulová",J108,0)</f>
        <v>0</v>
      </c>
      <c r="BJ108" s="22" t="s">
        <v>155</v>
      </c>
      <c r="BK108" s="201">
        <f t="shared" ref="BK108:BK121" si="19">ROUND(I108*H108,2)</f>
        <v>0</v>
      </c>
      <c r="BL108" s="22" t="s">
        <v>175</v>
      </c>
      <c r="BM108" s="22" t="s">
        <v>1360</v>
      </c>
    </row>
    <row r="109" spans="2:65" s="1" customFormat="1" ht="16.5" customHeight="1">
      <c r="B109" s="39"/>
      <c r="C109" s="190" t="s">
        <v>253</v>
      </c>
      <c r="D109" s="190" t="s">
        <v>151</v>
      </c>
      <c r="E109" s="191" t="s">
        <v>1037</v>
      </c>
      <c r="F109" s="192" t="s">
        <v>1038</v>
      </c>
      <c r="G109" s="193" t="s">
        <v>196</v>
      </c>
      <c r="H109" s="194">
        <v>5</v>
      </c>
      <c r="I109" s="195"/>
      <c r="J109" s="196">
        <f t="shared" si="10"/>
        <v>0</v>
      </c>
      <c r="K109" s="192" t="s">
        <v>21</v>
      </c>
      <c r="L109" s="59"/>
      <c r="M109" s="197" t="s">
        <v>21</v>
      </c>
      <c r="N109" s="198" t="s">
        <v>45</v>
      </c>
      <c r="O109" s="40"/>
      <c r="P109" s="199">
        <f t="shared" si="11"/>
        <v>0</v>
      </c>
      <c r="Q109" s="199">
        <v>0</v>
      </c>
      <c r="R109" s="199">
        <f t="shared" si="12"/>
        <v>0</v>
      </c>
      <c r="S109" s="199">
        <v>0</v>
      </c>
      <c r="T109" s="200">
        <f t="shared" si="13"/>
        <v>0</v>
      </c>
      <c r="AR109" s="22" t="s">
        <v>175</v>
      </c>
      <c r="AT109" s="22" t="s">
        <v>151</v>
      </c>
      <c r="AU109" s="22" t="s">
        <v>82</v>
      </c>
      <c r="AY109" s="22" t="s">
        <v>148</v>
      </c>
      <c r="BE109" s="201">
        <f t="shared" si="14"/>
        <v>0</v>
      </c>
      <c r="BF109" s="201">
        <f t="shared" si="15"/>
        <v>0</v>
      </c>
      <c r="BG109" s="201">
        <f t="shared" si="16"/>
        <v>0</v>
      </c>
      <c r="BH109" s="201">
        <f t="shared" si="17"/>
        <v>0</v>
      </c>
      <c r="BI109" s="201">
        <f t="shared" si="18"/>
        <v>0</v>
      </c>
      <c r="BJ109" s="22" t="s">
        <v>155</v>
      </c>
      <c r="BK109" s="201">
        <f t="shared" si="19"/>
        <v>0</v>
      </c>
      <c r="BL109" s="22" t="s">
        <v>175</v>
      </c>
      <c r="BM109" s="22" t="s">
        <v>1361</v>
      </c>
    </row>
    <row r="110" spans="2:65" s="1" customFormat="1" ht="16.5" customHeight="1">
      <c r="B110" s="39"/>
      <c r="C110" s="190" t="s">
        <v>245</v>
      </c>
      <c r="D110" s="190" t="s">
        <v>151</v>
      </c>
      <c r="E110" s="191" t="s">
        <v>1040</v>
      </c>
      <c r="F110" s="192" t="s">
        <v>1041</v>
      </c>
      <c r="G110" s="193" t="s">
        <v>174</v>
      </c>
      <c r="H110" s="194">
        <v>235</v>
      </c>
      <c r="I110" s="195"/>
      <c r="J110" s="196">
        <f t="shared" si="10"/>
        <v>0</v>
      </c>
      <c r="K110" s="192" t="s">
        <v>21</v>
      </c>
      <c r="L110" s="59"/>
      <c r="M110" s="197" t="s">
        <v>21</v>
      </c>
      <c r="N110" s="198" t="s">
        <v>45</v>
      </c>
      <c r="O110" s="40"/>
      <c r="P110" s="199">
        <f t="shared" si="11"/>
        <v>0</v>
      </c>
      <c r="Q110" s="199">
        <v>0</v>
      </c>
      <c r="R110" s="199">
        <f t="shared" si="12"/>
        <v>0</v>
      </c>
      <c r="S110" s="199">
        <v>0</v>
      </c>
      <c r="T110" s="200">
        <f t="shared" si="13"/>
        <v>0</v>
      </c>
      <c r="AR110" s="22" t="s">
        <v>175</v>
      </c>
      <c r="AT110" s="22" t="s">
        <v>151</v>
      </c>
      <c r="AU110" s="22" t="s">
        <v>82</v>
      </c>
      <c r="AY110" s="22" t="s">
        <v>148</v>
      </c>
      <c r="BE110" s="201">
        <f t="shared" si="14"/>
        <v>0</v>
      </c>
      <c r="BF110" s="201">
        <f t="shared" si="15"/>
        <v>0</v>
      </c>
      <c r="BG110" s="201">
        <f t="shared" si="16"/>
        <v>0</v>
      </c>
      <c r="BH110" s="201">
        <f t="shared" si="17"/>
        <v>0</v>
      </c>
      <c r="BI110" s="201">
        <f t="shared" si="18"/>
        <v>0</v>
      </c>
      <c r="BJ110" s="22" t="s">
        <v>155</v>
      </c>
      <c r="BK110" s="201">
        <f t="shared" si="19"/>
        <v>0</v>
      </c>
      <c r="BL110" s="22" t="s">
        <v>175</v>
      </c>
      <c r="BM110" s="22" t="s">
        <v>1362</v>
      </c>
    </row>
    <row r="111" spans="2:65" s="1" customFormat="1" ht="16.5" customHeight="1">
      <c r="B111" s="39"/>
      <c r="C111" s="190" t="s">
        <v>257</v>
      </c>
      <c r="D111" s="190" t="s">
        <v>151</v>
      </c>
      <c r="E111" s="191" t="s">
        <v>1043</v>
      </c>
      <c r="F111" s="192" t="s">
        <v>1044</v>
      </c>
      <c r="G111" s="193" t="s">
        <v>174</v>
      </c>
      <c r="H111" s="194">
        <v>155</v>
      </c>
      <c r="I111" s="195"/>
      <c r="J111" s="196">
        <f t="shared" si="10"/>
        <v>0</v>
      </c>
      <c r="K111" s="192" t="s">
        <v>21</v>
      </c>
      <c r="L111" s="59"/>
      <c r="M111" s="197" t="s">
        <v>21</v>
      </c>
      <c r="N111" s="198" t="s">
        <v>45</v>
      </c>
      <c r="O111" s="40"/>
      <c r="P111" s="199">
        <f t="shared" si="11"/>
        <v>0</v>
      </c>
      <c r="Q111" s="199">
        <v>0</v>
      </c>
      <c r="R111" s="199">
        <f t="shared" si="12"/>
        <v>0</v>
      </c>
      <c r="S111" s="199">
        <v>0</v>
      </c>
      <c r="T111" s="200">
        <f t="shared" si="13"/>
        <v>0</v>
      </c>
      <c r="AR111" s="22" t="s">
        <v>175</v>
      </c>
      <c r="AT111" s="22" t="s">
        <v>151</v>
      </c>
      <c r="AU111" s="22" t="s">
        <v>82</v>
      </c>
      <c r="AY111" s="22" t="s">
        <v>148</v>
      </c>
      <c r="BE111" s="201">
        <f t="shared" si="14"/>
        <v>0</v>
      </c>
      <c r="BF111" s="201">
        <f t="shared" si="15"/>
        <v>0</v>
      </c>
      <c r="BG111" s="201">
        <f t="shared" si="16"/>
        <v>0</v>
      </c>
      <c r="BH111" s="201">
        <f t="shared" si="17"/>
        <v>0</v>
      </c>
      <c r="BI111" s="201">
        <f t="shared" si="18"/>
        <v>0</v>
      </c>
      <c r="BJ111" s="22" t="s">
        <v>155</v>
      </c>
      <c r="BK111" s="201">
        <f t="shared" si="19"/>
        <v>0</v>
      </c>
      <c r="BL111" s="22" t="s">
        <v>175</v>
      </c>
      <c r="BM111" s="22" t="s">
        <v>1363</v>
      </c>
    </row>
    <row r="112" spans="2:65" s="1" customFormat="1" ht="16.5" customHeight="1">
      <c r="B112" s="39"/>
      <c r="C112" s="190" t="s">
        <v>262</v>
      </c>
      <c r="D112" s="190" t="s">
        <v>151</v>
      </c>
      <c r="E112" s="191" t="s">
        <v>1046</v>
      </c>
      <c r="F112" s="192" t="s">
        <v>1047</v>
      </c>
      <c r="G112" s="193" t="s">
        <v>174</v>
      </c>
      <c r="H112" s="194">
        <v>35</v>
      </c>
      <c r="I112" s="195"/>
      <c r="J112" s="196">
        <f t="shared" si="10"/>
        <v>0</v>
      </c>
      <c r="K112" s="192" t="s">
        <v>21</v>
      </c>
      <c r="L112" s="59"/>
      <c r="M112" s="197" t="s">
        <v>21</v>
      </c>
      <c r="N112" s="198" t="s">
        <v>45</v>
      </c>
      <c r="O112" s="40"/>
      <c r="P112" s="199">
        <f t="shared" si="11"/>
        <v>0</v>
      </c>
      <c r="Q112" s="199">
        <v>0</v>
      </c>
      <c r="R112" s="199">
        <f t="shared" si="12"/>
        <v>0</v>
      </c>
      <c r="S112" s="199">
        <v>0</v>
      </c>
      <c r="T112" s="200">
        <f t="shared" si="13"/>
        <v>0</v>
      </c>
      <c r="AR112" s="22" t="s">
        <v>175</v>
      </c>
      <c r="AT112" s="22" t="s">
        <v>151</v>
      </c>
      <c r="AU112" s="22" t="s">
        <v>82</v>
      </c>
      <c r="AY112" s="22" t="s">
        <v>148</v>
      </c>
      <c r="BE112" s="201">
        <f t="shared" si="14"/>
        <v>0</v>
      </c>
      <c r="BF112" s="201">
        <f t="shared" si="15"/>
        <v>0</v>
      </c>
      <c r="BG112" s="201">
        <f t="shared" si="16"/>
        <v>0</v>
      </c>
      <c r="BH112" s="201">
        <f t="shared" si="17"/>
        <v>0</v>
      </c>
      <c r="BI112" s="201">
        <f t="shared" si="18"/>
        <v>0</v>
      </c>
      <c r="BJ112" s="22" t="s">
        <v>155</v>
      </c>
      <c r="BK112" s="201">
        <f t="shared" si="19"/>
        <v>0</v>
      </c>
      <c r="BL112" s="22" t="s">
        <v>175</v>
      </c>
      <c r="BM112" s="22" t="s">
        <v>1364</v>
      </c>
    </row>
    <row r="113" spans="2:65" s="1" customFormat="1" ht="16.5" customHeight="1">
      <c r="B113" s="39"/>
      <c r="C113" s="190" t="s">
        <v>266</v>
      </c>
      <c r="D113" s="190" t="s">
        <v>151</v>
      </c>
      <c r="E113" s="191" t="s">
        <v>1049</v>
      </c>
      <c r="F113" s="192" t="s">
        <v>1050</v>
      </c>
      <c r="G113" s="193" t="s">
        <v>174</v>
      </c>
      <c r="H113" s="194">
        <v>75</v>
      </c>
      <c r="I113" s="195"/>
      <c r="J113" s="196">
        <f t="shared" si="10"/>
        <v>0</v>
      </c>
      <c r="K113" s="192" t="s">
        <v>21</v>
      </c>
      <c r="L113" s="59"/>
      <c r="M113" s="197" t="s">
        <v>21</v>
      </c>
      <c r="N113" s="198" t="s">
        <v>45</v>
      </c>
      <c r="O113" s="40"/>
      <c r="P113" s="199">
        <f t="shared" si="11"/>
        <v>0</v>
      </c>
      <c r="Q113" s="199">
        <v>0</v>
      </c>
      <c r="R113" s="199">
        <f t="shared" si="12"/>
        <v>0</v>
      </c>
      <c r="S113" s="199">
        <v>0</v>
      </c>
      <c r="T113" s="200">
        <f t="shared" si="13"/>
        <v>0</v>
      </c>
      <c r="AR113" s="22" t="s">
        <v>175</v>
      </c>
      <c r="AT113" s="22" t="s">
        <v>151</v>
      </c>
      <c r="AU113" s="22" t="s">
        <v>82</v>
      </c>
      <c r="AY113" s="22" t="s">
        <v>148</v>
      </c>
      <c r="BE113" s="201">
        <f t="shared" si="14"/>
        <v>0</v>
      </c>
      <c r="BF113" s="201">
        <f t="shared" si="15"/>
        <v>0</v>
      </c>
      <c r="BG113" s="201">
        <f t="shared" si="16"/>
        <v>0</v>
      </c>
      <c r="BH113" s="201">
        <f t="shared" si="17"/>
        <v>0</v>
      </c>
      <c r="BI113" s="201">
        <f t="shared" si="18"/>
        <v>0</v>
      </c>
      <c r="BJ113" s="22" t="s">
        <v>155</v>
      </c>
      <c r="BK113" s="201">
        <f t="shared" si="19"/>
        <v>0</v>
      </c>
      <c r="BL113" s="22" t="s">
        <v>175</v>
      </c>
      <c r="BM113" s="22" t="s">
        <v>1365</v>
      </c>
    </row>
    <row r="114" spans="2:65" s="1" customFormat="1" ht="16.5" customHeight="1">
      <c r="B114" s="39"/>
      <c r="C114" s="190" t="s">
        <v>272</v>
      </c>
      <c r="D114" s="190" t="s">
        <v>151</v>
      </c>
      <c r="E114" s="191" t="s">
        <v>1052</v>
      </c>
      <c r="F114" s="192" t="s">
        <v>1053</v>
      </c>
      <c r="G114" s="193" t="s">
        <v>174</v>
      </c>
      <c r="H114" s="194">
        <v>65</v>
      </c>
      <c r="I114" s="195"/>
      <c r="J114" s="196">
        <f t="shared" si="10"/>
        <v>0</v>
      </c>
      <c r="K114" s="192" t="s">
        <v>21</v>
      </c>
      <c r="L114" s="59"/>
      <c r="M114" s="197" t="s">
        <v>21</v>
      </c>
      <c r="N114" s="198" t="s">
        <v>45</v>
      </c>
      <c r="O114" s="40"/>
      <c r="P114" s="199">
        <f t="shared" si="11"/>
        <v>0</v>
      </c>
      <c r="Q114" s="199">
        <v>0</v>
      </c>
      <c r="R114" s="199">
        <f t="shared" si="12"/>
        <v>0</v>
      </c>
      <c r="S114" s="199">
        <v>0</v>
      </c>
      <c r="T114" s="200">
        <f t="shared" si="13"/>
        <v>0</v>
      </c>
      <c r="AR114" s="22" t="s">
        <v>175</v>
      </c>
      <c r="AT114" s="22" t="s">
        <v>151</v>
      </c>
      <c r="AU114" s="22" t="s">
        <v>82</v>
      </c>
      <c r="AY114" s="22" t="s">
        <v>148</v>
      </c>
      <c r="BE114" s="201">
        <f t="shared" si="14"/>
        <v>0</v>
      </c>
      <c r="BF114" s="201">
        <f t="shared" si="15"/>
        <v>0</v>
      </c>
      <c r="BG114" s="201">
        <f t="shared" si="16"/>
        <v>0</v>
      </c>
      <c r="BH114" s="201">
        <f t="shared" si="17"/>
        <v>0</v>
      </c>
      <c r="BI114" s="201">
        <f t="shared" si="18"/>
        <v>0</v>
      </c>
      <c r="BJ114" s="22" t="s">
        <v>155</v>
      </c>
      <c r="BK114" s="201">
        <f t="shared" si="19"/>
        <v>0</v>
      </c>
      <c r="BL114" s="22" t="s">
        <v>175</v>
      </c>
      <c r="BM114" s="22" t="s">
        <v>1366</v>
      </c>
    </row>
    <row r="115" spans="2:65" s="1" customFormat="1" ht="16.5" customHeight="1">
      <c r="B115" s="39"/>
      <c r="C115" s="190" t="s">
        <v>276</v>
      </c>
      <c r="D115" s="190" t="s">
        <v>151</v>
      </c>
      <c r="E115" s="191" t="s">
        <v>1055</v>
      </c>
      <c r="F115" s="192" t="s">
        <v>1056</v>
      </c>
      <c r="G115" s="193" t="s">
        <v>306</v>
      </c>
      <c r="H115" s="194">
        <v>1</v>
      </c>
      <c r="I115" s="195"/>
      <c r="J115" s="196">
        <f t="shared" si="10"/>
        <v>0</v>
      </c>
      <c r="K115" s="192" t="s">
        <v>21</v>
      </c>
      <c r="L115" s="59"/>
      <c r="M115" s="197" t="s">
        <v>21</v>
      </c>
      <c r="N115" s="198" t="s">
        <v>45</v>
      </c>
      <c r="O115" s="40"/>
      <c r="P115" s="199">
        <f t="shared" si="11"/>
        <v>0</v>
      </c>
      <c r="Q115" s="199">
        <v>0</v>
      </c>
      <c r="R115" s="199">
        <f t="shared" si="12"/>
        <v>0</v>
      </c>
      <c r="S115" s="199">
        <v>0</v>
      </c>
      <c r="T115" s="200">
        <f t="shared" si="13"/>
        <v>0</v>
      </c>
      <c r="AR115" s="22" t="s">
        <v>175</v>
      </c>
      <c r="AT115" s="22" t="s">
        <v>151</v>
      </c>
      <c r="AU115" s="22" t="s">
        <v>82</v>
      </c>
      <c r="AY115" s="22" t="s">
        <v>148</v>
      </c>
      <c r="BE115" s="201">
        <f t="shared" si="14"/>
        <v>0</v>
      </c>
      <c r="BF115" s="201">
        <f t="shared" si="15"/>
        <v>0</v>
      </c>
      <c r="BG115" s="201">
        <f t="shared" si="16"/>
        <v>0</v>
      </c>
      <c r="BH115" s="201">
        <f t="shared" si="17"/>
        <v>0</v>
      </c>
      <c r="BI115" s="201">
        <f t="shared" si="18"/>
        <v>0</v>
      </c>
      <c r="BJ115" s="22" t="s">
        <v>155</v>
      </c>
      <c r="BK115" s="201">
        <f t="shared" si="19"/>
        <v>0</v>
      </c>
      <c r="BL115" s="22" t="s">
        <v>175</v>
      </c>
      <c r="BM115" s="22" t="s">
        <v>1367</v>
      </c>
    </row>
    <row r="116" spans="2:65" s="1" customFormat="1" ht="16.5" customHeight="1">
      <c r="B116" s="39"/>
      <c r="C116" s="190" t="s">
        <v>280</v>
      </c>
      <c r="D116" s="190" t="s">
        <v>151</v>
      </c>
      <c r="E116" s="191" t="s">
        <v>1058</v>
      </c>
      <c r="F116" s="192" t="s">
        <v>913</v>
      </c>
      <c r="G116" s="193" t="s">
        <v>174</v>
      </c>
      <c r="H116" s="194">
        <v>20</v>
      </c>
      <c r="I116" s="195"/>
      <c r="J116" s="196">
        <f t="shared" si="10"/>
        <v>0</v>
      </c>
      <c r="K116" s="192" t="s">
        <v>21</v>
      </c>
      <c r="L116" s="59"/>
      <c r="M116" s="197" t="s">
        <v>21</v>
      </c>
      <c r="N116" s="198" t="s">
        <v>45</v>
      </c>
      <c r="O116" s="40"/>
      <c r="P116" s="199">
        <f t="shared" si="11"/>
        <v>0</v>
      </c>
      <c r="Q116" s="199">
        <v>0</v>
      </c>
      <c r="R116" s="199">
        <f t="shared" si="12"/>
        <v>0</v>
      </c>
      <c r="S116" s="199">
        <v>0</v>
      </c>
      <c r="T116" s="200">
        <f t="shared" si="13"/>
        <v>0</v>
      </c>
      <c r="AR116" s="22" t="s">
        <v>175</v>
      </c>
      <c r="AT116" s="22" t="s">
        <v>151</v>
      </c>
      <c r="AU116" s="22" t="s">
        <v>82</v>
      </c>
      <c r="AY116" s="22" t="s">
        <v>148</v>
      </c>
      <c r="BE116" s="201">
        <f t="shared" si="14"/>
        <v>0</v>
      </c>
      <c r="BF116" s="201">
        <f t="shared" si="15"/>
        <v>0</v>
      </c>
      <c r="BG116" s="201">
        <f t="shared" si="16"/>
        <v>0</v>
      </c>
      <c r="BH116" s="201">
        <f t="shared" si="17"/>
        <v>0</v>
      </c>
      <c r="BI116" s="201">
        <f t="shared" si="18"/>
        <v>0</v>
      </c>
      <c r="BJ116" s="22" t="s">
        <v>155</v>
      </c>
      <c r="BK116" s="201">
        <f t="shared" si="19"/>
        <v>0</v>
      </c>
      <c r="BL116" s="22" t="s">
        <v>175</v>
      </c>
      <c r="BM116" s="22" t="s">
        <v>1368</v>
      </c>
    </row>
    <row r="117" spans="2:65" s="1" customFormat="1" ht="16.5" customHeight="1">
      <c r="B117" s="39"/>
      <c r="C117" s="190" t="s">
        <v>285</v>
      </c>
      <c r="D117" s="190" t="s">
        <v>151</v>
      </c>
      <c r="E117" s="191" t="s">
        <v>1060</v>
      </c>
      <c r="F117" s="192" t="s">
        <v>916</v>
      </c>
      <c r="G117" s="193" t="s">
        <v>174</v>
      </c>
      <c r="H117" s="194">
        <v>10</v>
      </c>
      <c r="I117" s="195"/>
      <c r="J117" s="196">
        <f t="shared" si="10"/>
        <v>0</v>
      </c>
      <c r="K117" s="192" t="s">
        <v>21</v>
      </c>
      <c r="L117" s="59"/>
      <c r="M117" s="197" t="s">
        <v>21</v>
      </c>
      <c r="N117" s="198" t="s">
        <v>45</v>
      </c>
      <c r="O117" s="40"/>
      <c r="P117" s="199">
        <f t="shared" si="11"/>
        <v>0</v>
      </c>
      <c r="Q117" s="199">
        <v>0</v>
      </c>
      <c r="R117" s="199">
        <f t="shared" si="12"/>
        <v>0</v>
      </c>
      <c r="S117" s="199">
        <v>0</v>
      </c>
      <c r="T117" s="200">
        <f t="shared" si="13"/>
        <v>0</v>
      </c>
      <c r="AR117" s="22" t="s">
        <v>175</v>
      </c>
      <c r="AT117" s="22" t="s">
        <v>151</v>
      </c>
      <c r="AU117" s="22" t="s">
        <v>82</v>
      </c>
      <c r="AY117" s="22" t="s">
        <v>148</v>
      </c>
      <c r="BE117" s="201">
        <f t="shared" si="14"/>
        <v>0</v>
      </c>
      <c r="BF117" s="201">
        <f t="shared" si="15"/>
        <v>0</v>
      </c>
      <c r="BG117" s="201">
        <f t="shared" si="16"/>
        <v>0</v>
      </c>
      <c r="BH117" s="201">
        <f t="shared" si="17"/>
        <v>0</v>
      </c>
      <c r="BI117" s="201">
        <f t="shared" si="18"/>
        <v>0</v>
      </c>
      <c r="BJ117" s="22" t="s">
        <v>155</v>
      </c>
      <c r="BK117" s="201">
        <f t="shared" si="19"/>
        <v>0</v>
      </c>
      <c r="BL117" s="22" t="s">
        <v>175</v>
      </c>
      <c r="BM117" s="22" t="s">
        <v>1369</v>
      </c>
    </row>
    <row r="118" spans="2:65" s="1" customFormat="1" ht="16.5" customHeight="1">
      <c r="B118" s="39"/>
      <c r="C118" s="190" t="s">
        <v>289</v>
      </c>
      <c r="D118" s="190" t="s">
        <v>151</v>
      </c>
      <c r="E118" s="191" t="s">
        <v>1062</v>
      </c>
      <c r="F118" s="192" t="s">
        <v>1063</v>
      </c>
      <c r="G118" s="193" t="s">
        <v>174</v>
      </c>
      <c r="H118" s="194">
        <v>30</v>
      </c>
      <c r="I118" s="195"/>
      <c r="J118" s="196">
        <f t="shared" si="10"/>
        <v>0</v>
      </c>
      <c r="K118" s="192" t="s">
        <v>21</v>
      </c>
      <c r="L118" s="59"/>
      <c r="M118" s="197" t="s">
        <v>21</v>
      </c>
      <c r="N118" s="198" t="s">
        <v>45</v>
      </c>
      <c r="O118" s="40"/>
      <c r="P118" s="199">
        <f t="shared" si="11"/>
        <v>0</v>
      </c>
      <c r="Q118" s="199">
        <v>0</v>
      </c>
      <c r="R118" s="199">
        <f t="shared" si="12"/>
        <v>0</v>
      </c>
      <c r="S118" s="199">
        <v>0</v>
      </c>
      <c r="T118" s="200">
        <f t="shared" si="13"/>
        <v>0</v>
      </c>
      <c r="AR118" s="22" t="s">
        <v>175</v>
      </c>
      <c r="AT118" s="22" t="s">
        <v>151</v>
      </c>
      <c r="AU118" s="22" t="s">
        <v>82</v>
      </c>
      <c r="AY118" s="22" t="s">
        <v>148</v>
      </c>
      <c r="BE118" s="201">
        <f t="shared" si="14"/>
        <v>0</v>
      </c>
      <c r="BF118" s="201">
        <f t="shared" si="15"/>
        <v>0</v>
      </c>
      <c r="BG118" s="201">
        <f t="shared" si="16"/>
        <v>0</v>
      </c>
      <c r="BH118" s="201">
        <f t="shared" si="17"/>
        <v>0</v>
      </c>
      <c r="BI118" s="201">
        <f t="shared" si="18"/>
        <v>0</v>
      </c>
      <c r="BJ118" s="22" t="s">
        <v>155</v>
      </c>
      <c r="BK118" s="201">
        <f t="shared" si="19"/>
        <v>0</v>
      </c>
      <c r="BL118" s="22" t="s">
        <v>175</v>
      </c>
      <c r="BM118" s="22" t="s">
        <v>1370</v>
      </c>
    </row>
    <row r="119" spans="2:65" s="1" customFormat="1" ht="16.5" customHeight="1">
      <c r="B119" s="39"/>
      <c r="C119" s="190" t="s">
        <v>293</v>
      </c>
      <c r="D119" s="190" t="s">
        <v>151</v>
      </c>
      <c r="E119" s="191" t="s">
        <v>1065</v>
      </c>
      <c r="F119" s="192" t="s">
        <v>1066</v>
      </c>
      <c r="G119" s="193" t="s">
        <v>174</v>
      </c>
      <c r="H119" s="194">
        <v>90</v>
      </c>
      <c r="I119" s="195"/>
      <c r="J119" s="196">
        <f t="shared" si="10"/>
        <v>0</v>
      </c>
      <c r="K119" s="192" t="s">
        <v>21</v>
      </c>
      <c r="L119" s="59"/>
      <c r="M119" s="197" t="s">
        <v>21</v>
      </c>
      <c r="N119" s="198" t="s">
        <v>45</v>
      </c>
      <c r="O119" s="40"/>
      <c r="P119" s="199">
        <f t="shared" si="11"/>
        <v>0</v>
      </c>
      <c r="Q119" s="199">
        <v>0</v>
      </c>
      <c r="R119" s="199">
        <f t="shared" si="12"/>
        <v>0</v>
      </c>
      <c r="S119" s="199">
        <v>0</v>
      </c>
      <c r="T119" s="200">
        <f t="shared" si="13"/>
        <v>0</v>
      </c>
      <c r="AR119" s="22" t="s">
        <v>175</v>
      </c>
      <c r="AT119" s="22" t="s">
        <v>151</v>
      </c>
      <c r="AU119" s="22" t="s">
        <v>82</v>
      </c>
      <c r="AY119" s="22" t="s">
        <v>148</v>
      </c>
      <c r="BE119" s="201">
        <f t="shared" si="14"/>
        <v>0</v>
      </c>
      <c r="BF119" s="201">
        <f t="shared" si="15"/>
        <v>0</v>
      </c>
      <c r="BG119" s="201">
        <f t="shared" si="16"/>
        <v>0</v>
      </c>
      <c r="BH119" s="201">
        <f t="shared" si="17"/>
        <v>0</v>
      </c>
      <c r="BI119" s="201">
        <f t="shared" si="18"/>
        <v>0</v>
      </c>
      <c r="BJ119" s="22" t="s">
        <v>155</v>
      </c>
      <c r="BK119" s="201">
        <f t="shared" si="19"/>
        <v>0</v>
      </c>
      <c r="BL119" s="22" t="s">
        <v>175</v>
      </c>
      <c r="BM119" s="22" t="s">
        <v>1371</v>
      </c>
    </row>
    <row r="120" spans="2:65" s="1" customFormat="1" ht="16.5" customHeight="1">
      <c r="B120" s="39"/>
      <c r="C120" s="190" t="s">
        <v>297</v>
      </c>
      <c r="D120" s="190" t="s">
        <v>151</v>
      </c>
      <c r="E120" s="191" t="s">
        <v>1068</v>
      </c>
      <c r="F120" s="192" t="s">
        <v>1069</v>
      </c>
      <c r="G120" s="193" t="s">
        <v>174</v>
      </c>
      <c r="H120" s="194">
        <v>45</v>
      </c>
      <c r="I120" s="195"/>
      <c r="J120" s="196">
        <f t="shared" si="10"/>
        <v>0</v>
      </c>
      <c r="K120" s="192" t="s">
        <v>21</v>
      </c>
      <c r="L120" s="59"/>
      <c r="M120" s="197" t="s">
        <v>21</v>
      </c>
      <c r="N120" s="198" t="s">
        <v>45</v>
      </c>
      <c r="O120" s="40"/>
      <c r="P120" s="199">
        <f t="shared" si="11"/>
        <v>0</v>
      </c>
      <c r="Q120" s="199">
        <v>0</v>
      </c>
      <c r="R120" s="199">
        <f t="shared" si="12"/>
        <v>0</v>
      </c>
      <c r="S120" s="199">
        <v>0</v>
      </c>
      <c r="T120" s="200">
        <f t="shared" si="13"/>
        <v>0</v>
      </c>
      <c r="AR120" s="22" t="s">
        <v>175</v>
      </c>
      <c r="AT120" s="22" t="s">
        <v>151</v>
      </c>
      <c r="AU120" s="22" t="s">
        <v>82</v>
      </c>
      <c r="AY120" s="22" t="s">
        <v>148</v>
      </c>
      <c r="BE120" s="201">
        <f t="shared" si="14"/>
        <v>0</v>
      </c>
      <c r="BF120" s="201">
        <f t="shared" si="15"/>
        <v>0</v>
      </c>
      <c r="BG120" s="201">
        <f t="shared" si="16"/>
        <v>0</v>
      </c>
      <c r="BH120" s="201">
        <f t="shared" si="17"/>
        <v>0</v>
      </c>
      <c r="BI120" s="201">
        <f t="shared" si="18"/>
        <v>0</v>
      </c>
      <c r="BJ120" s="22" t="s">
        <v>155</v>
      </c>
      <c r="BK120" s="201">
        <f t="shared" si="19"/>
        <v>0</v>
      </c>
      <c r="BL120" s="22" t="s">
        <v>175</v>
      </c>
      <c r="BM120" s="22" t="s">
        <v>1372</v>
      </c>
    </row>
    <row r="121" spans="2:65" s="1" customFormat="1" ht="16.5" customHeight="1">
      <c r="B121" s="39"/>
      <c r="C121" s="190" t="s">
        <v>303</v>
      </c>
      <c r="D121" s="190" t="s">
        <v>151</v>
      </c>
      <c r="E121" s="191" t="s">
        <v>1071</v>
      </c>
      <c r="F121" s="192" t="s">
        <v>1072</v>
      </c>
      <c r="G121" s="193" t="s">
        <v>1073</v>
      </c>
      <c r="H121" s="194">
        <v>3</v>
      </c>
      <c r="I121" s="195"/>
      <c r="J121" s="196">
        <f t="shared" si="10"/>
        <v>0</v>
      </c>
      <c r="K121" s="192" t="s">
        <v>21</v>
      </c>
      <c r="L121" s="59"/>
      <c r="M121" s="197" t="s">
        <v>21</v>
      </c>
      <c r="N121" s="198" t="s">
        <v>45</v>
      </c>
      <c r="O121" s="40"/>
      <c r="P121" s="199">
        <f t="shared" si="11"/>
        <v>0</v>
      </c>
      <c r="Q121" s="199">
        <v>0</v>
      </c>
      <c r="R121" s="199">
        <f t="shared" si="12"/>
        <v>0</v>
      </c>
      <c r="S121" s="199">
        <v>0</v>
      </c>
      <c r="T121" s="200">
        <f t="shared" si="13"/>
        <v>0</v>
      </c>
      <c r="AR121" s="22" t="s">
        <v>175</v>
      </c>
      <c r="AT121" s="22" t="s">
        <v>151</v>
      </c>
      <c r="AU121" s="22" t="s">
        <v>82</v>
      </c>
      <c r="AY121" s="22" t="s">
        <v>148</v>
      </c>
      <c r="BE121" s="201">
        <f t="shared" si="14"/>
        <v>0</v>
      </c>
      <c r="BF121" s="201">
        <f t="shared" si="15"/>
        <v>0</v>
      </c>
      <c r="BG121" s="201">
        <f t="shared" si="16"/>
        <v>0</v>
      </c>
      <c r="BH121" s="201">
        <f t="shared" si="17"/>
        <v>0</v>
      </c>
      <c r="BI121" s="201">
        <f t="shared" si="18"/>
        <v>0</v>
      </c>
      <c r="BJ121" s="22" t="s">
        <v>155</v>
      </c>
      <c r="BK121" s="201">
        <f t="shared" si="19"/>
        <v>0</v>
      </c>
      <c r="BL121" s="22" t="s">
        <v>175</v>
      </c>
      <c r="BM121" s="22" t="s">
        <v>1373</v>
      </c>
    </row>
    <row r="122" spans="2:65" s="10" customFormat="1" ht="29.85" customHeight="1">
      <c r="B122" s="174"/>
      <c r="C122" s="175"/>
      <c r="D122" s="176" t="s">
        <v>71</v>
      </c>
      <c r="E122" s="188" t="s">
        <v>830</v>
      </c>
      <c r="F122" s="188" t="s">
        <v>948</v>
      </c>
      <c r="G122" s="175"/>
      <c r="H122" s="175"/>
      <c r="I122" s="178"/>
      <c r="J122" s="189">
        <f>BK122</f>
        <v>0</v>
      </c>
      <c r="K122" s="175"/>
      <c r="L122" s="180"/>
      <c r="M122" s="181"/>
      <c r="N122" s="182"/>
      <c r="O122" s="182"/>
      <c r="P122" s="183">
        <f>SUM(P123:P132)</f>
        <v>0</v>
      </c>
      <c r="Q122" s="182"/>
      <c r="R122" s="183">
        <f>SUM(R123:R132)</f>
        <v>0</v>
      </c>
      <c r="S122" s="182"/>
      <c r="T122" s="184">
        <f>SUM(T123:T132)</f>
        <v>0</v>
      </c>
      <c r="AR122" s="185" t="s">
        <v>82</v>
      </c>
      <c r="AT122" s="186" t="s">
        <v>71</v>
      </c>
      <c r="AU122" s="186" t="s">
        <v>80</v>
      </c>
      <c r="AY122" s="185" t="s">
        <v>148</v>
      </c>
      <c r="BK122" s="187">
        <f>SUM(BK123:BK132)</f>
        <v>0</v>
      </c>
    </row>
    <row r="123" spans="2:65" s="1" customFormat="1" ht="16.5" customHeight="1">
      <c r="B123" s="39"/>
      <c r="C123" s="190" t="s">
        <v>312</v>
      </c>
      <c r="D123" s="190" t="s">
        <v>151</v>
      </c>
      <c r="E123" s="191" t="s">
        <v>1075</v>
      </c>
      <c r="F123" s="192" t="s">
        <v>1076</v>
      </c>
      <c r="G123" s="193" t="s">
        <v>196</v>
      </c>
      <c r="H123" s="194">
        <v>1</v>
      </c>
      <c r="I123" s="195"/>
      <c r="J123" s="196">
        <f t="shared" ref="J123:J128" si="20">ROUND(I123*H123,2)</f>
        <v>0</v>
      </c>
      <c r="K123" s="192" t="s">
        <v>21</v>
      </c>
      <c r="L123" s="59"/>
      <c r="M123" s="197" t="s">
        <v>21</v>
      </c>
      <c r="N123" s="198" t="s">
        <v>45</v>
      </c>
      <c r="O123" s="40"/>
      <c r="P123" s="199">
        <f t="shared" ref="P123:P128" si="21">O123*H123</f>
        <v>0</v>
      </c>
      <c r="Q123" s="199">
        <v>0</v>
      </c>
      <c r="R123" s="199">
        <f t="shared" ref="R123:R128" si="22">Q123*H123</f>
        <v>0</v>
      </c>
      <c r="S123" s="199">
        <v>0</v>
      </c>
      <c r="T123" s="200">
        <f t="shared" ref="T123:T128" si="23">S123*H123</f>
        <v>0</v>
      </c>
      <c r="AR123" s="22" t="s">
        <v>175</v>
      </c>
      <c r="AT123" s="22" t="s">
        <v>151</v>
      </c>
      <c r="AU123" s="22" t="s">
        <v>82</v>
      </c>
      <c r="AY123" s="22" t="s">
        <v>148</v>
      </c>
      <c r="BE123" s="201">
        <f t="shared" ref="BE123:BE128" si="24">IF(N123="základní",J123,0)</f>
        <v>0</v>
      </c>
      <c r="BF123" s="201">
        <f t="shared" ref="BF123:BF128" si="25">IF(N123="snížená",J123,0)</f>
        <v>0</v>
      </c>
      <c r="BG123" s="201">
        <f t="shared" ref="BG123:BG128" si="26">IF(N123="zákl. přenesená",J123,0)</f>
        <v>0</v>
      </c>
      <c r="BH123" s="201">
        <f t="shared" ref="BH123:BH128" si="27">IF(N123="sníž. přenesená",J123,0)</f>
        <v>0</v>
      </c>
      <c r="BI123" s="201">
        <f t="shared" ref="BI123:BI128" si="28">IF(N123="nulová",J123,0)</f>
        <v>0</v>
      </c>
      <c r="BJ123" s="22" t="s">
        <v>155</v>
      </c>
      <c r="BK123" s="201">
        <f t="shared" ref="BK123:BK128" si="29">ROUND(I123*H123,2)</f>
        <v>0</v>
      </c>
      <c r="BL123" s="22" t="s">
        <v>175</v>
      </c>
      <c r="BM123" s="22" t="s">
        <v>1374</v>
      </c>
    </row>
    <row r="124" spans="2:65" s="1" customFormat="1" ht="16.5" customHeight="1">
      <c r="B124" s="39"/>
      <c r="C124" s="190" t="s">
        <v>317</v>
      </c>
      <c r="D124" s="190" t="s">
        <v>151</v>
      </c>
      <c r="E124" s="191" t="s">
        <v>1078</v>
      </c>
      <c r="F124" s="192" t="s">
        <v>1079</v>
      </c>
      <c r="G124" s="193" t="s">
        <v>306</v>
      </c>
      <c r="H124" s="194">
        <v>1</v>
      </c>
      <c r="I124" s="195"/>
      <c r="J124" s="196">
        <f t="shared" si="20"/>
        <v>0</v>
      </c>
      <c r="K124" s="192" t="s">
        <v>21</v>
      </c>
      <c r="L124" s="59"/>
      <c r="M124" s="197" t="s">
        <v>21</v>
      </c>
      <c r="N124" s="198" t="s">
        <v>45</v>
      </c>
      <c r="O124" s="40"/>
      <c r="P124" s="199">
        <f t="shared" si="21"/>
        <v>0</v>
      </c>
      <c r="Q124" s="199">
        <v>0</v>
      </c>
      <c r="R124" s="199">
        <f t="shared" si="22"/>
        <v>0</v>
      </c>
      <c r="S124" s="199">
        <v>0</v>
      </c>
      <c r="T124" s="200">
        <f t="shared" si="23"/>
        <v>0</v>
      </c>
      <c r="AR124" s="22" t="s">
        <v>175</v>
      </c>
      <c r="AT124" s="22" t="s">
        <v>151</v>
      </c>
      <c r="AU124" s="22" t="s">
        <v>82</v>
      </c>
      <c r="AY124" s="22" t="s">
        <v>148</v>
      </c>
      <c r="BE124" s="201">
        <f t="shared" si="24"/>
        <v>0</v>
      </c>
      <c r="BF124" s="201">
        <f t="shared" si="25"/>
        <v>0</v>
      </c>
      <c r="BG124" s="201">
        <f t="shared" si="26"/>
        <v>0</v>
      </c>
      <c r="BH124" s="201">
        <f t="shared" si="27"/>
        <v>0</v>
      </c>
      <c r="BI124" s="201">
        <f t="shared" si="28"/>
        <v>0</v>
      </c>
      <c r="BJ124" s="22" t="s">
        <v>155</v>
      </c>
      <c r="BK124" s="201">
        <f t="shared" si="29"/>
        <v>0</v>
      </c>
      <c r="BL124" s="22" t="s">
        <v>175</v>
      </c>
      <c r="BM124" s="22" t="s">
        <v>1375</v>
      </c>
    </row>
    <row r="125" spans="2:65" s="1" customFormat="1" ht="16.5" customHeight="1">
      <c r="B125" s="39"/>
      <c r="C125" s="190" t="s">
        <v>322</v>
      </c>
      <c r="D125" s="190" t="s">
        <v>151</v>
      </c>
      <c r="E125" s="191" t="s">
        <v>1081</v>
      </c>
      <c r="F125" s="192" t="s">
        <v>372</v>
      </c>
      <c r="G125" s="193" t="s">
        <v>306</v>
      </c>
      <c r="H125" s="194">
        <v>1</v>
      </c>
      <c r="I125" s="195"/>
      <c r="J125" s="196">
        <f t="shared" si="20"/>
        <v>0</v>
      </c>
      <c r="K125" s="192" t="s">
        <v>21</v>
      </c>
      <c r="L125" s="59"/>
      <c r="M125" s="197" t="s">
        <v>21</v>
      </c>
      <c r="N125" s="198" t="s">
        <v>45</v>
      </c>
      <c r="O125" s="40"/>
      <c r="P125" s="199">
        <f t="shared" si="21"/>
        <v>0</v>
      </c>
      <c r="Q125" s="199">
        <v>0</v>
      </c>
      <c r="R125" s="199">
        <f t="shared" si="22"/>
        <v>0</v>
      </c>
      <c r="S125" s="199">
        <v>0</v>
      </c>
      <c r="T125" s="200">
        <f t="shared" si="23"/>
        <v>0</v>
      </c>
      <c r="AR125" s="22" t="s">
        <v>175</v>
      </c>
      <c r="AT125" s="22" t="s">
        <v>151</v>
      </c>
      <c r="AU125" s="22" t="s">
        <v>82</v>
      </c>
      <c r="AY125" s="22" t="s">
        <v>148</v>
      </c>
      <c r="BE125" s="201">
        <f t="shared" si="24"/>
        <v>0</v>
      </c>
      <c r="BF125" s="201">
        <f t="shared" si="25"/>
        <v>0</v>
      </c>
      <c r="BG125" s="201">
        <f t="shared" si="26"/>
        <v>0</v>
      </c>
      <c r="BH125" s="201">
        <f t="shared" si="27"/>
        <v>0</v>
      </c>
      <c r="BI125" s="201">
        <f t="shared" si="28"/>
        <v>0</v>
      </c>
      <c r="BJ125" s="22" t="s">
        <v>155</v>
      </c>
      <c r="BK125" s="201">
        <f t="shared" si="29"/>
        <v>0</v>
      </c>
      <c r="BL125" s="22" t="s">
        <v>175</v>
      </c>
      <c r="BM125" s="22" t="s">
        <v>1376</v>
      </c>
    </row>
    <row r="126" spans="2:65" s="1" customFormat="1" ht="16.5" customHeight="1">
      <c r="B126" s="39"/>
      <c r="C126" s="190" t="s">
        <v>326</v>
      </c>
      <c r="D126" s="190" t="s">
        <v>151</v>
      </c>
      <c r="E126" s="191" t="s">
        <v>1083</v>
      </c>
      <c r="F126" s="192" t="s">
        <v>1084</v>
      </c>
      <c r="G126" s="193" t="s">
        <v>355</v>
      </c>
      <c r="H126" s="194">
        <v>12</v>
      </c>
      <c r="I126" s="195"/>
      <c r="J126" s="196">
        <f t="shared" si="20"/>
        <v>0</v>
      </c>
      <c r="K126" s="192" t="s">
        <v>21</v>
      </c>
      <c r="L126" s="59"/>
      <c r="M126" s="197" t="s">
        <v>21</v>
      </c>
      <c r="N126" s="198" t="s">
        <v>45</v>
      </c>
      <c r="O126" s="40"/>
      <c r="P126" s="199">
        <f t="shared" si="21"/>
        <v>0</v>
      </c>
      <c r="Q126" s="199">
        <v>0</v>
      </c>
      <c r="R126" s="199">
        <f t="shared" si="22"/>
        <v>0</v>
      </c>
      <c r="S126" s="199">
        <v>0</v>
      </c>
      <c r="T126" s="200">
        <f t="shared" si="23"/>
        <v>0</v>
      </c>
      <c r="AR126" s="22" t="s">
        <v>175</v>
      </c>
      <c r="AT126" s="22" t="s">
        <v>151</v>
      </c>
      <c r="AU126" s="22" t="s">
        <v>82</v>
      </c>
      <c r="AY126" s="22" t="s">
        <v>148</v>
      </c>
      <c r="BE126" s="201">
        <f t="shared" si="24"/>
        <v>0</v>
      </c>
      <c r="BF126" s="201">
        <f t="shared" si="25"/>
        <v>0</v>
      </c>
      <c r="BG126" s="201">
        <f t="shared" si="26"/>
        <v>0</v>
      </c>
      <c r="BH126" s="201">
        <f t="shared" si="27"/>
        <v>0</v>
      </c>
      <c r="BI126" s="201">
        <f t="shared" si="28"/>
        <v>0</v>
      </c>
      <c r="BJ126" s="22" t="s">
        <v>155</v>
      </c>
      <c r="BK126" s="201">
        <f t="shared" si="29"/>
        <v>0</v>
      </c>
      <c r="BL126" s="22" t="s">
        <v>175</v>
      </c>
      <c r="BM126" s="22" t="s">
        <v>1377</v>
      </c>
    </row>
    <row r="127" spans="2:65" s="1" customFormat="1" ht="16.5" customHeight="1">
      <c r="B127" s="39"/>
      <c r="C127" s="190" t="s">
        <v>330</v>
      </c>
      <c r="D127" s="190" t="s">
        <v>151</v>
      </c>
      <c r="E127" s="191" t="s">
        <v>1086</v>
      </c>
      <c r="F127" s="192" t="s">
        <v>1087</v>
      </c>
      <c r="G127" s="193" t="s">
        <v>355</v>
      </c>
      <c r="H127" s="194">
        <v>12</v>
      </c>
      <c r="I127" s="195"/>
      <c r="J127" s="196">
        <f t="shared" si="20"/>
        <v>0</v>
      </c>
      <c r="K127" s="192" t="s">
        <v>21</v>
      </c>
      <c r="L127" s="59"/>
      <c r="M127" s="197" t="s">
        <v>21</v>
      </c>
      <c r="N127" s="198" t="s">
        <v>45</v>
      </c>
      <c r="O127" s="40"/>
      <c r="P127" s="199">
        <f t="shared" si="21"/>
        <v>0</v>
      </c>
      <c r="Q127" s="199">
        <v>0</v>
      </c>
      <c r="R127" s="199">
        <f t="shared" si="22"/>
        <v>0</v>
      </c>
      <c r="S127" s="199">
        <v>0</v>
      </c>
      <c r="T127" s="200">
        <f t="shared" si="23"/>
        <v>0</v>
      </c>
      <c r="AR127" s="22" t="s">
        <v>175</v>
      </c>
      <c r="AT127" s="22" t="s">
        <v>151</v>
      </c>
      <c r="AU127" s="22" t="s">
        <v>82</v>
      </c>
      <c r="AY127" s="22" t="s">
        <v>148</v>
      </c>
      <c r="BE127" s="201">
        <f t="shared" si="24"/>
        <v>0</v>
      </c>
      <c r="BF127" s="201">
        <f t="shared" si="25"/>
        <v>0</v>
      </c>
      <c r="BG127" s="201">
        <f t="shared" si="26"/>
        <v>0</v>
      </c>
      <c r="BH127" s="201">
        <f t="shared" si="27"/>
        <v>0</v>
      </c>
      <c r="BI127" s="201">
        <f t="shared" si="28"/>
        <v>0</v>
      </c>
      <c r="BJ127" s="22" t="s">
        <v>155</v>
      </c>
      <c r="BK127" s="201">
        <f t="shared" si="29"/>
        <v>0</v>
      </c>
      <c r="BL127" s="22" t="s">
        <v>175</v>
      </c>
      <c r="BM127" s="22" t="s">
        <v>1378</v>
      </c>
    </row>
    <row r="128" spans="2:65" s="1" customFormat="1" ht="16.5" customHeight="1">
      <c r="B128" s="39"/>
      <c r="C128" s="190" t="s">
        <v>334</v>
      </c>
      <c r="D128" s="190" t="s">
        <v>151</v>
      </c>
      <c r="E128" s="191" t="s">
        <v>1089</v>
      </c>
      <c r="F128" s="192" t="s">
        <v>1090</v>
      </c>
      <c r="G128" s="193" t="s">
        <v>355</v>
      </c>
      <c r="H128" s="194">
        <v>24</v>
      </c>
      <c r="I128" s="195"/>
      <c r="J128" s="196">
        <f t="shared" si="20"/>
        <v>0</v>
      </c>
      <c r="K128" s="192" t="s">
        <v>21</v>
      </c>
      <c r="L128" s="59"/>
      <c r="M128" s="197" t="s">
        <v>21</v>
      </c>
      <c r="N128" s="198" t="s">
        <v>45</v>
      </c>
      <c r="O128" s="40"/>
      <c r="P128" s="199">
        <f t="shared" si="21"/>
        <v>0</v>
      </c>
      <c r="Q128" s="199">
        <v>0</v>
      </c>
      <c r="R128" s="199">
        <f t="shared" si="22"/>
        <v>0</v>
      </c>
      <c r="S128" s="199">
        <v>0</v>
      </c>
      <c r="T128" s="200">
        <f t="shared" si="23"/>
        <v>0</v>
      </c>
      <c r="AR128" s="22" t="s">
        <v>175</v>
      </c>
      <c r="AT128" s="22" t="s">
        <v>151</v>
      </c>
      <c r="AU128" s="22" t="s">
        <v>82</v>
      </c>
      <c r="AY128" s="22" t="s">
        <v>148</v>
      </c>
      <c r="BE128" s="201">
        <f t="shared" si="24"/>
        <v>0</v>
      </c>
      <c r="BF128" s="201">
        <f t="shared" si="25"/>
        <v>0</v>
      </c>
      <c r="BG128" s="201">
        <f t="shared" si="26"/>
        <v>0</v>
      </c>
      <c r="BH128" s="201">
        <f t="shared" si="27"/>
        <v>0</v>
      </c>
      <c r="BI128" s="201">
        <f t="shared" si="28"/>
        <v>0</v>
      </c>
      <c r="BJ128" s="22" t="s">
        <v>155</v>
      </c>
      <c r="BK128" s="201">
        <f t="shared" si="29"/>
        <v>0</v>
      </c>
      <c r="BL128" s="22" t="s">
        <v>175</v>
      </c>
      <c r="BM128" s="22" t="s">
        <v>1379</v>
      </c>
    </row>
    <row r="129" spans="2:65" s="1" customFormat="1" ht="81">
      <c r="B129" s="39"/>
      <c r="C129" s="61"/>
      <c r="D129" s="215" t="s">
        <v>835</v>
      </c>
      <c r="E129" s="61"/>
      <c r="F129" s="240" t="s">
        <v>1092</v>
      </c>
      <c r="G129" s="61"/>
      <c r="H129" s="61"/>
      <c r="I129" s="161"/>
      <c r="J129" s="61"/>
      <c r="K129" s="61"/>
      <c r="L129" s="59"/>
      <c r="M129" s="241"/>
      <c r="N129" s="40"/>
      <c r="O129" s="40"/>
      <c r="P129" s="40"/>
      <c r="Q129" s="40"/>
      <c r="R129" s="40"/>
      <c r="S129" s="40"/>
      <c r="T129" s="76"/>
      <c r="AT129" s="22" t="s">
        <v>835</v>
      </c>
      <c r="AU129" s="22" t="s">
        <v>82</v>
      </c>
    </row>
    <row r="130" spans="2:65" s="1" customFormat="1" ht="16.5" customHeight="1">
      <c r="B130" s="39"/>
      <c r="C130" s="190" t="s">
        <v>340</v>
      </c>
      <c r="D130" s="190" t="s">
        <v>151</v>
      </c>
      <c r="E130" s="191" t="s">
        <v>1093</v>
      </c>
      <c r="F130" s="192" t="s">
        <v>957</v>
      </c>
      <c r="G130" s="193" t="s">
        <v>306</v>
      </c>
      <c r="H130" s="194">
        <v>1</v>
      </c>
      <c r="I130" s="195"/>
      <c r="J130" s="196">
        <f>ROUND(I130*H130,2)</f>
        <v>0</v>
      </c>
      <c r="K130" s="192" t="s">
        <v>21</v>
      </c>
      <c r="L130" s="59"/>
      <c r="M130" s="197" t="s">
        <v>21</v>
      </c>
      <c r="N130" s="198" t="s">
        <v>45</v>
      </c>
      <c r="O130" s="40"/>
      <c r="P130" s="199">
        <f>O130*H130</f>
        <v>0</v>
      </c>
      <c r="Q130" s="199">
        <v>0</v>
      </c>
      <c r="R130" s="199">
        <f>Q130*H130</f>
        <v>0</v>
      </c>
      <c r="S130" s="199">
        <v>0</v>
      </c>
      <c r="T130" s="200">
        <f>S130*H130</f>
        <v>0</v>
      </c>
      <c r="AR130" s="22" t="s">
        <v>175</v>
      </c>
      <c r="AT130" s="22" t="s">
        <v>151</v>
      </c>
      <c r="AU130" s="22" t="s">
        <v>82</v>
      </c>
      <c r="AY130" s="22" t="s">
        <v>148</v>
      </c>
      <c r="BE130" s="201">
        <f>IF(N130="základní",J130,0)</f>
        <v>0</v>
      </c>
      <c r="BF130" s="201">
        <f>IF(N130="snížená",J130,0)</f>
        <v>0</v>
      </c>
      <c r="BG130" s="201">
        <f>IF(N130="zákl. přenesená",J130,0)</f>
        <v>0</v>
      </c>
      <c r="BH130" s="201">
        <f>IF(N130="sníž. přenesená",J130,0)</f>
        <v>0</v>
      </c>
      <c r="BI130" s="201">
        <f>IF(N130="nulová",J130,0)</f>
        <v>0</v>
      </c>
      <c r="BJ130" s="22" t="s">
        <v>155</v>
      </c>
      <c r="BK130" s="201">
        <f>ROUND(I130*H130,2)</f>
        <v>0</v>
      </c>
      <c r="BL130" s="22" t="s">
        <v>175</v>
      </c>
      <c r="BM130" s="22" t="s">
        <v>1380</v>
      </c>
    </row>
    <row r="131" spans="2:65" s="1" customFormat="1" ht="16.5" customHeight="1">
      <c r="B131" s="39"/>
      <c r="C131" s="190" t="s">
        <v>348</v>
      </c>
      <c r="D131" s="190" t="s">
        <v>151</v>
      </c>
      <c r="E131" s="191" t="s">
        <v>1095</v>
      </c>
      <c r="F131" s="192" t="s">
        <v>960</v>
      </c>
      <c r="G131" s="193" t="s">
        <v>306</v>
      </c>
      <c r="H131" s="194">
        <v>1</v>
      </c>
      <c r="I131" s="195"/>
      <c r="J131" s="196">
        <f>ROUND(I131*H131,2)</f>
        <v>0</v>
      </c>
      <c r="K131" s="192" t="s">
        <v>21</v>
      </c>
      <c r="L131" s="59"/>
      <c r="M131" s="197" t="s">
        <v>21</v>
      </c>
      <c r="N131" s="198" t="s">
        <v>45</v>
      </c>
      <c r="O131" s="40"/>
      <c r="P131" s="199">
        <f>O131*H131</f>
        <v>0</v>
      </c>
      <c r="Q131" s="199">
        <v>0</v>
      </c>
      <c r="R131" s="199">
        <f>Q131*H131</f>
        <v>0</v>
      </c>
      <c r="S131" s="199">
        <v>0</v>
      </c>
      <c r="T131" s="200">
        <f>S131*H131</f>
        <v>0</v>
      </c>
      <c r="AR131" s="22" t="s">
        <v>175</v>
      </c>
      <c r="AT131" s="22" t="s">
        <v>151</v>
      </c>
      <c r="AU131" s="22" t="s">
        <v>82</v>
      </c>
      <c r="AY131" s="22" t="s">
        <v>148</v>
      </c>
      <c r="BE131" s="201">
        <f>IF(N131="základní",J131,0)</f>
        <v>0</v>
      </c>
      <c r="BF131" s="201">
        <f>IF(N131="snížená",J131,0)</f>
        <v>0</v>
      </c>
      <c r="BG131" s="201">
        <f>IF(N131="zákl. přenesená",J131,0)</f>
        <v>0</v>
      </c>
      <c r="BH131" s="201">
        <f>IF(N131="sníž. přenesená",J131,0)</f>
        <v>0</v>
      </c>
      <c r="BI131" s="201">
        <f>IF(N131="nulová",J131,0)</f>
        <v>0</v>
      </c>
      <c r="BJ131" s="22" t="s">
        <v>155</v>
      </c>
      <c r="BK131" s="201">
        <f>ROUND(I131*H131,2)</f>
        <v>0</v>
      </c>
      <c r="BL131" s="22" t="s">
        <v>175</v>
      </c>
      <c r="BM131" s="22" t="s">
        <v>1381</v>
      </c>
    </row>
    <row r="132" spans="2:65" s="1" customFormat="1" ht="16.5" customHeight="1">
      <c r="B132" s="39"/>
      <c r="C132" s="190" t="s">
        <v>352</v>
      </c>
      <c r="D132" s="190" t="s">
        <v>151</v>
      </c>
      <c r="E132" s="191" t="s">
        <v>1097</v>
      </c>
      <c r="F132" s="192" t="s">
        <v>1098</v>
      </c>
      <c r="G132" s="193" t="s">
        <v>355</v>
      </c>
      <c r="H132" s="194">
        <v>8</v>
      </c>
      <c r="I132" s="195"/>
      <c r="J132" s="196">
        <f>ROUND(I132*H132,2)</f>
        <v>0</v>
      </c>
      <c r="K132" s="192" t="s">
        <v>21</v>
      </c>
      <c r="L132" s="59"/>
      <c r="M132" s="197" t="s">
        <v>21</v>
      </c>
      <c r="N132" s="236" t="s">
        <v>45</v>
      </c>
      <c r="O132" s="237"/>
      <c r="P132" s="238">
        <f>O132*H132</f>
        <v>0</v>
      </c>
      <c r="Q132" s="238">
        <v>0</v>
      </c>
      <c r="R132" s="238">
        <f>Q132*H132</f>
        <v>0</v>
      </c>
      <c r="S132" s="238">
        <v>0</v>
      </c>
      <c r="T132" s="239">
        <f>S132*H132</f>
        <v>0</v>
      </c>
      <c r="AR132" s="22" t="s">
        <v>175</v>
      </c>
      <c r="AT132" s="22" t="s">
        <v>151</v>
      </c>
      <c r="AU132" s="22" t="s">
        <v>82</v>
      </c>
      <c r="AY132" s="22" t="s">
        <v>148</v>
      </c>
      <c r="BE132" s="201">
        <f>IF(N132="základní",J132,0)</f>
        <v>0</v>
      </c>
      <c r="BF132" s="201">
        <f>IF(N132="snížená",J132,0)</f>
        <v>0</v>
      </c>
      <c r="BG132" s="201">
        <f>IF(N132="zákl. přenesená",J132,0)</f>
        <v>0</v>
      </c>
      <c r="BH132" s="201">
        <f>IF(N132="sníž. přenesená",J132,0)</f>
        <v>0</v>
      </c>
      <c r="BI132" s="201">
        <f>IF(N132="nulová",J132,0)</f>
        <v>0</v>
      </c>
      <c r="BJ132" s="22" t="s">
        <v>155</v>
      </c>
      <c r="BK132" s="201">
        <f>ROUND(I132*H132,2)</f>
        <v>0</v>
      </c>
      <c r="BL132" s="22" t="s">
        <v>175</v>
      </c>
      <c r="BM132" s="22" t="s">
        <v>1382</v>
      </c>
    </row>
    <row r="133" spans="2:65" s="1" customFormat="1" ht="6.95" customHeight="1">
      <c r="B133" s="54"/>
      <c r="C133" s="55"/>
      <c r="D133" s="55"/>
      <c r="E133" s="55"/>
      <c r="F133" s="55"/>
      <c r="G133" s="55"/>
      <c r="H133" s="55"/>
      <c r="I133" s="137"/>
      <c r="J133" s="55"/>
      <c r="K133" s="55"/>
      <c r="L133" s="59"/>
    </row>
  </sheetData>
  <sheetProtection algorithmName="SHA-512" hashValue="4Dq7AhrjEQXih0Se716P982PjtJopkjYnEFNW858o2ZFg5QVdYuBDj1GU6I8uelq2ULUkb0Oa2o2/b0RwZu1Nw==" saltValue="PLqncfRih6BoDu2siVKYp000dwpB/IsByaeP1BwMJUXVy9PP2J2XsbjyUuq656SFEYtKjCHVoKgsZXpp9VzE/w==" spinCount="100000" sheet="1" objects="1" scenarios="1" formatColumns="0" formatRows="0" autoFilter="0"/>
  <autoFilter ref="C79:K132"/>
  <mergeCells count="10">
    <mergeCell ref="J51:J52"/>
    <mergeCell ref="E70:H70"/>
    <mergeCell ref="E72:H72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79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68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9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19"/>
      <c r="B1" s="110"/>
      <c r="C1" s="110"/>
      <c r="D1" s="111" t="s">
        <v>1</v>
      </c>
      <c r="E1" s="110"/>
      <c r="F1" s="112" t="s">
        <v>104</v>
      </c>
      <c r="G1" s="366" t="s">
        <v>105</v>
      </c>
      <c r="H1" s="366"/>
      <c r="I1" s="113"/>
      <c r="J1" s="112" t="s">
        <v>106</v>
      </c>
      <c r="K1" s="111" t="s">
        <v>107</v>
      </c>
      <c r="L1" s="112" t="s">
        <v>108</v>
      </c>
      <c r="M1" s="112"/>
      <c r="N1" s="112"/>
      <c r="O1" s="112"/>
      <c r="P1" s="112"/>
      <c r="Q1" s="112"/>
      <c r="R1" s="112"/>
      <c r="S1" s="112"/>
      <c r="T1" s="112"/>
      <c r="U1" s="18"/>
      <c r="V1" s="18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</row>
    <row r="2" spans="1:70" ht="36.950000000000003" customHeight="1"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AT2" s="22" t="s">
        <v>103</v>
      </c>
    </row>
    <row r="3" spans="1:70" ht="6.95" customHeight="1">
      <c r="B3" s="23"/>
      <c r="C3" s="24"/>
      <c r="D3" s="24"/>
      <c r="E3" s="24"/>
      <c r="F3" s="24"/>
      <c r="G3" s="24"/>
      <c r="H3" s="24"/>
      <c r="I3" s="114"/>
      <c r="J3" s="24"/>
      <c r="K3" s="25"/>
      <c r="AT3" s="22" t="s">
        <v>82</v>
      </c>
    </row>
    <row r="4" spans="1:70" ht="36.950000000000003" customHeight="1">
      <c r="B4" s="26"/>
      <c r="C4" s="27"/>
      <c r="D4" s="28" t="s">
        <v>109</v>
      </c>
      <c r="E4" s="27"/>
      <c r="F4" s="27"/>
      <c r="G4" s="27"/>
      <c r="H4" s="27"/>
      <c r="I4" s="115"/>
      <c r="J4" s="27"/>
      <c r="K4" s="29"/>
      <c r="M4" s="30" t="s">
        <v>12</v>
      </c>
      <c r="AT4" s="22" t="s">
        <v>35</v>
      </c>
    </row>
    <row r="5" spans="1:70" ht="6.95" customHeight="1">
      <c r="B5" s="26"/>
      <c r="C5" s="27"/>
      <c r="D5" s="27"/>
      <c r="E5" s="27"/>
      <c r="F5" s="27"/>
      <c r="G5" s="27"/>
      <c r="H5" s="27"/>
      <c r="I5" s="115"/>
      <c r="J5" s="27"/>
      <c r="K5" s="29"/>
    </row>
    <row r="6" spans="1:70">
      <c r="B6" s="26"/>
      <c r="C6" s="27"/>
      <c r="D6" s="35" t="s">
        <v>18</v>
      </c>
      <c r="E6" s="27"/>
      <c r="F6" s="27"/>
      <c r="G6" s="27"/>
      <c r="H6" s="27"/>
      <c r="I6" s="115"/>
      <c r="J6" s="27"/>
      <c r="K6" s="29"/>
    </row>
    <row r="7" spans="1:70" ht="16.5" customHeight="1">
      <c r="B7" s="26"/>
      <c r="C7" s="27"/>
      <c r="D7" s="27"/>
      <c r="E7" s="358" t="str">
        <f>'Rekapitulace stavby'!K6</f>
        <v>Město Libavá - Rekonstrukce předávacích stanic PDA, kuchyně a teplovodu z CK</v>
      </c>
      <c r="F7" s="359"/>
      <c r="G7" s="359"/>
      <c r="H7" s="359"/>
      <c r="I7" s="115"/>
      <c r="J7" s="27"/>
      <c r="K7" s="29"/>
    </row>
    <row r="8" spans="1:70" s="1" customFormat="1">
      <c r="B8" s="39"/>
      <c r="C8" s="40"/>
      <c r="D8" s="35" t="s">
        <v>110</v>
      </c>
      <c r="E8" s="40"/>
      <c r="F8" s="40"/>
      <c r="G8" s="40"/>
      <c r="H8" s="40"/>
      <c r="I8" s="116"/>
      <c r="J8" s="40"/>
      <c r="K8" s="43"/>
    </row>
    <row r="9" spans="1:70" s="1" customFormat="1" ht="36.950000000000003" customHeight="1">
      <c r="B9" s="39"/>
      <c r="C9" s="40"/>
      <c r="D9" s="40"/>
      <c r="E9" s="360" t="s">
        <v>1383</v>
      </c>
      <c r="F9" s="361"/>
      <c r="G9" s="361"/>
      <c r="H9" s="361"/>
      <c r="I9" s="116"/>
      <c r="J9" s="40"/>
      <c r="K9" s="43"/>
    </row>
    <row r="10" spans="1:70" s="1" customFormat="1" ht="13.5">
      <c r="B10" s="39"/>
      <c r="C10" s="40"/>
      <c r="D10" s="40"/>
      <c r="E10" s="40"/>
      <c r="F10" s="40"/>
      <c r="G10" s="40"/>
      <c r="H10" s="40"/>
      <c r="I10" s="116"/>
      <c r="J10" s="40"/>
      <c r="K10" s="43"/>
    </row>
    <row r="11" spans="1:70" s="1" customFormat="1" ht="14.45" customHeight="1">
      <c r="B11" s="39"/>
      <c r="C11" s="40"/>
      <c r="D11" s="35" t="s">
        <v>20</v>
      </c>
      <c r="E11" s="40"/>
      <c r="F11" s="33" t="s">
        <v>21</v>
      </c>
      <c r="G11" s="40"/>
      <c r="H11" s="40"/>
      <c r="I11" s="117" t="s">
        <v>22</v>
      </c>
      <c r="J11" s="33" t="s">
        <v>21</v>
      </c>
      <c r="K11" s="43"/>
    </row>
    <row r="12" spans="1:70" s="1" customFormat="1" ht="14.45" customHeight="1">
      <c r="B12" s="39"/>
      <c r="C12" s="40"/>
      <c r="D12" s="35" t="s">
        <v>23</v>
      </c>
      <c r="E12" s="40"/>
      <c r="F12" s="33" t="s">
        <v>24</v>
      </c>
      <c r="G12" s="40"/>
      <c r="H12" s="40"/>
      <c r="I12" s="117" t="s">
        <v>25</v>
      </c>
      <c r="J12" s="118" t="str">
        <f>'Rekapitulace stavby'!AN8</f>
        <v>5. 1. 2018</v>
      </c>
      <c r="K12" s="43"/>
    </row>
    <row r="13" spans="1:70" s="1" customFormat="1" ht="10.9" customHeight="1">
      <c r="B13" s="39"/>
      <c r="C13" s="40"/>
      <c r="D13" s="40"/>
      <c r="E13" s="40"/>
      <c r="F13" s="40"/>
      <c r="G13" s="40"/>
      <c r="H13" s="40"/>
      <c r="I13" s="116"/>
      <c r="J13" s="40"/>
      <c r="K13" s="43"/>
    </row>
    <row r="14" spans="1:70" s="1" customFormat="1" ht="14.45" customHeight="1">
      <c r="B14" s="39"/>
      <c r="C14" s="40"/>
      <c r="D14" s="35" t="s">
        <v>27</v>
      </c>
      <c r="E14" s="40"/>
      <c r="F14" s="40"/>
      <c r="G14" s="40"/>
      <c r="H14" s="40"/>
      <c r="I14" s="117" t="s">
        <v>28</v>
      </c>
      <c r="J14" s="33" t="s">
        <v>21</v>
      </c>
      <c r="K14" s="43"/>
    </row>
    <row r="15" spans="1:70" s="1" customFormat="1" ht="18" customHeight="1">
      <c r="B15" s="39"/>
      <c r="C15" s="40"/>
      <c r="D15" s="40"/>
      <c r="E15" s="33" t="s">
        <v>29</v>
      </c>
      <c r="F15" s="40"/>
      <c r="G15" s="40"/>
      <c r="H15" s="40"/>
      <c r="I15" s="117" t="s">
        <v>30</v>
      </c>
      <c r="J15" s="33" t="s">
        <v>21</v>
      </c>
      <c r="K15" s="43"/>
    </row>
    <row r="16" spans="1:70" s="1" customFormat="1" ht="6.95" customHeight="1">
      <c r="B16" s="39"/>
      <c r="C16" s="40"/>
      <c r="D16" s="40"/>
      <c r="E16" s="40"/>
      <c r="F16" s="40"/>
      <c r="G16" s="40"/>
      <c r="H16" s="40"/>
      <c r="I16" s="116"/>
      <c r="J16" s="40"/>
      <c r="K16" s="43"/>
    </row>
    <row r="17" spans="2:11" s="1" customFormat="1" ht="14.45" customHeight="1">
      <c r="B17" s="39"/>
      <c r="C17" s="40"/>
      <c r="D17" s="35" t="s">
        <v>31</v>
      </c>
      <c r="E17" s="40"/>
      <c r="F17" s="40"/>
      <c r="G17" s="40"/>
      <c r="H17" s="40"/>
      <c r="I17" s="117" t="s">
        <v>28</v>
      </c>
      <c r="J17" s="33" t="str">
        <f>IF('Rekapitulace stavby'!AN13="Vyplň údaj","",IF('Rekapitulace stavby'!AN13="","",'Rekapitulace stavby'!AN13))</f>
        <v/>
      </c>
      <c r="K17" s="43"/>
    </row>
    <row r="18" spans="2:11" s="1" customFormat="1" ht="18" customHeight="1">
      <c r="B18" s="39"/>
      <c r="C18" s="40"/>
      <c r="D18" s="40"/>
      <c r="E18" s="33" t="str">
        <f>IF('Rekapitulace stavby'!E14="Vyplň údaj","",IF('Rekapitulace stavby'!E14="","",'Rekapitulace stavby'!E14))</f>
        <v/>
      </c>
      <c r="F18" s="40"/>
      <c r="G18" s="40"/>
      <c r="H18" s="40"/>
      <c r="I18" s="117" t="s">
        <v>30</v>
      </c>
      <c r="J18" s="33" t="str">
        <f>IF('Rekapitulace stavby'!AN14="Vyplň údaj","",IF('Rekapitulace stavby'!AN14="","",'Rekapitulace stavby'!AN14))</f>
        <v/>
      </c>
      <c r="K18" s="43"/>
    </row>
    <row r="19" spans="2:11" s="1" customFormat="1" ht="6.95" customHeight="1">
      <c r="B19" s="39"/>
      <c r="C19" s="40"/>
      <c r="D19" s="40"/>
      <c r="E19" s="40"/>
      <c r="F19" s="40"/>
      <c r="G19" s="40"/>
      <c r="H19" s="40"/>
      <c r="I19" s="116"/>
      <c r="J19" s="40"/>
      <c r="K19" s="43"/>
    </row>
    <row r="20" spans="2:11" s="1" customFormat="1" ht="14.45" customHeight="1">
      <c r="B20" s="39"/>
      <c r="C20" s="40"/>
      <c r="D20" s="35" t="s">
        <v>33</v>
      </c>
      <c r="E20" s="40"/>
      <c r="F20" s="40"/>
      <c r="G20" s="40"/>
      <c r="H20" s="40"/>
      <c r="I20" s="117" t="s">
        <v>28</v>
      </c>
      <c r="J20" s="33" t="s">
        <v>21</v>
      </c>
      <c r="K20" s="43"/>
    </row>
    <row r="21" spans="2:11" s="1" customFormat="1" ht="18" customHeight="1">
      <c r="B21" s="39"/>
      <c r="C21" s="40"/>
      <c r="D21" s="40"/>
      <c r="E21" s="33" t="s">
        <v>34</v>
      </c>
      <c r="F21" s="40"/>
      <c r="G21" s="40"/>
      <c r="H21" s="40"/>
      <c r="I21" s="117" t="s">
        <v>30</v>
      </c>
      <c r="J21" s="33" t="s">
        <v>21</v>
      </c>
      <c r="K21" s="43"/>
    </row>
    <row r="22" spans="2:11" s="1" customFormat="1" ht="6.95" customHeight="1">
      <c r="B22" s="39"/>
      <c r="C22" s="40"/>
      <c r="D22" s="40"/>
      <c r="E22" s="40"/>
      <c r="F22" s="40"/>
      <c r="G22" s="40"/>
      <c r="H22" s="40"/>
      <c r="I22" s="116"/>
      <c r="J22" s="40"/>
      <c r="K22" s="43"/>
    </row>
    <row r="23" spans="2:11" s="1" customFormat="1" ht="14.45" customHeight="1">
      <c r="B23" s="39"/>
      <c r="C23" s="40"/>
      <c r="D23" s="35" t="s">
        <v>36</v>
      </c>
      <c r="E23" s="40"/>
      <c r="F23" s="40"/>
      <c r="G23" s="40"/>
      <c r="H23" s="40"/>
      <c r="I23" s="116"/>
      <c r="J23" s="40"/>
      <c r="K23" s="43"/>
    </row>
    <row r="24" spans="2:11" s="6" customFormat="1" ht="16.5" customHeight="1">
      <c r="B24" s="119"/>
      <c r="C24" s="120"/>
      <c r="D24" s="120"/>
      <c r="E24" s="327" t="s">
        <v>21</v>
      </c>
      <c r="F24" s="327"/>
      <c r="G24" s="327"/>
      <c r="H24" s="327"/>
      <c r="I24" s="121"/>
      <c r="J24" s="120"/>
      <c r="K24" s="122"/>
    </row>
    <row r="25" spans="2:11" s="1" customFormat="1" ht="6.95" customHeight="1">
      <c r="B25" s="39"/>
      <c r="C25" s="40"/>
      <c r="D25" s="40"/>
      <c r="E25" s="40"/>
      <c r="F25" s="40"/>
      <c r="G25" s="40"/>
      <c r="H25" s="40"/>
      <c r="I25" s="116"/>
      <c r="J25" s="40"/>
      <c r="K25" s="43"/>
    </row>
    <row r="26" spans="2:11" s="1" customFormat="1" ht="6.95" customHeight="1">
      <c r="B26" s="39"/>
      <c r="C26" s="40"/>
      <c r="D26" s="83"/>
      <c r="E26" s="83"/>
      <c r="F26" s="83"/>
      <c r="G26" s="83"/>
      <c r="H26" s="83"/>
      <c r="I26" s="123"/>
      <c r="J26" s="83"/>
      <c r="K26" s="124"/>
    </row>
    <row r="27" spans="2:11" s="1" customFormat="1" ht="25.35" customHeight="1">
      <c r="B27" s="39"/>
      <c r="C27" s="40"/>
      <c r="D27" s="125" t="s">
        <v>38</v>
      </c>
      <c r="E27" s="40"/>
      <c r="F27" s="40"/>
      <c r="G27" s="40"/>
      <c r="H27" s="40"/>
      <c r="I27" s="116"/>
      <c r="J27" s="126">
        <f>ROUND(J85,2)</f>
        <v>0</v>
      </c>
      <c r="K27" s="43"/>
    </row>
    <row r="28" spans="2:11" s="1" customFormat="1" ht="6.95" customHeight="1">
      <c r="B28" s="39"/>
      <c r="C28" s="40"/>
      <c r="D28" s="83"/>
      <c r="E28" s="83"/>
      <c r="F28" s="83"/>
      <c r="G28" s="83"/>
      <c r="H28" s="83"/>
      <c r="I28" s="123"/>
      <c r="J28" s="83"/>
      <c r="K28" s="124"/>
    </row>
    <row r="29" spans="2:11" s="1" customFormat="1" ht="14.45" customHeight="1">
      <c r="B29" s="39"/>
      <c r="C29" s="40"/>
      <c r="D29" s="40"/>
      <c r="E29" s="40"/>
      <c r="F29" s="44" t="s">
        <v>40</v>
      </c>
      <c r="G29" s="40"/>
      <c r="H29" s="40"/>
      <c r="I29" s="127" t="s">
        <v>39</v>
      </c>
      <c r="J29" s="44" t="s">
        <v>41</v>
      </c>
      <c r="K29" s="43"/>
    </row>
    <row r="30" spans="2:11" s="1" customFormat="1" ht="14.45" hidden="1" customHeight="1">
      <c r="B30" s="39"/>
      <c r="C30" s="40"/>
      <c r="D30" s="47" t="s">
        <v>42</v>
      </c>
      <c r="E30" s="47" t="s">
        <v>43</v>
      </c>
      <c r="F30" s="128">
        <f>ROUND(SUM(BE85:BE167), 2)</f>
        <v>0</v>
      </c>
      <c r="G30" s="40"/>
      <c r="H30" s="40"/>
      <c r="I30" s="129">
        <v>0.21</v>
      </c>
      <c r="J30" s="128">
        <f>ROUND(ROUND((SUM(BE85:BE167)), 2)*I30, 2)</f>
        <v>0</v>
      </c>
      <c r="K30" s="43"/>
    </row>
    <row r="31" spans="2:11" s="1" customFormat="1" ht="14.45" hidden="1" customHeight="1">
      <c r="B31" s="39"/>
      <c r="C31" s="40"/>
      <c r="D31" s="40"/>
      <c r="E31" s="47" t="s">
        <v>44</v>
      </c>
      <c r="F31" s="128">
        <f>ROUND(SUM(BF85:BF167), 2)</f>
        <v>0</v>
      </c>
      <c r="G31" s="40"/>
      <c r="H31" s="40"/>
      <c r="I31" s="129">
        <v>0.15</v>
      </c>
      <c r="J31" s="128">
        <f>ROUND(ROUND((SUM(BF85:BF167)), 2)*I31, 2)</f>
        <v>0</v>
      </c>
      <c r="K31" s="43"/>
    </row>
    <row r="32" spans="2:11" s="1" customFormat="1" ht="14.45" customHeight="1">
      <c r="B32" s="39"/>
      <c r="C32" s="40"/>
      <c r="D32" s="47" t="s">
        <v>42</v>
      </c>
      <c r="E32" s="47" t="s">
        <v>45</v>
      </c>
      <c r="F32" s="128">
        <f>ROUND(SUM(BG85:BG167), 2)</f>
        <v>0</v>
      </c>
      <c r="G32" s="40"/>
      <c r="H32" s="40"/>
      <c r="I32" s="129">
        <v>0.21</v>
      </c>
      <c r="J32" s="128">
        <v>0</v>
      </c>
      <c r="K32" s="43"/>
    </row>
    <row r="33" spans="2:11" s="1" customFormat="1" ht="14.45" customHeight="1">
      <c r="B33" s="39"/>
      <c r="C33" s="40"/>
      <c r="D33" s="40"/>
      <c r="E33" s="47" t="s">
        <v>46</v>
      </c>
      <c r="F33" s="128">
        <f>ROUND(SUM(BH85:BH167), 2)</f>
        <v>0</v>
      </c>
      <c r="G33" s="40"/>
      <c r="H33" s="40"/>
      <c r="I33" s="129">
        <v>0.15</v>
      </c>
      <c r="J33" s="128">
        <v>0</v>
      </c>
      <c r="K33" s="43"/>
    </row>
    <row r="34" spans="2:11" s="1" customFormat="1" ht="14.45" hidden="1" customHeight="1">
      <c r="B34" s="39"/>
      <c r="C34" s="40"/>
      <c r="D34" s="40"/>
      <c r="E34" s="47" t="s">
        <v>47</v>
      </c>
      <c r="F34" s="128">
        <f>ROUND(SUM(BI85:BI167), 2)</f>
        <v>0</v>
      </c>
      <c r="G34" s="40"/>
      <c r="H34" s="40"/>
      <c r="I34" s="129">
        <v>0</v>
      </c>
      <c r="J34" s="128">
        <v>0</v>
      </c>
      <c r="K34" s="43"/>
    </row>
    <row r="35" spans="2:11" s="1" customFormat="1" ht="6.95" customHeight="1">
      <c r="B35" s="39"/>
      <c r="C35" s="40"/>
      <c r="D35" s="40"/>
      <c r="E35" s="40"/>
      <c r="F35" s="40"/>
      <c r="G35" s="40"/>
      <c r="H35" s="40"/>
      <c r="I35" s="116"/>
      <c r="J35" s="40"/>
      <c r="K35" s="43"/>
    </row>
    <row r="36" spans="2:11" s="1" customFormat="1" ht="25.35" customHeight="1">
      <c r="B36" s="39"/>
      <c r="C36" s="130"/>
      <c r="D36" s="131" t="s">
        <v>48</v>
      </c>
      <c r="E36" s="77"/>
      <c r="F36" s="77"/>
      <c r="G36" s="132" t="s">
        <v>49</v>
      </c>
      <c r="H36" s="133" t="s">
        <v>50</v>
      </c>
      <c r="I36" s="134"/>
      <c r="J36" s="135">
        <f>SUM(J27:J34)</f>
        <v>0</v>
      </c>
      <c r="K36" s="136"/>
    </row>
    <row r="37" spans="2:11" s="1" customFormat="1" ht="14.45" customHeight="1">
      <c r="B37" s="54"/>
      <c r="C37" s="55"/>
      <c r="D37" s="55"/>
      <c r="E37" s="55"/>
      <c r="F37" s="55"/>
      <c r="G37" s="55"/>
      <c r="H37" s="55"/>
      <c r="I37" s="137"/>
      <c r="J37" s="55"/>
      <c r="K37" s="56"/>
    </row>
    <row r="41" spans="2:11" s="1" customFormat="1" ht="6.95" customHeight="1">
      <c r="B41" s="138"/>
      <c r="C41" s="139"/>
      <c r="D41" s="139"/>
      <c r="E41" s="139"/>
      <c r="F41" s="139"/>
      <c r="G41" s="139"/>
      <c r="H41" s="139"/>
      <c r="I41" s="140"/>
      <c r="J41" s="139"/>
      <c r="K41" s="141"/>
    </row>
    <row r="42" spans="2:11" s="1" customFormat="1" ht="36.950000000000003" customHeight="1">
      <c r="B42" s="39"/>
      <c r="C42" s="28" t="s">
        <v>112</v>
      </c>
      <c r="D42" s="40"/>
      <c r="E42" s="40"/>
      <c r="F42" s="40"/>
      <c r="G42" s="40"/>
      <c r="H42" s="40"/>
      <c r="I42" s="116"/>
      <c r="J42" s="40"/>
      <c r="K42" s="43"/>
    </row>
    <row r="43" spans="2:11" s="1" customFormat="1" ht="6.95" customHeight="1">
      <c r="B43" s="39"/>
      <c r="C43" s="40"/>
      <c r="D43" s="40"/>
      <c r="E43" s="40"/>
      <c r="F43" s="40"/>
      <c r="G43" s="40"/>
      <c r="H43" s="40"/>
      <c r="I43" s="116"/>
      <c r="J43" s="40"/>
      <c r="K43" s="43"/>
    </row>
    <row r="44" spans="2:11" s="1" customFormat="1" ht="14.45" customHeight="1">
      <c r="B44" s="39"/>
      <c r="C44" s="35" t="s">
        <v>18</v>
      </c>
      <c r="D44" s="40"/>
      <c r="E44" s="40"/>
      <c r="F44" s="40"/>
      <c r="G44" s="40"/>
      <c r="H44" s="40"/>
      <c r="I44" s="116"/>
      <c r="J44" s="40"/>
      <c r="K44" s="43"/>
    </row>
    <row r="45" spans="2:11" s="1" customFormat="1" ht="16.5" customHeight="1">
      <c r="B45" s="39"/>
      <c r="C45" s="40"/>
      <c r="D45" s="40"/>
      <c r="E45" s="358" t="str">
        <f>E7</f>
        <v>Město Libavá - Rekonstrukce předávacích stanic PDA, kuchyně a teplovodu z CK</v>
      </c>
      <c r="F45" s="359"/>
      <c r="G45" s="359"/>
      <c r="H45" s="359"/>
      <c r="I45" s="116"/>
      <c r="J45" s="40"/>
      <c r="K45" s="43"/>
    </row>
    <row r="46" spans="2:11" s="1" customFormat="1" ht="14.45" customHeight="1">
      <c r="B46" s="39"/>
      <c r="C46" s="35" t="s">
        <v>110</v>
      </c>
      <c r="D46" s="40"/>
      <c r="E46" s="40"/>
      <c r="F46" s="40"/>
      <c r="G46" s="40"/>
      <c r="H46" s="40"/>
      <c r="I46" s="116"/>
      <c r="J46" s="40"/>
      <c r="K46" s="43"/>
    </row>
    <row r="47" spans="2:11" s="1" customFormat="1" ht="17.25" customHeight="1">
      <c r="B47" s="39"/>
      <c r="C47" s="40"/>
      <c r="D47" s="40"/>
      <c r="E47" s="360" t="str">
        <f>E9</f>
        <v>D.4 - Přeložka horkovodu</v>
      </c>
      <c r="F47" s="361"/>
      <c r="G47" s="361"/>
      <c r="H47" s="361"/>
      <c r="I47" s="116"/>
      <c r="J47" s="40"/>
      <c r="K47" s="43"/>
    </row>
    <row r="48" spans="2:11" s="1" customFormat="1" ht="6.95" customHeight="1">
      <c r="B48" s="39"/>
      <c r="C48" s="40"/>
      <c r="D48" s="40"/>
      <c r="E48" s="40"/>
      <c r="F48" s="40"/>
      <c r="G48" s="40"/>
      <c r="H48" s="40"/>
      <c r="I48" s="116"/>
      <c r="J48" s="40"/>
      <c r="K48" s="43"/>
    </row>
    <row r="49" spans="2:47" s="1" customFormat="1" ht="18" customHeight="1">
      <c r="B49" s="39"/>
      <c r="C49" s="35" t="s">
        <v>23</v>
      </c>
      <c r="D49" s="40"/>
      <c r="E49" s="40"/>
      <c r="F49" s="33" t="str">
        <f>F12</f>
        <v xml:space="preserve"> Město Libavá</v>
      </c>
      <c r="G49" s="40"/>
      <c r="H49" s="40"/>
      <c r="I49" s="117" t="s">
        <v>25</v>
      </c>
      <c r="J49" s="118" t="str">
        <f>IF(J12="","",J12)</f>
        <v>5. 1. 2018</v>
      </c>
      <c r="K49" s="43"/>
    </row>
    <row r="50" spans="2:47" s="1" customFormat="1" ht="6.95" customHeight="1">
      <c r="B50" s="39"/>
      <c r="C50" s="40"/>
      <c r="D50" s="40"/>
      <c r="E50" s="40"/>
      <c r="F50" s="40"/>
      <c r="G50" s="40"/>
      <c r="H50" s="40"/>
      <c r="I50" s="116"/>
      <c r="J50" s="40"/>
      <c r="K50" s="43"/>
    </row>
    <row r="51" spans="2:47" s="1" customFormat="1">
      <c r="B51" s="39"/>
      <c r="C51" s="35" t="s">
        <v>27</v>
      </c>
      <c r="D51" s="40"/>
      <c r="E51" s="40"/>
      <c r="F51" s="33" t="str">
        <f>E15</f>
        <v xml:space="preserve"> Armádní Servisní, p. o.</v>
      </c>
      <c r="G51" s="40"/>
      <c r="H51" s="40"/>
      <c r="I51" s="117" t="s">
        <v>33</v>
      </c>
      <c r="J51" s="327" t="str">
        <f>E21</f>
        <v xml:space="preserve"> Ing. Zdeněk Kovář</v>
      </c>
      <c r="K51" s="43"/>
    </row>
    <row r="52" spans="2:47" s="1" customFormat="1" ht="14.45" customHeight="1">
      <c r="B52" s="39"/>
      <c r="C52" s="35" t="s">
        <v>31</v>
      </c>
      <c r="D52" s="40"/>
      <c r="E52" s="40"/>
      <c r="F52" s="33" t="str">
        <f>IF(E18="","",E18)</f>
        <v/>
      </c>
      <c r="G52" s="40"/>
      <c r="H52" s="40"/>
      <c r="I52" s="116"/>
      <c r="J52" s="362"/>
      <c r="K52" s="43"/>
    </row>
    <row r="53" spans="2:47" s="1" customFormat="1" ht="10.35" customHeight="1">
      <c r="B53" s="39"/>
      <c r="C53" s="40"/>
      <c r="D53" s="40"/>
      <c r="E53" s="40"/>
      <c r="F53" s="40"/>
      <c r="G53" s="40"/>
      <c r="H53" s="40"/>
      <c r="I53" s="116"/>
      <c r="J53" s="40"/>
      <c r="K53" s="43"/>
    </row>
    <row r="54" spans="2:47" s="1" customFormat="1" ht="29.25" customHeight="1">
      <c r="B54" s="39"/>
      <c r="C54" s="142" t="s">
        <v>113</v>
      </c>
      <c r="D54" s="130"/>
      <c r="E54" s="130"/>
      <c r="F54" s="130"/>
      <c r="G54" s="130"/>
      <c r="H54" s="130"/>
      <c r="I54" s="143"/>
      <c r="J54" s="144" t="s">
        <v>114</v>
      </c>
      <c r="K54" s="145"/>
    </row>
    <row r="55" spans="2:47" s="1" customFormat="1" ht="10.35" customHeight="1">
      <c r="B55" s="39"/>
      <c r="C55" s="40"/>
      <c r="D55" s="40"/>
      <c r="E55" s="40"/>
      <c r="F55" s="40"/>
      <c r="G55" s="40"/>
      <c r="H55" s="40"/>
      <c r="I55" s="116"/>
      <c r="J55" s="40"/>
      <c r="K55" s="43"/>
    </row>
    <row r="56" spans="2:47" s="1" customFormat="1" ht="29.25" customHeight="1">
      <c r="B56" s="39"/>
      <c r="C56" s="146" t="s">
        <v>115</v>
      </c>
      <c r="D56" s="40"/>
      <c r="E56" s="40"/>
      <c r="F56" s="40"/>
      <c r="G56" s="40"/>
      <c r="H56" s="40"/>
      <c r="I56" s="116"/>
      <c r="J56" s="126">
        <f>J85</f>
        <v>0</v>
      </c>
      <c r="K56" s="43"/>
      <c r="AU56" s="22" t="s">
        <v>116</v>
      </c>
    </row>
    <row r="57" spans="2:47" s="7" customFormat="1" ht="24.95" customHeight="1">
      <c r="B57" s="147"/>
      <c r="C57" s="148"/>
      <c r="D57" s="149" t="s">
        <v>117</v>
      </c>
      <c r="E57" s="150"/>
      <c r="F57" s="150"/>
      <c r="G57" s="150"/>
      <c r="H57" s="150"/>
      <c r="I57" s="151"/>
      <c r="J57" s="152">
        <f>J86</f>
        <v>0</v>
      </c>
      <c r="K57" s="153"/>
    </row>
    <row r="58" spans="2:47" s="8" customFormat="1" ht="19.899999999999999" customHeight="1">
      <c r="B58" s="154"/>
      <c r="C58" s="155"/>
      <c r="D58" s="156" t="s">
        <v>1384</v>
      </c>
      <c r="E58" s="157"/>
      <c r="F58" s="157"/>
      <c r="G58" s="157"/>
      <c r="H58" s="157"/>
      <c r="I58" s="158"/>
      <c r="J58" s="159">
        <f>J87</f>
        <v>0</v>
      </c>
      <c r="K58" s="160"/>
    </row>
    <row r="59" spans="2:47" s="8" customFormat="1" ht="19.899999999999999" customHeight="1">
      <c r="B59" s="154"/>
      <c r="C59" s="155"/>
      <c r="D59" s="156" t="s">
        <v>1385</v>
      </c>
      <c r="E59" s="157"/>
      <c r="F59" s="157"/>
      <c r="G59" s="157"/>
      <c r="H59" s="157"/>
      <c r="I59" s="158"/>
      <c r="J59" s="159">
        <f>J126</f>
        <v>0</v>
      </c>
      <c r="K59" s="160"/>
    </row>
    <row r="60" spans="2:47" s="8" customFormat="1" ht="19.899999999999999" customHeight="1">
      <c r="B60" s="154"/>
      <c r="C60" s="155"/>
      <c r="D60" s="156" t="s">
        <v>1386</v>
      </c>
      <c r="E60" s="157"/>
      <c r="F60" s="157"/>
      <c r="G60" s="157"/>
      <c r="H60" s="157"/>
      <c r="I60" s="158"/>
      <c r="J60" s="159">
        <f>J130</f>
        <v>0</v>
      </c>
      <c r="K60" s="160"/>
    </row>
    <row r="61" spans="2:47" s="8" customFormat="1" ht="19.899999999999999" customHeight="1">
      <c r="B61" s="154"/>
      <c r="C61" s="155"/>
      <c r="D61" s="156" t="s">
        <v>1387</v>
      </c>
      <c r="E61" s="157"/>
      <c r="F61" s="157"/>
      <c r="G61" s="157"/>
      <c r="H61" s="157"/>
      <c r="I61" s="158"/>
      <c r="J61" s="159">
        <f>J133</f>
        <v>0</v>
      </c>
      <c r="K61" s="160"/>
    </row>
    <row r="62" spans="2:47" s="8" customFormat="1" ht="19.899999999999999" customHeight="1">
      <c r="B62" s="154"/>
      <c r="C62" s="155"/>
      <c r="D62" s="156" t="s">
        <v>118</v>
      </c>
      <c r="E62" s="157"/>
      <c r="F62" s="157"/>
      <c r="G62" s="157"/>
      <c r="H62" s="157"/>
      <c r="I62" s="158"/>
      <c r="J62" s="159">
        <f>J140</f>
        <v>0</v>
      </c>
      <c r="K62" s="160"/>
    </row>
    <row r="63" spans="2:47" s="8" customFormat="1" ht="19.899999999999999" customHeight="1">
      <c r="B63" s="154"/>
      <c r="C63" s="155"/>
      <c r="D63" s="156" t="s">
        <v>1388</v>
      </c>
      <c r="E63" s="157"/>
      <c r="F63" s="157"/>
      <c r="G63" s="157"/>
      <c r="H63" s="157"/>
      <c r="I63" s="158"/>
      <c r="J63" s="159">
        <f>J150</f>
        <v>0</v>
      </c>
      <c r="K63" s="160"/>
    </row>
    <row r="64" spans="2:47" s="7" customFormat="1" ht="24.95" customHeight="1">
      <c r="B64" s="147"/>
      <c r="C64" s="148"/>
      <c r="D64" s="149" t="s">
        <v>128</v>
      </c>
      <c r="E64" s="150"/>
      <c r="F64" s="150"/>
      <c r="G64" s="150"/>
      <c r="H64" s="150"/>
      <c r="I64" s="151"/>
      <c r="J64" s="152">
        <f>J152</f>
        <v>0</v>
      </c>
      <c r="K64" s="153"/>
    </row>
    <row r="65" spans="2:12" s="8" customFormat="1" ht="19.899999999999999" customHeight="1">
      <c r="B65" s="154"/>
      <c r="C65" s="155"/>
      <c r="D65" s="156" t="s">
        <v>130</v>
      </c>
      <c r="E65" s="157"/>
      <c r="F65" s="157"/>
      <c r="G65" s="157"/>
      <c r="H65" s="157"/>
      <c r="I65" s="158"/>
      <c r="J65" s="159">
        <f>J153</f>
        <v>0</v>
      </c>
      <c r="K65" s="160"/>
    </row>
    <row r="66" spans="2:12" s="1" customFormat="1" ht="21.75" customHeight="1">
      <c r="B66" s="39"/>
      <c r="C66" s="40"/>
      <c r="D66" s="40"/>
      <c r="E66" s="40"/>
      <c r="F66" s="40"/>
      <c r="G66" s="40"/>
      <c r="H66" s="40"/>
      <c r="I66" s="116"/>
      <c r="J66" s="40"/>
      <c r="K66" s="43"/>
    </row>
    <row r="67" spans="2:12" s="1" customFormat="1" ht="6.95" customHeight="1">
      <c r="B67" s="54"/>
      <c r="C67" s="55"/>
      <c r="D67" s="55"/>
      <c r="E67" s="55"/>
      <c r="F67" s="55"/>
      <c r="G67" s="55"/>
      <c r="H67" s="55"/>
      <c r="I67" s="137"/>
      <c r="J67" s="55"/>
      <c r="K67" s="56"/>
    </row>
    <row r="71" spans="2:12" s="1" customFormat="1" ht="6.95" customHeight="1">
      <c r="B71" s="57"/>
      <c r="C71" s="58"/>
      <c r="D71" s="58"/>
      <c r="E71" s="58"/>
      <c r="F71" s="58"/>
      <c r="G71" s="58"/>
      <c r="H71" s="58"/>
      <c r="I71" s="140"/>
      <c r="J71" s="58"/>
      <c r="K71" s="58"/>
      <c r="L71" s="59"/>
    </row>
    <row r="72" spans="2:12" s="1" customFormat="1" ht="36.950000000000003" customHeight="1">
      <c r="B72" s="39"/>
      <c r="C72" s="60" t="s">
        <v>132</v>
      </c>
      <c r="D72" s="61"/>
      <c r="E72" s="61"/>
      <c r="F72" s="61"/>
      <c r="G72" s="61"/>
      <c r="H72" s="61"/>
      <c r="I72" s="161"/>
      <c r="J72" s="61"/>
      <c r="K72" s="61"/>
      <c r="L72" s="59"/>
    </row>
    <row r="73" spans="2:12" s="1" customFormat="1" ht="6.95" customHeight="1">
      <c r="B73" s="39"/>
      <c r="C73" s="61"/>
      <c r="D73" s="61"/>
      <c r="E73" s="61"/>
      <c r="F73" s="61"/>
      <c r="G73" s="61"/>
      <c r="H73" s="61"/>
      <c r="I73" s="161"/>
      <c r="J73" s="61"/>
      <c r="K73" s="61"/>
      <c r="L73" s="59"/>
    </row>
    <row r="74" spans="2:12" s="1" customFormat="1" ht="14.45" customHeight="1">
      <c r="B74" s="39"/>
      <c r="C74" s="63" t="s">
        <v>18</v>
      </c>
      <c r="D74" s="61"/>
      <c r="E74" s="61"/>
      <c r="F74" s="61"/>
      <c r="G74" s="61"/>
      <c r="H74" s="61"/>
      <c r="I74" s="161"/>
      <c r="J74" s="61"/>
      <c r="K74" s="61"/>
      <c r="L74" s="59"/>
    </row>
    <row r="75" spans="2:12" s="1" customFormat="1" ht="16.5" customHeight="1">
      <c r="B75" s="39"/>
      <c r="C75" s="61"/>
      <c r="D75" s="61"/>
      <c r="E75" s="363" t="str">
        <f>E7</f>
        <v>Město Libavá - Rekonstrukce předávacích stanic PDA, kuchyně a teplovodu z CK</v>
      </c>
      <c r="F75" s="364"/>
      <c r="G75" s="364"/>
      <c r="H75" s="364"/>
      <c r="I75" s="161"/>
      <c r="J75" s="61"/>
      <c r="K75" s="61"/>
      <c r="L75" s="59"/>
    </row>
    <row r="76" spans="2:12" s="1" customFormat="1" ht="14.45" customHeight="1">
      <c r="B76" s="39"/>
      <c r="C76" s="63" t="s">
        <v>110</v>
      </c>
      <c r="D76" s="61"/>
      <c r="E76" s="61"/>
      <c r="F76" s="61"/>
      <c r="G76" s="61"/>
      <c r="H76" s="61"/>
      <c r="I76" s="161"/>
      <c r="J76" s="61"/>
      <c r="K76" s="61"/>
      <c r="L76" s="59"/>
    </row>
    <row r="77" spans="2:12" s="1" customFormat="1" ht="17.25" customHeight="1">
      <c r="B77" s="39"/>
      <c r="C77" s="61"/>
      <c r="D77" s="61"/>
      <c r="E77" s="338" t="str">
        <f>E9</f>
        <v>D.4 - Přeložka horkovodu</v>
      </c>
      <c r="F77" s="365"/>
      <c r="G77" s="365"/>
      <c r="H77" s="365"/>
      <c r="I77" s="161"/>
      <c r="J77" s="61"/>
      <c r="K77" s="61"/>
      <c r="L77" s="59"/>
    </row>
    <row r="78" spans="2:12" s="1" customFormat="1" ht="6.95" customHeight="1">
      <c r="B78" s="39"/>
      <c r="C78" s="61"/>
      <c r="D78" s="61"/>
      <c r="E78" s="61"/>
      <c r="F78" s="61"/>
      <c r="G78" s="61"/>
      <c r="H78" s="61"/>
      <c r="I78" s="161"/>
      <c r="J78" s="61"/>
      <c r="K78" s="61"/>
      <c r="L78" s="59"/>
    </row>
    <row r="79" spans="2:12" s="1" customFormat="1" ht="18" customHeight="1">
      <c r="B79" s="39"/>
      <c r="C79" s="63" t="s">
        <v>23</v>
      </c>
      <c r="D79" s="61"/>
      <c r="E79" s="61"/>
      <c r="F79" s="162" t="str">
        <f>F12</f>
        <v xml:space="preserve"> Město Libavá</v>
      </c>
      <c r="G79" s="61"/>
      <c r="H79" s="61"/>
      <c r="I79" s="163" t="s">
        <v>25</v>
      </c>
      <c r="J79" s="71" t="str">
        <f>IF(J12="","",J12)</f>
        <v>5. 1. 2018</v>
      </c>
      <c r="K79" s="61"/>
      <c r="L79" s="59"/>
    </row>
    <row r="80" spans="2:12" s="1" customFormat="1" ht="6.95" customHeight="1">
      <c r="B80" s="39"/>
      <c r="C80" s="61"/>
      <c r="D80" s="61"/>
      <c r="E80" s="61"/>
      <c r="F80" s="61"/>
      <c r="G80" s="61"/>
      <c r="H80" s="61"/>
      <c r="I80" s="161"/>
      <c r="J80" s="61"/>
      <c r="K80" s="61"/>
      <c r="L80" s="59"/>
    </row>
    <row r="81" spans="2:65" s="1" customFormat="1">
      <c r="B81" s="39"/>
      <c r="C81" s="63" t="s">
        <v>27</v>
      </c>
      <c r="D81" s="61"/>
      <c r="E81" s="61"/>
      <c r="F81" s="162" t="str">
        <f>E15</f>
        <v xml:space="preserve"> Armádní Servisní, p. o.</v>
      </c>
      <c r="G81" s="61"/>
      <c r="H81" s="61"/>
      <c r="I81" s="163" t="s">
        <v>33</v>
      </c>
      <c r="J81" s="162" t="str">
        <f>E21</f>
        <v xml:space="preserve"> Ing. Zdeněk Kovář</v>
      </c>
      <c r="K81" s="61"/>
      <c r="L81" s="59"/>
    </row>
    <row r="82" spans="2:65" s="1" customFormat="1" ht="14.45" customHeight="1">
      <c r="B82" s="39"/>
      <c r="C82" s="63" t="s">
        <v>31</v>
      </c>
      <c r="D82" s="61"/>
      <c r="E82" s="61"/>
      <c r="F82" s="162" t="str">
        <f>IF(E18="","",E18)</f>
        <v/>
      </c>
      <c r="G82" s="61"/>
      <c r="H82" s="61"/>
      <c r="I82" s="161"/>
      <c r="J82" s="61"/>
      <c r="K82" s="61"/>
      <c r="L82" s="59"/>
    </row>
    <row r="83" spans="2:65" s="1" customFormat="1" ht="10.35" customHeight="1">
      <c r="B83" s="39"/>
      <c r="C83" s="61"/>
      <c r="D83" s="61"/>
      <c r="E83" s="61"/>
      <c r="F83" s="61"/>
      <c r="G83" s="61"/>
      <c r="H83" s="61"/>
      <c r="I83" s="161"/>
      <c r="J83" s="61"/>
      <c r="K83" s="61"/>
      <c r="L83" s="59"/>
    </row>
    <row r="84" spans="2:65" s="9" customFormat="1" ht="29.25" customHeight="1">
      <c r="B84" s="164"/>
      <c r="C84" s="165" t="s">
        <v>133</v>
      </c>
      <c r="D84" s="166" t="s">
        <v>57</v>
      </c>
      <c r="E84" s="166" t="s">
        <v>53</v>
      </c>
      <c r="F84" s="166" t="s">
        <v>134</v>
      </c>
      <c r="G84" s="166" t="s">
        <v>135</v>
      </c>
      <c r="H84" s="166" t="s">
        <v>136</v>
      </c>
      <c r="I84" s="167" t="s">
        <v>137</v>
      </c>
      <c r="J84" s="166" t="s">
        <v>114</v>
      </c>
      <c r="K84" s="168" t="s">
        <v>138</v>
      </c>
      <c r="L84" s="169"/>
      <c r="M84" s="79" t="s">
        <v>139</v>
      </c>
      <c r="N84" s="80" t="s">
        <v>42</v>
      </c>
      <c r="O84" s="80" t="s">
        <v>140</v>
      </c>
      <c r="P84" s="80" t="s">
        <v>141</v>
      </c>
      <c r="Q84" s="80" t="s">
        <v>142</v>
      </c>
      <c r="R84" s="80" t="s">
        <v>143</v>
      </c>
      <c r="S84" s="80" t="s">
        <v>144</v>
      </c>
      <c r="T84" s="81" t="s">
        <v>145</v>
      </c>
    </row>
    <row r="85" spans="2:65" s="1" customFormat="1" ht="29.25" customHeight="1">
      <c r="B85" s="39"/>
      <c r="C85" s="85" t="s">
        <v>115</v>
      </c>
      <c r="D85" s="61"/>
      <c r="E85" s="61"/>
      <c r="F85" s="61"/>
      <c r="G85" s="61"/>
      <c r="H85" s="61"/>
      <c r="I85" s="161"/>
      <c r="J85" s="170">
        <f>BK85</f>
        <v>0</v>
      </c>
      <c r="K85" s="61"/>
      <c r="L85" s="59"/>
      <c r="M85" s="82"/>
      <c r="N85" s="83"/>
      <c r="O85" s="83"/>
      <c r="P85" s="171">
        <f>P86+P152</f>
        <v>0</v>
      </c>
      <c r="Q85" s="83"/>
      <c r="R85" s="171">
        <f>R86+R152</f>
        <v>0</v>
      </c>
      <c r="S85" s="83"/>
      <c r="T85" s="172">
        <f>T86+T152</f>
        <v>0</v>
      </c>
      <c r="AT85" s="22" t="s">
        <v>71</v>
      </c>
      <c r="AU85" s="22" t="s">
        <v>116</v>
      </c>
      <c r="BK85" s="173">
        <f>BK86+BK152</f>
        <v>0</v>
      </c>
    </row>
    <row r="86" spans="2:65" s="10" customFormat="1" ht="37.35" customHeight="1">
      <c r="B86" s="174"/>
      <c r="C86" s="175"/>
      <c r="D86" s="176" t="s">
        <v>71</v>
      </c>
      <c r="E86" s="177" t="s">
        <v>146</v>
      </c>
      <c r="F86" s="177" t="s">
        <v>147</v>
      </c>
      <c r="G86" s="175"/>
      <c r="H86" s="175"/>
      <c r="I86" s="178"/>
      <c r="J86" s="179">
        <f>BK86</f>
        <v>0</v>
      </c>
      <c r="K86" s="175"/>
      <c r="L86" s="180"/>
      <c r="M86" s="181"/>
      <c r="N86" s="182"/>
      <c r="O86" s="182"/>
      <c r="P86" s="183">
        <f>P87+P126+P130+P133+P140+P150</f>
        <v>0</v>
      </c>
      <c r="Q86" s="182"/>
      <c r="R86" s="183">
        <f>R87+R126+R130+R133+R140+R150</f>
        <v>0</v>
      </c>
      <c r="S86" s="182"/>
      <c r="T86" s="184">
        <f>T87+T126+T130+T133+T140+T150</f>
        <v>0</v>
      </c>
      <c r="AR86" s="185" t="s">
        <v>80</v>
      </c>
      <c r="AT86" s="186" t="s">
        <v>71</v>
      </c>
      <c r="AU86" s="186" t="s">
        <v>72</v>
      </c>
      <c r="AY86" s="185" t="s">
        <v>148</v>
      </c>
      <c r="BK86" s="187">
        <f>BK87+BK126+BK130+BK133+BK140+BK150</f>
        <v>0</v>
      </c>
    </row>
    <row r="87" spans="2:65" s="10" customFormat="1" ht="19.899999999999999" customHeight="1">
      <c r="B87" s="174"/>
      <c r="C87" s="175"/>
      <c r="D87" s="176" t="s">
        <v>71</v>
      </c>
      <c r="E87" s="188" t="s">
        <v>80</v>
      </c>
      <c r="F87" s="188" t="s">
        <v>1389</v>
      </c>
      <c r="G87" s="175"/>
      <c r="H87" s="175"/>
      <c r="I87" s="178"/>
      <c r="J87" s="189">
        <f>BK87</f>
        <v>0</v>
      </c>
      <c r="K87" s="175"/>
      <c r="L87" s="180"/>
      <c r="M87" s="181"/>
      <c r="N87" s="182"/>
      <c r="O87" s="182"/>
      <c r="P87" s="183">
        <f>SUM(P88:P125)</f>
        <v>0</v>
      </c>
      <c r="Q87" s="182"/>
      <c r="R87" s="183">
        <f>SUM(R88:R125)</f>
        <v>0</v>
      </c>
      <c r="S87" s="182"/>
      <c r="T87" s="184">
        <f>SUM(T88:T125)</f>
        <v>0</v>
      </c>
      <c r="AR87" s="185" t="s">
        <v>80</v>
      </c>
      <c r="AT87" s="186" t="s">
        <v>71</v>
      </c>
      <c r="AU87" s="186" t="s">
        <v>80</v>
      </c>
      <c r="AY87" s="185" t="s">
        <v>148</v>
      </c>
      <c r="BK87" s="187">
        <f>SUM(BK88:BK125)</f>
        <v>0</v>
      </c>
    </row>
    <row r="88" spans="2:65" s="1" customFormat="1" ht="25.5" customHeight="1">
      <c r="B88" s="39"/>
      <c r="C88" s="190" t="s">
        <v>183</v>
      </c>
      <c r="D88" s="190" t="s">
        <v>151</v>
      </c>
      <c r="E88" s="191" t="s">
        <v>1390</v>
      </c>
      <c r="F88" s="192" t="s">
        <v>1391</v>
      </c>
      <c r="G88" s="193" t="s">
        <v>401</v>
      </c>
      <c r="H88" s="194">
        <v>12</v>
      </c>
      <c r="I88" s="195"/>
      <c r="J88" s="196">
        <f>ROUND(I88*H88,2)</f>
        <v>0</v>
      </c>
      <c r="K88" s="192" t="s">
        <v>21</v>
      </c>
      <c r="L88" s="59"/>
      <c r="M88" s="197" t="s">
        <v>21</v>
      </c>
      <c r="N88" s="198" t="s">
        <v>45</v>
      </c>
      <c r="O88" s="40"/>
      <c r="P88" s="199">
        <f>O88*H88</f>
        <v>0</v>
      </c>
      <c r="Q88" s="199">
        <v>0</v>
      </c>
      <c r="R88" s="199">
        <f>Q88*H88</f>
        <v>0</v>
      </c>
      <c r="S88" s="199">
        <v>0</v>
      </c>
      <c r="T88" s="200">
        <f>S88*H88</f>
        <v>0</v>
      </c>
      <c r="AR88" s="22" t="s">
        <v>155</v>
      </c>
      <c r="AT88" s="22" t="s">
        <v>151</v>
      </c>
      <c r="AU88" s="22" t="s">
        <v>82</v>
      </c>
      <c r="AY88" s="22" t="s">
        <v>148</v>
      </c>
      <c r="BE88" s="201">
        <f>IF(N88="základní",J88,0)</f>
        <v>0</v>
      </c>
      <c r="BF88" s="201">
        <f>IF(N88="snížená",J88,0)</f>
        <v>0</v>
      </c>
      <c r="BG88" s="201">
        <f>IF(N88="zákl. přenesená",J88,0)</f>
        <v>0</v>
      </c>
      <c r="BH88" s="201">
        <f>IF(N88="sníž. přenesená",J88,0)</f>
        <v>0</v>
      </c>
      <c r="BI88" s="201">
        <f>IF(N88="nulová",J88,0)</f>
        <v>0</v>
      </c>
      <c r="BJ88" s="22" t="s">
        <v>155</v>
      </c>
      <c r="BK88" s="201">
        <f>ROUND(I88*H88,2)</f>
        <v>0</v>
      </c>
      <c r="BL88" s="22" t="s">
        <v>155</v>
      </c>
      <c r="BM88" s="22" t="s">
        <v>1392</v>
      </c>
    </row>
    <row r="89" spans="2:65" s="1" customFormat="1" ht="25.5" customHeight="1">
      <c r="B89" s="39"/>
      <c r="C89" s="190" t="s">
        <v>187</v>
      </c>
      <c r="D89" s="190" t="s">
        <v>151</v>
      </c>
      <c r="E89" s="191" t="s">
        <v>1393</v>
      </c>
      <c r="F89" s="192" t="s">
        <v>1394</v>
      </c>
      <c r="G89" s="193" t="s">
        <v>401</v>
      </c>
      <c r="H89" s="194">
        <v>12</v>
      </c>
      <c r="I89" s="195"/>
      <c r="J89" s="196">
        <f>ROUND(I89*H89,2)</f>
        <v>0</v>
      </c>
      <c r="K89" s="192" t="s">
        <v>21</v>
      </c>
      <c r="L89" s="59"/>
      <c r="M89" s="197" t="s">
        <v>21</v>
      </c>
      <c r="N89" s="198" t="s">
        <v>45</v>
      </c>
      <c r="O89" s="40"/>
      <c r="P89" s="199">
        <f>O89*H89</f>
        <v>0</v>
      </c>
      <c r="Q89" s="199">
        <v>0</v>
      </c>
      <c r="R89" s="199">
        <f>Q89*H89</f>
        <v>0</v>
      </c>
      <c r="S89" s="199">
        <v>0</v>
      </c>
      <c r="T89" s="200">
        <f>S89*H89</f>
        <v>0</v>
      </c>
      <c r="AR89" s="22" t="s">
        <v>155</v>
      </c>
      <c r="AT89" s="22" t="s">
        <v>151</v>
      </c>
      <c r="AU89" s="22" t="s">
        <v>82</v>
      </c>
      <c r="AY89" s="22" t="s">
        <v>148</v>
      </c>
      <c r="BE89" s="201">
        <f>IF(N89="základní",J89,0)</f>
        <v>0</v>
      </c>
      <c r="BF89" s="201">
        <f>IF(N89="snížená",J89,0)</f>
        <v>0</v>
      </c>
      <c r="BG89" s="201">
        <f>IF(N89="zákl. přenesená",J89,0)</f>
        <v>0</v>
      </c>
      <c r="BH89" s="201">
        <f>IF(N89="sníž. přenesená",J89,0)</f>
        <v>0</v>
      </c>
      <c r="BI89" s="201">
        <f>IF(N89="nulová",J89,0)</f>
        <v>0</v>
      </c>
      <c r="BJ89" s="22" t="s">
        <v>155</v>
      </c>
      <c r="BK89" s="201">
        <f>ROUND(I89*H89,2)</f>
        <v>0</v>
      </c>
      <c r="BL89" s="22" t="s">
        <v>155</v>
      </c>
      <c r="BM89" s="22" t="s">
        <v>1395</v>
      </c>
    </row>
    <row r="90" spans="2:65" s="1" customFormat="1" ht="25.5" customHeight="1">
      <c r="B90" s="39"/>
      <c r="C90" s="190" t="s">
        <v>193</v>
      </c>
      <c r="D90" s="190" t="s">
        <v>151</v>
      </c>
      <c r="E90" s="191" t="s">
        <v>1396</v>
      </c>
      <c r="F90" s="192" t="s">
        <v>1397</v>
      </c>
      <c r="G90" s="193" t="s">
        <v>401</v>
      </c>
      <c r="H90" s="194">
        <v>18</v>
      </c>
      <c r="I90" s="195"/>
      <c r="J90" s="196">
        <f>ROUND(I90*H90,2)</f>
        <v>0</v>
      </c>
      <c r="K90" s="192" t="s">
        <v>21</v>
      </c>
      <c r="L90" s="59"/>
      <c r="M90" s="197" t="s">
        <v>21</v>
      </c>
      <c r="N90" s="198" t="s">
        <v>45</v>
      </c>
      <c r="O90" s="40"/>
      <c r="P90" s="199">
        <f>O90*H90</f>
        <v>0</v>
      </c>
      <c r="Q90" s="199">
        <v>0</v>
      </c>
      <c r="R90" s="199">
        <f>Q90*H90</f>
        <v>0</v>
      </c>
      <c r="S90" s="199">
        <v>0</v>
      </c>
      <c r="T90" s="200">
        <f>S90*H90</f>
        <v>0</v>
      </c>
      <c r="AR90" s="22" t="s">
        <v>155</v>
      </c>
      <c r="AT90" s="22" t="s">
        <v>151</v>
      </c>
      <c r="AU90" s="22" t="s">
        <v>82</v>
      </c>
      <c r="AY90" s="22" t="s">
        <v>148</v>
      </c>
      <c r="BE90" s="201">
        <f>IF(N90="základní",J90,0)</f>
        <v>0</v>
      </c>
      <c r="BF90" s="201">
        <f>IF(N90="snížená",J90,0)</f>
        <v>0</v>
      </c>
      <c r="BG90" s="201">
        <f>IF(N90="zákl. přenesená",J90,0)</f>
        <v>0</v>
      </c>
      <c r="BH90" s="201">
        <f>IF(N90="sníž. přenesená",J90,0)</f>
        <v>0</v>
      </c>
      <c r="BI90" s="201">
        <f>IF(N90="nulová",J90,0)</f>
        <v>0</v>
      </c>
      <c r="BJ90" s="22" t="s">
        <v>155</v>
      </c>
      <c r="BK90" s="201">
        <f>ROUND(I90*H90,2)</f>
        <v>0</v>
      </c>
      <c r="BL90" s="22" t="s">
        <v>155</v>
      </c>
      <c r="BM90" s="22" t="s">
        <v>1398</v>
      </c>
    </row>
    <row r="91" spans="2:65" s="11" customFormat="1" ht="13.5">
      <c r="B91" s="213"/>
      <c r="C91" s="214"/>
      <c r="D91" s="215" t="s">
        <v>344</v>
      </c>
      <c r="E91" s="216" t="s">
        <v>21</v>
      </c>
      <c r="F91" s="217" t="s">
        <v>1399</v>
      </c>
      <c r="G91" s="214"/>
      <c r="H91" s="218">
        <v>18</v>
      </c>
      <c r="I91" s="219"/>
      <c r="J91" s="214"/>
      <c r="K91" s="214"/>
      <c r="L91" s="220"/>
      <c r="M91" s="221"/>
      <c r="N91" s="222"/>
      <c r="O91" s="222"/>
      <c r="P91" s="222"/>
      <c r="Q91" s="222"/>
      <c r="R91" s="222"/>
      <c r="S91" s="222"/>
      <c r="T91" s="223"/>
      <c r="AT91" s="224" t="s">
        <v>344</v>
      </c>
      <c r="AU91" s="224" t="s">
        <v>82</v>
      </c>
      <c r="AV91" s="11" t="s">
        <v>82</v>
      </c>
      <c r="AW91" s="11" t="s">
        <v>35</v>
      </c>
      <c r="AX91" s="11" t="s">
        <v>72</v>
      </c>
      <c r="AY91" s="224" t="s">
        <v>148</v>
      </c>
    </row>
    <row r="92" spans="2:65" s="12" customFormat="1" ht="13.5">
      <c r="B92" s="225"/>
      <c r="C92" s="226"/>
      <c r="D92" s="215" t="s">
        <v>344</v>
      </c>
      <c r="E92" s="227" t="s">
        <v>21</v>
      </c>
      <c r="F92" s="228" t="s">
        <v>347</v>
      </c>
      <c r="G92" s="226"/>
      <c r="H92" s="229">
        <v>18</v>
      </c>
      <c r="I92" s="230"/>
      <c r="J92" s="226"/>
      <c r="K92" s="226"/>
      <c r="L92" s="231"/>
      <c r="M92" s="232"/>
      <c r="N92" s="233"/>
      <c r="O92" s="233"/>
      <c r="P92" s="233"/>
      <c r="Q92" s="233"/>
      <c r="R92" s="233"/>
      <c r="S92" s="233"/>
      <c r="T92" s="234"/>
      <c r="AT92" s="235" t="s">
        <v>344</v>
      </c>
      <c r="AU92" s="235" t="s">
        <v>82</v>
      </c>
      <c r="AV92" s="12" t="s">
        <v>155</v>
      </c>
      <c r="AW92" s="12" t="s">
        <v>35</v>
      </c>
      <c r="AX92" s="12" t="s">
        <v>80</v>
      </c>
      <c r="AY92" s="235" t="s">
        <v>148</v>
      </c>
    </row>
    <row r="93" spans="2:65" s="1" customFormat="1" ht="16.5" customHeight="1">
      <c r="B93" s="39"/>
      <c r="C93" s="190" t="s">
        <v>198</v>
      </c>
      <c r="D93" s="190" t="s">
        <v>151</v>
      </c>
      <c r="E93" s="191" t="s">
        <v>1400</v>
      </c>
      <c r="F93" s="192" t="s">
        <v>1401</v>
      </c>
      <c r="G93" s="193" t="s">
        <v>174</v>
      </c>
      <c r="H93" s="194">
        <v>8</v>
      </c>
      <c r="I93" s="195"/>
      <c r="J93" s="196">
        <f>ROUND(I93*H93,2)</f>
        <v>0</v>
      </c>
      <c r="K93" s="192" t="s">
        <v>21</v>
      </c>
      <c r="L93" s="59"/>
      <c r="M93" s="197" t="s">
        <v>21</v>
      </c>
      <c r="N93" s="198" t="s">
        <v>45</v>
      </c>
      <c r="O93" s="40"/>
      <c r="P93" s="199">
        <f>O93*H93</f>
        <v>0</v>
      </c>
      <c r="Q93" s="199">
        <v>0</v>
      </c>
      <c r="R93" s="199">
        <f>Q93*H93</f>
        <v>0</v>
      </c>
      <c r="S93" s="199">
        <v>0</v>
      </c>
      <c r="T93" s="200">
        <f>S93*H93</f>
        <v>0</v>
      </c>
      <c r="AR93" s="22" t="s">
        <v>155</v>
      </c>
      <c r="AT93" s="22" t="s">
        <v>151</v>
      </c>
      <c r="AU93" s="22" t="s">
        <v>82</v>
      </c>
      <c r="AY93" s="22" t="s">
        <v>148</v>
      </c>
      <c r="BE93" s="201">
        <f>IF(N93="základní",J93,0)</f>
        <v>0</v>
      </c>
      <c r="BF93" s="201">
        <f>IF(N93="snížená",J93,0)</f>
        <v>0</v>
      </c>
      <c r="BG93" s="201">
        <f>IF(N93="zákl. přenesená",J93,0)</f>
        <v>0</v>
      </c>
      <c r="BH93" s="201">
        <f>IF(N93="sníž. přenesená",J93,0)</f>
        <v>0</v>
      </c>
      <c r="BI93" s="201">
        <f>IF(N93="nulová",J93,0)</f>
        <v>0</v>
      </c>
      <c r="BJ93" s="22" t="s">
        <v>155</v>
      </c>
      <c r="BK93" s="201">
        <f>ROUND(I93*H93,2)</f>
        <v>0</v>
      </c>
      <c r="BL93" s="22" t="s">
        <v>155</v>
      </c>
      <c r="BM93" s="22" t="s">
        <v>1402</v>
      </c>
    </row>
    <row r="94" spans="2:65" s="1" customFormat="1" ht="25.5" customHeight="1">
      <c r="B94" s="39"/>
      <c r="C94" s="190" t="s">
        <v>202</v>
      </c>
      <c r="D94" s="190" t="s">
        <v>151</v>
      </c>
      <c r="E94" s="191" t="s">
        <v>1403</v>
      </c>
      <c r="F94" s="192" t="s">
        <v>1404</v>
      </c>
      <c r="G94" s="193" t="s">
        <v>196</v>
      </c>
      <c r="H94" s="194">
        <v>1</v>
      </c>
      <c r="I94" s="195"/>
      <c r="J94" s="196">
        <f>ROUND(I94*H94,2)</f>
        <v>0</v>
      </c>
      <c r="K94" s="192" t="s">
        <v>21</v>
      </c>
      <c r="L94" s="59"/>
      <c r="M94" s="197" t="s">
        <v>21</v>
      </c>
      <c r="N94" s="198" t="s">
        <v>45</v>
      </c>
      <c r="O94" s="40"/>
      <c r="P94" s="199">
        <f>O94*H94</f>
        <v>0</v>
      </c>
      <c r="Q94" s="199">
        <v>0</v>
      </c>
      <c r="R94" s="199">
        <f>Q94*H94</f>
        <v>0</v>
      </c>
      <c r="S94" s="199">
        <v>0</v>
      </c>
      <c r="T94" s="200">
        <f>S94*H94</f>
        <v>0</v>
      </c>
      <c r="AR94" s="22" t="s">
        <v>155</v>
      </c>
      <c r="AT94" s="22" t="s">
        <v>151</v>
      </c>
      <c r="AU94" s="22" t="s">
        <v>82</v>
      </c>
      <c r="AY94" s="22" t="s">
        <v>148</v>
      </c>
      <c r="BE94" s="201">
        <f>IF(N94="základní",J94,0)</f>
        <v>0</v>
      </c>
      <c r="BF94" s="201">
        <f>IF(N94="snížená",J94,0)</f>
        <v>0</v>
      </c>
      <c r="BG94" s="201">
        <f>IF(N94="zákl. přenesená",J94,0)</f>
        <v>0</v>
      </c>
      <c r="BH94" s="201">
        <f>IF(N94="sníž. přenesená",J94,0)</f>
        <v>0</v>
      </c>
      <c r="BI94" s="201">
        <f>IF(N94="nulová",J94,0)</f>
        <v>0</v>
      </c>
      <c r="BJ94" s="22" t="s">
        <v>155</v>
      </c>
      <c r="BK94" s="201">
        <f>ROUND(I94*H94,2)</f>
        <v>0</v>
      </c>
      <c r="BL94" s="22" t="s">
        <v>155</v>
      </c>
      <c r="BM94" s="22" t="s">
        <v>1405</v>
      </c>
    </row>
    <row r="95" spans="2:65" s="1" customFormat="1" ht="25.5" customHeight="1">
      <c r="B95" s="39"/>
      <c r="C95" s="190" t="s">
        <v>206</v>
      </c>
      <c r="D95" s="190" t="s">
        <v>151</v>
      </c>
      <c r="E95" s="191" t="s">
        <v>1406</v>
      </c>
      <c r="F95" s="192" t="s">
        <v>1407</v>
      </c>
      <c r="G95" s="193" t="s">
        <v>196</v>
      </c>
      <c r="H95" s="194">
        <v>1</v>
      </c>
      <c r="I95" s="195"/>
      <c r="J95" s="196">
        <f>ROUND(I95*H95,2)</f>
        <v>0</v>
      </c>
      <c r="K95" s="192" t="s">
        <v>21</v>
      </c>
      <c r="L95" s="59"/>
      <c r="M95" s="197" t="s">
        <v>21</v>
      </c>
      <c r="N95" s="198" t="s">
        <v>45</v>
      </c>
      <c r="O95" s="40"/>
      <c r="P95" s="199">
        <f>O95*H95</f>
        <v>0</v>
      </c>
      <c r="Q95" s="199">
        <v>0</v>
      </c>
      <c r="R95" s="199">
        <f>Q95*H95</f>
        <v>0</v>
      </c>
      <c r="S95" s="199">
        <v>0</v>
      </c>
      <c r="T95" s="200">
        <f>S95*H95</f>
        <v>0</v>
      </c>
      <c r="AR95" s="22" t="s">
        <v>155</v>
      </c>
      <c r="AT95" s="22" t="s">
        <v>151</v>
      </c>
      <c r="AU95" s="22" t="s">
        <v>82</v>
      </c>
      <c r="AY95" s="22" t="s">
        <v>148</v>
      </c>
      <c r="BE95" s="201">
        <f>IF(N95="základní",J95,0)</f>
        <v>0</v>
      </c>
      <c r="BF95" s="201">
        <f>IF(N95="snížená",J95,0)</f>
        <v>0</v>
      </c>
      <c r="BG95" s="201">
        <f>IF(N95="zákl. přenesená",J95,0)</f>
        <v>0</v>
      </c>
      <c r="BH95" s="201">
        <f>IF(N95="sníž. přenesená",J95,0)</f>
        <v>0</v>
      </c>
      <c r="BI95" s="201">
        <f>IF(N95="nulová",J95,0)</f>
        <v>0</v>
      </c>
      <c r="BJ95" s="22" t="s">
        <v>155</v>
      </c>
      <c r="BK95" s="201">
        <f>ROUND(I95*H95,2)</f>
        <v>0</v>
      </c>
      <c r="BL95" s="22" t="s">
        <v>155</v>
      </c>
      <c r="BM95" s="22" t="s">
        <v>1408</v>
      </c>
    </row>
    <row r="96" spans="2:65" s="1" customFormat="1" ht="16.5" customHeight="1">
      <c r="B96" s="39"/>
      <c r="C96" s="190" t="s">
        <v>210</v>
      </c>
      <c r="D96" s="190" t="s">
        <v>151</v>
      </c>
      <c r="E96" s="191" t="s">
        <v>1409</v>
      </c>
      <c r="F96" s="192" t="s">
        <v>1410</v>
      </c>
      <c r="G96" s="193" t="s">
        <v>401</v>
      </c>
      <c r="H96" s="194">
        <v>10.8</v>
      </c>
      <c r="I96" s="195"/>
      <c r="J96" s="196">
        <f>ROUND(I96*H96,2)</f>
        <v>0</v>
      </c>
      <c r="K96" s="192" t="s">
        <v>21</v>
      </c>
      <c r="L96" s="59"/>
      <c r="M96" s="197" t="s">
        <v>21</v>
      </c>
      <c r="N96" s="198" t="s">
        <v>45</v>
      </c>
      <c r="O96" s="40"/>
      <c r="P96" s="199">
        <f>O96*H96</f>
        <v>0</v>
      </c>
      <c r="Q96" s="199">
        <v>0</v>
      </c>
      <c r="R96" s="199">
        <f>Q96*H96</f>
        <v>0</v>
      </c>
      <c r="S96" s="199">
        <v>0</v>
      </c>
      <c r="T96" s="200">
        <f>S96*H96</f>
        <v>0</v>
      </c>
      <c r="AR96" s="22" t="s">
        <v>155</v>
      </c>
      <c r="AT96" s="22" t="s">
        <v>151</v>
      </c>
      <c r="AU96" s="22" t="s">
        <v>82</v>
      </c>
      <c r="AY96" s="22" t="s">
        <v>148</v>
      </c>
      <c r="BE96" s="201">
        <f>IF(N96="základní",J96,0)</f>
        <v>0</v>
      </c>
      <c r="BF96" s="201">
        <f>IF(N96="snížená",J96,0)</f>
        <v>0</v>
      </c>
      <c r="BG96" s="201">
        <f>IF(N96="zákl. přenesená",J96,0)</f>
        <v>0</v>
      </c>
      <c r="BH96" s="201">
        <f>IF(N96="sníž. přenesená",J96,0)</f>
        <v>0</v>
      </c>
      <c r="BI96" s="201">
        <f>IF(N96="nulová",J96,0)</f>
        <v>0</v>
      </c>
      <c r="BJ96" s="22" t="s">
        <v>155</v>
      </c>
      <c r="BK96" s="201">
        <f>ROUND(I96*H96,2)</f>
        <v>0</v>
      </c>
      <c r="BL96" s="22" t="s">
        <v>155</v>
      </c>
      <c r="BM96" s="22" t="s">
        <v>1411</v>
      </c>
    </row>
    <row r="97" spans="2:65" s="11" customFormat="1" ht="13.5">
      <c r="B97" s="213"/>
      <c r="C97" s="214"/>
      <c r="D97" s="215" t="s">
        <v>344</v>
      </c>
      <c r="E97" s="216" t="s">
        <v>21</v>
      </c>
      <c r="F97" s="217" t="s">
        <v>1412</v>
      </c>
      <c r="G97" s="214"/>
      <c r="H97" s="218">
        <v>10.8</v>
      </c>
      <c r="I97" s="219"/>
      <c r="J97" s="214"/>
      <c r="K97" s="214"/>
      <c r="L97" s="220"/>
      <c r="M97" s="221"/>
      <c r="N97" s="222"/>
      <c r="O97" s="222"/>
      <c r="P97" s="222"/>
      <c r="Q97" s="222"/>
      <c r="R97" s="222"/>
      <c r="S97" s="222"/>
      <c r="T97" s="223"/>
      <c r="AT97" s="224" t="s">
        <v>344</v>
      </c>
      <c r="AU97" s="224" t="s">
        <v>82</v>
      </c>
      <c r="AV97" s="11" t="s">
        <v>82</v>
      </c>
      <c r="AW97" s="11" t="s">
        <v>35</v>
      </c>
      <c r="AX97" s="11" t="s">
        <v>72</v>
      </c>
      <c r="AY97" s="224" t="s">
        <v>148</v>
      </c>
    </row>
    <row r="98" spans="2:65" s="12" customFormat="1" ht="13.5">
      <c r="B98" s="225"/>
      <c r="C98" s="226"/>
      <c r="D98" s="215" t="s">
        <v>344</v>
      </c>
      <c r="E98" s="227" t="s">
        <v>21</v>
      </c>
      <c r="F98" s="228" t="s">
        <v>347</v>
      </c>
      <c r="G98" s="226"/>
      <c r="H98" s="229">
        <v>10.8</v>
      </c>
      <c r="I98" s="230"/>
      <c r="J98" s="226"/>
      <c r="K98" s="226"/>
      <c r="L98" s="231"/>
      <c r="M98" s="232"/>
      <c r="N98" s="233"/>
      <c r="O98" s="233"/>
      <c r="P98" s="233"/>
      <c r="Q98" s="233"/>
      <c r="R98" s="233"/>
      <c r="S98" s="233"/>
      <c r="T98" s="234"/>
      <c r="AT98" s="235" t="s">
        <v>344</v>
      </c>
      <c r="AU98" s="235" t="s">
        <v>82</v>
      </c>
      <c r="AV98" s="12" t="s">
        <v>155</v>
      </c>
      <c r="AW98" s="12" t="s">
        <v>35</v>
      </c>
      <c r="AX98" s="12" t="s">
        <v>80</v>
      </c>
      <c r="AY98" s="235" t="s">
        <v>148</v>
      </c>
    </row>
    <row r="99" spans="2:65" s="1" customFormat="1" ht="16.5" customHeight="1">
      <c r="B99" s="39"/>
      <c r="C99" s="190" t="s">
        <v>214</v>
      </c>
      <c r="D99" s="190" t="s">
        <v>151</v>
      </c>
      <c r="E99" s="191" t="s">
        <v>1413</v>
      </c>
      <c r="F99" s="192" t="s">
        <v>1414</v>
      </c>
      <c r="G99" s="193" t="s">
        <v>401</v>
      </c>
      <c r="H99" s="194">
        <v>10.8</v>
      </c>
      <c r="I99" s="195"/>
      <c r="J99" s="196">
        <f>ROUND(I99*H99,2)</f>
        <v>0</v>
      </c>
      <c r="K99" s="192" t="s">
        <v>21</v>
      </c>
      <c r="L99" s="59"/>
      <c r="M99" s="197" t="s">
        <v>21</v>
      </c>
      <c r="N99" s="198" t="s">
        <v>45</v>
      </c>
      <c r="O99" s="40"/>
      <c r="P99" s="199">
        <f>O99*H99</f>
        <v>0</v>
      </c>
      <c r="Q99" s="199">
        <v>0</v>
      </c>
      <c r="R99" s="199">
        <f>Q99*H99</f>
        <v>0</v>
      </c>
      <c r="S99" s="199">
        <v>0</v>
      </c>
      <c r="T99" s="200">
        <f>S99*H99</f>
        <v>0</v>
      </c>
      <c r="AR99" s="22" t="s">
        <v>155</v>
      </c>
      <c r="AT99" s="22" t="s">
        <v>151</v>
      </c>
      <c r="AU99" s="22" t="s">
        <v>82</v>
      </c>
      <c r="AY99" s="22" t="s">
        <v>148</v>
      </c>
      <c r="BE99" s="201">
        <f>IF(N99="základní",J99,0)</f>
        <v>0</v>
      </c>
      <c r="BF99" s="201">
        <f>IF(N99="snížená",J99,0)</f>
        <v>0</v>
      </c>
      <c r="BG99" s="201">
        <f>IF(N99="zákl. přenesená",J99,0)</f>
        <v>0</v>
      </c>
      <c r="BH99" s="201">
        <f>IF(N99="sníž. přenesená",J99,0)</f>
        <v>0</v>
      </c>
      <c r="BI99" s="201">
        <f>IF(N99="nulová",J99,0)</f>
        <v>0</v>
      </c>
      <c r="BJ99" s="22" t="s">
        <v>155</v>
      </c>
      <c r="BK99" s="201">
        <f>ROUND(I99*H99,2)</f>
        <v>0</v>
      </c>
      <c r="BL99" s="22" t="s">
        <v>155</v>
      </c>
      <c r="BM99" s="22" t="s">
        <v>1415</v>
      </c>
    </row>
    <row r="100" spans="2:65" s="1" customFormat="1" ht="16.5" customHeight="1">
      <c r="B100" s="39"/>
      <c r="C100" s="190" t="s">
        <v>80</v>
      </c>
      <c r="D100" s="190" t="s">
        <v>151</v>
      </c>
      <c r="E100" s="191" t="s">
        <v>1416</v>
      </c>
      <c r="F100" s="192" t="s">
        <v>1417</v>
      </c>
      <c r="G100" s="193" t="s">
        <v>306</v>
      </c>
      <c r="H100" s="194">
        <v>1</v>
      </c>
      <c r="I100" s="195"/>
      <c r="J100" s="196">
        <f>ROUND(I100*H100,2)</f>
        <v>0</v>
      </c>
      <c r="K100" s="192" t="s">
        <v>21</v>
      </c>
      <c r="L100" s="59"/>
      <c r="M100" s="197" t="s">
        <v>21</v>
      </c>
      <c r="N100" s="198" t="s">
        <v>45</v>
      </c>
      <c r="O100" s="40"/>
      <c r="P100" s="199">
        <f>O100*H100</f>
        <v>0</v>
      </c>
      <c r="Q100" s="199">
        <v>0</v>
      </c>
      <c r="R100" s="199">
        <f>Q100*H100</f>
        <v>0</v>
      </c>
      <c r="S100" s="199">
        <v>0</v>
      </c>
      <c r="T100" s="200">
        <f>S100*H100</f>
        <v>0</v>
      </c>
      <c r="AR100" s="22" t="s">
        <v>155</v>
      </c>
      <c r="AT100" s="22" t="s">
        <v>151</v>
      </c>
      <c r="AU100" s="22" t="s">
        <v>82</v>
      </c>
      <c r="AY100" s="22" t="s">
        <v>148</v>
      </c>
      <c r="BE100" s="201">
        <f>IF(N100="základní",J100,0)</f>
        <v>0</v>
      </c>
      <c r="BF100" s="201">
        <f>IF(N100="snížená",J100,0)</f>
        <v>0</v>
      </c>
      <c r="BG100" s="201">
        <f>IF(N100="zákl. přenesená",J100,0)</f>
        <v>0</v>
      </c>
      <c r="BH100" s="201">
        <f>IF(N100="sníž. přenesená",J100,0)</f>
        <v>0</v>
      </c>
      <c r="BI100" s="201">
        <f>IF(N100="nulová",J100,0)</f>
        <v>0</v>
      </c>
      <c r="BJ100" s="22" t="s">
        <v>155</v>
      </c>
      <c r="BK100" s="201">
        <f>ROUND(I100*H100,2)</f>
        <v>0</v>
      </c>
      <c r="BL100" s="22" t="s">
        <v>155</v>
      </c>
      <c r="BM100" s="22" t="s">
        <v>1418</v>
      </c>
    </row>
    <row r="101" spans="2:65" s="11" customFormat="1" ht="13.5">
      <c r="B101" s="213"/>
      <c r="C101" s="214"/>
      <c r="D101" s="215" t="s">
        <v>344</v>
      </c>
      <c r="E101" s="216" t="s">
        <v>21</v>
      </c>
      <c r="F101" s="217" t="s">
        <v>80</v>
      </c>
      <c r="G101" s="214"/>
      <c r="H101" s="218">
        <v>1</v>
      </c>
      <c r="I101" s="219"/>
      <c r="J101" s="214"/>
      <c r="K101" s="214"/>
      <c r="L101" s="220"/>
      <c r="M101" s="221"/>
      <c r="N101" s="222"/>
      <c r="O101" s="222"/>
      <c r="P101" s="222"/>
      <c r="Q101" s="222"/>
      <c r="R101" s="222"/>
      <c r="S101" s="222"/>
      <c r="T101" s="223"/>
      <c r="AT101" s="224" t="s">
        <v>344</v>
      </c>
      <c r="AU101" s="224" t="s">
        <v>82</v>
      </c>
      <c r="AV101" s="11" t="s">
        <v>82</v>
      </c>
      <c r="AW101" s="11" t="s">
        <v>35</v>
      </c>
      <c r="AX101" s="11" t="s">
        <v>72</v>
      </c>
      <c r="AY101" s="224" t="s">
        <v>148</v>
      </c>
    </row>
    <row r="102" spans="2:65" s="12" customFormat="1" ht="13.5">
      <c r="B102" s="225"/>
      <c r="C102" s="226"/>
      <c r="D102" s="215" t="s">
        <v>344</v>
      </c>
      <c r="E102" s="227" t="s">
        <v>21</v>
      </c>
      <c r="F102" s="228" t="s">
        <v>347</v>
      </c>
      <c r="G102" s="226"/>
      <c r="H102" s="229">
        <v>1</v>
      </c>
      <c r="I102" s="230"/>
      <c r="J102" s="226"/>
      <c r="K102" s="226"/>
      <c r="L102" s="231"/>
      <c r="M102" s="232"/>
      <c r="N102" s="233"/>
      <c r="O102" s="233"/>
      <c r="P102" s="233"/>
      <c r="Q102" s="233"/>
      <c r="R102" s="233"/>
      <c r="S102" s="233"/>
      <c r="T102" s="234"/>
      <c r="AT102" s="235" t="s">
        <v>344</v>
      </c>
      <c r="AU102" s="235" t="s">
        <v>82</v>
      </c>
      <c r="AV102" s="12" t="s">
        <v>155</v>
      </c>
      <c r="AW102" s="12" t="s">
        <v>35</v>
      </c>
      <c r="AX102" s="12" t="s">
        <v>80</v>
      </c>
      <c r="AY102" s="235" t="s">
        <v>148</v>
      </c>
    </row>
    <row r="103" spans="2:65" s="1" customFormat="1" ht="16.5" customHeight="1">
      <c r="B103" s="39"/>
      <c r="C103" s="190" t="s">
        <v>82</v>
      </c>
      <c r="D103" s="190" t="s">
        <v>151</v>
      </c>
      <c r="E103" s="191" t="s">
        <v>1419</v>
      </c>
      <c r="F103" s="192" t="s">
        <v>1420</v>
      </c>
      <c r="G103" s="193" t="s">
        <v>306</v>
      </c>
      <c r="H103" s="194">
        <v>1</v>
      </c>
      <c r="I103" s="195"/>
      <c r="J103" s="196">
        <f t="shared" ref="J103:J110" si="0">ROUND(I103*H103,2)</f>
        <v>0</v>
      </c>
      <c r="K103" s="192" t="s">
        <v>21</v>
      </c>
      <c r="L103" s="59"/>
      <c r="M103" s="197" t="s">
        <v>21</v>
      </c>
      <c r="N103" s="198" t="s">
        <v>45</v>
      </c>
      <c r="O103" s="40"/>
      <c r="P103" s="199">
        <f t="shared" ref="P103:P110" si="1">O103*H103</f>
        <v>0</v>
      </c>
      <c r="Q103" s="199">
        <v>0</v>
      </c>
      <c r="R103" s="199">
        <f t="shared" ref="R103:R110" si="2">Q103*H103</f>
        <v>0</v>
      </c>
      <c r="S103" s="199">
        <v>0</v>
      </c>
      <c r="T103" s="200">
        <f t="shared" ref="T103:T110" si="3">S103*H103</f>
        <v>0</v>
      </c>
      <c r="AR103" s="22" t="s">
        <v>155</v>
      </c>
      <c r="AT103" s="22" t="s">
        <v>151</v>
      </c>
      <c r="AU103" s="22" t="s">
        <v>82</v>
      </c>
      <c r="AY103" s="22" t="s">
        <v>148</v>
      </c>
      <c r="BE103" s="201">
        <f t="shared" ref="BE103:BE110" si="4">IF(N103="základní",J103,0)</f>
        <v>0</v>
      </c>
      <c r="BF103" s="201">
        <f t="shared" ref="BF103:BF110" si="5">IF(N103="snížená",J103,0)</f>
        <v>0</v>
      </c>
      <c r="BG103" s="201">
        <f t="shared" ref="BG103:BG110" si="6">IF(N103="zákl. přenesená",J103,0)</f>
        <v>0</v>
      </c>
      <c r="BH103" s="201">
        <f t="shared" ref="BH103:BH110" si="7">IF(N103="sníž. přenesená",J103,0)</f>
        <v>0</v>
      </c>
      <c r="BI103" s="201">
        <f t="shared" ref="BI103:BI110" si="8">IF(N103="nulová",J103,0)</f>
        <v>0</v>
      </c>
      <c r="BJ103" s="22" t="s">
        <v>155</v>
      </c>
      <c r="BK103" s="201">
        <f t="shared" ref="BK103:BK110" si="9">ROUND(I103*H103,2)</f>
        <v>0</v>
      </c>
      <c r="BL103" s="22" t="s">
        <v>155</v>
      </c>
      <c r="BM103" s="22" t="s">
        <v>1421</v>
      </c>
    </row>
    <row r="104" spans="2:65" s="1" customFormat="1" ht="16.5" customHeight="1">
      <c r="B104" s="39"/>
      <c r="C104" s="190" t="s">
        <v>160</v>
      </c>
      <c r="D104" s="190" t="s">
        <v>151</v>
      </c>
      <c r="E104" s="191" t="s">
        <v>1422</v>
      </c>
      <c r="F104" s="192" t="s">
        <v>1423</v>
      </c>
      <c r="G104" s="193" t="s">
        <v>306</v>
      </c>
      <c r="H104" s="194">
        <v>1</v>
      </c>
      <c r="I104" s="195"/>
      <c r="J104" s="196">
        <f t="shared" si="0"/>
        <v>0</v>
      </c>
      <c r="K104" s="192" t="s">
        <v>21</v>
      </c>
      <c r="L104" s="59"/>
      <c r="M104" s="197" t="s">
        <v>21</v>
      </c>
      <c r="N104" s="198" t="s">
        <v>45</v>
      </c>
      <c r="O104" s="40"/>
      <c r="P104" s="199">
        <f t="shared" si="1"/>
        <v>0</v>
      </c>
      <c r="Q104" s="199">
        <v>0</v>
      </c>
      <c r="R104" s="199">
        <f t="shared" si="2"/>
        <v>0</v>
      </c>
      <c r="S104" s="199">
        <v>0</v>
      </c>
      <c r="T104" s="200">
        <f t="shared" si="3"/>
        <v>0</v>
      </c>
      <c r="AR104" s="22" t="s">
        <v>155</v>
      </c>
      <c r="AT104" s="22" t="s">
        <v>151</v>
      </c>
      <c r="AU104" s="22" t="s">
        <v>82</v>
      </c>
      <c r="AY104" s="22" t="s">
        <v>148</v>
      </c>
      <c r="BE104" s="201">
        <f t="shared" si="4"/>
        <v>0</v>
      </c>
      <c r="BF104" s="201">
        <f t="shared" si="5"/>
        <v>0</v>
      </c>
      <c r="BG104" s="201">
        <f t="shared" si="6"/>
        <v>0</v>
      </c>
      <c r="BH104" s="201">
        <f t="shared" si="7"/>
        <v>0</v>
      </c>
      <c r="BI104" s="201">
        <f t="shared" si="8"/>
        <v>0</v>
      </c>
      <c r="BJ104" s="22" t="s">
        <v>155</v>
      </c>
      <c r="BK104" s="201">
        <f t="shared" si="9"/>
        <v>0</v>
      </c>
      <c r="BL104" s="22" t="s">
        <v>155</v>
      </c>
      <c r="BM104" s="22" t="s">
        <v>1424</v>
      </c>
    </row>
    <row r="105" spans="2:65" s="1" customFormat="1" ht="16.5" customHeight="1">
      <c r="B105" s="39"/>
      <c r="C105" s="190" t="s">
        <v>155</v>
      </c>
      <c r="D105" s="190" t="s">
        <v>151</v>
      </c>
      <c r="E105" s="191" t="s">
        <v>1425</v>
      </c>
      <c r="F105" s="192" t="s">
        <v>1426</v>
      </c>
      <c r="G105" s="193" t="s">
        <v>306</v>
      </c>
      <c r="H105" s="194">
        <v>1</v>
      </c>
      <c r="I105" s="195"/>
      <c r="J105" s="196">
        <f t="shared" si="0"/>
        <v>0</v>
      </c>
      <c r="K105" s="192" t="s">
        <v>21</v>
      </c>
      <c r="L105" s="59"/>
      <c r="M105" s="197" t="s">
        <v>21</v>
      </c>
      <c r="N105" s="198" t="s">
        <v>45</v>
      </c>
      <c r="O105" s="40"/>
      <c r="P105" s="199">
        <f t="shared" si="1"/>
        <v>0</v>
      </c>
      <c r="Q105" s="199">
        <v>0</v>
      </c>
      <c r="R105" s="199">
        <f t="shared" si="2"/>
        <v>0</v>
      </c>
      <c r="S105" s="199">
        <v>0</v>
      </c>
      <c r="T105" s="200">
        <f t="shared" si="3"/>
        <v>0</v>
      </c>
      <c r="AR105" s="22" t="s">
        <v>155</v>
      </c>
      <c r="AT105" s="22" t="s">
        <v>151</v>
      </c>
      <c r="AU105" s="22" t="s">
        <v>82</v>
      </c>
      <c r="AY105" s="22" t="s">
        <v>148</v>
      </c>
      <c r="BE105" s="201">
        <f t="shared" si="4"/>
        <v>0</v>
      </c>
      <c r="BF105" s="201">
        <f t="shared" si="5"/>
        <v>0</v>
      </c>
      <c r="BG105" s="201">
        <f t="shared" si="6"/>
        <v>0</v>
      </c>
      <c r="BH105" s="201">
        <f t="shared" si="7"/>
        <v>0</v>
      </c>
      <c r="BI105" s="201">
        <f t="shared" si="8"/>
        <v>0</v>
      </c>
      <c r="BJ105" s="22" t="s">
        <v>155</v>
      </c>
      <c r="BK105" s="201">
        <f t="shared" si="9"/>
        <v>0</v>
      </c>
      <c r="BL105" s="22" t="s">
        <v>155</v>
      </c>
      <c r="BM105" s="22" t="s">
        <v>1427</v>
      </c>
    </row>
    <row r="106" spans="2:65" s="1" customFormat="1" ht="16.5" customHeight="1">
      <c r="B106" s="39"/>
      <c r="C106" s="190" t="s">
        <v>171</v>
      </c>
      <c r="D106" s="190" t="s">
        <v>151</v>
      </c>
      <c r="E106" s="191" t="s">
        <v>1428</v>
      </c>
      <c r="F106" s="192" t="s">
        <v>1429</v>
      </c>
      <c r="G106" s="193" t="s">
        <v>306</v>
      </c>
      <c r="H106" s="194">
        <v>1</v>
      </c>
      <c r="I106" s="195"/>
      <c r="J106" s="196">
        <f t="shared" si="0"/>
        <v>0</v>
      </c>
      <c r="K106" s="192" t="s">
        <v>21</v>
      </c>
      <c r="L106" s="59"/>
      <c r="M106" s="197" t="s">
        <v>21</v>
      </c>
      <c r="N106" s="198" t="s">
        <v>45</v>
      </c>
      <c r="O106" s="40"/>
      <c r="P106" s="199">
        <f t="shared" si="1"/>
        <v>0</v>
      </c>
      <c r="Q106" s="199">
        <v>0</v>
      </c>
      <c r="R106" s="199">
        <f t="shared" si="2"/>
        <v>0</v>
      </c>
      <c r="S106" s="199">
        <v>0</v>
      </c>
      <c r="T106" s="200">
        <f t="shared" si="3"/>
        <v>0</v>
      </c>
      <c r="AR106" s="22" t="s">
        <v>155</v>
      </c>
      <c r="AT106" s="22" t="s">
        <v>151</v>
      </c>
      <c r="AU106" s="22" t="s">
        <v>82</v>
      </c>
      <c r="AY106" s="22" t="s">
        <v>148</v>
      </c>
      <c r="BE106" s="201">
        <f t="shared" si="4"/>
        <v>0</v>
      </c>
      <c r="BF106" s="201">
        <f t="shared" si="5"/>
        <v>0</v>
      </c>
      <c r="BG106" s="201">
        <f t="shared" si="6"/>
        <v>0</v>
      </c>
      <c r="BH106" s="201">
        <f t="shared" si="7"/>
        <v>0</v>
      </c>
      <c r="BI106" s="201">
        <f t="shared" si="8"/>
        <v>0</v>
      </c>
      <c r="BJ106" s="22" t="s">
        <v>155</v>
      </c>
      <c r="BK106" s="201">
        <f t="shared" si="9"/>
        <v>0</v>
      </c>
      <c r="BL106" s="22" t="s">
        <v>155</v>
      </c>
      <c r="BM106" s="22" t="s">
        <v>1430</v>
      </c>
    </row>
    <row r="107" spans="2:65" s="1" customFormat="1" ht="16.5" customHeight="1">
      <c r="B107" s="39"/>
      <c r="C107" s="190" t="s">
        <v>179</v>
      </c>
      <c r="D107" s="190" t="s">
        <v>151</v>
      </c>
      <c r="E107" s="191" t="s">
        <v>1431</v>
      </c>
      <c r="F107" s="192" t="s">
        <v>1432</v>
      </c>
      <c r="G107" s="193" t="s">
        <v>306</v>
      </c>
      <c r="H107" s="194">
        <v>1</v>
      </c>
      <c r="I107" s="195"/>
      <c r="J107" s="196">
        <f t="shared" si="0"/>
        <v>0</v>
      </c>
      <c r="K107" s="192" t="s">
        <v>21</v>
      </c>
      <c r="L107" s="59"/>
      <c r="M107" s="197" t="s">
        <v>21</v>
      </c>
      <c r="N107" s="198" t="s">
        <v>45</v>
      </c>
      <c r="O107" s="40"/>
      <c r="P107" s="199">
        <f t="shared" si="1"/>
        <v>0</v>
      </c>
      <c r="Q107" s="199">
        <v>0</v>
      </c>
      <c r="R107" s="199">
        <f t="shared" si="2"/>
        <v>0</v>
      </c>
      <c r="S107" s="199">
        <v>0</v>
      </c>
      <c r="T107" s="200">
        <f t="shared" si="3"/>
        <v>0</v>
      </c>
      <c r="AR107" s="22" t="s">
        <v>155</v>
      </c>
      <c r="AT107" s="22" t="s">
        <v>151</v>
      </c>
      <c r="AU107" s="22" t="s">
        <v>82</v>
      </c>
      <c r="AY107" s="22" t="s">
        <v>148</v>
      </c>
      <c r="BE107" s="201">
        <f t="shared" si="4"/>
        <v>0</v>
      </c>
      <c r="BF107" s="201">
        <f t="shared" si="5"/>
        <v>0</v>
      </c>
      <c r="BG107" s="201">
        <f t="shared" si="6"/>
        <v>0</v>
      </c>
      <c r="BH107" s="201">
        <f t="shared" si="7"/>
        <v>0</v>
      </c>
      <c r="BI107" s="201">
        <f t="shared" si="8"/>
        <v>0</v>
      </c>
      <c r="BJ107" s="22" t="s">
        <v>155</v>
      </c>
      <c r="BK107" s="201">
        <f t="shared" si="9"/>
        <v>0</v>
      </c>
      <c r="BL107" s="22" t="s">
        <v>155</v>
      </c>
      <c r="BM107" s="22" t="s">
        <v>1433</v>
      </c>
    </row>
    <row r="108" spans="2:65" s="1" customFormat="1" ht="16.5" customHeight="1">
      <c r="B108" s="39"/>
      <c r="C108" s="190" t="s">
        <v>10</v>
      </c>
      <c r="D108" s="190" t="s">
        <v>151</v>
      </c>
      <c r="E108" s="191" t="s">
        <v>1434</v>
      </c>
      <c r="F108" s="192" t="s">
        <v>1435</v>
      </c>
      <c r="G108" s="193" t="s">
        <v>1436</v>
      </c>
      <c r="H108" s="194">
        <v>59.951999999999998</v>
      </c>
      <c r="I108" s="195"/>
      <c r="J108" s="196">
        <f t="shared" si="0"/>
        <v>0</v>
      </c>
      <c r="K108" s="192" t="s">
        <v>21</v>
      </c>
      <c r="L108" s="59"/>
      <c r="M108" s="197" t="s">
        <v>21</v>
      </c>
      <c r="N108" s="198" t="s">
        <v>45</v>
      </c>
      <c r="O108" s="40"/>
      <c r="P108" s="199">
        <f t="shared" si="1"/>
        <v>0</v>
      </c>
      <c r="Q108" s="199">
        <v>0</v>
      </c>
      <c r="R108" s="199">
        <f t="shared" si="2"/>
        <v>0</v>
      </c>
      <c r="S108" s="199">
        <v>0</v>
      </c>
      <c r="T108" s="200">
        <f t="shared" si="3"/>
        <v>0</v>
      </c>
      <c r="AR108" s="22" t="s">
        <v>155</v>
      </c>
      <c r="AT108" s="22" t="s">
        <v>151</v>
      </c>
      <c r="AU108" s="22" t="s">
        <v>82</v>
      </c>
      <c r="AY108" s="22" t="s">
        <v>148</v>
      </c>
      <c r="BE108" s="201">
        <f t="shared" si="4"/>
        <v>0</v>
      </c>
      <c r="BF108" s="201">
        <f t="shared" si="5"/>
        <v>0</v>
      </c>
      <c r="BG108" s="201">
        <f t="shared" si="6"/>
        <v>0</v>
      </c>
      <c r="BH108" s="201">
        <f t="shared" si="7"/>
        <v>0</v>
      </c>
      <c r="BI108" s="201">
        <f t="shared" si="8"/>
        <v>0</v>
      </c>
      <c r="BJ108" s="22" t="s">
        <v>155</v>
      </c>
      <c r="BK108" s="201">
        <f t="shared" si="9"/>
        <v>0</v>
      </c>
      <c r="BL108" s="22" t="s">
        <v>155</v>
      </c>
      <c r="BM108" s="22" t="s">
        <v>1437</v>
      </c>
    </row>
    <row r="109" spans="2:65" s="1" customFormat="1" ht="16.5" customHeight="1">
      <c r="B109" s="39"/>
      <c r="C109" s="190" t="s">
        <v>175</v>
      </c>
      <c r="D109" s="190" t="s">
        <v>151</v>
      </c>
      <c r="E109" s="191" t="s">
        <v>1438</v>
      </c>
      <c r="F109" s="192" t="s">
        <v>1439</v>
      </c>
      <c r="G109" s="193" t="s">
        <v>1436</v>
      </c>
      <c r="H109" s="194">
        <v>59.951999999999998</v>
      </c>
      <c r="I109" s="195"/>
      <c r="J109" s="196">
        <f t="shared" si="0"/>
        <v>0</v>
      </c>
      <c r="K109" s="192" t="s">
        <v>21</v>
      </c>
      <c r="L109" s="59"/>
      <c r="M109" s="197" t="s">
        <v>21</v>
      </c>
      <c r="N109" s="198" t="s">
        <v>45</v>
      </c>
      <c r="O109" s="40"/>
      <c r="P109" s="199">
        <f t="shared" si="1"/>
        <v>0</v>
      </c>
      <c r="Q109" s="199">
        <v>0</v>
      </c>
      <c r="R109" s="199">
        <f t="shared" si="2"/>
        <v>0</v>
      </c>
      <c r="S109" s="199">
        <v>0</v>
      </c>
      <c r="T109" s="200">
        <f t="shared" si="3"/>
        <v>0</v>
      </c>
      <c r="AR109" s="22" t="s">
        <v>155</v>
      </c>
      <c r="AT109" s="22" t="s">
        <v>151</v>
      </c>
      <c r="AU109" s="22" t="s">
        <v>82</v>
      </c>
      <c r="AY109" s="22" t="s">
        <v>148</v>
      </c>
      <c r="BE109" s="201">
        <f t="shared" si="4"/>
        <v>0</v>
      </c>
      <c r="BF109" s="201">
        <f t="shared" si="5"/>
        <v>0</v>
      </c>
      <c r="BG109" s="201">
        <f t="shared" si="6"/>
        <v>0</v>
      </c>
      <c r="BH109" s="201">
        <f t="shared" si="7"/>
        <v>0</v>
      </c>
      <c r="BI109" s="201">
        <f t="shared" si="8"/>
        <v>0</v>
      </c>
      <c r="BJ109" s="22" t="s">
        <v>155</v>
      </c>
      <c r="BK109" s="201">
        <f t="shared" si="9"/>
        <v>0</v>
      </c>
      <c r="BL109" s="22" t="s">
        <v>155</v>
      </c>
      <c r="BM109" s="22" t="s">
        <v>1440</v>
      </c>
    </row>
    <row r="110" spans="2:65" s="1" customFormat="1" ht="16.5" customHeight="1">
      <c r="B110" s="39"/>
      <c r="C110" s="190" t="s">
        <v>224</v>
      </c>
      <c r="D110" s="190" t="s">
        <v>151</v>
      </c>
      <c r="E110" s="191" t="s">
        <v>1441</v>
      </c>
      <c r="F110" s="192" t="s">
        <v>1442</v>
      </c>
      <c r="G110" s="193" t="s">
        <v>401</v>
      </c>
      <c r="H110" s="194">
        <v>109.92</v>
      </c>
      <c r="I110" s="195"/>
      <c r="J110" s="196">
        <f t="shared" si="0"/>
        <v>0</v>
      </c>
      <c r="K110" s="192" t="s">
        <v>21</v>
      </c>
      <c r="L110" s="59"/>
      <c r="M110" s="197" t="s">
        <v>21</v>
      </c>
      <c r="N110" s="198" t="s">
        <v>45</v>
      </c>
      <c r="O110" s="40"/>
      <c r="P110" s="199">
        <f t="shared" si="1"/>
        <v>0</v>
      </c>
      <c r="Q110" s="199">
        <v>0</v>
      </c>
      <c r="R110" s="199">
        <f t="shared" si="2"/>
        <v>0</v>
      </c>
      <c r="S110" s="199">
        <v>0</v>
      </c>
      <c r="T110" s="200">
        <f t="shared" si="3"/>
        <v>0</v>
      </c>
      <c r="AR110" s="22" t="s">
        <v>155</v>
      </c>
      <c r="AT110" s="22" t="s">
        <v>151</v>
      </c>
      <c r="AU110" s="22" t="s">
        <v>82</v>
      </c>
      <c r="AY110" s="22" t="s">
        <v>148</v>
      </c>
      <c r="BE110" s="201">
        <f t="shared" si="4"/>
        <v>0</v>
      </c>
      <c r="BF110" s="201">
        <f t="shared" si="5"/>
        <v>0</v>
      </c>
      <c r="BG110" s="201">
        <f t="shared" si="6"/>
        <v>0</v>
      </c>
      <c r="BH110" s="201">
        <f t="shared" si="7"/>
        <v>0</v>
      </c>
      <c r="BI110" s="201">
        <f t="shared" si="8"/>
        <v>0</v>
      </c>
      <c r="BJ110" s="22" t="s">
        <v>155</v>
      </c>
      <c r="BK110" s="201">
        <f t="shared" si="9"/>
        <v>0</v>
      </c>
      <c r="BL110" s="22" t="s">
        <v>155</v>
      </c>
      <c r="BM110" s="22" t="s">
        <v>1443</v>
      </c>
    </row>
    <row r="111" spans="2:65" s="11" customFormat="1" ht="13.5">
      <c r="B111" s="213"/>
      <c r="C111" s="214"/>
      <c r="D111" s="215" t="s">
        <v>344</v>
      </c>
      <c r="E111" s="216" t="s">
        <v>21</v>
      </c>
      <c r="F111" s="217" t="s">
        <v>1444</v>
      </c>
      <c r="G111" s="214"/>
      <c r="H111" s="218">
        <v>109.92</v>
      </c>
      <c r="I111" s="219"/>
      <c r="J111" s="214"/>
      <c r="K111" s="214"/>
      <c r="L111" s="220"/>
      <c r="M111" s="221"/>
      <c r="N111" s="222"/>
      <c r="O111" s="222"/>
      <c r="P111" s="222"/>
      <c r="Q111" s="222"/>
      <c r="R111" s="222"/>
      <c r="S111" s="222"/>
      <c r="T111" s="223"/>
      <c r="AT111" s="224" t="s">
        <v>344</v>
      </c>
      <c r="AU111" s="224" t="s">
        <v>82</v>
      </c>
      <c r="AV111" s="11" t="s">
        <v>82</v>
      </c>
      <c r="AW111" s="11" t="s">
        <v>35</v>
      </c>
      <c r="AX111" s="11" t="s">
        <v>72</v>
      </c>
      <c r="AY111" s="224" t="s">
        <v>148</v>
      </c>
    </row>
    <row r="112" spans="2:65" s="12" customFormat="1" ht="13.5">
      <c r="B112" s="225"/>
      <c r="C112" s="226"/>
      <c r="D112" s="215" t="s">
        <v>344</v>
      </c>
      <c r="E112" s="227" t="s">
        <v>21</v>
      </c>
      <c r="F112" s="228" t="s">
        <v>347</v>
      </c>
      <c r="G112" s="226"/>
      <c r="H112" s="229">
        <v>109.92</v>
      </c>
      <c r="I112" s="230"/>
      <c r="J112" s="226"/>
      <c r="K112" s="226"/>
      <c r="L112" s="231"/>
      <c r="M112" s="232"/>
      <c r="N112" s="233"/>
      <c r="O112" s="233"/>
      <c r="P112" s="233"/>
      <c r="Q112" s="233"/>
      <c r="R112" s="233"/>
      <c r="S112" s="233"/>
      <c r="T112" s="234"/>
      <c r="AT112" s="235" t="s">
        <v>344</v>
      </c>
      <c r="AU112" s="235" t="s">
        <v>82</v>
      </c>
      <c r="AV112" s="12" t="s">
        <v>155</v>
      </c>
      <c r="AW112" s="12" t="s">
        <v>35</v>
      </c>
      <c r="AX112" s="12" t="s">
        <v>80</v>
      </c>
      <c r="AY112" s="235" t="s">
        <v>148</v>
      </c>
    </row>
    <row r="113" spans="2:65" s="1" customFormat="1" ht="16.5" customHeight="1">
      <c r="B113" s="39"/>
      <c r="C113" s="190" t="s">
        <v>228</v>
      </c>
      <c r="D113" s="190" t="s">
        <v>151</v>
      </c>
      <c r="E113" s="191" t="s">
        <v>1445</v>
      </c>
      <c r="F113" s="192" t="s">
        <v>1446</v>
      </c>
      <c r="G113" s="193" t="s">
        <v>401</v>
      </c>
      <c r="H113" s="194">
        <v>109.92</v>
      </c>
      <c r="I113" s="195"/>
      <c r="J113" s="196">
        <f t="shared" ref="J113:J118" si="10">ROUND(I113*H113,2)</f>
        <v>0</v>
      </c>
      <c r="K113" s="192" t="s">
        <v>21</v>
      </c>
      <c r="L113" s="59"/>
      <c r="M113" s="197" t="s">
        <v>21</v>
      </c>
      <c r="N113" s="198" t="s">
        <v>45</v>
      </c>
      <c r="O113" s="40"/>
      <c r="P113" s="199">
        <f t="shared" ref="P113:P118" si="11">O113*H113</f>
        <v>0</v>
      </c>
      <c r="Q113" s="199">
        <v>0</v>
      </c>
      <c r="R113" s="199">
        <f t="shared" ref="R113:R118" si="12">Q113*H113</f>
        <v>0</v>
      </c>
      <c r="S113" s="199">
        <v>0</v>
      </c>
      <c r="T113" s="200">
        <f t="shared" ref="T113:T118" si="13">S113*H113</f>
        <v>0</v>
      </c>
      <c r="AR113" s="22" t="s">
        <v>155</v>
      </c>
      <c r="AT113" s="22" t="s">
        <v>151</v>
      </c>
      <c r="AU113" s="22" t="s">
        <v>82</v>
      </c>
      <c r="AY113" s="22" t="s">
        <v>148</v>
      </c>
      <c r="BE113" s="201">
        <f t="shared" ref="BE113:BE118" si="14">IF(N113="základní",J113,0)</f>
        <v>0</v>
      </c>
      <c r="BF113" s="201">
        <f t="shared" ref="BF113:BF118" si="15">IF(N113="snížená",J113,0)</f>
        <v>0</v>
      </c>
      <c r="BG113" s="201">
        <f t="shared" ref="BG113:BG118" si="16">IF(N113="zákl. přenesená",J113,0)</f>
        <v>0</v>
      </c>
      <c r="BH113" s="201">
        <f t="shared" ref="BH113:BH118" si="17">IF(N113="sníž. přenesená",J113,0)</f>
        <v>0</v>
      </c>
      <c r="BI113" s="201">
        <f t="shared" ref="BI113:BI118" si="18">IF(N113="nulová",J113,0)</f>
        <v>0</v>
      </c>
      <c r="BJ113" s="22" t="s">
        <v>155</v>
      </c>
      <c r="BK113" s="201">
        <f t="shared" ref="BK113:BK118" si="19">ROUND(I113*H113,2)</f>
        <v>0</v>
      </c>
      <c r="BL113" s="22" t="s">
        <v>155</v>
      </c>
      <c r="BM113" s="22" t="s">
        <v>1447</v>
      </c>
    </row>
    <row r="114" spans="2:65" s="1" customFormat="1" ht="16.5" customHeight="1">
      <c r="B114" s="39"/>
      <c r="C114" s="190" t="s">
        <v>232</v>
      </c>
      <c r="D114" s="190" t="s">
        <v>151</v>
      </c>
      <c r="E114" s="191" t="s">
        <v>1448</v>
      </c>
      <c r="F114" s="192" t="s">
        <v>1449</v>
      </c>
      <c r="G114" s="193" t="s">
        <v>1436</v>
      </c>
      <c r="H114" s="194">
        <v>59.951999999999998</v>
      </c>
      <c r="I114" s="195"/>
      <c r="J114" s="196">
        <f t="shared" si="10"/>
        <v>0</v>
      </c>
      <c r="K114" s="192" t="s">
        <v>21</v>
      </c>
      <c r="L114" s="59"/>
      <c r="M114" s="197" t="s">
        <v>21</v>
      </c>
      <c r="N114" s="198" t="s">
        <v>45</v>
      </c>
      <c r="O114" s="40"/>
      <c r="P114" s="199">
        <f t="shared" si="11"/>
        <v>0</v>
      </c>
      <c r="Q114" s="199">
        <v>0</v>
      </c>
      <c r="R114" s="199">
        <f t="shared" si="12"/>
        <v>0</v>
      </c>
      <c r="S114" s="199">
        <v>0</v>
      </c>
      <c r="T114" s="200">
        <f t="shared" si="13"/>
        <v>0</v>
      </c>
      <c r="AR114" s="22" t="s">
        <v>155</v>
      </c>
      <c r="AT114" s="22" t="s">
        <v>151</v>
      </c>
      <c r="AU114" s="22" t="s">
        <v>82</v>
      </c>
      <c r="AY114" s="22" t="s">
        <v>148</v>
      </c>
      <c r="BE114" s="201">
        <f t="shared" si="14"/>
        <v>0</v>
      </c>
      <c r="BF114" s="201">
        <f t="shared" si="15"/>
        <v>0</v>
      </c>
      <c r="BG114" s="201">
        <f t="shared" si="16"/>
        <v>0</v>
      </c>
      <c r="BH114" s="201">
        <f t="shared" si="17"/>
        <v>0</v>
      </c>
      <c r="BI114" s="201">
        <f t="shared" si="18"/>
        <v>0</v>
      </c>
      <c r="BJ114" s="22" t="s">
        <v>155</v>
      </c>
      <c r="BK114" s="201">
        <f t="shared" si="19"/>
        <v>0</v>
      </c>
      <c r="BL114" s="22" t="s">
        <v>155</v>
      </c>
      <c r="BM114" s="22" t="s">
        <v>1450</v>
      </c>
    </row>
    <row r="115" spans="2:65" s="1" customFormat="1" ht="16.5" customHeight="1">
      <c r="B115" s="39"/>
      <c r="C115" s="190" t="s">
        <v>237</v>
      </c>
      <c r="D115" s="190" t="s">
        <v>151</v>
      </c>
      <c r="E115" s="191" t="s">
        <v>1451</v>
      </c>
      <c r="F115" s="192" t="s">
        <v>1452</v>
      </c>
      <c r="G115" s="193" t="s">
        <v>1436</v>
      </c>
      <c r="H115" s="194">
        <v>37.08</v>
      </c>
      <c r="I115" s="195"/>
      <c r="J115" s="196">
        <f t="shared" si="10"/>
        <v>0</v>
      </c>
      <c r="K115" s="192" t="s">
        <v>21</v>
      </c>
      <c r="L115" s="59"/>
      <c r="M115" s="197" t="s">
        <v>21</v>
      </c>
      <c r="N115" s="198" t="s">
        <v>45</v>
      </c>
      <c r="O115" s="40"/>
      <c r="P115" s="199">
        <f t="shared" si="11"/>
        <v>0</v>
      </c>
      <c r="Q115" s="199">
        <v>0</v>
      </c>
      <c r="R115" s="199">
        <f t="shared" si="12"/>
        <v>0</v>
      </c>
      <c r="S115" s="199">
        <v>0</v>
      </c>
      <c r="T115" s="200">
        <f t="shared" si="13"/>
        <v>0</v>
      </c>
      <c r="AR115" s="22" t="s">
        <v>155</v>
      </c>
      <c r="AT115" s="22" t="s">
        <v>151</v>
      </c>
      <c r="AU115" s="22" t="s">
        <v>82</v>
      </c>
      <c r="AY115" s="22" t="s">
        <v>148</v>
      </c>
      <c r="BE115" s="201">
        <f t="shared" si="14"/>
        <v>0</v>
      </c>
      <c r="BF115" s="201">
        <f t="shared" si="15"/>
        <v>0</v>
      </c>
      <c r="BG115" s="201">
        <f t="shared" si="16"/>
        <v>0</v>
      </c>
      <c r="BH115" s="201">
        <f t="shared" si="17"/>
        <v>0</v>
      </c>
      <c r="BI115" s="201">
        <f t="shared" si="18"/>
        <v>0</v>
      </c>
      <c r="BJ115" s="22" t="s">
        <v>155</v>
      </c>
      <c r="BK115" s="201">
        <f t="shared" si="19"/>
        <v>0</v>
      </c>
      <c r="BL115" s="22" t="s">
        <v>155</v>
      </c>
      <c r="BM115" s="22" t="s">
        <v>1453</v>
      </c>
    </row>
    <row r="116" spans="2:65" s="1" customFormat="1" ht="16.5" customHeight="1">
      <c r="B116" s="39"/>
      <c r="C116" s="190" t="s">
        <v>9</v>
      </c>
      <c r="D116" s="190" t="s">
        <v>151</v>
      </c>
      <c r="E116" s="191" t="s">
        <v>1454</v>
      </c>
      <c r="F116" s="192" t="s">
        <v>1455</v>
      </c>
      <c r="G116" s="193" t="s">
        <v>1436</v>
      </c>
      <c r="H116" s="194">
        <v>37.08</v>
      </c>
      <c r="I116" s="195"/>
      <c r="J116" s="196">
        <f t="shared" si="10"/>
        <v>0</v>
      </c>
      <c r="K116" s="192" t="s">
        <v>21</v>
      </c>
      <c r="L116" s="59"/>
      <c r="M116" s="197" t="s">
        <v>21</v>
      </c>
      <c r="N116" s="198" t="s">
        <v>45</v>
      </c>
      <c r="O116" s="40"/>
      <c r="P116" s="199">
        <f t="shared" si="11"/>
        <v>0</v>
      </c>
      <c r="Q116" s="199">
        <v>0</v>
      </c>
      <c r="R116" s="199">
        <f t="shared" si="12"/>
        <v>0</v>
      </c>
      <c r="S116" s="199">
        <v>0</v>
      </c>
      <c r="T116" s="200">
        <f t="shared" si="13"/>
        <v>0</v>
      </c>
      <c r="AR116" s="22" t="s">
        <v>155</v>
      </c>
      <c r="AT116" s="22" t="s">
        <v>151</v>
      </c>
      <c r="AU116" s="22" t="s">
        <v>82</v>
      </c>
      <c r="AY116" s="22" t="s">
        <v>148</v>
      </c>
      <c r="BE116" s="201">
        <f t="shared" si="14"/>
        <v>0</v>
      </c>
      <c r="BF116" s="201">
        <f t="shared" si="15"/>
        <v>0</v>
      </c>
      <c r="BG116" s="201">
        <f t="shared" si="16"/>
        <v>0</v>
      </c>
      <c r="BH116" s="201">
        <f t="shared" si="17"/>
        <v>0</v>
      </c>
      <c r="BI116" s="201">
        <f t="shared" si="18"/>
        <v>0</v>
      </c>
      <c r="BJ116" s="22" t="s">
        <v>155</v>
      </c>
      <c r="BK116" s="201">
        <f t="shared" si="19"/>
        <v>0</v>
      </c>
      <c r="BL116" s="22" t="s">
        <v>155</v>
      </c>
      <c r="BM116" s="22" t="s">
        <v>1456</v>
      </c>
    </row>
    <row r="117" spans="2:65" s="1" customFormat="1" ht="16.5" customHeight="1">
      <c r="B117" s="39"/>
      <c r="C117" s="190" t="s">
        <v>249</v>
      </c>
      <c r="D117" s="190" t="s">
        <v>151</v>
      </c>
      <c r="E117" s="191" t="s">
        <v>1457</v>
      </c>
      <c r="F117" s="192" t="s">
        <v>1458</v>
      </c>
      <c r="G117" s="193" t="s">
        <v>1436</v>
      </c>
      <c r="H117" s="194">
        <v>37.08</v>
      </c>
      <c r="I117" s="195"/>
      <c r="J117" s="196">
        <f t="shared" si="10"/>
        <v>0</v>
      </c>
      <c r="K117" s="192" t="s">
        <v>21</v>
      </c>
      <c r="L117" s="59"/>
      <c r="M117" s="197" t="s">
        <v>21</v>
      </c>
      <c r="N117" s="198" t="s">
        <v>45</v>
      </c>
      <c r="O117" s="40"/>
      <c r="P117" s="199">
        <f t="shared" si="11"/>
        <v>0</v>
      </c>
      <c r="Q117" s="199">
        <v>0</v>
      </c>
      <c r="R117" s="199">
        <f t="shared" si="12"/>
        <v>0</v>
      </c>
      <c r="S117" s="199">
        <v>0</v>
      </c>
      <c r="T117" s="200">
        <f t="shared" si="13"/>
        <v>0</v>
      </c>
      <c r="AR117" s="22" t="s">
        <v>155</v>
      </c>
      <c r="AT117" s="22" t="s">
        <v>151</v>
      </c>
      <c r="AU117" s="22" t="s">
        <v>82</v>
      </c>
      <c r="AY117" s="22" t="s">
        <v>148</v>
      </c>
      <c r="BE117" s="201">
        <f t="shared" si="14"/>
        <v>0</v>
      </c>
      <c r="BF117" s="201">
        <f t="shared" si="15"/>
        <v>0</v>
      </c>
      <c r="BG117" s="201">
        <f t="shared" si="16"/>
        <v>0</v>
      </c>
      <c r="BH117" s="201">
        <f t="shared" si="17"/>
        <v>0</v>
      </c>
      <c r="BI117" s="201">
        <f t="shared" si="18"/>
        <v>0</v>
      </c>
      <c r="BJ117" s="22" t="s">
        <v>155</v>
      </c>
      <c r="BK117" s="201">
        <f t="shared" si="19"/>
        <v>0</v>
      </c>
      <c r="BL117" s="22" t="s">
        <v>155</v>
      </c>
      <c r="BM117" s="22" t="s">
        <v>1459</v>
      </c>
    </row>
    <row r="118" spans="2:65" s="1" customFormat="1" ht="16.5" customHeight="1">
      <c r="B118" s="39"/>
      <c r="C118" s="190" t="s">
        <v>253</v>
      </c>
      <c r="D118" s="190" t="s">
        <v>151</v>
      </c>
      <c r="E118" s="191" t="s">
        <v>1460</v>
      </c>
      <c r="F118" s="192" t="s">
        <v>1461</v>
      </c>
      <c r="G118" s="193" t="s">
        <v>154</v>
      </c>
      <c r="H118" s="194">
        <v>63.036000000000001</v>
      </c>
      <c r="I118" s="195"/>
      <c r="J118" s="196">
        <f t="shared" si="10"/>
        <v>0</v>
      </c>
      <c r="K118" s="192" t="s">
        <v>21</v>
      </c>
      <c r="L118" s="59"/>
      <c r="M118" s="197" t="s">
        <v>21</v>
      </c>
      <c r="N118" s="198" t="s">
        <v>45</v>
      </c>
      <c r="O118" s="40"/>
      <c r="P118" s="199">
        <f t="shared" si="11"/>
        <v>0</v>
      </c>
      <c r="Q118" s="199">
        <v>0</v>
      </c>
      <c r="R118" s="199">
        <f t="shared" si="12"/>
        <v>0</v>
      </c>
      <c r="S118" s="199">
        <v>0</v>
      </c>
      <c r="T118" s="200">
        <f t="shared" si="13"/>
        <v>0</v>
      </c>
      <c r="AR118" s="22" t="s">
        <v>155</v>
      </c>
      <c r="AT118" s="22" t="s">
        <v>151</v>
      </c>
      <c r="AU118" s="22" t="s">
        <v>82</v>
      </c>
      <c r="AY118" s="22" t="s">
        <v>148</v>
      </c>
      <c r="BE118" s="201">
        <f t="shared" si="14"/>
        <v>0</v>
      </c>
      <c r="BF118" s="201">
        <f t="shared" si="15"/>
        <v>0</v>
      </c>
      <c r="BG118" s="201">
        <f t="shared" si="16"/>
        <v>0</v>
      </c>
      <c r="BH118" s="201">
        <f t="shared" si="17"/>
        <v>0</v>
      </c>
      <c r="BI118" s="201">
        <f t="shared" si="18"/>
        <v>0</v>
      </c>
      <c r="BJ118" s="22" t="s">
        <v>155</v>
      </c>
      <c r="BK118" s="201">
        <f t="shared" si="19"/>
        <v>0</v>
      </c>
      <c r="BL118" s="22" t="s">
        <v>155</v>
      </c>
      <c r="BM118" s="22" t="s">
        <v>1462</v>
      </c>
    </row>
    <row r="119" spans="2:65" s="11" customFormat="1" ht="13.5">
      <c r="B119" s="213"/>
      <c r="C119" s="214"/>
      <c r="D119" s="215" t="s">
        <v>344</v>
      </c>
      <c r="E119" s="216" t="s">
        <v>21</v>
      </c>
      <c r="F119" s="217" t="s">
        <v>1463</v>
      </c>
      <c r="G119" s="214"/>
      <c r="H119" s="218">
        <v>63.036000000000001</v>
      </c>
      <c r="I119" s="219"/>
      <c r="J119" s="214"/>
      <c r="K119" s="214"/>
      <c r="L119" s="220"/>
      <c r="M119" s="221"/>
      <c r="N119" s="222"/>
      <c r="O119" s="222"/>
      <c r="P119" s="222"/>
      <c r="Q119" s="222"/>
      <c r="R119" s="222"/>
      <c r="S119" s="222"/>
      <c r="T119" s="223"/>
      <c r="AT119" s="224" t="s">
        <v>344</v>
      </c>
      <c r="AU119" s="224" t="s">
        <v>82</v>
      </c>
      <c r="AV119" s="11" t="s">
        <v>82</v>
      </c>
      <c r="AW119" s="11" t="s">
        <v>35</v>
      </c>
      <c r="AX119" s="11" t="s">
        <v>72</v>
      </c>
      <c r="AY119" s="224" t="s">
        <v>148</v>
      </c>
    </row>
    <row r="120" spans="2:65" s="12" customFormat="1" ht="13.5">
      <c r="B120" s="225"/>
      <c r="C120" s="226"/>
      <c r="D120" s="215" t="s">
        <v>344</v>
      </c>
      <c r="E120" s="227" t="s">
        <v>21</v>
      </c>
      <c r="F120" s="228" t="s">
        <v>347</v>
      </c>
      <c r="G120" s="226"/>
      <c r="H120" s="229">
        <v>63.036000000000001</v>
      </c>
      <c r="I120" s="230"/>
      <c r="J120" s="226"/>
      <c r="K120" s="226"/>
      <c r="L120" s="231"/>
      <c r="M120" s="232"/>
      <c r="N120" s="233"/>
      <c r="O120" s="233"/>
      <c r="P120" s="233"/>
      <c r="Q120" s="233"/>
      <c r="R120" s="233"/>
      <c r="S120" s="233"/>
      <c r="T120" s="234"/>
      <c r="AT120" s="235" t="s">
        <v>344</v>
      </c>
      <c r="AU120" s="235" t="s">
        <v>82</v>
      </c>
      <c r="AV120" s="12" t="s">
        <v>155</v>
      </c>
      <c r="AW120" s="12" t="s">
        <v>35</v>
      </c>
      <c r="AX120" s="12" t="s">
        <v>80</v>
      </c>
      <c r="AY120" s="235" t="s">
        <v>148</v>
      </c>
    </row>
    <row r="121" spans="2:65" s="1" customFormat="1" ht="16.5" customHeight="1">
      <c r="B121" s="39"/>
      <c r="C121" s="190" t="s">
        <v>245</v>
      </c>
      <c r="D121" s="190" t="s">
        <v>151</v>
      </c>
      <c r="E121" s="191" t="s">
        <v>1464</v>
      </c>
      <c r="F121" s="192" t="s">
        <v>1465</v>
      </c>
      <c r="G121" s="193" t="s">
        <v>1436</v>
      </c>
      <c r="H121" s="194">
        <v>30.472000000000001</v>
      </c>
      <c r="I121" s="195"/>
      <c r="J121" s="196">
        <f>ROUND(I121*H121,2)</f>
        <v>0</v>
      </c>
      <c r="K121" s="192" t="s">
        <v>21</v>
      </c>
      <c r="L121" s="59"/>
      <c r="M121" s="197" t="s">
        <v>21</v>
      </c>
      <c r="N121" s="198" t="s">
        <v>45</v>
      </c>
      <c r="O121" s="40"/>
      <c r="P121" s="199">
        <f>O121*H121</f>
        <v>0</v>
      </c>
      <c r="Q121" s="199">
        <v>0</v>
      </c>
      <c r="R121" s="199">
        <f>Q121*H121</f>
        <v>0</v>
      </c>
      <c r="S121" s="199">
        <v>0</v>
      </c>
      <c r="T121" s="200">
        <f>S121*H121</f>
        <v>0</v>
      </c>
      <c r="AR121" s="22" t="s">
        <v>155</v>
      </c>
      <c r="AT121" s="22" t="s">
        <v>151</v>
      </c>
      <c r="AU121" s="22" t="s">
        <v>82</v>
      </c>
      <c r="AY121" s="22" t="s">
        <v>148</v>
      </c>
      <c r="BE121" s="201">
        <f>IF(N121="základní",J121,0)</f>
        <v>0</v>
      </c>
      <c r="BF121" s="201">
        <f>IF(N121="snížená",J121,0)</f>
        <v>0</v>
      </c>
      <c r="BG121" s="201">
        <f>IF(N121="zákl. přenesená",J121,0)</f>
        <v>0</v>
      </c>
      <c r="BH121" s="201">
        <f>IF(N121="sníž. přenesená",J121,0)</f>
        <v>0</v>
      </c>
      <c r="BI121" s="201">
        <f>IF(N121="nulová",J121,0)</f>
        <v>0</v>
      </c>
      <c r="BJ121" s="22" t="s">
        <v>155</v>
      </c>
      <c r="BK121" s="201">
        <f>ROUND(I121*H121,2)</f>
        <v>0</v>
      </c>
      <c r="BL121" s="22" t="s">
        <v>155</v>
      </c>
      <c r="BM121" s="22" t="s">
        <v>1466</v>
      </c>
    </row>
    <row r="122" spans="2:65" s="1" customFormat="1" ht="16.5" customHeight="1">
      <c r="B122" s="39"/>
      <c r="C122" s="190" t="s">
        <v>257</v>
      </c>
      <c r="D122" s="190" t="s">
        <v>151</v>
      </c>
      <c r="E122" s="191" t="s">
        <v>1467</v>
      </c>
      <c r="F122" s="192" t="s">
        <v>1468</v>
      </c>
      <c r="G122" s="193" t="s">
        <v>1436</v>
      </c>
      <c r="H122" s="194">
        <v>27.48</v>
      </c>
      <c r="I122" s="195"/>
      <c r="J122" s="196">
        <f>ROUND(I122*H122,2)</f>
        <v>0</v>
      </c>
      <c r="K122" s="192" t="s">
        <v>21</v>
      </c>
      <c r="L122" s="59"/>
      <c r="M122" s="197" t="s">
        <v>21</v>
      </c>
      <c r="N122" s="198" t="s">
        <v>45</v>
      </c>
      <c r="O122" s="40"/>
      <c r="P122" s="199">
        <f>O122*H122</f>
        <v>0</v>
      </c>
      <c r="Q122" s="199">
        <v>0</v>
      </c>
      <c r="R122" s="199">
        <f>Q122*H122</f>
        <v>0</v>
      </c>
      <c r="S122" s="199">
        <v>0</v>
      </c>
      <c r="T122" s="200">
        <f>S122*H122</f>
        <v>0</v>
      </c>
      <c r="AR122" s="22" t="s">
        <v>155</v>
      </c>
      <c r="AT122" s="22" t="s">
        <v>151</v>
      </c>
      <c r="AU122" s="22" t="s">
        <v>82</v>
      </c>
      <c r="AY122" s="22" t="s">
        <v>148</v>
      </c>
      <c r="BE122" s="201">
        <f>IF(N122="základní",J122,0)</f>
        <v>0</v>
      </c>
      <c r="BF122" s="201">
        <f>IF(N122="snížená",J122,0)</f>
        <v>0</v>
      </c>
      <c r="BG122" s="201">
        <f>IF(N122="zákl. přenesená",J122,0)</f>
        <v>0</v>
      </c>
      <c r="BH122" s="201">
        <f>IF(N122="sníž. přenesená",J122,0)</f>
        <v>0</v>
      </c>
      <c r="BI122" s="201">
        <f>IF(N122="nulová",J122,0)</f>
        <v>0</v>
      </c>
      <c r="BJ122" s="22" t="s">
        <v>155</v>
      </c>
      <c r="BK122" s="201">
        <f>ROUND(I122*H122,2)</f>
        <v>0</v>
      </c>
      <c r="BL122" s="22" t="s">
        <v>155</v>
      </c>
      <c r="BM122" s="22" t="s">
        <v>1469</v>
      </c>
    </row>
    <row r="123" spans="2:65" s="11" customFormat="1" ht="13.5">
      <c r="B123" s="213"/>
      <c r="C123" s="214"/>
      <c r="D123" s="215" t="s">
        <v>344</v>
      </c>
      <c r="E123" s="216" t="s">
        <v>21</v>
      </c>
      <c r="F123" s="217" t="s">
        <v>1470</v>
      </c>
      <c r="G123" s="214"/>
      <c r="H123" s="218">
        <v>27.48</v>
      </c>
      <c r="I123" s="219"/>
      <c r="J123" s="214"/>
      <c r="K123" s="214"/>
      <c r="L123" s="220"/>
      <c r="M123" s="221"/>
      <c r="N123" s="222"/>
      <c r="O123" s="222"/>
      <c r="P123" s="222"/>
      <c r="Q123" s="222"/>
      <c r="R123" s="222"/>
      <c r="S123" s="222"/>
      <c r="T123" s="223"/>
      <c r="AT123" s="224" t="s">
        <v>344</v>
      </c>
      <c r="AU123" s="224" t="s">
        <v>82</v>
      </c>
      <c r="AV123" s="11" t="s">
        <v>82</v>
      </c>
      <c r="AW123" s="11" t="s">
        <v>35</v>
      </c>
      <c r="AX123" s="11" t="s">
        <v>72</v>
      </c>
      <c r="AY123" s="224" t="s">
        <v>148</v>
      </c>
    </row>
    <row r="124" spans="2:65" s="12" customFormat="1" ht="13.5">
      <c r="B124" s="225"/>
      <c r="C124" s="226"/>
      <c r="D124" s="215" t="s">
        <v>344</v>
      </c>
      <c r="E124" s="227" t="s">
        <v>21</v>
      </c>
      <c r="F124" s="228" t="s">
        <v>347</v>
      </c>
      <c r="G124" s="226"/>
      <c r="H124" s="229">
        <v>27.48</v>
      </c>
      <c r="I124" s="230"/>
      <c r="J124" s="226"/>
      <c r="K124" s="226"/>
      <c r="L124" s="231"/>
      <c r="M124" s="232"/>
      <c r="N124" s="233"/>
      <c r="O124" s="233"/>
      <c r="P124" s="233"/>
      <c r="Q124" s="233"/>
      <c r="R124" s="233"/>
      <c r="S124" s="233"/>
      <c r="T124" s="234"/>
      <c r="AT124" s="235" t="s">
        <v>344</v>
      </c>
      <c r="AU124" s="235" t="s">
        <v>82</v>
      </c>
      <c r="AV124" s="12" t="s">
        <v>155</v>
      </c>
      <c r="AW124" s="12" t="s">
        <v>35</v>
      </c>
      <c r="AX124" s="12" t="s">
        <v>80</v>
      </c>
      <c r="AY124" s="235" t="s">
        <v>148</v>
      </c>
    </row>
    <row r="125" spans="2:65" s="1" customFormat="1" ht="16.5" customHeight="1">
      <c r="B125" s="39"/>
      <c r="C125" s="203" t="s">
        <v>262</v>
      </c>
      <c r="D125" s="203" t="s">
        <v>308</v>
      </c>
      <c r="E125" s="204" t="s">
        <v>1471</v>
      </c>
      <c r="F125" s="205" t="s">
        <v>1472</v>
      </c>
      <c r="G125" s="206" t="s">
        <v>154</v>
      </c>
      <c r="H125" s="207">
        <v>51.948</v>
      </c>
      <c r="I125" s="208"/>
      <c r="J125" s="209">
        <f>ROUND(I125*H125,2)</f>
        <v>0</v>
      </c>
      <c r="K125" s="205" t="s">
        <v>21</v>
      </c>
      <c r="L125" s="210"/>
      <c r="M125" s="211" t="s">
        <v>21</v>
      </c>
      <c r="N125" s="212" t="s">
        <v>45</v>
      </c>
      <c r="O125" s="40"/>
      <c r="P125" s="199">
        <f>O125*H125</f>
        <v>0</v>
      </c>
      <c r="Q125" s="199">
        <v>0</v>
      </c>
      <c r="R125" s="199">
        <f>Q125*H125</f>
        <v>0</v>
      </c>
      <c r="S125" s="199">
        <v>0</v>
      </c>
      <c r="T125" s="200">
        <f>S125*H125</f>
        <v>0</v>
      </c>
      <c r="AR125" s="22" t="s">
        <v>187</v>
      </c>
      <c r="AT125" s="22" t="s">
        <v>308</v>
      </c>
      <c r="AU125" s="22" t="s">
        <v>82</v>
      </c>
      <c r="AY125" s="22" t="s">
        <v>148</v>
      </c>
      <c r="BE125" s="201">
        <f>IF(N125="základní",J125,0)</f>
        <v>0</v>
      </c>
      <c r="BF125" s="201">
        <f>IF(N125="snížená",J125,0)</f>
        <v>0</v>
      </c>
      <c r="BG125" s="201">
        <f>IF(N125="zákl. přenesená",J125,0)</f>
        <v>0</v>
      </c>
      <c r="BH125" s="201">
        <f>IF(N125="sníž. přenesená",J125,0)</f>
        <v>0</v>
      </c>
      <c r="BI125" s="201">
        <f>IF(N125="nulová",J125,0)</f>
        <v>0</v>
      </c>
      <c r="BJ125" s="22" t="s">
        <v>155</v>
      </c>
      <c r="BK125" s="201">
        <f>ROUND(I125*H125,2)</f>
        <v>0</v>
      </c>
      <c r="BL125" s="22" t="s">
        <v>155</v>
      </c>
      <c r="BM125" s="22" t="s">
        <v>1473</v>
      </c>
    </row>
    <row r="126" spans="2:65" s="10" customFormat="1" ht="29.85" customHeight="1">
      <c r="B126" s="174"/>
      <c r="C126" s="175"/>
      <c r="D126" s="176" t="s">
        <v>71</v>
      </c>
      <c r="E126" s="188" t="s">
        <v>155</v>
      </c>
      <c r="F126" s="188" t="s">
        <v>1474</v>
      </c>
      <c r="G126" s="175"/>
      <c r="H126" s="175"/>
      <c r="I126" s="178"/>
      <c r="J126" s="189">
        <f>BK126</f>
        <v>0</v>
      </c>
      <c r="K126" s="175"/>
      <c r="L126" s="180"/>
      <c r="M126" s="181"/>
      <c r="N126" s="182"/>
      <c r="O126" s="182"/>
      <c r="P126" s="183">
        <f>SUM(P127:P129)</f>
        <v>0</v>
      </c>
      <c r="Q126" s="182"/>
      <c r="R126" s="183">
        <f>SUM(R127:R129)</f>
        <v>0</v>
      </c>
      <c r="S126" s="182"/>
      <c r="T126" s="184">
        <f>SUM(T127:T129)</f>
        <v>0</v>
      </c>
      <c r="AR126" s="185" t="s">
        <v>80</v>
      </c>
      <c r="AT126" s="186" t="s">
        <v>71</v>
      </c>
      <c r="AU126" s="186" t="s">
        <v>80</v>
      </c>
      <c r="AY126" s="185" t="s">
        <v>148</v>
      </c>
      <c r="BK126" s="187">
        <f>SUM(BK127:BK129)</f>
        <v>0</v>
      </c>
    </row>
    <row r="127" spans="2:65" s="1" customFormat="1" ht="16.5" customHeight="1">
      <c r="B127" s="39"/>
      <c r="C127" s="190" t="s">
        <v>266</v>
      </c>
      <c r="D127" s="190" t="s">
        <v>151</v>
      </c>
      <c r="E127" s="191" t="s">
        <v>1475</v>
      </c>
      <c r="F127" s="192" t="s">
        <v>1476</v>
      </c>
      <c r="G127" s="193" t="s">
        <v>1436</v>
      </c>
      <c r="H127" s="194">
        <v>5.4960000000000004</v>
      </c>
      <c r="I127" s="195"/>
      <c r="J127" s="196">
        <f>ROUND(I127*H127,2)</f>
        <v>0</v>
      </c>
      <c r="K127" s="192" t="s">
        <v>21</v>
      </c>
      <c r="L127" s="59"/>
      <c r="M127" s="197" t="s">
        <v>21</v>
      </c>
      <c r="N127" s="198" t="s">
        <v>45</v>
      </c>
      <c r="O127" s="40"/>
      <c r="P127" s="199">
        <f>O127*H127</f>
        <v>0</v>
      </c>
      <c r="Q127" s="199">
        <v>0</v>
      </c>
      <c r="R127" s="199">
        <f>Q127*H127</f>
        <v>0</v>
      </c>
      <c r="S127" s="199">
        <v>0</v>
      </c>
      <c r="T127" s="200">
        <f>S127*H127</f>
        <v>0</v>
      </c>
      <c r="AR127" s="22" t="s">
        <v>155</v>
      </c>
      <c r="AT127" s="22" t="s">
        <v>151</v>
      </c>
      <c r="AU127" s="22" t="s">
        <v>82</v>
      </c>
      <c r="AY127" s="22" t="s">
        <v>148</v>
      </c>
      <c r="BE127" s="201">
        <f>IF(N127="základní",J127,0)</f>
        <v>0</v>
      </c>
      <c r="BF127" s="201">
        <f>IF(N127="snížená",J127,0)</f>
        <v>0</v>
      </c>
      <c r="BG127" s="201">
        <f>IF(N127="zákl. přenesená",J127,0)</f>
        <v>0</v>
      </c>
      <c r="BH127" s="201">
        <f>IF(N127="sníž. přenesená",J127,0)</f>
        <v>0</v>
      </c>
      <c r="BI127" s="201">
        <f>IF(N127="nulová",J127,0)</f>
        <v>0</v>
      </c>
      <c r="BJ127" s="22" t="s">
        <v>155</v>
      </c>
      <c r="BK127" s="201">
        <f>ROUND(I127*H127,2)</f>
        <v>0</v>
      </c>
      <c r="BL127" s="22" t="s">
        <v>155</v>
      </c>
      <c r="BM127" s="22" t="s">
        <v>1477</v>
      </c>
    </row>
    <row r="128" spans="2:65" s="11" customFormat="1" ht="13.5">
      <c r="B128" s="213"/>
      <c r="C128" s="214"/>
      <c r="D128" s="215" t="s">
        <v>344</v>
      </c>
      <c r="E128" s="216" t="s">
        <v>21</v>
      </c>
      <c r="F128" s="217" t="s">
        <v>1478</v>
      </c>
      <c r="G128" s="214"/>
      <c r="H128" s="218">
        <v>5.4960000000000004</v>
      </c>
      <c r="I128" s="219"/>
      <c r="J128" s="214"/>
      <c r="K128" s="214"/>
      <c r="L128" s="220"/>
      <c r="M128" s="221"/>
      <c r="N128" s="222"/>
      <c r="O128" s="222"/>
      <c r="P128" s="222"/>
      <c r="Q128" s="222"/>
      <c r="R128" s="222"/>
      <c r="S128" s="222"/>
      <c r="T128" s="223"/>
      <c r="AT128" s="224" t="s">
        <v>344</v>
      </c>
      <c r="AU128" s="224" t="s">
        <v>82</v>
      </c>
      <c r="AV128" s="11" t="s">
        <v>82</v>
      </c>
      <c r="AW128" s="11" t="s">
        <v>35</v>
      </c>
      <c r="AX128" s="11" t="s">
        <v>72</v>
      </c>
      <c r="AY128" s="224" t="s">
        <v>148</v>
      </c>
    </row>
    <row r="129" spans="2:65" s="12" customFormat="1" ht="13.5">
      <c r="B129" s="225"/>
      <c r="C129" s="226"/>
      <c r="D129" s="215" t="s">
        <v>344</v>
      </c>
      <c r="E129" s="227" t="s">
        <v>21</v>
      </c>
      <c r="F129" s="228" t="s">
        <v>347</v>
      </c>
      <c r="G129" s="226"/>
      <c r="H129" s="229">
        <v>5.4960000000000004</v>
      </c>
      <c r="I129" s="230"/>
      <c r="J129" s="226"/>
      <c r="K129" s="226"/>
      <c r="L129" s="231"/>
      <c r="M129" s="232"/>
      <c r="N129" s="233"/>
      <c r="O129" s="233"/>
      <c r="P129" s="233"/>
      <c r="Q129" s="233"/>
      <c r="R129" s="233"/>
      <c r="S129" s="233"/>
      <c r="T129" s="234"/>
      <c r="AT129" s="235" t="s">
        <v>344</v>
      </c>
      <c r="AU129" s="235" t="s">
        <v>82</v>
      </c>
      <c r="AV129" s="12" t="s">
        <v>155</v>
      </c>
      <c r="AW129" s="12" t="s">
        <v>35</v>
      </c>
      <c r="AX129" s="12" t="s">
        <v>80</v>
      </c>
      <c r="AY129" s="235" t="s">
        <v>148</v>
      </c>
    </row>
    <row r="130" spans="2:65" s="10" customFormat="1" ht="29.85" customHeight="1">
      <c r="B130" s="174"/>
      <c r="C130" s="175"/>
      <c r="D130" s="176" t="s">
        <v>71</v>
      </c>
      <c r="E130" s="188" t="s">
        <v>171</v>
      </c>
      <c r="F130" s="188" t="s">
        <v>1479</v>
      </c>
      <c r="G130" s="175"/>
      <c r="H130" s="175"/>
      <c r="I130" s="178"/>
      <c r="J130" s="189">
        <f>BK130</f>
        <v>0</v>
      </c>
      <c r="K130" s="175"/>
      <c r="L130" s="180"/>
      <c r="M130" s="181"/>
      <c r="N130" s="182"/>
      <c r="O130" s="182"/>
      <c r="P130" s="183">
        <f>SUM(P131:P132)</f>
        <v>0</v>
      </c>
      <c r="Q130" s="182"/>
      <c r="R130" s="183">
        <f>SUM(R131:R132)</f>
        <v>0</v>
      </c>
      <c r="S130" s="182"/>
      <c r="T130" s="184">
        <f>SUM(T131:T132)</f>
        <v>0</v>
      </c>
      <c r="AR130" s="185" t="s">
        <v>80</v>
      </c>
      <c r="AT130" s="186" t="s">
        <v>71</v>
      </c>
      <c r="AU130" s="186" t="s">
        <v>80</v>
      </c>
      <c r="AY130" s="185" t="s">
        <v>148</v>
      </c>
      <c r="BK130" s="187">
        <f>SUM(BK131:BK132)</f>
        <v>0</v>
      </c>
    </row>
    <row r="131" spans="2:65" s="1" customFormat="1" ht="25.5" customHeight="1">
      <c r="B131" s="39"/>
      <c r="C131" s="190" t="s">
        <v>272</v>
      </c>
      <c r="D131" s="190" t="s">
        <v>151</v>
      </c>
      <c r="E131" s="191" t="s">
        <v>1480</v>
      </c>
      <c r="F131" s="192" t="s">
        <v>1481</v>
      </c>
      <c r="G131" s="193" t="s">
        <v>401</v>
      </c>
      <c r="H131" s="194">
        <v>18</v>
      </c>
      <c r="I131" s="195"/>
      <c r="J131" s="196">
        <f>ROUND(I131*H131,2)</f>
        <v>0</v>
      </c>
      <c r="K131" s="192" t="s">
        <v>21</v>
      </c>
      <c r="L131" s="59"/>
      <c r="M131" s="197" t="s">
        <v>21</v>
      </c>
      <c r="N131" s="198" t="s">
        <v>45</v>
      </c>
      <c r="O131" s="40"/>
      <c r="P131" s="199">
        <f>O131*H131</f>
        <v>0</v>
      </c>
      <c r="Q131" s="199">
        <v>0</v>
      </c>
      <c r="R131" s="199">
        <f>Q131*H131</f>
        <v>0</v>
      </c>
      <c r="S131" s="199">
        <v>0</v>
      </c>
      <c r="T131" s="200">
        <f>S131*H131</f>
        <v>0</v>
      </c>
      <c r="AR131" s="22" t="s">
        <v>155</v>
      </c>
      <c r="AT131" s="22" t="s">
        <v>151</v>
      </c>
      <c r="AU131" s="22" t="s">
        <v>82</v>
      </c>
      <c r="AY131" s="22" t="s">
        <v>148</v>
      </c>
      <c r="BE131" s="201">
        <f>IF(N131="základní",J131,0)</f>
        <v>0</v>
      </c>
      <c r="BF131" s="201">
        <f>IF(N131="snížená",J131,0)</f>
        <v>0</v>
      </c>
      <c r="BG131" s="201">
        <f>IF(N131="zákl. přenesená",J131,0)</f>
        <v>0</v>
      </c>
      <c r="BH131" s="201">
        <f>IF(N131="sníž. přenesená",J131,0)</f>
        <v>0</v>
      </c>
      <c r="BI131" s="201">
        <f>IF(N131="nulová",J131,0)</f>
        <v>0</v>
      </c>
      <c r="BJ131" s="22" t="s">
        <v>155</v>
      </c>
      <c r="BK131" s="201">
        <f>ROUND(I131*H131,2)</f>
        <v>0</v>
      </c>
      <c r="BL131" s="22" t="s">
        <v>155</v>
      </c>
      <c r="BM131" s="22" t="s">
        <v>1482</v>
      </c>
    </row>
    <row r="132" spans="2:65" s="1" customFormat="1" ht="25.5" customHeight="1">
      <c r="B132" s="39"/>
      <c r="C132" s="190" t="s">
        <v>276</v>
      </c>
      <c r="D132" s="190" t="s">
        <v>151</v>
      </c>
      <c r="E132" s="191" t="s">
        <v>1483</v>
      </c>
      <c r="F132" s="192" t="s">
        <v>1484</v>
      </c>
      <c r="G132" s="193" t="s">
        <v>401</v>
      </c>
      <c r="H132" s="194">
        <v>18</v>
      </c>
      <c r="I132" s="195"/>
      <c r="J132" s="196">
        <f>ROUND(I132*H132,2)</f>
        <v>0</v>
      </c>
      <c r="K132" s="192" t="s">
        <v>21</v>
      </c>
      <c r="L132" s="59"/>
      <c r="M132" s="197" t="s">
        <v>21</v>
      </c>
      <c r="N132" s="198" t="s">
        <v>45</v>
      </c>
      <c r="O132" s="40"/>
      <c r="P132" s="199">
        <f>O132*H132</f>
        <v>0</v>
      </c>
      <c r="Q132" s="199">
        <v>0</v>
      </c>
      <c r="R132" s="199">
        <f>Q132*H132</f>
        <v>0</v>
      </c>
      <c r="S132" s="199">
        <v>0</v>
      </c>
      <c r="T132" s="200">
        <f>S132*H132</f>
        <v>0</v>
      </c>
      <c r="AR132" s="22" t="s">
        <v>155</v>
      </c>
      <c r="AT132" s="22" t="s">
        <v>151</v>
      </c>
      <c r="AU132" s="22" t="s">
        <v>82</v>
      </c>
      <c r="AY132" s="22" t="s">
        <v>148</v>
      </c>
      <c r="BE132" s="201">
        <f>IF(N132="základní",J132,0)</f>
        <v>0</v>
      </c>
      <c r="BF132" s="201">
        <f>IF(N132="snížená",J132,0)</f>
        <v>0</v>
      </c>
      <c r="BG132" s="201">
        <f>IF(N132="zákl. přenesená",J132,0)</f>
        <v>0</v>
      </c>
      <c r="BH132" s="201">
        <f>IF(N132="sníž. přenesená",J132,0)</f>
        <v>0</v>
      </c>
      <c r="BI132" s="201">
        <f>IF(N132="nulová",J132,0)</f>
        <v>0</v>
      </c>
      <c r="BJ132" s="22" t="s">
        <v>155</v>
      </c>
      <c r="BK132" s="201">
        <f>ROUND(I132*H132,2)</f>
        <v>0</v>
      </c>
      <c r="BL132" s="22" t="s">
        <v>155</v>
      </c>
      <c r="BM132" s="22" t="s">
        <v>1485</v>
      </c>
    </row>
    <row r="133" spans="2:65" s="10" customFormat="1" ht="29.85" customHeight="1">
      <c r="B133" s="174"/>
      <c r="C133" s="175"/>
      <c r="D133" s="176" t="s">
        <v>71</v>
      </c>
      <c r="E133" s="188" t="s">
        <v>193</v>
      </c>
      <c r="F133" s="188" t="s">
        <v>1486</v>
      </c>
      <c r="G133" s="175"/>
      <c r="H133" s="175"/>
      <c r="I133" s="178"/>
      <c r="J133" s="189">
        <f>BK133</f>
        <v>0</v>
      </c>
      <c r="K133" s="175"/>
      <c r="L133" s="180"/>
      <c r="M133" s="181"/>
      <c r="N133" s="182"/>
      <c r="O133" s="182"/>
      <c r="P133" s="183">
        <f>SUM(P134:P139)</f>
        <v>0</v>
      </c>
      <c r="Q133" s="182"/>
      <c r="R133" s="183">
        <f>SUM(R134:R139)</f>
        <v>0</v>
      </c>
      <c r="S133" s="182"/>
      <c r="T133" s="184">
        <f>SUM(T134:T139)</f>
        <v>0</v>
      </c>
      <c r="AR133" s="185" t="s">
        <v>80</v>
      </c>
      <c r="AT133" s="186" t="s">
        <v>71</v>
      </c>
      <c r="AU133" s="186" t="s">
        <v>80</v>
      </c>
      <c r="AY133" s="185" t="s">
        <v>148</v>
      </c>
      <c r="BK133" s="187">
        <f>SUM(BK134:BK139)</f>
        <v>0</v>
      </c>
    </row>
    <row r="134" spans="2:65" s="1" customFormat="1" ht="25.5" customHeight="1">
      <c r="B134" s="39"/>
      <c r="C134" s="190" t="s">
        <v>280</v>
      </c>
      <c r="D134" s="190" t="s">
        <v>151</v>
      </c>
      <c r="E134" s="191" t="s">
        <v>1487</v>
      </c>
      <c r="F134" s="192" t="s">
        <v>1488</v>
      </c>
      <c r="G134" s="193" t="s">
        <v>174</v>
      </c>
      <c r="H134" s="194">
        <v>8</v>
      </c>
      <c r="I134" s="195"/>
      <c r="J134" s="196">
        <f>ROUND(I134*H134,2)</f>
        <v>0</v>
      </c>
      <c r="K134" s="192" t="s">
        <v>21</v>
      </c>
      <c r="L134" s="59"/>
      <c r="M134" s="197" t="s">
        <v>21</v>
      </c>
      <c r="N134" s="198" t="s">
        <v>45</v>
      </c>
      <c r="O134" s="40"/>
      <c r="P134" s="199">
        <f>O134*H134</f>
        <v>0</v>
      </c>
      <c r="Q134" s="199">
        <v>0</v>
      </c>
      <c r="R134" s="199">
        <f>Q134*H134</f>
        <v>0</v>
      </c>
      <c r="S134" s="199">
        <v>0</v>
      </c>
      <c r="T134" s="200">
        <f>S134*H134</f>
        <v>0</v>
      </c>
      <c r="AR134" s="22" t="s">
        <v>155</v>
      </c>
      <c r="AT134" s="22" t="s">
        <v>151</v>
      </c>
      <c r="AU134" s="22" t="s">
        <v>82</v>
      </c>
      <c r="AY134" s="22" t="s">
        <v>148</v>
      </c>
      <c r="BE134" s="201">
        <f>IF(N134="základní",J134,0)</f>
        <v>0</v>
      </c>
      <c r="BF134" s="201">
        <f>IF(N134="snížená",J134,0)</f>
        <v>0</v>
      </c>
      <c r="BG134" s="201">
        <f>IF(N134="zákl. přenesená",J134,0)</f>
        <v>0</v>
      </c>
      <c r="BH134" s="201">
        <f>IF(N134="sníž. přenesená",J134,0)</f>
        <v>0</v>
      </c>
      <c r="BI134" s="201">
        <f>IF(N134="nulová",J134,0)</f>
        <v>0</v>
      </c>
      <c r="BJ134" s="22" t="s">
        <v>155</v>
      </c>
      <c r="BK134" s="201">
        <f>ROUND(I134*H134,2)</f>
        <v>0</v>
      </c>
      <c r="BL134" s="22" t="s">
        <v>155</v>
      </c>
      <c r="BM134" s="22" t="s">
        <v>1489</v>
      </c>
    </row>
    <row r="135" spans="2:65" s="1" customFormat="1" ht="16.5" customHeight="1">
      <c r="B135" s="39"/>
      <c r="C135" s="203" t="s">
        <v>285</v>
      </c>
      <c r="D135" s="203" t="s">
        <v>308</v>
      </c>
      <c r="E135" s="204" t="s">
        <v>1490</v>
      </c>
      <c r="F135" s="205" t="s">
        <v>1491</v>
      </c>
      <c r="G135" s="206" t="s">
        <v>196</v>
      </c>
      <c r="H135" s="207">
        <v>8.08</v>
      </c>
      <c r="I135" s="208"/>
      <c r="J135" s="209">
        <f>ROUND(I135*H135,2)</f>
        <v>0</v>
      </c>
      <c r="K135" s="205" t="s">
        <v>21</v>
      </c>
      <c r="L135" s="210"/>
      <c r="M135" s="211" t="s">
        <v>21</v>
      </c>
      <c r="N135" s="212" t="s">
        <v>45</v>
      </c>
      <c r="O135" s="40"/>
      <c r="P135" s="199">
        <f>O135*H135</f>
        <v>0</v>
      </c>
      <c r="Q135" s="199">
        <v>0</v>
      </c>
      <c r="R135" s="199">
        <f>Q135*H135</f>
        <v>0</v>
      </c>
      <c r="S135" s="199">
        <v>0</v>
      </c>
      <c r="T135" s="200">
        <f>S135*H135</f>
        <v>0</v>
      </c>
      <c r="AR135" s="22" t="s">
        <v>187</v>
      </c>
      <c r="AT135" s="22" t="s">
        <v>308</v>
      </c>
      <c r="AU135" s="22" t="s">
        <v>82</v>
      </c>
      <c r="AY135" s="22" t="s">
        <v>148</v>
      </c>
      <c r="BE135" s="201">
        <f>IF(N135="základní",J135,0)</f>
        <v>0</v>
      </c>
      <c r="BF135" s="201">
        <f>IF(N135="snížená",J135,0)</f>
        <v>0</v>
      </c>
      <c r="BG135" s="201">
        <f>IF(N135="zákl. přenesená",J135,0)</f>
        <v>0</v>
      </c>
      <c r="BH135" s="201">
        <f>IF(N135="sníž. přenesená",J135,0)</f>
        <v>0</v>
      </c>
      <c r="BI135" s="201">
        <f>IF(N135="nulová",J135,0)</f>
        <v>0</v>
      </c>
      <c r="BJ135" s="22" t="s">
        <v>155</v>
      </c>
      <c r="BK135" s="201">
        <f>ROUND(I135*H135,2)</f>
        <v>0</v>
      </c>
      <c r="BL135" s="22" t="s">
        <v>155</v>
      </c>
      <c r="BM135" s="22" t="s">
        <v>1492</v>
      </c>
    </row>
    <row r="136" spans="2:65" s="1" customFormat="1" ht="25.5" customHeight="1">
      <c r="B136" s="39"/>
      <c r="C136" s="190" t="s">
        <v>289</v>
      </c>
      <c r="D136" s="190" t="s">
        <v>151</v>
      </c>
      <c r="E136" s="191" t="s">
        <v>1493</v>
      </c>
      <c r="F136" s="192" t="s">
        <v>1494</v>
      </c>
      <c r="G136" s="193" t="s">
        <v>174</v>
      </c>
      <c r="H136" s="194">
        <v>20</v>
      </c>
      <c r="I136" s="195"/>
      <c r="J136" s="196">
        <f>ROUND(I136*H136,2)</f>
        <v>0</v>
      </c>
      <c r="K136" s="192" t="s">
        <v>21</v>
      </c>
      <c r="L136" s="59"/>
      <c r="M136" s="197" t="s">
        <v>21</v>
      </c>
      <c r="N136" s="198" t="s">
        <v>45</v>
      </c>
      <c r="O136" s="40"/>
      <c r="P136" s="199">
        <f>O136*H136</f>
        <v>0</v>
      </c>
      <c r="Q136" s="199">
        <v>0</v>
      </c>
      <c r="R136" s="199">
        <f>Q136*H136</f>
        <v>0</v>
      </c>
      <c r="S136" s="199">
        <v>0</v>
      </c>
      <c r="T136" s="200">
        <f>S136*H136</f>
        <v>0</v>
      </c>
      <c r="AR136" s="22" t="s">
        <v>155</v>
      </c>
      <c r="AT136" s="22" t="s">
        <v>151</v>
      </c>
      <c r="AU136" s="22" t="s">
        <v>82</v>
      </c>
      <c r="AY136" s="22" t="s">
        <v>148</v>
      </c>
      <c r="BE136" s="201">
        <f>IF(N136="základní",J136,0)</f>
        <v>0</v>
      </c>
      <c r="BF136" s="201">
        <f>IF(N136="snížená",J136,0)</f>
        <v>0</v>
      </c>
      <c r="BG136" s="201">
        <f>IF(N136="zákl. přenesená",J136,0)</f>
        <v>0</v>
      </c>
      <c r="BH136" s="201">
        <f>IF(N136="sníž. přenesená",J136,0)</f>
        <v>0</v>
      </c>
      <c r="BI136" s="201">
        <f>IF(N136="nulová",J136,0)</f>
        <v>0</v>
      </c>
      <c r="BJ136" s="22" t="s">
        <v>155</v>
      </c>
      <c r="BK136" s="201">
        <f>ROUND(I136*H136,2)</f>
        <v>0</v>
      </c>
      <c r="BL136" s="22" t="s">
        <v>155</v>
      </c>
      <c r="BM136" s="22" t="s">
        <v>1495</v>
      </c>
    </row>
    <row r="137" spans="2:65" s="11" customFormat="1" ht="13.5">
      <c r="B137" s="213"/>
      <c r="C137" s="214"/>
      <c r="D137" s="215" t="s">
        <v>344</v>
      </c>
      <c r="E137" s="216" t="s">
        <v>21</v>
      </c>
      <c r="F137" s="217" t="s">
        <v>1496</v>
      </c>
      <c r="G137" s="214"/>
      <c r="H137" s="218">
        <v>20</v>
      </c>
      <c r="I137" s="219"/>
      <c r="J137" s="214"/>
      <c r="K137" s="214"/>
      <c r="L137" s="220"/>
      <c r="M137" s="221"/>
      <c r="N137" s="222"/>
      <c r="O137" s="222"/>
      <c r="P137" s="222"/>
      <c r="Q137" s="222"/>
      <c r="R137" s="222"/>
      <c r="S137" s="222"/>
      <c r="T137" s="223"/>
      <c r="AT137" s="224" t="s">
        <v>344</v>
      </c>
      <c r="AU137" s="224" t="s">
        <v>82</v>
      </c>
      <c r="AV137" s="11" t="s">
        <v>82</v>
      </c>
      <c r="AW137" s="11" t="s">
        <v>35</v>
      </c>
      <c r="AX137" s="11" t="s">
        <v>72</v>
      </c>
      <c r="AY137" s="224" t="s">
        <v>148</v>
      </c>
    </row>
    <row r="138" spans="2:65" s="12" customFormat="1" ht="13.5">
      <c r="B138" s="225"/>
      <c r="C138" s="226"/>
      <c r="D138" s="215" t="s">
        <v>344</v>
      </c>
      <c r="E138" s="227" t="s">
        <v>21</v>
      </c>
      <c r="F138" s="228" t="s">
        <v>347</v>
      </c>
      <c r="G138" s="226"/>
      <c r="H138" s="229">
        <v>20</v>
      </c>
      <c r="I138" s="230"/>
      <c r="J138" s="226"/>
      <c r="K138" s="226"/>
      <c r="L138" s="231"/>
      <c r="M138" s="232"/>
      <c r="N138" s="233"/>
      <c r="O138" s="233"/>
      <c r="P138" s="233"/>
      <c r="Q138" s="233"/>
      <c r="R138" s="233"/>
      <c r="S138" s="233"/>
      <c r="T138" s="234"/>
      <c r="AT138" s="235" t="s">
        <v>344</v>
      </c>
      <c r="AU138" s="235" t="s">
        <v>82</v>
      </c>
      <c r="AV138" s="12" t="s">
        <v>155</v>
      </c>
      <c r="AW138" s="12" t="s">
        <v>35</v>
      </c>
      <c r="AX138" s="12" t="s">
        <v>80</v>
      </c>
      <c r="AY138" s="235" t="s">
        <v>148</v>
      </c>
    </row>
    <row r="139" spans="2:65" s="1" customFormat="1" ht="16.5" customHeight="1">
      <c r="B139" s="39"/>
      <c r="C139" s="190" t="s">
        <v>293</v>
      </c>
      <c r="D139" s="190" t="s">
        <v>151</v>
      </c>
      <c r="E139" s="191" t="s">
        <v>1497</v>
      </c>
      <c r="F139" s="192" t="s">
        <v>1498</v>
      </c>
      <c r="G139" s="193" t="s">
        <v>174</v>
      </c>
      <c r="H139" s="194">
        <v>20</v>
      </c>
      <c r="I139" s="195"/>
      <c r="J139" s="196">
        <f>ROUND(I139*H139,2)</f>
        <v>0</v>
      </c>
      <c r="K139" s="192" t="s">
        <v>21</v>
      </c>
      <c r="L139" s="59"/>
      <c r="M139" s="197" t="s">
        <v>21</v>
      </c>
      <c r="N139" s="198" t="s">
        <v>45</v>
      </c>
      <c r="O139" s="40"/>
      <c r="P139" s="199">
        <f>O139*H139</f>
        <v>0</v>
      </c>
      <c r="Q139" s="199">
        <v>0</v>
      </c>
      <c r="R139" s="199">
        <f>Q139*H139</f>
        <v>0</v>
      </c>
      <c r="S139" s="199">
        <v>0</v>
      </c>
      <c r="T139" s="200">
        <f>S139*H139</f>
        <v>0</v>
      </c>
      <c r="AR139" s="22" t="s">
        <v>155</v>
      </c>
      <c r="AT139" s="22" t="s">
        <v>151</v>
      </c>
      <c r="AU139" s="22" t="s">
        <v>82</v>
      </c>
      <c r="AY139" s="22" t="s">
        <v>148</v>
      </c>
      <c r="BE139" s="201">
        <f>IF(N139="základní",J139,0)</f>
        <v>0</v>
      </c>
      <c r="BF139" s="201">
        <f>IF(N139="snížená",J139,0)</f>
        <v>0</v>
      </c>
      <c r="BG139" s="201">
        <f>IF(N139="zákl. přenesená",J139,0)</f>
        <v>0</v>
      </c>
      <c r="BH139" s="201">
        <f>IF(N139="sníž. přenesená",J139,0)</f>
        <v>0</v>
      </c>
      <c r="BI139" s="201">
        <f>IF(N139="nulová",J139,0)</f>
        <v>0</v>
      </c>
      <c r="BJ139" s="22" t="s">
        <v>155</v>
      </c>
      <c r="BK139" s="201">
        <f>ROUND(I139*H139,2)</f>
        <v>0</v>
      </c>
      <c r="BL139" s="22" t="s">
        <v>155</v>
      </c>
      <c r="BM139" s="22" t="s">
        <v>1499</v>
      </c>
    </row>
    <row r="140" spans="2:65" s="10" customFormat="1" ht="29.85" customHeight="1">
      <c r="B140" s="174"/>
      <c r="C140" s="175"/>
      <c r="D140" s="176" t="s">
        <v>71</v>
      </c>
      <c r="E140" s="188" t="s">
        <v>149</v>
      </c>
      <c r="F140" s="188" t="s">
        <v>150</v>
      </c>
      <c r="G140" s="175"/>
      <c r="H140" s="175"/>
      <c r="I140" s="178"/>
      <c r="J140" s="189">
        <f>BK140</f>
        <v>0</v>
      </c>
      <c r="K140" s="175"/>
      <c r="L140" s="180"/>
      <c r="M140" s="181"/>
      <c r="N140" s="182"/>
      <c r="O140" s="182"/>
      <c r="P140" s="183">
        <f>SUM(P141:P149)</f>
        <v>0</v>
      </c>
      <c r="Q140" s="182"/>
      <c r="R140" s="183">
        <f>SUM(R141:R149)</f>
        <v>0</v>
      </c>
      <c r="S140" s="182"/>
      <c r="T140" s="184">
        <f>SUM(T141:T149)</f>
        <v>0</v>
      </c>
      <c r="AR140" s="185" t="s">
        <v>80</v>
      </c>
      <c r="AT140" s="186" t="s">
        <v>71</v>
      </c>
      <c r="AU140" s="186" t="s">
        <v>80</v>
      </c>
      <c r="AY140" s="185" t="s">
        <v>148</v>
      </c>
      <c r="BK140" s="187">
        <f>SUM(BK141:BK149)</f>
        <v>0</v>
      </c>
    </row>
    <row r="141" spans="2:65" s="1" customFormat="1" ht="16.5" customHeight="1">
      <c r="B141" s="39"/>
      <c r="C141" s="190" t="s">
        <v>297</v>
      </c>
      <c r="D141" s="190" t="s">
        <v>151</v>
      </c>
      <c r="E141" s="191" t="s">
        <v>1500</v>
      </c>
      <c r="F141" s="192" t="s">
        <v>1501</v>
      </c>
      <c r="G141" s="193" t="s">
        <v>154</v>
      </c>
      <c r="H141" s="194">
        <v>8.8800000000000008</v>
      </c>
      <c r="I141" s="195"/>
      <c r="J141" s="196">
        <f t="shared" ref="J141:J149" si="20">ROUND(I141*H141,2)</f>
        <v>0</v>
      </c>
      <c r="K141" s="192" t="s">
        <v>21</v>
      </c>
      <c r="L141" s="59"/>
      <c r="M141" s="197" t="s">
        <v>21</v>
      </c>
      <c r="N141" s="198" t="s">
        <v>45</v>
      </c>
      <c r="O141" s="40"/>
      <c r="P141" s="199">
        <f t="shared" ref="P141:P149" si="21">O141*H141</f>
        <v>0</v>
      </c>
      <c r="Q141" s="199">
        <v>0</v>
      </c>
      <c r="R141" s="199">
        <f t="shared" ref="R141:R149" si="22">Q141*H141</f>
        <v>0</v>
      </c>
      <c r="S141" s="199">
        <v>0</v>
      </c>
      <c r="T141" s="200">
        <f t="shared" ref="T141:T149" si="23">S141*H141</f>
        <v>0</v>
      </c>
      <c r="AR141" s="22" t="s">
        <v>155</v>
      </c>
      <c r="AT141" s="22" t="s">
        <v>151</v>
      </c>
      <c r="AU141" s="22" t="s">
        <v>82</v>
      </c>
      <c r="AY141" s="22" t="s">
        <v>148</v>
      </c>
      <c r="BE141" s="201">
        <f t="shared" ref="BE141:BE149" si="24">IF(N141="základní",J141,0)</f>
        <v>0</v>
      </c>
      <c r="BF141" s="201">
        <f t="shared" ref="BF141:BF149" si="25">IF(N141="snížená",J141,0)</f>
        <v>0</v>
      </c>
      <c r="BG141" s="201">
        <f t="shared" ref="BG141:BG149" si="26">IF(N141="zákl. přenesená",J141,0)</f>
        <v>0</v>
      </c>
      <c r="BH141" s="201">
        <f t="shared" ref="BH141:BH149" si="27">IF(N141="sníž. přenesená",J141,0)</f>
        <v>0</v>
      </c>
      <c r="BI141" s="201">
        <f t="shared" ref="BI141:BI149" si="28">IF(N141="nulová",J141,0)</f>
        <v>0</v>
      </c>
      <c r="BJ141" s="22" t="s">
        <v>155</v>
      </c>
      <c r="BK141" s="201">
        <f t="shared" ref="BK141:BK149" si="29">ROUND(I141*H141,2)</f>
        <v>0</v>
      </c>
      <c r="BL141" s="22" t="s">
        <v>155</v>
      </c>
      <c r="BM141" s="22" t="s">
        <v>1502</v>
      </c>
    </row>
    <row r="142" spans="2:65" s="1" customFormat="1" ht="16.5" customHeight="1">
      <c r="B142" s="39"/>
      <c r="C142" s="190" t="s">
        <v>303</v>
      </c>
      <c r="D142" s="190" t="s">
        <v>151</v>
      </c>
      <c r="E142" s="191" t="s">
        <v>1503</v>
      </c>
      <c r="F142" s="192" t="s">
        <v>1504</v>
      </c>
      <c r="G142" s="193" t="s">
        <v>154</v>
      </c>
      <c r="H142" s="194">
        <v>79.92</v>
      </c>
      <c r="I142" s="195"/>
      <c r="J142" s="196">
        <f t="shared" si="20"/>
        <v>0</v>
      </c>
      <c r="K142" s="192" t="s">
        <v>21</v>
      </c>
      <c r="L142" s="59"/>
      <c r="M142" s="197" t="s">
        <v>21</v>
      </c>
      <c r="N142" s="198" t="s">
        <v>45</v>
      </c>
      <c r="O142" s="40"/>
      <c r="P142" s="199">
        <f t="shared" si="21"/>
        <v>0</v>
      </c>
      <c r="Q142" s="199">
        <v>0</v>
      </c>
      <c r="R142" s="199">
        <f t="shared" si="22"/>
        <v>0</v>
      </c>
      <c r="S142" s="199">
        <v>0</v>
      </c>
      <c r="T142" s="200">
        <f t="shared" si="23"/>
        <v>0</v>
      </c>
      <c r="AR142" s="22" t="s">
        <v>155</v>
      </c>
      <c r="AT142" s="22" t="s">
        <v>151</v>
      </c>
      <c r="AU142" s="22" t="s">
        <v>82</v>
      </c>
      <c r="AY142" s="22" t="s">
        <v>148</v>
      </c>
      <c r="BE142" s="201">
        <f t="shared" si="24"/>
        <v>0</v>
      </c>
      <c r="BF142" s="201">
        <f t="shared" si="25"/>
        <v>0</v>
      </c>
      <c r="BG142" s="201">
        <f t="shared" si="26"/>
        <v>0</v>
      </c>
      <c r="BH142" s="201">
        <f t="shared" si="27"/>
        <v>0</v>
      </c>
      <c r="BI142" s="201">
        <f t="shared" si="28"/>
        <v>0</v>
      </c>
      <c r="BJ142" s="22" t="s">
        <v>155</v>
      </c>
      <c r="BK142" s="201">
        <f t="shared" si="29"/>
        <v>0</v>
      </c>
      <c r="BL142" s="22" t="s">
        <v>155</v>
      </c>
      <c r="BM142" s="22" t="s">
        <v>1505</v>
      </c>
    </row>
    <row r="143" spans="2:65" s="1" customFormat="1" ht="16.5" customHeight="1">
      <c r="B143" s="39"/>
      <c r="C143" s="190" t="s">
        <v>312</v>
      </c>
      <c r="D143" s="190" t="s">
        <v>151</v>
      </c>
      <c r="E143" s="191" t="s">
        <v>1506</v>
      </c>
      <c r="F143" s="192" t="s">
        <v>1507</v>
      </c>
      <c r="G143" s="193" t="s">
        <v>154</v>
      </c>
      <c r="H143" s="194">
        <v>1.64</v>
      </c>
      <c r="I143" s="195"/>
      <c r="J143" s="196">
        <f t="shared" si="20"/>
        <v>0</v>
      </c>
      <c r="K143" s="192" t="s">
        <v>21</v>
      </c>
      <c r="L143" s="59"/>
      <c r="M143" s="197" t="s">
        <v>21</v>
      </c>
      <c r="N143" s="198" t="s">
        <v>45</v>
      </c>
      <c r="O143" s="40"/>
      <c r="P143" s="199">
        <f t="shared" si="21"/>
        <v>0</v>
      </c>
      <c r="Q143" s="199">
        <v>0</v>
      </c>
      <c r="R143" s="199">
        <f t="shared" si="22"/>
        <v>0</v>
      </c>
      <c r="S143" s="199">
        <v>0</v>
      </c>
      <c r="T143" s="200">
        <f t="shared" si="23"/>
        <v>0</v>
      </c>
      <c r="AR143" s="22" t="s">
        <v>155</v>
      </c>
      <c r="AT143" s="22" t="s">
        <v>151</v>
      </c>
      <c r="AU143" s="22" t="s">
        <v>82</v>
      </c>
      <c r="AY143" s="22" t="s">
        <v>148</v>
      </c>
      <c r="BE143" s="201">
        <f t="shared" si="24"/>
        <v>0</v>
      </c>
      <c r="BF143" s="201">
        <f t="shared" si="25"/>
        <v>0</v>
      </c>
      <c r="BG143" s="201">
        <f t="shared" si="26"/>
        <v>0</v>
      </c>
      <c r="BH143" s="201">
        <f t="shared" si="27"/>
        <v>0</v>
      </c>
      <c r="BI143" s="201">
        <f t="shared" si="28"/>
        <v>0</v>
      </c>
      <c r="BJ143" s="22" t="s">
        <v>155</v>
      </c>
      <c r="BK143" s="201">
        <f t="shared" si="29"/>
        <v>0</v>
      </c>
      <c r="BL143" s="22" t="s">
        <v>155</v>
      </c>
      <c r="BM143" s="22" t="s">
        <v>1508</v>
      </c>
    </row>
    <row r="144" spans="2:65" s="1" customFormat="1" ht="16.5" customHeight="1">
      <c r="B144" s="39"/>
      <c r="C144" s="190" t="s">
        <v>317</v>
      </c>
      <c r="D144" s="190" t="s">
        <v>151</v>
      </c>
      <c r="E144" s="191" t="s">
        <v>1509</v>
      </c>
      <c r="F144" s="192" t="s">
        <v>1510</v>
      </c>
      <c r="G144" s="193" t="s">
        <v>154</v>
      </c>
      <c r="H144" s="194">
        <v>14.76</v>
      </c>
      <c r="I144" s="195"/>
      <c r="J144" s="196">
        <f t="shared" si="20"/>
        <v>0</v>
      </c>
      <c r="K144" s="192" t="s">
        <v>21</v>
      </c>
      <c r="L144" s="59"/>
      <c r="M144" s="197" t="s">
        <v>21</v>
      </c>
      <c r="N144" s="198" t="s">
        <v>45</v>
      </c>
      <c r="O144" s="40"/>
      <c r="P144" s="199">
        <f t="shared" si="21"/>
        <v>0</v>
      </c>
      <c r="Q144" s="199">
        <v>0</v>
      </c>
      <c r="R144" s="199">
        <f t="shared" si="22"/>
        <v>0</v>
      </c>
      <c r="S144" s="199">
        <v>0</v>
      </c>
      <c r="T144" s="200">
        <f t="shared" si="23"/>
        <v>0</v>
      </c>
      <c r="AR144" s="22" t="s">
        <v>155</v>
      </c>
      <c r="AT144" s="22" t="s">
        <v>151</v>
      </c>
      <c r="AU144" s="22" t="s">
        <v>82</v>
      </c>
      <c r="AY144" s="22" t="s">
        <v>148</v>
      </c>
      <c r="BE144" s="201">
        <f t="shared" si="24"/>
        <v>0</v>
      </c>
      <c r="BF144" s="201">
        <f t="shared" si="25"/>
        <v>0</v>
      </c>
      <c r="BG144" s="201">
        <f t="shared" si="26"/>
        <v>0</v>
      </c>
      <c r="BH144" s="201">
        <f t="shared" si="27"/>
        <v>0</v>
      </c>
      <c r="BI144" s="201">
        <f t="shared" si="28"/>
        <v>0</v>
      </c>
      <c r="BJ144" s="22" t="s">
        <v>155</v>
      </c>
      <c r="BK144" s="201">
        <f t="shared" si="29"/>
        <v>0</v>
      </c>
      <c r="BL144" s="22" t="s">
        <v>155</v>
      </c>
      <c r="BM144" s="22" t="s">
        <v>1511</v>
      </c>
    </row>
    <row r="145" spans="2:65" s="1" customFormat="1" ht="16.5" customHeight="1">
      <c r="B145" s="39"/>
      <c r="C145" s="190" t="s">
        <v>322</v>
      </c>
      <c r="D145" s="190" t="s">
        <v>151</v>
      </c>
      <c r="E145" s="191" t="s">
        <v>1512</v>
      </c>
      <c r="F145" s="192" t="s">
        <v>1513</v>
      </c>
      <c r="G145" s="193" t="s">
        <v>154</v>
      </c>
      <c r="H145" s="194">
        <v>8.8800000000000008</v>
      </c>
      <c r="I145" s="195"/>
      <c r="J145" s="196">
        <f t="shared" si="20"/>
        <v>0</v>
      </c>
      <c r="K145" s="192" t="s">
        <v>21</v>
      </c>
      <c r="L145" s="59"/>
      <c r="M145" s="197" t="s">
        <v>21</v>
      </c>
      <c r="N145" s="198" t="s">
        <v>45</v>
      </c>
      <c r="O145" s="40"/>
      <c r="P145" s="199">
        <f t="shared" si="21"/>
        <v>0</v>
      </c>
      <c r="Q145" s="199">
        <v>0</v>
      </c>
      <c r="R145" s="199">
        <f t="shared" si="22"/>
        <v>0</v>
      </c>
      <c r="S145" s="199">
        <v>0</v>
      </c>
      <c r="T145" s="200">
        <f t="shared" si="23"/>
        <v>0</v>
      </c>
      <c r="AR145" s="22" t="s">
        <v>155</v>
      </c>
      <c r="AT145" s="22" t="s">
        <v>151</v>
      </c>
      <c r="AU145" s="22" t="s">
        <v>82</v>
      </c>
      <c r="AY145" s="22" t="s">
        <v>148</v>
      </c>
      <c r="BE145" s="201">
        <f t="shared" si="24"/>
        <v>0</v>
      </c>
      <c r="BF145" s="201">
        <f t="shared" si="25"/>
        <v>0</v>
      </c>
      <c r="BG145" s="201">
        <f t="shared" si="26"/>
        <v>0</v>
      </c>
      <c r="BH145" s="201">
        <f t="shared" si="27"/>
        <v>0</v>
      </c>
      <c r="BI145" s="201">
        <f t="shared" si="28"/>
        <v>0</v>
      </c>
      <c r="BJ145" s="22" t="s">
        <v>155</v>
      </c>
      <c r="BK145" s="201">
        <f t="shared" si="29"/>
        <v>0</v>
      </c>
      <c r="BL145" s="22" t="s">
        <v>155</v>
      </c>
      <c r="BM145" s="22" t="s">
        <v>1514</v>
      </c>
    </row>
    <row r="146" spans="2:65" s="1" customFormat="1" ht="16.5" customHeight="1">
      <c r="B146" s="39"/>
      <c r="C146" s="190" t="s">
        <v>326</v>
      </c>
      <c r="D146" s="190" t="s">
        <v>151</v>
      </c>
      <c r="E146" s="191" t="s">
        <v>1515</v>
      </c>
      <c r="F146" s="192" t="s">
        <v>1516</v>
      </c>
      <c r="G146" s="193" t="s">
        <v>154</v>
      </c>
      <c r="H146" s="194">
        <v>1.64</v>
      </c>
      <c r="I146" s="195"/>
      <c r="J146" s="196">
        <f t="shared" si="20"/>
        <v>0</v>
      </c>
      <c r="K146" s="192" t="s">
        <v>21</v>
      </c>
      <c r="L146" s="59"/>
      <c r="M146" s="197" t="s">
        <v>21</v>
      </c>
      <c r="N146" s="198" t="s">
        <v>45</v>
      </c>
      <c r="O146" s="40"/>
      <c r="P146" s="199">
        <f t="shared" si="21"/>
        <v>0</v>
      </c>
      <c r="Q146" s="199">
        <v>0</v>
      </c>
      <c r="R146" s="199">
        <f t="shared" si="22"/>
        <v>0</v>
      </c>
      <c r="S146" s="199">
        <v>0</v>
      </c>
      <c r="T146" s="200">
        <f t="shared" si="23"/>
        <v>0</v>
      </c>
      <c r="AR146" s="22" t="s">
        <v>155</v>
      </c>
      <c r="AT146" s="22" t="s">
        <v>151</v>
      </c>
      <c r="AU146" s="22" t="s">
        <v>82</v>
      </c>
      <c r="AY146" s="22" t="s">
        <v>148</v>
      </c>
      <c r="BE146" s="201">
        <f t="shared" si="24"/>
        <v>0</v>
      </c>
      <c r="BF146" s="201">
        <f t="shared" si="25"/>
        <v>0</v>
      </c>
      <c r="BG146" s="201">
        <f t="shared" si="26"/>
        <v>0</v>
      </c>
      <c r="BH146" s="201">
        <f t="shared" si="27"/>
        <v>0</v>
      </c>
      <c r="BI146" s="201">
        <f t="shared" si="28"/>
        <v>0</v>
      </c>
      <c r="BJ146" s="22" t="s">
        <v>155</v>
      </c>
      <c r="BK146" s="201">
        <f t="shared" si="29"/>
        <v>0</v>
      </c>
      <c r="BL146" s="22" t="s">
        <v>155</v>
      </c>
      <c r="BM146" s="22" t="s">
        <v>1517</v>
      </c>
    </row>
    <row r="147" spans="2:65" s="1" customFormat="1" ht="16.5" customHeight="1">
      <c r="B147" s="39"/>
      <c r="C147" s="190" t="s">
        <v>330</v>
      </c>
      <c r="D147" s="190" t="s">
        <v>151</v>
      </c>
      <c r="E147" s="191" t="s">
        <v>1518</v>
      </c>
      <c r="F147" s="192" t="s">
        <v>1519</v>
      </c>
      <c r="G147" s="193" t="s">
        <v>154</v>
      </c>
      <c r="H147" s="194">
        <v>1.64</v>
      </c>
      <c r="I147" s="195"/>
      <c r="J147" s="196">
        <f t="shared" si="20"/>
        <v>0</v>
      </c>
      <c r="K147" s="192" t="s">
        <v>21</v>
      </c>
      <c r="L147" s="59"/>
      <c r="M147" s="197" t="s">
        <v>21</v>
      </c>
      <c r="N147" s="198" t="s">
        <v>45</v>
      </c>
      <c r="O147" s="40"/>
      <c r="P147" s="199">
        <f t="shared" si="21"/>
        <v>0</v>
      </c>
      <c r="Q147" s="199">
        <v>0</v>
      </c>
      <c r="R147" s="199">
        <f t="shared" si="22"/>
        <v>0</v>
      </c>
      <c r="S147" s="199">
        <v>0</v>
      </c>
      <c r="T147" s="200">
        <f t="shared" si="23"/>
        <v>0</v>
      </c>
      <c r="AR147" s="22" t="s">
        <v>155</v>
      </c>
      <c r="AT147" s="22" t="s">
        <v>151</v>
      </c>
      <c r="AU147" s="22" t="s">
        <v>82</v>
      </c>
      <c r="AY147" s="22" t="s">
        <v>148</v>
      </c>
      <c r="BE147" s="201">
        <f t="shared" si="24"/>
        <v>0</v>
      </c>
      <c r="BF147" s="201">
        <f t="shared" si="25"/>
        <v>0</v>
      </c>
      <c r="BG147" s="201">
        <f t="shared" si="26"/>
        <v>0</v>
      </c>
      <c r="BH147" s="201">
        <f t="shared" si="27"/>
        <v>0</v>
      </c>
      <c r="BI147" s="201">
        <f t="shared" si="28"/>
        <v>0</v>
      </c>
      <c r="BJ147" s="22" t="s">
        <v>155</v>
      </c>
      <c r="BK147" s="201">
        <f t="shared" si="29"/>
        <v>0</v>
      </c>
      <c r="BL147" s="22" t="s">
        <v>155</v>
      </c>
      <c r="BM147" s="22" t="s">
        <v>1520</v>
      </c>
    </row>
    <row r="148" spans="2:65" s="1" customFormat="1" ht="16.5" customHeight="1">
      <c r="B148" s="39"/>
      <c r="C148" s="190" t="s">
        <v>334</v>
      </c>
      <c r="D148" s="190" t="s">
        <v>151</v>
      </c>
      <c r="E148" s="191" t="s">
        <v>1521</v>
      </c>
      <c r="F148" s="192" t="s">
        <v>1522</v>
      </c>
      <c r="G148" s="193" t="s">
        <v>154</v>
      </c>
      <c r="H148" s="194">
        <v>1.98</v>
      </c>
      <c r="I148" s="195"/>
      <c r="J148" s="196">
        <f t="shared" si="20"/>
        <v>0</v>
      </c>
      <c r="K148" s="192" t="s">
        <v>21</v>
      </c>
      <c r="L148" s="59"/>
      <c r="M148" s="197" t="s">
        <v>21</v>
      </c>
      <c r="N148" s="198" t="s">
        <v>45</v>
      </c>
      <c r="O148" s="40"/>
      <c r="P148" s="199">
        <f t="shared" si="21"/>
        <v>0</v>
      </c>
      <c r="Q148" s="199">
        <v>0</v>
      </c>
      <c r="R148" s="199">
        <f t="shared" si="22"/>
        <v>0</v>
      </c>
      <c r="S148" s="199">
        <v>0</v>
      </c>
      <c r="T148" s="200">
        <f t="shared" si="23"/>
        <v>0</v>
      </c>
      <c r="AR148" s="22" t="s">
        <v>155</v>
      </c>
      <c r="AT148" s="22" t="s">
        <v>151</v>
      </c>
      <c r="AU148" s="22" t="s">
        <v>82</v>
      </c>
      <c r="AY148" s="22" t="s">
        <v>148</v>
      </c>
      <c r="BE148" s="201">
        <f t="shared" si="24"/>
        <v>0</v>
      </c>
      <c r="BF148" s="201">
        <f t="shared" si="25"/>
        <v>0</v>
      </c>
      <c r="BG148" s="201">
        <f t="shared" si="26"/>
        <v>0</v>
      </c>
      <c r="BH148" s="201">
        <f t="shared" si="27"/>
        <v>0</v>
      </c>
      <c r="BI148" s="201">
        <f t="shared" si="28"/>
        <v>0</v>
      </c>
      <c r="BJ148" s="22" t="s">
        <v>155</v>
      </c>
      <c r="BK148" s="201">
        <f t="shared" si="29"/>
        <v>0</v>
      </c>
      <c r="BL148" s="22" t="s">
        <v>155</v>
      </c>
      <c r="BM148" s="22" t="s">
        <v>1523</v>
      </c>
    </row>
    <row r="149" spans="2:65" s="1" customFormat="1" ht="16.5" customHeight="1">
      <c r="B149" s="39"/>
      <c r="C149" s="190" t="s">
        <v>340</v>
      </c>
      <c r="D149" s="190" t="s">
        <v>151</v>
      </c>
      <c r="E149" s="191" t="s">
        <v>1524</v>
      </c>
      <c r="F149" s="192" t="s">
        <v>1525</v>
      </c>
      <c r="G149" s="193" t="s">
        <v>154</v>
      </c>
      <c r="H149" s="194">
        <v>8.8800000000000008</v>
      </c>
      <c r="I149" s="195"/>
      <c r="J149" s="196">
        <f t="shared" si="20"/>
        <v>0</v>
      </c>
      <c r="K149" s="192" t="s">
        <v>21</v>
      </c>
      <c r="L149" s="59"/>
      <c r="M149" s="197" t="s">
        <v>21</v>
      </c>
      <c r="N149" s="198" t="s">
        <v>45</v>
      </c>
      <c r="O149" s="40"/>
      <c r="P149" s="199">
        <f t="shared" si="21"/>
        <v>0</v>
      </c>
      <c r="Q149" s="199">
        <v>0</v>
      </c>
      <c r="R149" s="199">
        <f t="shared" si="22"/>
        <v>0</v>
      </c>
      <c r="S149" s="199">
        <v>0</v>
      </c>
      <c r="T149" s="200">
        <f t="shared" si="23"/>
        <v>0</v>
      </c>
      <c r="AR149" s="22" t="s">
        <v>155</v>
      </c>
      <c r="AT149" s="22" t="s">
        <v>151</v>
      </c>
      <c r="AU149" s="22" t="s">
        <v>82</v>
      </c>
      <c r="AY149" s="22" t="s">
        <v>148</v>
      </c>
      <c r="BE149" s="201">
        <f t="shared" si="24"/>
        <v>0</v>
      </c>
      <c r="BF149" s="201">
        <f t="shared" si="25"/>
        <v>0</v>
      </c>
      <c r="BG149" s="201">
        <f t="shared" si="26"/>
        <v>0</v>
      </c>
      <c r="BH149" s="201">
        <f t="shared" si="27"/>
        <v>0</v>
      </c>
      <c r="BI149" s="201">
        <f t="shared" si="28"/>
        <v>0</v>
      </c>
      <c r="BJ149" s="22" t="s">
        <v>155</v>
      </c>
      <c r="BK149" s="201">
        <f t="shared" si="29"/>
        <v>0</v>
      </c>
      <c r="BL149" s="22" t="s">
        <v>155</v>
      </c>
      <c r="BM149" s="22" t="s">
        <v>1526</v>
      </c>
    </row>
    <row r="150" spans="2:65" s="10" customFormat="1" ht="29.85" customHeight="1">
      <c r="B150" s="174"/>
      <c r="C150" s="175"/>
      <c r="D150" s="176" t="s">
        <v>71</v>
      </c>
      <c r="E150" s="188" t="s">
        <v>1527</v>
      </c>
      <c r="F150" s="188" t="s">
        <v>1528</v>
      </c>
      <c r="G150" s="175"/>
      <c r="H150" s="175"/>
      <c r="I150" s="178"/>
      <c r="J150" s="189">
        <f>BK150</f>
        <v>0</v>
      </c>
      <c r="K150" s="175"/>
      <c r="L150" s="180"/>
      <c r="M150" s="181"/>
      <c r="N150" s="182"/>
      <c r="O150" s="182"/>
      <c r="P150" s="183">
        <f>P151</f>
        <v>0</v>
      </c>
      <c r="Q150" s="182"/>
      <c r="R150" s="183">
        <f>R151</f>
        <v>0</v>
      </c>
      <c r="S150" s="182"/>
      <c r="T150" s="184">
        <f>T151</f>
        <v>0</v>
      </c>
      <c r="AR150" s="185" t="s">
        <v>80</v>
      </c>
      <c r="AT150" s="186" t="s">
        <v>71</v>
      </c>
      <c r="AU150" s="186" t="s">
        <v>80</v>
      </c>
      <c r="AY150" s="185" t="s">
        <v>148</v>
      </c>
      <c r="BK150" s="187">
        <f>BK151</f>
        <v>0</v>
      </c>
    </row>
    <row r="151" spans="2:65" s="1" customFormat="1" ht="25.5" customHeight="1">
      <c r="B151" s="39"/>
      <c r="C151" s="190" t="s">
        <v>348</v>
      </c>
      <c r="D151" s="190" t="s">
        <v>151</v>
      </c>
      <c r="E151" s="191" t="s">
        <v>1529</v>
      </c>
      <c r="F151" s="192" t="s">
        <v>1530</v>
      </c>
      <c r="G151" s="193" t="s">
        <v>154</v>
      </c>
      <c r="H151" s="194">
        <v>58.247999999999998</v>
      </c>
      <c r="I151" s="195"/>
      <c r="J151" s="196">
        <f>ROUND(I151*H151,2)</f>
        <v>0</v>
      </c>
      <c r="K151" s="192" t="s">
        <v>21</v>
      </c>
      <c r="L151" s="59"/>
      <c r="M151" s="197" t="s">
        <v>21</v>
      </c>
      <c r="N151" s="198" t="s">
        <v>45</v>
      </c>
      <c r="O151" s="40"/>
      <c r="P151" s="199">
        <f>O151*H151</f>
        <v>0</v>
      </c>
      <c r="Q151" s="199">
        <v>0</v>
      </c>
      <c r="R151" s="199">
        <f>Q151*H151</f>
        <v>0</v>
      </c>
      <c r="S151" s="199">
        <v>0</v>
      </c>
      <c r="T151" s="200">
        <f>S151*H151</f>
        <v>0</v>
      </c>
      <c r="AR151" s="22" t="s">
        <v>155</v>
      </c>
      <c r="AT151" s="22" t="s">
        <v>151</v>
      </c>
      <c r="AU151" s="22" t="s">
        <v>82</v>
      </c>
      <c r="AY151" s="22" t="s">
        <v>148</v>
      </c>
      <c r="BE151" s="201">
        <f>IF(N151="základní",J151,0)</f>
        <v>0</v>
      </c>
      <c r="BF151" s="201">
        <f>IF(N151="snížená",J151,0)</f>
        <v>0</v>
      </c>
      <c r="BG151" s="201">
        <f>IF(N151="zákl. přenesená",J151,0)</f>
        <v>0</v>
      </c>
      <c r="BH151" s="201">
        <f>IF(N151="sníž. přenesená",J151,0)</f>
        <v>0</v>
      </c>
      <c r="BI151" s="201">
        <f>IF(N151="nulová",J151,0)</f>
        <v>0</v>
      </c>
      <c r="BJ151" s="22" t="s">
        <v>155</v>
      </c>
      <c r="BK151" s="201">
        <f>ROUND(I151*H151,2)</f>
        <v>0</v>
      </c>
      <c r="BL151" s="22" t="s">
        <v>155</v>
      </c>
      <c r="BM151" s="22" t="s">
        <v>1531</v>
      </c>
    </row>
    <row r="152" spans="2:65" s="10" customFormat="1" ht="37.35" customHeight="1">
      <c r="B152" s="174"/>
      <c r="C152" s="175"/>
      <c r="D152" s="176" t="s">
        <v>71</v>
      </c>
      <c r="E152" s="177" t="s">
        <v>308</v>
      </c>
      <c r="F152" s="177" t="s">
        <v>309</v>
      </c>
      <c r="G152" s="175"/>
      <c r="H152" s="175"/>
      <c r="I152" s="178"/>
      <c r="J152" s="179">
        <f>BK152</f>
        <v>0</v>
      </c>
      <c r="K152" s="175"/>
      <c r="L152" s="180"/>
      <c r="M152" s="181"/>
      <c r="N152" s="182"/>
      <c r="O152" s="182"/>
      <c r="P152" s="183">
        <f>P153</f>
        <v>0</v>
      </c>
      <c r="Q152" s="182"/>
      <c r="R152" s="183">
        <f>R153</f>
        <v>0</v>
      </c>
      <c r="S152" s="182"/>
      <c r="T152" s="184">
        <f>T153</f>
        <v>0</v>
      </c>
      <c r="AR152" s="185" t="s">
        <v>80</v>
      </c>
      <c r="AT152" s="186" t="s">
        <v>71</v>
      </c>
      <c r="AU152" s="186" t="s">
        <v>72</v>
      </c>
      <c r="AY152" s="185" t="s">
        <v>148</v>
      </c>
      <c r="BK152" s="187">
        <f>BK153</f>
        <v>0</v>
      </c>
    </row>
    <row r="153" spans="2:65" s="10" customFormat="1" ht="19.899999999999999" customHeight="1">
      <c r="B153" s="174"/>
      <c r="C153" s="175"/>
      <c r="D153" s="176" t="s">
        <v>71</v>
      </c>
      <c r="E153" s="188" t="s">
        <v>338</v>
      </c>
      <c r="F153" s="188" t="s">
        <v>339</v>
      </c>
      <c r="G153" s="175"/>
      <c r="H153" s="175"/>
      <c r="I153" s="178"/>
      <c r="J153" s="189">
        <f>BK153</f>
        <v>0</v>
      </c>
      <c r="K153" s="175"/>
      <c r="L153" s="180"/>
      <c r="M153" s="181"/>
      <c r="N153" s="182"/>
      <c r="O153" s="182"/>
      <c r="P153" s="183">
        <f>SUM(P154:P167)</f>
        <v>0</v>
      </c>
      <c r="Q153" s="182"/>
      <c r="R153" s="183">
        <f>SUM(R154:R167)</f>
        <v>0</v>
      </c>
      <c r="S153" s="182"/>
      <c r="T153" s="184">
        <f>SUM(T154:T167)</f>
        <v>0</v>
      </c>
      <c r="AR153" s="185" t="s">
        <v>80</v>
      </c>
      <c r="AT153" s="186" t="s">
        <v>71</v>
      </c>
      <c r="AU153" s="186" t="s">
        <v>80</v>
      </c>
      <c r="AY153" s="185" t="s">
        <v>148</v>
      </c>
      <c r="BK153" s="187">
        <f>SUM(BK154:BK167)</f>
        <v>0</v>
      </c>
    </row>
    <row r="154" spans="2:65" s="1" customFormat="1" ht="16.5" customHeight="1">
      <c r="B154" s="39"/>
      <c r="C154" s="190" t="s">
        <v>358</v>
      </c>
      <c r="D154" s="190" t="s">
        <v>151</v>
      </c>
      <c r="E154" s="191" t="s">
        <v>1532</v>
      </c>
      <c r="F154" s="192" t="s">
        <v>1533</v>
      </c>
      <c r="G154" s="193" t="s">
        <v>174</v>
      </c>
      <c r="H154" s="194">
        <v>91.6</v>
      </c>
      <c r="I154" s="195"/>
      <c r="J154" s="196">
        <f>ROUND(I154*H154,2)</f>
        <v>0</v>
      </c>
      <c r="K154" s="192" t="s">
        <v>21</v>
      </c>
      <c r="L154" s="59"/>
      <c r="M154" s="197" t="s">
        <v>21</v>
      </c>
      <c r="N154" s="198" t="s">
        <v>45</v>
      </c>
      <c r="O154" s="40"/>
      <c r="P154" s="199">
        <f>O154*H154</f>
        <v>0</v>
      </c>
      <c r="Q154" s="199">
        <v>0</v>
      </c>
      <c r="R154" s="199">
        <f>Q154*H154</f>
        <v>0</v>
      </c>
      <c r="S154" s="199">
        <v>0</v>
      </c>
      <c r="T154" s="200">
        <f>S154*H154</f>
        <v>0</v>
      </c>
      <c r="AR154" s="22" t="s">
        <v>155</v>
      </c>
      <c r="AT154" s="22" t="s">
        <v>151</v>
      </c>
      <c r="AU154" s="22" t="s">
        <v>82</v>
      </c>
      <c r="AY154" s="22" t="s">
        <v>148</v>
      </c>
      <c r="BE154" s="201">
        <f>IF(N154="základní",J154,0)</f>
        <v>0</v>
      </c>
      <c r="BF154" s="201">
        <f>IF(N154="snížená",J154,0)</f>
        <v>0</v>
      </c>
      <c r="BG154" s="201">
        <f>IF(N154="zákl. přenesená",J154,0)</f>
        <v>0</v>
      </c>
      <c r="BH154" s="201">
        <f>IF(N154="sníž. přenesená",J154,0)</f>
        <v>0</v>
      </c>
      <c r="BI154" s="201">
        <f>IF(N154="nulová",J154,0)</f>
        <v>0</v>
      </c>
      <c r="BJ154" s="22" t="s">
        <v>155</v>
      </c>
      <c r="BK154" s="201">
        <f>ROUND(I154*H154,2)</f>
        <v>0</v>
      </c>
      <c r="BL154" s="22" t="s">
        <v>155</v>
      </c>
      <c r="BM154" s="22" t="s">
        <v>1534</v>
      </c>
    </row>
    <row r="155" spans="2:65" s="11" customFormat="1" ht="13.5">
      <c r="B155" s="213"/>
      <c r="C155" s="214"/>
      <c r="D155" s="215" t="s">
        <v>344</v>
      </c>
      <c r="E155" s="216" t="s">
        <v>21</v>
      </c>
      <c r="F155" s="217" t="s">
        <v>1535</v>
      </c>
      <c r="G155" s="214"/>
      <c r="H155" s="218">
        <v>91.6</v>
      </c>
      <c r="I155" s="219"/>
      <c r="J155" s="214"/>
      <c r="K155" s="214"/>
      <c r="L155" s="220"/>
      <c r="M155" s="221"/>
      <c r="N155" s="222"/>
      <c r="O155" s="222"/>
      <c r="P155" s="222"/>
      <c r="Q155" s="222"/>
      <c r="R155" s="222"/>
      <c r="S155" s="222"/>
      <c r="T155" s="223"/>
      <c r="AT155" s="224" t="s">
        <v>344</v>
      </c>
      <c r="AU155" s="224" t="s">
        <v>82</v>
      </c>
      <c r="AV155" s="11" t="s">
        <v>82</v>
      </c>
      <c r="AW155" s="11" t="s">
        <v>35</v>
      </c>
      <c r="AX155" s="11" t="s">
        <v>72</v>
      </c>
      <c r="AY155" s="224" t="s">
        <v>148</v>
      </c>
    </row>
    <row r="156" spans="2:65" s="12" customFormat="1" ht="13.5">
      <c r="B156" s="225"/>
      <c r="C156" s="226"/>
      <c r="D156" s="215" t="s">
        <v>344</v>
      </c>
      <c r="E156" s="227" t="s">
        <v>21</v>
      </c>
      <c r="F156" s="228" t="s">
        <v>347</v>
      </c>
      <c r="G156" s="226"/>
      <c r="H156" s="229">
        <v>91.6</v>
      </c>
      <c r="I156" s="230"/>
      <c r="J156" s="226"/>
      <c r="K156" s="226"/>
      <c r="L156" s="231"/>
      <c r="M156" s="232"/>
      <c r="N156" s="233"/>
      <c r="O156" s="233"/>
      <c r="P156" s="233"/>
      <c r="Q156" s="233"/>
      <c r="R156" s="233"/>
      <c r="S156" s="233"/>
      <c r="T156" s="234"/>
      <c r="AT156" s="235" t="s">
        <v>344</v>
      </c>
      <c r="AU156" s="235" t="s">
        <v>82</v>
      </c>
      <c r="AV156" s="12" t="s">
        <v>155</v>
      </c>
      <c r="AW156" s="12" t="s">
        <v>35</v>
      </c>
      <c r="AX156" s="12" t="s">
        <v>80</v>
      </c>
      <c r="AY156" s="235" t="s">
        <v>148</v>
      </c>
    </row>
    <row r="157" spans="2:65" s="1" customFormat="1" ht="16.5" customHeight="1">
      <c r="B157" s="39"/>
      <c r="C157" s="203" t="s">
        <v>362</v>
      </c>
      <c r="D157" s="203" t="s">
        <v>308</v>
      </c>
      <c r="E157" s="204" t="s">
        <v>1536</v>
      </c>
      <c r="F157" s="205" t="s">
        <v>1537</v>
      </c>
      <c r="G157" s="206" t="s">
        <v>174</v>
      </c>
      <c r="H157" s="207">
        <v>91.6</v>
      </c>
      <c r="I157" s="208"/>
      <c r="J157" s="209">
        <f t="shared" ref="J157:J167" si="30">ROUND(I157*H157,2)</f>
        <v>0</v>
      </c>
      <c r="K157" s="205" t="s">
        <v>21</v>
      </c>
      <c r="L157" s="210"/>
      <c r="M157" s="211" t="s">
        <v>21</v>
      </c>
      <c r="N157" s="212" t="s">
        <v>45</v>
      </c>
      <c r="O157" s="40"/>
      <c r="P157" s="199">
        <f t="shared" ref="P157:P167" si="31">O157*H157</f>
        <v>0</v>
      </c>
      <c r="Q157" s="199">
        <v>0</v>
      </c>
      <c r="R157" s="199">
        <f t="shared" ref="R157:R167" si="32">Q157*H157</f>
        <v>0</v>
      </c>
      <c r="S157" s="199">
        <v>0</v>
      </c>
      <c r="T157" s="200">
        <f t="shared" ref="T157:T167" si="33">S157*H157</f>
        <v>0</v>
      </c>
      <c r="AR157" s="22" t="s">
        <v>187</v>
      </c>
      <c r="AT157" s="22" t="s">
        <v>308</v>
      </c>
      <c r="AU157" s="22" t="s">
        <v>82</v>
      </c>
      <c r="AY157" s="22" t="s">
        <v>148</v>
      </c>
      <c r="BE157" s="201">
        <f t="shared" ref="BE157:BE167" si="34">IF(N157="základní",J157,0)</f>
        <v>0</v>
      </c>
      <c r="BF157" s="201">
        <f t="shared" ref="BF157:BF167" si="35">IF(N157="snížená",J157,0)</f>
        <v>0</v>
      </c>
      <c r="BG157" s="201">
        <f t="shared" ref="BG157:BG167" si="36">IF(N157="zákl. přenesená",J157,0)</f>
        <v>0</v>
      </c>
      <c r="BH157" s="201">
        <f t="shared" ref="BH157:BH167" si="37">IF(N157="sníž. přenesená",J157,0)</f>
        <v>0</v>
      </c>
      <c r="BI157" s="201">
        <f t="shared" ref="BI157:BI167" si="38">IF(N157="nulová",J157,0)</f>
        <v>0</v>
      </c>
      <c r="BJ157" s="22" t="s">
        <v>155</v>
      </c>
      <c r="BK157" s="201">
        <f t="shared" ref="BK157:BK167" si="39">ROUND(I157*H157,2)</f>
        <v>0</v>
      </c>
      <c r="BL157" s="22" t="s">
        <v>155</v>
      </c>
      <c r="BM157" s="22" t="s">
        <v>1538</v>
      </c>
    </row>
    <row r="158" spans="2:65" s="1" customFormat="1" ht="16.5" customHeight="1">
      <c r="B158" s="39"/>
      <c r="C158" s="190" t="s">
        <v>366</v>
      </c>
      <c r="D158" s="190" t="s">
        <v>151</v>
      </c>
      <c r="E158" s="191" t="s">
        <v>1539</v>
      </c>
      <c r="F158" s="192" t="s">
        <v>1540</v>
      </c>
      <c r="G158" s="193" t="s">
        <v>306</v>
      </c>
      <c r="H158" s="194">
        <v>1</v>
      </c>
      <c r="I158" s="195"/>
      <c r="J158" s="196">
        <f t="shared" si="30"/>
        <v>0</v>
      </c>
      <c r="K158" s="192" t="s">
        <v>21</v>
      </c>
      <c r="L158" s="59"/>
      <c r="M158" s="197" t="s">
        <v>21</v>
      </c>
      <c r="N158" s="198" t="s">
        <v>45</v>
      </c>
      <c r="O158" s="40"/>
      <c r="P158" s="199">
        <f t="shared" si="31"/>
        <v>0</v>
      </c>
      <c r="Q158" s="199">
        <v>0</v>
      </c>
      <c r="R158" s="199">
        <f t="shared" si="32"/>
        <v>0</v>
      </c>
      <c r="S158" s="199">
        <v>0</v>
      </c>
      <c r="T158" s="200">
        <f t="shared" si="33"/>
        <v>0</v>
      </c>
      <c r="AR158" s="22" t="s">
        <v>155</v>
      </c>
      <c r="AT158" s="22" t="s">
        <v>151</v>
      </c>
      <c r="AU158" s="22" t="s">
        <v>82</v>
      </c>
      <c r="AY158" s="22" t="s">
        <v>148</v>
      </c>
      <c r="BE158" s="201">
        <f t="shared" si="34"/>
        <v>0</v>
      </c>
      <c r="BF158" s="201">
        <f t="shared" si="35"/>
        <v>0</v>
      </c>
      <c r="BG158" s="201">
        <f t="shared" si="36"/>
        <v>0</v>
      </c>
      <c r="BH158" s="201">
        <f t="shared" si="37"/>
        <v>0</v>
      </c>
      <c r="BI158" s="201">
        <f t="shared" si="38"/>
        <v>0</v>
      </c>
      <c r="BJ158" s="22" t="s">
        <v>155</v>
      </c>
      <c r="BK158" s="201">
        <f t="shared" si="39"/>
        <v>0</v>
      </c>
      <c r="BL158" s="22" t="s">
        <v>155</v>
      </c>
      <c r="BM158" s="22" t="s">
        <v>1541</v>
      </c>
    </row>
    <row r="159" spans="2:65" s="1" customFormat="1" ht="16.5" customHeight="1">
      <c r="B159" s="39"/>
      <c r="C159" s="203" t="s">
        <v>370</v>
      </c>
      <c r="D159" s="203" t="s">
        <v>308</v>
      </c>
      <c r="E159" s="204" t="s">
        <v>1542</v>
      </c>
      <c r="F159" s="205" t="s">
        <v>1543</v>
      </c>
      <c r="G159" s="206" t="s">
        <v>306</v>
      </c>
      <c r="H159" s="207">
        <v>1</v>
      </c>
      <c r="I159" s="208"/>
      <c r="J159" s="209">
        <f t="shared" si="30"/>
        <v>0</v>
      </c>
      <c r="K159" s="205" t="s">
        <v>21</v>
      </c>
      <c r="L159" s="210"/>
      <c r="M159" s="211" t="s">
        <v>21</v>
      </c>
      <c r="N159" s="212" t="s">
        <v>45</v>
      </c>
      <c r="O159" s="40"/>
      <c r="P159" s="199">
        <f t="shared" si="31"/>
        <v>0</v>
      </c>
      <c r="Q159" s="199">
        <v>0</v>
      </c>
      <c r="R159" s="199">
        <f t="shared" si="32"/>
        <v>0</v>
      </c>
      <c r="S159" s="199">
        <v>0</v>
      </c>
      <c r="T159" s="200">
        <f t="shared" si="33"/>
        <v>0</v>
      </c>
      <c r="AR159" s="22" t="s">
        <v>187</v>
      </c>
      <c r="AT159" s="22" t="s">
        <v>308</v>
      </c>
      <c r="AU159" s="22" t="s">
        <v>82</v>
      </c>
      <c r="AY159" s="22" t="s">
        <v>148</v>
      </c>
      <c r="BE159" s="201">
        <f t="shared" si="34"/>
        <v>0</v>
      </c>
      <c r="BF159" s="201">
        <f t="shared" si="35"/>
        <v>0</v>
      </c>
      <c r="BG159" s="201">
        <f t="shared" si="36"/>
        <v>0</v>
      </c>
      <c r="BH159" s="201">
        <f t="shared" si="37"/>
        <v>0</v>
      </c>
      <c r="BI159" s="201">
        <f t="shared" si="38"/>
        <v>0</v>
      </c>
      <c r="BJ159" s="22" t="s">
        <v>155</v>
      </c>
      <c r="BK159" s="201">
        <f t="shared" si="39"/>
        <v>0</v>
      </c>
      <c r="BL159" s="22" t="s">
        <v>155</v>
      </c>
      <c r="BM159" s="22" t="s">
        <v>1544</v>
      </c>
    </row>
    <row r="160" spans="2:65" s="1" customFormat="1" ht="16.5" customHeight="1">
      <c r="B160" s="39"/>
      <c r="C160" s="190" t="s">
        <v>352</v>
      </c>
      <c r="D160" s="190" t="s">
        <v>151</v>
      </c>
      <c r="E160" s="191" t="s">
        <v>1545</v>
      </c>
      <c r="F160" s="192" t="s">
        <v>1546</v>
      </c>
      <c r="G160" s="193" t="s">
        <v>355</v>
      </c>
      <c r="H160" s="194">
        <v>1</v>
      </c>
      <c r="I160" s="195"/>
      <c r="J160" s="196">
        <f t="shared" si="30"/>
        <v>0</v>
      </c>
      <c r="K160" s="192" t="s">
        <v>21</v>
      </c>
      <c r="L160" s="59"/>
      <c r="M160" s="197" t="s">
        <v>21</v>
      </c>
      <c r="N160" s="198" t="s">
        <v>45</v>
      </c>
      <c r="O160" s="40"/>
      <c r="P160" s="199">
        <f t="shared" si="31"/>
        <v>0</v>
      </c>
      <c r="Q160" s="199">
        <v>0</v>
      </c>
      <c r="R160" s="199">
        <f t="shared" si="32"/>
        <v>0</v>
      </c>
      <c r="S160" s="199">
        <v>0</v>
      </c>
      <c r="T160" s="200">
        <f t="shared" si="33"/>
        <v>0</v>
      </c>
      <c r="AR160" s="22" t="s">
        <v>155</v>
      </c>
      <c r="AT160" s="22" t="s">
        <v>151</v>
      </c>
      <c r="AU160" s="22" t="s">
        <v>82</v>
      </c>
      <c r="AY160" s="22" t="s">
        <v>148</v>
      </c>
      <c r="BE160" s="201">
        <f t="shared" si="34"/>
        <v>0</v>
      </c>
      <c r="BF160" s="201">
        <f t="shared" si="35"/>
        <v>0</v>
      </c>
      <c r="BG160" s="201">
        <f t="shared" si="36"/>
        <v>0</v>
      </c>
      <c r="BH160" s="201">
        <f t="shared" si="37"/>
        <v>0</v>
      </c>
      <c r="BI160" s="201">
        <f t="shared" si="38"/>
        <v>0</v>
      </c>
      <c r="BJ160" s="22" t="s">
        <v>155</v>
      </c>
      <c r="BK160" s="201">
        <f t="shared" si="39"/>
        <v>0</v>
      </c>
      <c r="BL160" s="22" t="s">
        <v>155</v>
      </c>
      <c r="BM160" s="22" t="s">
        <v>1547</v>
      </c>
    </row>
    <row r="161" spans="2:65" s="1" customFormat="1" ht="16.5" customHeight="1">
      <c r="B161" s="39"/>
      <c r="C161" s="190" t="s">
        <v>497</v>
      </c>
      <c r="D161" s="190" t="s">
        <v>151</v>
      </c>
      <c r="E161" s="191" t="s">
        <v>1548</v>
      </c>
      <c r="F161" s="192" t="s">
        <v>1549</v>
      </c>
      <c r="G161" s="193" t="s">
        <v>174</v>
      </c>
      <c r="H161" s="194">
        <v>91.6</v>
      </c>
      <c r="I161" s="195"/>
      <c r="J161" s="196">
        <f t="shared" si="30"/>
        <v>0</v>
      </c>
      <c r="K161" s="192" t="s">
        <v>21</v>
      </c>
      <c r="L161" s="59"/>
      <c r="M161" s="197" t="s">
        <v>21</v>
      </c>
      <c r="N161" s="198" t="s">
        <v>45</v>
      </c>
      <c r="O161" s="40"/>
      <c r="P161" s="199">
        <f t="shared" si="31"/>
        <v>0</v>
      </c>
      <c r="Q161" s="199">
        <v>0</v>
      </c>
      <c r="R161" s="199">
        <f t="shared" si="32"/>
        <v>0</v>
      </c>
      <c r="S161" s="199">
        <v>0</v>
      </c>
      <c r="T161" s="200">
        <f t="shared" si="33"/>
        <v>0</v>
      </c>
      <c r="AR161" s="22" t="s">
        <v>155</v>
      </c>
      <c r="AT161" s="22" t="s">
        <v>151</v>
      </c>
      <c r="AU161" s="22" t="s">
        <v>82</v>
      </c>
      <c r="AY161" s="22" t="s">
        <v>148</v>
      </c>
      <c r="BE161" s="201">
        <f t="shared" si="34"/>
        <v>0</v>
      </c>
      <c r="BF161" s="201">
        <f t="shared" si="35"/>
        <v>0</v>
      </c>
      <c r="BG161" s="201">
        <f t="shared" si="36"/>
        <v>0</v>
      </c>
      <c r="BH161" s="201">
        <f t="shared" si="37"/>
        <v>0</v>
      </c>
      <c r="BI161" s="201">
        <f t="shared" si="38"/>
        <v>0</v>
      </c>
      <c r="BJ161" s="22" t="s">
        <v>155</v>
      </c>
      <c r="BK161" s="201">
        <f t="shared" si="39"/>
        <v>0</v>
      </c>
      <c r="BL161" s="22" t="s">
        <v>155</v>
      </c>
      <c r="BM161" s="22" t="s">
        <v>1550</v>
      </c>
    </row>
    <row r="162" spans="2:65" s="1" customFormat="1" ht="16.5" customHeight="1">
      <c r="B162" s="39"/>
      <c r="C162" s="190" t="s">
        <v>501</v>
      </c>
      <c r="D162" s="190" t="s">
        <v>151</v>
      </c>
      <c r="E162" s="191" t="s">
        <v>1551</v>
      </c>
      <c r="F162" s="192" t="s">
        <v>1552</v>
      </c>
      <c r="G162" s="193" t="s">
        <v>1553</v>
      </c>
      <c r="H162" s="194">
        <v>2</v>
      </c>
      <c r="I162" s="195"/>
      <c r="J162" s="196">
        <f t="shared" si="30"/>
        <v>0</v>
      </c>
      <c r="K162" s="192" t="s">
        <v>21</v>
      </c>
      <c r="L162" s="59"/>
      <c r="M162" s="197" t="s">
        <v>21</v>
      </c>
      <c r="N162" s="198" t="s">
        <v>45</v>
      </c>
      <c r="O162" s="40"/>
      <c r="P162" s="199">
        <f t="shared" si="31"/>
        <v>0</v>
      </c>
      <c r="Q162" s="199">
        <v>0</v>
      </c>
      <c r="R162" s="199">
        <f t="shared" si="32"/>
        <v>0</v>
      </c>
      <c r="S162" s="199">
        <v>0</v>
      </c>
      <c r="T162" s="200">
        <f t="shared" si="33"/>
        <v>0</v>
      </c>
      <c r="AR162" s="22" t="s">
        <v>155</v>
      </c>
      <c r="AT162" s="22" t="s">
        <v>151</v>
      </c>
      <c r="AU162" s="22" t="s">
        <v>82</v>
      </c>
      <c r="AY162" s="22" t="s">
        <v>148</v>
      </c>
      <c r="BE162" s="201">
        <f t="shared" si="34"/>
        <v>0</v>
      </c>
      <c r="BF162" s="201">
        <f t="shared" si="35"/>
        <v>0</v>
      </c>
      <c r="BG162" s="201">
        <f t="shared" si="36"/>
        <v>0</v>
      </c>
      <c r="BH162" s="201">
        <f t="shared" si="37"/>
        <v>0</v>
      </c>
      <c r="BI162" s="201">
        <f t="shared" si="38"/>
        <v>0</v>
      </c>
      <c r="BJ162" s="22" t="s">
        <v>155</v>
      </c>
      <c r="BK162" s="201">
        <f t="shared" si="39"/>
        <v>0</v>
      </c>
      <c r="BL162" s="22" t="s">
        <v>155</v>
      </c>
      <c r="BM162" s="22" t="s">
        <v>1554</v>
      </c>
    </row>
    <row r="163" spans="2:65" s="1" customFormat="1" ht="16.5" customHeight="1">
      <c r="B163" s="39"/>
      <c r="C163" s="190" t="s">
        <v>505</v>
      </c>
      <c r="D163" s="190" t="s">
        <v>151</v>
      </c>
      <c r="E163" s="191" t="s">
        <v>1555</v>
      </c>
      <c r="F163" s="192" t="s">
        <v>1556</v>
      </c>
      <c r="G163" s="193" t="s">
        <v>174</v>
      </c>
      <c r="H163" s="194">
        <v>91.6</v>
      </c>
      <c r="I163" s="195"/>
      <c r="J163" s="196">
        <f t="shared" si="30"/>
        <v>0</v>
      </c>
      <c r="K163" s="192" t="s">
        <v>21</v>
      </c>
      <c r="L163" s="59"/>
      <c r="M163" s="197" t="s">
        <v>21</v>
      </c>
      <c r="N163" s="198" t="s">
        <v>45</v>
      </c>
      <c r="O163" s="40"/>
      <c r="P163" s="199">
        <f t="shared" si="31"/>
        <v>0</v>
      </c>
      <c r="Q163" s="199">
        <v>0</v>
      </c>
      <c r="R163" s="199">
        <f t="shared" si="32"/>
        <v>0</v>
      </c>
      <c r="S163" s="199">
        <v>0</v>
      </c>
      <c r="T163" s="200">
        <f t="shared" si="33"/>
        <v>0</v>
      </c>
      <c r="AR163" s="22" t="s">
        <v>155</v>
      </c>
      <c r="AT163" s="22" t="s">
        <v>151</v>
      </c>
      <c r="AU163" s="22" t="s">
        <v>82</v>
      </c>
      <c r="AY163" s="22" t="s">
        <v>148</v>
      </c>
      <c r="BE163" s="201">
        <f t="shared" si="34"/>
        <v>0</v>
      </c>
      <c r="BF163" s="201">
        <f t="shared" si="35"/>
        <v>0</v>
      </c>
      <c r="BG163" s="201">
        <f t="shared" si="36"/>
        <v>0</v>
      </c>
      <c r="BH163" s="201">
        <f t="shared" si="37"/>
        <v>0</v>
      </c>
      <c r="BI163" s="201">
        <f t="shared" si="38"/>
        <v>0</v>
      </c>
      <c r="BJ163" s="22" t="s">
        <v>155</v>
      </c>
      <c r="BK163" s="201">
        <f t="shared" si="39"/>
        <v>0</v>
      </c>
      <c r="BL163" s="22" t="s">
        <v>155</v>
      </c>
      <c r="BM163" s="22" t="s">
        <v>1557</v>
      </c>
    </row>
    <row r="164" spans="2:65" s="1" customFormat="1" ht="16.5" customHeight="1">
      <c r="B164" s="39"/>
      <c r="C164" s="190" t="s">
        <v>509</v>
      </c>
      <c r="D164" s="190" t="s">
        <v>151</v>
      </c>
      <c r="E164" s="191" t="s">
        <v>1558</v>
      </c>
      <c r="F164" s="192" t="s">
        <v>1559</v>
      </c>
      <c r="G164" s="193" t="s">
        <v>306</v>
      </c>
      <c r="H164" s="194">
        <v>1</v>
      </c>
      <c r="I164" s="195"/>
      <c r="J164" s="196">
        <f t="shared" si="30"/>
        <v>0</v>
      </c>
      <c r="K164" s="192" t="s">
        <v>21</v>
      </c>
      <c r="L164" s="59"/>
      <c r="M164" s="197" t="s">
        <v>21</v>
      </c>
      <c r="N164" s="198" t="s">
        <v>45</v>
      </c>
      <c r="O164" s="40"/>
      <c r="P164" s="199">
        <f t="shared" si="31"/>
        <v>0</v>
      </c>
      <c r="Q164" s="199">
        <v>0</v>
      </c>
      <c r="R164" s="199">
        <f t="shared" si="32"/>
        <v>0</v>
      </c>
      <c r="S164" s="199">
        <v>0</v>
      </c>
      <c r="T164" s="200">
        <f t="shared" si="33"/>
        <v>0</v>
      </c>
      <c r="AR164" s="22" t="s">
        <v>155</v>
      </c>
      <c r="AT164" s="22" t="s">
        <v>151</v>
      </c>
      <c r="AU164" s="22" t="s">
        <v>82</v>
      </c>
      <c r="AY164" s="22" t="s">
        <v>148</v>
      </c>
      <c r="BE164" s="201">
        <f t="shared" si="34"/>
        <v>0</v>
      </c>
      <c r="BF164" s="201">
        <f t="shared" si="35"/>
        <v>0</v>
      </c>
      <c r="BG164" s="201">
        <f t="shared" si="36"/>
        <v>0</v>
      </c>
      <c r="BH164" s="201">
        <f t="shared" si="37"/>
        <v>0</v>
      </c>
      <c r="BI164" s="201">
        <f t="shared" si="38"/>
        <v>0</v>
      </c>
      <c r="BJ164" s="22" t="s">
        <v>155</v>
      </c>
      <c r="BK164" s="201">
        <f t="shared" si="39"/>
        <v>0</v>
      </c>
      <c r="BL164" s="22" t="s">
        <v>155</v>
      </c>
      <c r="BM164" s="22" t="s">
        <v>1560</v>
      </c>
    </row>
    <row r="165" spans="2:65" s="1" customFormat="1" ht="16.5" customHeight="1">
      <c r="B165" s="39"/>
      <c r="C165" s="190" t="s">
        <v>513</v>
      </c>
      <c r="D165" s="190" t="s">
        <v>151</v>
      </c>
      <c r="E165" s="191" t="s">
        <v>1561</v>
      </c>
      <c r="F165" s="192" t="s">
        <v>1562</v>
      </c>
      <c r="G165" s="193" t="s">
        <v>190</v>
      </c>
      <c r="H165" s="202"/>
      <c r="I165" s="195"/>
      <c r="J165" s="196">
        <f t="shared" si="30"/>
        <v>0</v>
      </c>
      <c r="K165" s="192" t="s">
        <v>21</v>
      </c>
      <c r="L165" s="59"/>
      <c r="M165" s="197" t="s">
        <v>21</v>
      </c>
      <c r="N165" s="198" t="s">
        <v>45</v>
      </c>
      <c r="O165" s="40"/>
      <c r="P165" s="199">
        <f t="shared" si="31"/>
        <v>0</v>
      </c>
      <c r="Q165" s="199">
        <v>0</v>
      </c>
      <c r="R165" s="199">
        <f t="shared" si="32"/>
        <v>0</v>
      </c>
      <c r="S165" s="199">
        <v>0</v>
      </c>
      <c r="T165" s="200">
        <f t="shared" si="33"/>
        <v>0</v>
      </c>
      <c r="AR165" s="22" t="s">
        <v>155</v>
      </c>
      <c r="AT165" s="22" t="s">
        <v>151</v>
      </c>
      <c r="AU165" s="22" t="s">
        <v>82</v>
      </c>
      <c r="AY165" s="22" t="s">
        <v>148</v>
      </c>
      <c r="BE165" s="201">
        <f t="shared" si="34"/>
        <v>0</v>
      </c>
      <c r="BF165" s="201">
        <f t="shared" si="35"/>
        <v>0</v>
      </c>
      <c r="BG165" s="201">
        <f t="shared" si="36"/>
        <v>0</v>
      </c>
      <c r="BH165" s="201">
        <f t="shared" si="37"/>
        <v>0</v>
      </c>
      <c r="BI165" s="201">
        <f t="shared" si="38"/>
        <v>0</v>
      </c>
      <c r="BJ165" s="22" t="s">
        <v>155</v>
      </c>
      <c r="BK165" s="201">
        <f t="shared" si="39"/>
        <v>0</v>
      </c>
      <c r="BL165" s="22" t="s">
        <v>155</v>
      </c>
      <c r="BM165" s="22" t="s">
        <v>1563</v>
      </c>
    </row>
    <row r="166" spans="2:65" s="1" customFormat="1" ht="16.5" customHeight="1">
      <c r="B166" s="39"/>
      <c r="C166" s="190" t="s">
        <v>517</v>
      </c>
      <c r="D166" s="190" t="s">
        <v>151</v>
      </c>
      <c r="E166" s="191" t="s">
        <v>331</v>
      </c>
      <c r="F166" s="192" t="s">
        <v>332</v>
      </c>
      <c r="G166" s="193" t="s">
        <v>190</v>
      </c>
      <c r="H166" s="202"/>
      <c r="I166" s="195"/>
      <c r="J166" s="196">
        <f t="shared" si="30"/>
        <v>0</v>
      </c>
      <c r="K166" s="192" t="s">
        <v>21</v>
      </c>
      <c r="L166" s="59"/>
      <c r="M166" s="197" t="s">
        <v>21</v>
      </c>
      <c r="N166" s="198" t="s">
        <v>45</v>
      </c>
      <c r="O166" s="40"/>
      <c r="P166" s="199">
        <f t="shared" si="31"/>
        <v>0</v>
      </c>
      <c r="Q166" s="199">
        <v>0</v>
      </c>
      <c r="R166" s="199">
        <f t="shared" si="32"/>
        <v>0</v>
      </c>
      <c r="S166" s="199">
        <v>0</v>
      </c>
      <c r="T166" s="200">
        <f t="shared" si="33"/>
        <v>0</v>
      </c>
      <c r="AR166" s="22" t="s">
        <v>155</v>
      </c>
      <c r="AT166" s="22" t="s">
        <v>151</v>
      </c>
      <c r="AU166" s="22" t="s">
        <v>82</v>
      </c>
      <c r="AY166" s="22" t="s">
        <v>148</v>
      </c>
      <c r="BE166" s="201">
        <f t="shared" si="34"/>
        <v>0</v>
      </c>
      <c r="BF166" s="201">
        <f t="shared" si="35"/>
        <v>0</v>
      </c>
      <c r="BG166" s="201">
        <f t="shared" si="36"/>
        <v>0</v>
      </c>
      <c r="BH166" s="201">
        <f t="shared" si="37"/>
        <v>0</v>
      </c>
      <c r="BI166" s="201">
        <f t="shared" si="38"/>
        <v>0</v>
      </c>
      <c r="BJ166" s="22" t="s">
        <v>155</v>
      </c>
      <c r="BK166" s="201">
        <f t="shared" si="39"/>
        <v>0</v>
      </c>
      <c r="BL166" s="22" t="s">
        <v>155</v>
      </c>
      <c r="BM166" s="22" t="s">
        <v>1564</v>
      </c>
    </row>
    <row r="167" spans="2:65" s="1" customFormat="1" ht="16.5" customHeight="1">
      <c r="B167" s="39"/>
      <c r="C167" s="190" t="s">
        <v>519</v>
      </c>
      <c r="D167" s="190" t="s">
        <v>151</v>
      </c>
      <c r="E167" s="191" t="s">
        <v>335</v>
      </c>
      <c r="F167" s="192" t="s">
        <v>336</v>
      </c>
      <c r="G167" s="193" t="s">
        <v>190</v>
      </c>
      <c r="H167" s="202"/>
      <c r="I167" s="195"/>
      <c r="J167" s="196">
        <f t="shared" si="30"/>
        <v>0</v>
      </c>
      <c r="K167" s="192" t="s">
        <v>21</v>
      </c>
      <c r="L167" s="59"/>
      <c r="M167" s="197" t="s">
        <v>21</v>
      </c>
      <c r="N167" s="236" t="s">
        <v>45</v>
      </c>
      <c r="O167" s="237"/>
      <c r="P167" s="238">
        <f t="shared" si="31"/>
        <v>0</v>
      </c>
      <c r="Q167" s="238">
        <v>0</v>
      </c>
      <c r="R167" s="238">
        <f t="shared" si="32"/>
        <v>0</v>
      </c>
      <c r="S167" s="238">
        <v>0</v>
      </c>
      <c r="T167" s="239">
        <f t="shared" si="33"/>
        <v>0</v>
      </c>
      <c r="AR167" s="22" t="s">
        <v>155</v>
      </c>
      <c r="AT167" s="22" t="s">
        <v>151</v>
      </c>
      <c r="AU167" s="22" t="s">
        <v>82</v>
      </c>
      <c r="AY167" s="22" t="s">
        <v>148</v>
      </c>
      <c r="BE167" s="201">
        <f t="shared" si="34"/>
        <v>0</v>
      </c>
      <c r="BF167" s="201">
        <f t="shared" si="35"/>
        <v>0</v>
      </c>
      <c r="BG167" s="201">
        <f t="shared" si="36"/>
        <v>0</v>
      </c>
      <c r="BH167" s="201">
        <f t="shared" si="37"/>
        <v>0</v>
      </c>
      <c r="BI167" s="201">
        <f t="shared" si="38"/>
        <v>0</v>
      </c>
      <c r="BJ167" s="22" t="s">
        <v>155</v>
      </c>
      <c r="BK167" s="201">
        <f t="shared" si="39"/>
        <v>0</v>
      </c>
      <c r="BL167" s="22" t="s">
        <v>155</v>
      </c>
      <c r="BM167" s="22" t="s">
        <v>1565</v>
      </c>
    </row>
    <row r="168" spans="2:65" s="1" customFormat="1" ht="6.95" customHeight="1">
      <c r="B168" s="54"/>
      <c r="C168" s="55"/>
      <c r="D168" s="55"/>
      <c r="E168" s="55"/>
      <c r="F168" s="55"/>
      <c r="G168" s="55"/>
      <c r="H168" s="55"/>
      <c r="I168" s="137"/>
      <c r="J168" s="55"/>
      <c r="K168" s="55"/>
      <c r="L168" s="59"/>
    </row>
  </sheetData>
  <sheetProtection algorithmName="SHA-512" hashValue="Dh9BhiA8scpDyNgNteFTg3DWBVsoWUtfzScVLH0PG50mqvtVH38bM3ujBhZuDRFUmgbP2K4DYqlMG0j2wEtf2Q==" saltValue="MAIcTZdfLYW62FaKYTYQF3iyyw84TSnzckioX1Zxy/aOS2qNaD4nsKI5i6A20bApET/Kw0YhJOIxXsZU28ggBg==" spinCount="100000" sheet="1" objects="1" scenarios="1" formatColumns="0" formatRows="0" autoFilter="0"/>
  <autoFilter ref="C84:K167"/>
  <mergeCells count="10">
    <mergeCell ref="J51:J52"/>
    <mergeCell ref="E75:H75"/>
    <mergeCell ref="E77:H77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4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_xmlsignatures/_rels/origin.sigs.rels>&#65279;<?xml version="1.0" encoding="utf-8"?><Relationships xmlns="http://schemas.openxmlformats.org/package/2006/relationships"><Relationship Id="idRel1" Type="http://schemas.openxmlformats.org/package/2006/relationships/digital-signature/signature" Target="sig1.xml" TargetMode="Internal"/><Relationship Id="idRel2" Type="http://schemas.openxmlformats.org/package/2006/relationships/digital-signature/signature" Target="sig2.xml" TargetMode="Internal"/></Relationships>
</file>

<file path=_xmlsignatures/sig1.xml><?xml version="1.0" encoding="utf-8"?>
<ds:Signature xmlns:ds="http://www.w3.org/2000/09/xmldsig#" Id="idSignature1">
  <ds:SignedInfo>
    <ds:CanonicalizationMethod Algorithm="http://www.w3.org/TR/2001/REC-xml-c14n-20010315"/>
    <ds:SignatureMethod Algorithm="http://www.w3.org/2000/09/xmldsig#rsa-sha1"/>
    <ds:Reference Type="http://www.w3.org/2000/09/xmldsig#Object" URI="#idPackageObject">
      <ds:DigestMethod Algorithm="http://www.w3.org/2000/09/xmldsig#sha1"/>
      <ds:DigestValue>FxH/Nf+LwkCmChHc9JMwRKr7cTI=</ds:DigestValue>
    </ds:Reference>
  </ds:SignedInfo>
  <ds:SignatureValue>CUubTDaDWWbY3QpwqtrbdUBvqGzlerhVMv5dIcmG+AV0skk0fgM8UizUE9/L1O3wdMk1fgf6v+zlVH4OYrToZ3teOF2bhoFbw4pOBE0YB/zquCxvZgc0D+F6fGE/zo0H0UzaDjsZHLmeDB1HVuTd53mLf1z3UKJCd1/PK51Tjt2RKLVDO7QoNXIPsHsxvYzhGI15j8gkgJvQA0fJ9M0Ff0EDaOeXpPsTBY2saus1MXoPj82jeFYjwFdi19yfQBv/u6rOJCKZlw/HJktdMJygLMwfL29GtiHhemtG0aUVDFqAcMDcwjZv85++/GHAr0qLkeCa8UKoWkKYsi4JA0ghHA==</ds:SignatureValue>
  <ds:KeyInfo>
    <ds:KeyValue>
      <ds:RSAKeyValue>
        <ds:Modulus>+svyp/fIkHl6QcrYnLVdvaPFHuBpS0WMAFMmqmwp6cW+p1wSi6O/gLK5yH5AFfAbW1eSSdug5rLjyq6GYPx5Qj8QjUUC1RfNohybuSXp5FBInnnIhKWlUur6r9b1JHk5c649qSJu46x9gYszOYRp+q34BZOhRlsFAVW0HDkJNsioN0EjwwxxoRTQO6tGnl6wDlyOdyERZxufXLqD4LrGen9mEJzAmf1gyms/aBTRVFqnJ2WM5/WnvQMzESkWcbFTSYI/G8j2XdXBMVQprJDkTe4N6E2UFIpwlUJNmSZoJZ6KLj/LkAbV8hhBlfXw4FVwYxNAb54jW1bvLgxKbWGcVw==</ds:Modulus>
        <ds:Exponent>AQAB</ds:Exponent>
      </ds:RSAKeyValue>
    </ds:KeyValue>
    <ds:X509Data>
      <ds:X509Certificate>MIIIRjCCBy6gAwIBAgIDL0LzMA0GCSqGSIb3DQEBCwUAMF8xCzAJBgNVBAYTAkNaMSwwKgYDVQQKDCPEjGVza8OhIHBvxaF0YSwgcy5wLiBbScSMIDQ3MTE0OTgzXTEiMCAGA1UEAxMZUG9zdFNpZ251bSBRdWFsaWZpZWQgQ0EgMjAeFw0xODAzMTYxMjIyMzRaFw0xOTA0MDUxMjIyMzRaMIIBSTELMAkGA1UEBhMCQ1oxFzAVBgNVBGETDk5UUkNaLTYwNDYwNTgwMUcwRQYDVQQKDD5Bcm3DoWRuw60gU2VydmlzbsOtLCBwxZnDrXNwxJt2a292w6Egb3JnYW5pemFjZSBbScSMIDYwNDYwNTgwXTE4MDYGA1UECwwvQXJtw6FkbsOtIFNlcnZpc27DrSwgcMWZw61zcMSbdmtvdsOhIG9yZ2FuaXphY2UxEDAOBgNVBAsTB1BFUjE3MTkxIjAgBgNVBAMMGUJjLiBMZW5rYSBLcmF1c292w6EsIERpUy4xEjAQBgNVBAQMCUtyYXVzb3bDoTEOMAwGA1UEKhMFTGVua2ExEDAOBgNVBAUTB1A1NTg0MzgxMjAwBgNVBAwMKVJlZmVyZW50IGFrdml6acSNbsOtaG8gb2RkxJtsZW7DrSAtIFByYWhhMIIBIjANBgkqhkiG9w0BAQEFAAOCAQ8AMIIBCgKCAQEA+svyp/fIkHl6QcrYnLVdvaPFHuBpS0WMAFMmqmwp6cW+p1wSi6O/gLK5yH5AFfAbW1eSSdug5rLjyq6GYPx5Qj8QjUUC1RfNohybuSXp5FBInnnIhKWlUur6r9b1JHk5c649qSJu46x9gYszOYRp+q34BZOhRlsFAVW0HDkJNsioN0EjwwxxoRTQO6tGnl6wDlyOdyERZxufXLqD4LrGen9mEJzAmf1gyms/aBTRVFqnJ2WM5/WnvQMzESkWcbFTSYI/G8j2XdXBMVQprJDkTe4N6E2UFIpwlUJNmSZoJZ6KLj/LkAbV8hhBlfXw4FVwYxNAb54jW1bvLgxKbWGcVwIDAQABo4IEHTCCBBkwPgYDVR0RBDcwNYEXbGVua2Eua3JhdXNvdmFAYXMtcG8uY3qgDwYJKwYBBAHcGQIBoAITAKAJBgNVBA2gAhMAMAkGA1UdEwQCMAAwggErBgNVHSAEggEiMIIBHjCCAQ8GCGeBBgEEARFuMIIBATCB2AYIKwYBBQUHAgIwgcsagchUZW50byBrdmFsaWZpa292YW55IGNlcnRpZmlrYXQgcHJvIGVsZWt0cm9uaWNreSBwb2RwaXMgYnlsIHZ5ZGFuIHYgc291bGFkdSBzIG5hcml6ZW5pbSBFVSBjLiA5MTAvMjAxNC5UaGlzIGlzIGEgcXVhbGlmaWVkIGNlcnRpZmljYXRlIGZvciBlbGVjdHJvbmljIHNpZ25hdHVyZSBhY2NvcmRpbmcgdG8gUmVndWxhdGlvbiAoRVUpIE5vIDkxMC8yMDE0LjAkBggrBgEFBQcCARYYaHR0cDovL3d3dy5wb3N0c2lnbnVtLmN6MAkGBwQAi+xAAQAwgZsGCCsGAQUFBwEDBIGOMIGLMAgGBgQAjkYBATBqBgYEAI5GAQUwYDAuFihodHRwczovL3d3dy5wb3N0c2lnbnVtLmN6L3Bkcy9wZHNfZW4ucGRmEwJlbjAuFihodHRwczovL3d3dy5wb3N0c2lnbnVtLmN6L3Bkcy9wZHNfY3MucGRmEwJjczATBgYEAI5GAQYwCQYHBACORgEGATCB+gYIKwYBBQUHAQEEge0wgeowOwYIKwYBBQUHMAKGL2h0dHA6Ly93d3cucG9zdHNpZ251bS5jei9jcnQvcHNxdWFsaWZpZWRjYTIuY3J0MDwGCCsGAQUFBzAChjBodHRwOi8vd3d3Mi5wb3N0c2lnbnVtLmN6L2NydC9wc3F1YWxpZmllZGNhMi5jcnQwOwYIKwYBBQUHMAKGL2h0dHA6Ly9wb3N0c2lnbnVtLnR0Yy5jei9jcnQvcHNxdWFsaWZpZWRjYTIuY3J0MDAGCCsGAQUFBzABhiRodHRwOi8vb2NzcC5wb3N0c2lnbnVtLmN6L09DU1AvUUNBMi8wDgYDVR0PAQH/BAQDAgXgMB8GA1UdIwQYMBaAFInoTN+LJjk+1yQuEg565+Yn5daXMIGxBgNVHR8EgakwgaYwNaAzoDGGL2h0dHA6Ly93d3cucG9zdHNpZ251bS5jei9jcmwvcHNxdWFsaWZpZWRjYTIuY3JsMDagNKAyhjBodHRwOi8vd3d3Mi5wb3N0c2lnbnVtLmN6L2NybC9wc3F1YWxpZmllZGNhMi5jcmwwNaAzoDGGL2h0dHA6Ly9wb3N0c2lnbnVtLnR0Yy5jei9jcmwvcHNxdWFsaWZpZWRjYTIuY3JsMB0GA1UdDgQWBBS5VxXtoVypO24cJRY7iTUlv+pW4TANBgkqhkiG9w0BAQsFAAOCAQEATHHaYEutnI6G4miPXBiU42AvdUjOtXCB++cKyjVuR1arR4ik2147XDEijoEYU9nCmfa9WUdJ7pt29wBXZ2xMyRa0zKx3fSIE19+w3bqMoym1SzK7VZ08BPK37ZPSgQddp1u9QjwW0MvRf4SutB9F4PS6Ez1ZnbIdsXh8PkeIYSnq7FE9ls/3obrZb54bGHAb9R3nPV3LlKRZ1OIiTfJr/PXkDtLV6wlWI3mp2HDnzLgm899PXI9D2KADyI2q112fg9tVpOZgUbrzA/KRdvh3roxEz/xFwI/oSuM/gwZmXM8Gd0CfNpkiV7TRwzXRpGbmlKD1FJS03QVgkOXB2LSvWg==</ds:X509Certificate>
    </ds:X509Data>
  </ds:KeyInfo>
  <ds:Object Id="idPackageObject">
    <ds:Manifest>
      <ds:Reference URI="/_rels/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  <RelationshipReference xmlns="http://schemas.openxmlformats.org/package/2006/digital-signature" SourceId="rId2"/>
          </ds:Transform>
          <ds:Transform Algorithm="http://www.w3.org/TR/2001/REC-xml-c14n-20010315"/>
        </ds:Transforms>
        <ds:DigestMethod Algorithm="http://www.w3.org/2000/09/xmldsig#sha1"/>
        <ds:DigestValue>EsgKnZXfn5fxg8rKAntmh6XGmOE=</ds:DigestValue>
      </ds:Reference>
      <ds:Reference URI="/xl/_rels/workbook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8"/>
            <RelationshipReference xmlns="http://schemas.openxmlformats.org/package/2006/digital-signature" SourceId="rId13"/>
            <RelationshipReference xmlns="http://schemas.openxmlformats.org/package/2006/digital-signature" SourceId="rId3"/>
            <RelationshipReference xmlns="http://schemas.openxmlformats.org/package/2006/digital-signature" SourceId="rId7"/>
            <RelationshipReference xmlns="http://schemas.openxmlformats.org/package/2006/digital-signature" SourceId="rId12"/>
            <RelationshipReference xmlns="http://schemas.openxmlformats.org/package/2006/digital-signature" SourceId="rId2"/>
            <RelationshipReference xmlns="http://schemas.openxmlformats.org/package/2006/digital-signature" SourceId="rId1"/>
            <RelationshipReference xmlns="http://schemas.openxmlformats.org/package/2006/digital-signature" SourceId="rId6"/>
            <RelationshipReference xmlns="http://schemas.openxmlformats.org/package/2006/digital-signature" SourceId="rId11"/>
            <RelationshipReference xmlns="http://schemas.openxmlformats.org/package/2006/digital-signature" SourceId="rId5"/>
            <RelationshipReference xmlns="http://schemas.openxmlformats.org/package/2006/digital-signature" SourceId="rId10"/>
            <RelationshipReference xmlns="http://schemas.openxmlformats.org/package/2006/digital-signature" SourceId="rId4"/>
            <RelationshipReference xmlns="http://schemas.openxmlformats.org/package/2006/digital-signature" SourceId="rId9"/>
            <RelationshipReference xmlns="http://schemas.openxmlformats.org/package/2006/digital-signature" SourceId="rId14"/>
          </ds:Transform>
          <ds:Transform Algorithm="http://www.w3.org/TR/2001/REC-xml-c14n-20010315"/>
        </ds:Transforms>
        <ds:DigestMethod Algorithm="http://www.w3.org/2000/09/xmldsig#sha1"/>
        <ds:DigestValue>JOOQerJLkpl2nXpDroRrGtiX5yw=</ds:DigestValue>
      </ds:Reference>
      <ds:Reference URI="/xl/workbook.xml?ContentType=application/vnd.openxmlformats-officedocument.spreadsheetml.sheet.main+xml">
        <ds:DigestMethod Algorithm="http://www.w3.org/2000/09/xmldsig#sha1"/>
        <ds:DigestValue>xtj6564smQLJGLtEAuKe2ZqrBFg=</ds:DigestValue>
      </ds:Reference>
      <ds:Reference URI="/xl/worksheets/_rels/sheet8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qgY1fA+lg2Rx/FuBA3ZAkm5DA9g=</ds:DigestValue>
      </ds:Reference>
      <ds:Reference URI="/xl/worksheets/sheet8.xml?ContentType=application/vnd.openxmlformats-officedocument.spreadsheetml.worksheet+xml">
        <ds:DigestMethod Algorithm="http://www.w3.org/2000/09/xmldsig#sha1"/>
        <ds:DigestValue>WzNhAiLVyLJqQ0yimlfm/IUaoaE=</ds:DigestValue>
      </ds:Reference>
      <ds:Reference URI="/xl/sharedStrings.xml?ContentType=application/vnd.openxmlformats-officedocument.spreadsheetml.sharedStrings+xml">
        <ds:DigestMethod Algorithm="http://www.w3.org/2000/09/xmldsig#sha1"/>
        <ds:DigestValue>G7NsuiM2eH7QQIFBxDT3tTaFObI=</ds:DigestValue>
      </ds:Reference>
      <ds:Reference URI="/xl/worksheets/_rels/sheet3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xe1HTfm+2dOvb1qNtIuvV2y/VDw=</ds:DigestValue>
      </ds:Reference>
      <ds:Reference URI="/xl/worksheets/sheet3.xml?ContentType=application/vnd.openxmlformats-officedocument.spreadsheetml.worksheet+xml">
        <ds:DigestMethod Algorithm="http://www.w3.org/2000/09/xmldsig#sha1"/>
        <ds:DigestValue>ZDoEGkIOYSToWpYsmlnaTN62mdU=</ds:DigestValue>
      </ds:Reference>
      <ds:Reference URI="/xl/worksheets/_rels/sheet7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RnNEiOPqCUFwFESZzPGiPPO7OoM=</ds:DigestValue>
      </ds:Reference>
      <ds:Reference URI="/xl/worksheets/sheet7.xml?ContentType=application/vnd.openxmlformats-officedocument.spreadsheetml.worksheet+xml">
        <ds:DigestMethod Algorithm="http://www.w3.org/2000/09/xmldsig#sha1"/>
        <ds:DigestValue>n2UM9z5mD7LOQzT98GjhUqi4+4Y=</ds:DigestValue>
      </ds:Reference>
      <ds:Reference URI="/xl/styles.xml?ContentType=application/vnd.openxmlformats-officedocument.spreadsheetml.styles+xml">
        <ds:DigestMethod Algorithm="http://www.w3.org/2000/09/xmldsig#sha1"/>
        <ds:DigestValue>qESTy5j52/sYbw+akuylQZqG6MM=</ds:DigestValue>
      </ds:Reference>
      <ds:Reference URI="/xl/worksheets/_rels/sheet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TrK121bzPuiPYt/DU4MFxXBixfk=</ds:DigestValue>
      </ds:Reference>
      <ds:Reference URI="/xl/worksheets/sheet2.xml?ContentType=application/vnd.openxmlformats-officedocument.spreadsheetml.worksheet+xml">
        <ds:DigestMethod Algorithm="http://www.w3.org/2000/09/xmldsig#sha1"/>
        <ds:DigestValue>9jpXytvVUMgphLiLUzRl34v/FQY=</ds:DigestValue>
      </ds:Reference>
      <ds:Reference URI="/xl/worksheets/_rels/sheet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kMAgwaD7BrCeUErUsWW93TulpTs=</ds:DigestValue>
      </ds:Reference>
      <ds:Reference URI="/xl/worksheets/sheet1.xml?ContentType=application/vnd.openxmlformats-officedocument.spreadsheetml.worksheet+xml">
        <ds:DigestMethod Algorithm="http://www.w3.org/2000/09/xmldsig#sha1"/>
        <ds:DigestValue>HMf6+n9whtYmH7UixzgtsiWFflQ=</ds:DigestValue>
      </ds:Reference>
      <ds:Reference URI="/xl/worksheets/_rels/sheet6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rXn8PtQpEhElh8AuzFRx0ctOw8k=</ds:DigestValue>
      </ds:Reference>
      <ds:Reference URI="/xl/worksheets/sheet6.xml?ContentType=application/vnd.openxmlformats-officedocument.spreadsheetml.worksheet+xml">
        <ds:DigestMethod Algorithm="http://www.w3.org/2000/09/xmldsig#sha1"/>
        <ds:DigestValue>YS7xqUyGGy4Trrd2twTJanM/TQo=</ds:DigestValue>
      </ds:Reference>
      <ds:Reference URI="/xl/theme/theme1.xml?ContentType=application/vnd.openxmlformats-officedocument.theme+xml">
        <ds:DigestMethod Algorithm="http://www.w3.org/2000/09/xmldsig#sha1"/>
        <ds:DigestValue>Zvh0/8y/iwLmhBSf2zBIdZh5Im8=</ds:DigestValue>
      </ds:Reference>
      <ds:Reference URI="/xl/worksheets/_rels/sheet5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IC++VC4bXicnXlX/Zj6Wupi7yCE=</ds:DigestValue>
      </ds:Reference>
      <ds:Reference URI="/xl/worksheets/sheet5.xml?ContentType=application/vnd.openxmlformats-officedocument.spreadsheetml.worksheet+xml">
        <ds:DigestMethod Algorithm="http://www.w3.org/2000/09/xmldsig#sha1"/>
        <ds:DigestValue>gw5kvJ9iK+TGBTbc7Chho6DzW9U=</ds:DigestValue>
      </ds:Reference>
      <ds:Reference URI="/xl/worksheets/sheet10.xml?ContentType=application/vnd.openxmlformats-officedocument.spreadsheetml.worksheet+xml">
        <ds:DigestMethod Algorithm="http://www.w3.org/2000/09/xmldsig#sha1"/>
        <ds:DigestValue>p+mqtM4QP9BEsZavR3BLiAWuOSE=</ds:DigestValue>
      </ds:Reference>
      <ds:Reference URI="/xl/worksheets/_rels/sheet4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aqo80APRE15X41rxDvib0ctLMf8=</ds:DigestValue>
      </ds:Reference>
      <ds:Reference URI="/xl/worksheets/sheet4.xml?ContentType=application/vnd.openxmlformats-officedocument.spreadsheetml.worksheet+xml">
        <ds:DigestMethod Algorithm="http://www.w3.org/2000/09/xmldsig#sha1"/>
        <ds:DigestValue>m42YkB7WFuecqy0++Ep2TiU7Nek=</ds:DigestValue>
      </ds:Reference>
      <ds:Reference URI="/xl/worksheets/_rels/sheet9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HyltGlINEqHdoGpSXCSvzsnYpQs=</ds:DigestValue>
      </ds:Reference>
      <ds:Reference URI="/xl/worksheets/sheet9.xml?ContentType=application/vnd.openxmlformats-officedocument.spreadsheetml.worksheet+xml">
        <ds:DigestMethod Algorithm="http://www.w3.org/2000/09/xmldsig#sha1"/>
        <ds:DigestValue>WzHCKRjgk3XjukFKI6cLy3/L/+E=</ds:DigestValue>
      </ds:Reference>
      <ds:Reference URI="/xl/calcChain.xml?ContentType=application/vnd.openxmlformats-officedocument.spreadsheetml.calcChain+xml">
        <ds:DigestMethod Algorithm="http://www.w3.org/2000/09/xmldsig#sha1"/>
        <ds:DigestValue>rJ55xYC/BOdMptqGXe2X0DXXCRo=</ds:DigestValue>
      </ds:Reference>
      <ds:Reference URI="/xl/drawings/_rels/drawing8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7DgSsM2RhDHsA9/kfhEQG45c4Xw=</ds:DigestValue>
      </ds:Reference>
      <ds:Reference URI="/xl/drawings/drawing8.xml?ContentType=application/vnd.openxmlformats-officedocument.drawing+xml">
        <ds:DigestMethod Algorithm="http://www.w3.org/2000/09/xmldsig#sha1"/>
        <ds:DigestValue>8/BFF8jalOwyJEY/YK8bw2VGJyU=</ds:DigestValue>
      </ds:Reference>
      <ds:Reference URI="/xl/drawings/_rels/drawing3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7DgSsM2RhDHsA9/kfhEQG45c4Xw=</ds:DigestValue>
      </ds:Reference>
      <ds:Reference URI="/xl/drawings/drawing3.xml?ContentType=application/vnd.openxmlformats-officedocument.drawing+xml">
        <ds:DigestMethod Algorithm="http://www.w3.org/2000/09/xmldsig#sha1"/>
        <ds:DigestValue>8/BFF8jalOwyJEY/YK8bw2VGJyU=</ds:DigestValue>
      </ds:Reference>
      <ds:Reference URI="/xl/drawings/_rels/drawing7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7DgSsM2RhDHsA9/kfhEQG45c4Xw=</ds:DigestValue>
      </ds:Reference>
      <ds:Reference URI="/xl/drawings/drawing7.xml?ContentType=application/vnd.openxmlformats-officedocument.drawing+xml">
        <ds:DigestMethod Algorithm="http://www.w3.org/2000/09/xmldsig#sha1"/>
        <ds:DigestValue>8/BFF8jalOwyJEY/YK8bw2VGJyU=</ds:DigestValue>
      </ds:Reference>
      <ds:Reference URI="/xl/drawings/_rels/drawing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7DgSsM2RhDHsA9/kfhEQG45c4Xw=</ds:DigestValue>
      </ds:Reference>
      <ds:Reference URI="/xl/drawings/drawing2.xml?ContentType=application/vnd.openxmlformats-officedocument.drawing+xml">
        <ds:DigestMethod Algorithm="http://www.w3.org/2000/09/xmldsig#sha1"/>
        <ds:DigestValue>8/BFF8jalOwyJEY/YK8bw2VGJyU=</ds:DigestValue>
      </ds:Reference>
      <ds:Reference URI="/xl/drawings/_rels/drawing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7DgSsM2RhDHsA9/kfhEQG45c4Xw=</ds:DigestValue>
      </ds:Reference>
      <ds:Reference URI="/xl/drawings/drawing1.xml?ContentType=application/vnd.openxmlformats-officedocument.drawing+xml">
        <ds:DigestMethod Algorithm="http://www.w3.org/2000/09/xmldsig#sha1"/>
        <ds:DigestValue>WV29ZUNtmf611+6i32lyDvQF+D0=</ds:DigestValue>
      </ds:Reference>
      <ds:Reference URI="/xl/drawings/_rels/drawing6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7DgSsM2RhDHsA9/kfhEQG45c4Xw=</ds:DigestValue>
      </ds:Reference>
      <ds:Reference URI="/xl/drawings/drawing6.xml?ContentType=application/vnd.openxmlformats-officedocument.drawing+xml">
        <ds:DigestMethod Algorithm="http://www.w3.org/2000/09/xmldsig#sha1"/>
        <ds:DigestValue>8/BFF8jalOwyJEY/YK8bw2VGJyU=</ds:DigestValue>
      </ds:Reference>
      <ds:Reference URI="/xl/drawings/_rels/drawing5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7DgSsM2RhDHsA9/kfhEQG45c4Xw=</ds:DigestValue>
      </ds:Reference>
      <ds:Reference URI="/xl/drawings/drawing5.xml?ContentType=application/vnd.openxmlformats-officedocument.drawing+xml">
        <ds:DigestMethod Algorithm="http://www.w3.org/2000/09/xmldsig#sha1"/>
        <ds:DigestValue>8/BFF8jalOwyJEY/YK8bw2VGJyU=</ds:DigestValue>
      </ds:Reference>
      <ds:Reference URI="/xl/drawings/_rels/drawing4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7DgSsM2RhDHsA9/kfhEQG45c4Xw=</ds:DigestValue>
      </ds:Reference>
      <ds:Reference URI="/xl/drawings/drawing4.xml?ContentType=application/vnd.openxmlformats-officedocument.drawing+xml">
        <ds:DigestMethod Algorithm="http://www.w3.org/2000/09/xmldsig#sha1"/>
        <ds:DigestValue>8/BFF8jalOwyJEY/YK8bw2VGJyU=</ds:DigestValue>
      </ds:Reference>
      <ds:Reference URI="/xl/drawings/_rels/drawing9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7DgSsM2RhDHsA9/kfhEQG45c4Xw=</ds:DigestValue>
      </ds:Reference>
      <ds:Reference URI="/xl/drawings/drawing9.xml?ContentType=application/vnd.openxmlformats-officedocument.drawing+xml">
        <ds:DigestMethod Algorithm="http://www.w3.org/2000/09/xmldsig#sha1"/>
        <ds:DigestValue>8/BFF8jalOwyJEY/YK8bw2VGJyU=</ds:DigestValue>
      </ds:Reference>
      <ds:Reference URI="/xl/media/image1.png?ContentType=image/png">
        <ds:DigestMethod Algorithm="http://www.w3.org/2000/09/xmldsig#sha1"/>
        <ds:DigestValue>bg/7J1ld0AozZcUtAlPUzEszVRE=</ds:DigestValue>
      </ds:Reference>
      <ds:Reference URI="/docProps/core.xml?ContentType=application/vnd.openxmlformats-package.core-properties+xml">
        <ds:DigestMethod Algorithm="http://www.w3.org/2000/09/xmldsig#sha1"/>
        <ds:DigestValue>K+30nD7+ZiLJ+dAQnZKXo8Yn8xY=</ds:DigestValue>
      </ds:Reference>
    </ds:Manifest>
    <ds:SignatureProperties>
      <ds:SignatureProperty Id="idSignatureTime" Target="#idSignature1">
        <SignatureTime xmlns="http://schemas.openxmlformats.org/package/2006/digital-signature">
          <Format>YYYY-MM-DDThh:mm:ss.sTZD</Format>
          <Value>2018-03-19T13:54:22.7Z</Value>
        </SignatureTime>
      </ds:SignatureProperty>
    </ds:SignatureProperties>
  </ds:Object>
</ds:Signature>
</file>

<file path=_xmlsignatures/sig2.xml><?xml version="1.0" encoding="utf-8"?>
<ds:Signature xmlns:ds="http://www.w3.org/2000/09/xmldsig#" Id="idSignature1">
  <ds:SignedInfo>
    <ds:CanonicalizationMethod Algorithm="http://www.w3.org/TR/2001/REC-xml-c14n-20010315"/>
    <ds:SignatureMethod Algorithm="http://www.w3.org/2000/09/xmldsig#rsa-sha1"/>
    <ds:Reference Type="http://www.w3.org/2000/09/xmldsig#Object" URI="#idPackageObject">
      <ds:DigestMethod Algorithm="http://www.w3.org/2000/09/xmldsig#sha1"/>
      <ds:DigestValue>oOS+drGbBOCBFmTW3IKptAYS6cM=</ds:DigestValue>
    </ds:Reference>
  </ds:SignedInfo>
  <ds:SignatureValue>RE49bgK55f//hTdrdt2/TVBGUBQiq+fHulav8ZCJE3mCyplBt+Jrx53EFiNKKabhj6acBUB6nHTQqh6auVyBREY/Sa2d0iliCgkxZ0gmTS29FRNf1rL2L5iVS3EO1i8Giz1jcZW63q4CXptmB9ovDxTZbCehOrkNz+hV37+bJEXw0m3FwU6wtTWMkXxoMetnTVu0uaKOwmCntf8pPF/no6rIhx02ZnoRBRuP0EzJJYzsDCOPcERAIqJTCR1Tp26f8le/cojjommkyjiO5qe63R6UkDTRASXxO75Exl85Qu8tlAHwHCIUhXtdJ+JjimJ4v8qP8UTtYJ9RwYyM1YMsuA==</ds:SignatureValue>
  <ds:KeyInfo>
    <ds:KeyValue>
      <ds:RSAKeyValue>
        <ds:Modulus>+svyp/fIkHl6QcrYnLVdvaPFHuBpS0WMAFMmqmwp6cW+p1wSi6O/gLK5yH5AFfAbW1eSSdug5rLjyq6GYPx5Qj8QjUUC1RfNohybuSXp5FBInnnIhKWlUur6r9b1JHk5c649qSJu46x9gYszOYRp+q34BZOhRlsFAVW0HDkJNsioN0EjwwxxoRTQO6tGnl6wDlyOdyERZxufXLqD4LrGen9mEJzAmf1gyms/aBTRVFqnJ2WM5/WnvQMzESkWcbFTSYI/G8j2XdXBMVQprJDkTe4N6E2UFIpwlUJNmSZoJZ6KLj/LkAbV8hhBlfXw4FVwYxNAb54jW1bvLgxKbWGcVw==</ds:Modulus>
        <ds:Exponent>AQAB</ds:Exponent>
      </ds:RSAKeyValue>
    </ds:KeyValue>
    <ds:X509Data>
      <ds:X509Certificate>MIIIRjCCBy6gAwIBAgIDL0LzMA0GCSqGSIb3DQEBCwUAMF8xCzAJBgNVBAYTAkNaMSwwKgYDVQQKDCPEjGVza8OhIHBvxaF0YSwgcy5wLiBbScSMIDQ3MTE0OTgzXTEiMCAGA1UEAxMZUG9zdFNpZ251bSBRdWFsaWZpZWQgQ0EgMjAeFw0xODAzMTYxMjIyMzRaFw0xOTA0MDUxMjIyMzRaMIIBSTELMAkGA1UEBhMCQ1oxFzAVBgNVBGETDk5UUkNaLTYwNDYwNTgwMUcwRQYDVQQKDD5Bcm3DoWRuw60gU2VydmlzbsOtLCBwxZnDrXNwxJt2a292w6Egb3JnYW5pemFjZSBbScSMIDYwNDYwNTgwXTE4MDYGA1UECwwvQXJtw6FkbsOtIFNlcnZpc27DrSwgcMWZw61zcMSbdmtvdsOhIG9yZ2FuaXphY2UxEDAOBgNVBAsTB1BFUjE3MTkxIjAgBgNVBAMMGUJjLiBMZW5rYSBLcmF1c292w6EsIERpUy4xEjAQBgNVBAQMCUtyYXVzb3bDoTEOMAwGA1UEKhMFTGVua2ExEDAOBgNVBAUTB1A1NTg0MzgxMjAwBgNVBAwMKVJlZmVyZW50IGFrdml6acSNbsOtaG8gb2RkxJtsZW7DrSAtIFByYWhhMIIBIjANBgkqhkiG9w0BAQEFAAOCAQ8AMIIBCgKCAQEA+svyp/fIkHl6QcrYnLVdvaPFHuBpS0WMAFMmqmwp6cW+p1wSi6O/gLK5yH5AFfAbW1eSSdug5rLjyq6GYPx5Qj8QjUUC1RfNohybuSXp5FBInnnIhKWlUur6r9b1JHk5c649qSJu46x9gYszOYRp+q34BZOhRlsFAVW0HDkJNsioN0EjwwxxoRTQO6tGnl6wDlyOdyERZxufXLqD4LrGen9mEJzAmf1gyms/aBTRVFqnJ2WM5/WnvQMzESkWcbFTSYI/G8j2XdXBMVQprJDkTe4N6E2UFIpwlUJNmSZoJZ6KLj/LkAbV8hhBlfXw4FVwYxNAb54jW1bvLgxKbWGcVwIDAQABo4IEHTCCBBkwPgYDVR0RBDcwNYEXbGVua2Eua3JhdXNvdmFAYXMtcG8uY3qgDwYJKwYBBAHcGQIBoAITAKAJBgNVBA2gAhMAMAkGA1UdEwQCMAAwggErBgNVHSAEggEiMIIBHjCCAQ8GCGeBBgEEARFuMIIBATCB2AYIKwYBBQUHAgIwgcsagchUZW50byBrdmFsaWZpa292YW55IGNlcnRpZmlrYXQgcHJvIGVsZWt0cm9uaWNreSBwb2RwaXMgYnlsIHZ5ZGFuIHYgc291bGFkdSBzIG5hcml6ZW5pbSBFVSBjLiA5MTAvMjAxNC5UaGlzIGlzIGEgcXVhbGlmaWVkIGNlcnRpZmljYXRlIGZvciBlbGVjdHJvbmljIHNpZ25hdHVyZSBhY2NvcmRpbmcgdG8gUmVndWxhdGlvbiAoRVUpIE5vIDkxMC8yMDE0LjAkBggrBgEFBQcCARYYaHR0cDovL3d3dy5wb3N0c2lnbnVtLmN6MAkGBwQAi+xAAQAwgZsGCCsGAQUFBwEDBIGOMIGLMAgGBgQAjkYBATBqBgYEAI5GAQUwYDAuFihodHRwczovL3d3dy5wb3N0c2lnbnVtLmN6L3Bkcy9wZHNfZW4ucGRmEwJlbjAuFihodHRwczovL3d3dy5wb3N0c2lnbnVtLmN6L3Bkcy9wZHNfY3MucGRmEwJjczATBgYEAI5GAQYwCQYHBACORgEGATCB+gYIKwYBBQUHAQEEge0wgeowOwYIKwYBBQUHMAKGL2h0dHA6Ly93d3cucG9zdHNpZ251bS5jei9jcnQvcHNxdWFsaWZpZWRjYTIuY3J0MDwGCCsGAQUFBzAChjBodHRwOi8vd3d3Mi5wb3N0c2lnbnVtLmN6L2NydC9wc3F1YWxpZmllZGNhMi5jcnQwOwYIKwYBBQUHMAKGL2h0dHA6Ly9wb3N0c2lnbnVtLnR0Yy5jei9jcnQvcHNxdWFsaWZpZWRjYTIuY3J0MDAGCCsGAQUFBzABhiRodHRwOi8vb2NzcC5wb3N0c2lnbnVtLmN6L09DU1AvUUNBMi8wDgYDVR0PAQH/BAQDAgXgMB8GA1UdIwQYMBaAFInoTN+LJjk+1yQuEg565+Yn5daXMIGxBgNVHR8EgakwgaYwNaAzoDGGL2h0dHA6Ly93d3cucG9zdHNpZ251bS5jei9jcmwvcHNxdWFsaWZpZWRjYTIuY3JsMDagNKAyhjBodHRwOi8vd3d3Mi5wb3N0c2lnbnVtLmN6L2NybC9wc3F1YWxpZmllZGNhMi5jcmwwNaAzoDGGL2h0dHA6Ly9wb3N0c2lnbnVtLnR0Yy5jei9jcmwvcHNxdWFsaWZpZWRjYTIuY3JsMB0GA1UdDgQWBBS5VxXtoVypO24cJRY7iTUlv+pW4TANBgkqhkiG9w0BAQsFAAOCAQEATHHaYEutnI6G4miPXBiU42AvdUjOtXCB++cKyjVuR1arR4ik2147XDEijoEYU9nCmfa9WUdJ7pt29wBXZ2xMyRa0zKx3fSIE19+w3bqMoym1SzK7VZ08BPK37ZPSgQddp1u9QjwW0MvRf4SutB9F4PS6Ez1ZnbIdsXh8PkeIYSnq7FE9ls/3obrZb54bGHAb9R3nPV3LlKRZ1OIiTfJr/PXkDtLV6wlWI3mp2HDnzLgm899PXI9D2KADyI2q112fg9tVpOZgUbrzA/KRdvh3roxEz/xFwI/oSuM/gwZmXM8Gd0CfNpkiV7TRwzXRpGbmlKD1FJS03QVgkOXB2LSvWg==</ds:X509Certificate>
    </ds:X509Data>
  </ds:KeyInfo>
  <ds:Object Id="idPackageObject">
    <ds:Manifest>
      <ds:Reference URI="/_rels/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  <RelationshipReference xmlns="http://schemas.openxmlformats.org/package/2006/digital-signature" SourceId="rId2"/>
          </ds:Transform>
          <ds:Transform Algorithm="http://www.w3.org/TR/2001/REC-xml-c14n-20010315"/>
        </ds:Transforms>
        <ds:DigestMethod Algorithm="http://www.w3.org/2000/09/xmldsig#sha1"/>
        <ds:DigestValue>EsgKnZXfn5fxg8rKAntmh6XGmOE=</ds:DigestValue>
      </ds:Reference>
      <ds:Reference URI="/xl/_rels/workbook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8"/>
            <RelationshipReference xmlns="http://schemas.openxmlformats.org/package/2006/digital-signature" SourceId="rId13"/>
            <RelationshipReference xmlns="http://schemas.openxmlformats.org/package/2006/digital-signature" SourceId="rId3"/>
            <RelationshipReference xmlns="http://schemas.openxmlformats.org/package/2006/digital-signature" SourceId="rId7"/>
            <RelationshipReference xmlns="http://schemas.openxmlformats.org/package/2006/digital-signature" SourceId="rId12"/>
            <RelationshipReference xmlns="http://schemas.openxmlformats.org/package/2006/digital-signature" SourceId="rId2"/>
            <RelationshipReference xmlns="http://schemas.openxmlformats.org/package/2006/digital-signature" SourceId="rId1"/>
            <RelationshipReference xmlns="http://schemas.openxmlformats.org/package/2006/digital-signature" SourceId="rId6"/>
            <RelationshipReference xmlns="http://schemas.openxmlformats.org/package/2006/digital-signature" SourceId="rId11"/>
            <RelationshipReference xmlns="http://schemas.openxmlformats.org/package/2006/digital-signature" SourceId="rId5"/>
            <RelationshipReference xmlns="http://schemas.openxmlformats.org/package/2006/digital-signature" SourceId="rId10"/>
            <RelationshipReference xmlns="http://schemas.openxmlformats.org/package/2006/digital-signature" SourceId="rId4"/>
            <RelationshipReference xmlns="http://schemas.openxmlformats.org/package/2006/digital-signature" SourceId="rId9"/>
            <RelationshipReference xmlns="http://schemas.openxmlformats.org/package/2006/digital-signature" SourceId="rId14"/>
          </ds:Transform>
          <ds:Transform Algorithm="http://www.w3.org/TR/2001/REC-xml-c14n-20010315"/>
        </ds:Transforms>
        <ds:DigestMethod Algorithm="http://www.w3.org/2000/09/xmldsig#sha1"/>
        <ds:DigestValue>JOOQerJLkpl2nXpDroRrGtiX5yw=</ds:DigestValue>
      </ds:Reference>
      <ds:Reference URI="/xl/workbook.xml?ContentType=application/vnd.openxmlformats-officedocument.spreadsheetml.sheet.main+xml">
        <ds:DigestMethod Algorithm="http://www.w3.org/2000/09/xmldsig#sha1"/>
        <ds:DigestValue>xtj6564smQLJGLtEAuKe2ZqrBFg=</ds:DigestValue>
      </ds:Reference>
      <ds:Reference URI="/xl/worksheets/_rels/sheet8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qgY1fA+lg2Rx/FuBA3ZAkm5DA9g=</ds:DigestValue>
      </ds:Reference>
      <ds:Reference URI="/xl/worksheets/sheet8.xml?ContentType=application/vnd.openxmlformats-officedocument.spreadsheetml.worksheet+xml">
        <ds:DigestMethod Algorithm="http://www.w3.org/2000/09/xmldsig#sha1"/>
        <ds:DigestValue>WzNhAiLVyLJqQ0yimlfm/IUaoaE=</ds:DigestValue>
      </ds:Reference>
      <ds:Reference URI="/xl/sharedStrings.xml?ContentType=application/vnd.openxmlformats-officedocument.spreadsheetml.sharedStrings+xml">
        <ds:DigestMethod Algorithm="http://www.w3.org/2000/09/xmldsig#sha1"/>
        <ds:DigestValue>G7NsuiM2eH7QQIFBxDT3tTaFObI=</ds:DigestValue>
      </ds:Reference>
      <ds:Reference URI="/xl/worksheets/_rels/sheet3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xe1HTfm+2dOvb1qNtIuvV2y/VDw=</ds:DigestValue>
      </ds:Reference>
      <ds:Reference URI="/xl/worksheets/sheet3.xml?ContentType=application/vnd.openxmlformats-officedocument.spreadsheetml.worksheet+xml">
        <ds:DigestMethod Algorithm="http://www.w3.org/2000/09/xmldsig#sha1"/>
        <ds:DigestValue>ZDoEGkIOYSToWpYsmlnaTN62mdU=</ds:DigestValue>
      </ds:Reference>
      <ds:Reference URI="/xl/worksheets/_rels/sheet7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RnNEiOPqCUFwFESZzPGiPPO7OoM=</ds:DigestValue>
      </ds:Reference>
      <ds:Reference URI="/xl/worksheets/sheet7.xml?ContentType=application/vnd.openxmlformats-officedocument.spreadsheetml.worksheet+xml">
        <ds:DigestMethod Algorithm="http://www.w3.org/2000/09/xmldsig#sha1"/>
        <ds:DigestValue>n2UM9z5mD7LOQzT98GjhUqi4+4Y=</ds:DigestValue>
      </ds:Reference>
      <ds:Reference URI="/xl/styles.xml?ContentType=application/vnd.openxmlformats-officedocument.spreadsheetml.styles+xml">
        <ds:DigestMethod Algorithm="http://www.w3.org/2000/09/xmldsig#sha1"/>
        <ds:DigestValue>qESTy5j52/sYbw+akuylQZqG6MM=</ds:DigestValue>
      </ds:Reference>
      <ds:Reference URI="/xl/worksheets/_rels/sheet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TrK121bzPuiPYt/DU4MFxXBixfk=</ds:DigestValue>
      </ds:Reference>
      <ds:Reference URI="/xl/worksheets/sheet2.xml?ContentType=application/vnd.openxmlformats-officedocument.spreadsheetml.worksheet+xml">
        <ds:DigestMethod Algorithm="http://www.w3.org/2000/09/xmldsig#sha1"/>
        <ds:DigestValue>9jpXytvVUMgphLiLUzRl34v/FQY=</ds:DigestValue>
      </ds:Reference>
      <ds:Reference URI="/xl/worksheets/_rels/sheet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kMAgwaD7BrCeUErUsWW93TulpTs=</ds:DigestValue>
      </ds:Reference>
      <ds:Reference URI="/xl/worksheets/sheet1.xml?ContentType=application/vnd.openxmlformats-officedocument.spreadsheetml.worksheet+xml">
        <ds:DigestMethod Algorithm="http://www.w3.org/2000/09/xmldsig#sha1"/>
        <ds:DigestValue>HMf6+n9whtYmH7UixzgtsiWFflQ=</ds:DigestValue>
      </ds:Reference>
      <ds:Reference URI="/xl/worksheets/_rels/sheet6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rXn8PtQpEhElh8AuzFRx0ctOw8k=</ds:DigestValue>
      </ds:Reference>
      <ds:Reference URI="/xl/worksheets/sheet6.xml?ContentType=application/vnd.openxmlformats-officedocument.spreadsheetml.worksheet+xml">
        <ds:DigestMethod Algorithm="http://www.w3.org/2000/09/xmldsig#sha1"/>
        <ds:DigestValue>YS7xqUyGGy4Trrd2twTJanM/TQo=</ds:DigestValue>
      </ds:Reference>
      <ds:Reference URI="/xl/theme/theme1.xml?ContentType=application/vnd.openxmlformats-officedocument.theme+xml">
        <ds:DigestMethod Algorithm="http://www.w3.org/2000/09/xmldsig#sha1"/>
        <ds:DigestValue>Zvh0/8y/iwLmhBSf2zBIdZh5Im8=</ds:DigestValue>
      </ds:Reference>
      <ds:Reference URI="/xl/worksheets/_rels/sheet5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IC++VC4bXicnXlX/Zj6Wupi7yCE=</ds:DigestValue>
      </ds:Reference>
      <ds:Reference URI="/xl/worksheets/sheet5.xml?ContentType=application/vnd.openxmlformats-officedocument.spreadsheetml.worksheet+xml">
        <ds:DigestMethod Algorithm="http://www.w3.org/2000/09/xmldsig#sha1"/>
        <ds:DigestValue>gw5kvJ9iK+TGBTbc7Chho6DzW9U=</ds:DigestValue>
      </ds:Reference>
      <ds:Reference URI="/xl/worksheets/sheet10.xml?ContentType=application/vnd.openxmlformats-officedocument.spreadsheetml.worksheet+xml">
        <ds:DigestMethod Algorithm="http://www.w3.org/2000/09/xmldsig#sha1"/>
        <ds:DigestValue>p+mqtM4QP9BEsZavR3BLiAWuOSE=</ds:DigestValue>
      </ds:Reference>
      <ds:Reference URI="/xl/worksheets/_rels/sheet4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aqo80APRE15X41rxDvib0ctLMf8=</ds:DigestValue>
      </ds:Reference>
      <ds:Reference URI="/xl/worksheets/sheet4.xml?ContentType=application/vnd.openxmlformats-officedocument.spreadsheetml.worksheet+xml">
        <ds:DigestMethod Algorithm="http://www.w3.org/2000/09/xmldsig#sha1"/>
        <ds:DigestValue>m42YkB7WFuecqy0++Ep2TiU7Nek=</ds:DigestValue>
      </ds:Reference>
      <ds:Reference URI="/xl/worksheets/_rels/sheet9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HyltGlINEqHdoGpSXCSvzsnYpQs=</ds:DigestValue>
      </ds:Reference>
      <ds:Reference URI="/xl/worksheets/sheet9.xml?ContentType=application/vnd.openxmlformats-officedocument.spreadsheetml.worksheet+xml">
        <ds:DigestMethod Algorithm="http://www.w3.org/2000/09/xmldsig#sha1"/>
        <ds:DigestValue>WzHCKRjgk3XjukFKI6cLy3/L/+E=</ds:DigestValue>
      </ds:Reference>
      <ds:Reference URI="/xl/calcChain.xml?ContentType=application/vnd.openxmlformats-officedocument.spreadsheetml.calcChain+xml">
        <ds:DigestMethod Algorithm="http://www.w3.org/2000/09/xmldsig#sha1"/>
        <ds:DigestValue>rJ55xYC/BOdMptqGXe2X0DXXCRo=</ds:DigestValue>
      </ds:Reference>
      <ds:Reference URI="/xl/drawings/_rels/drawing8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7DgSsM2RhDHsA9/kfhEQG45c4Xw=</ds:DigestValue>
      </ds:Reference>
      <ds:Reference URI="/xl/drawings/drawing8.xml?ContentType=application/vnd.openxmlformats-officedocument.drawing+xml">
        <ds:DigestMethod Algorithm="http://www.w3.org/2000/09/xmldsig#sha1"/>
        <ds:DigestValue>8/BFF8jalOwyJEY/YK8bw2VGJyU=</ds:DigestValue>
      </ds:Reference>
      <ds:Reference URI="/xl/drawings/_rels/drawing3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7DgSsM2RhDHsA9/kfhEQG45c4Xw=</ds:DigestValue>
      </ds:Reference>
      <ds:Reference URI="/xl/drawings/drawing3.xml?ContentType=application/vnd.openxmlformats-officedocument.drawing+xml">
        <ds:DigestMethod Algorithm="http://www.w3.org/2000/09/xmldsig#sha1"/>
        <ds:DigestValue>8/BFF8jalOwyJEY/YK8bw2VGJyU=</ds:DigestValue>
      </ds:Reference>
      <ds:Reference URI="/xl/drawings/_rels/drawing7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7DgSsM2RhDHsA9/kfhEQG45c4Xw=</ds:DigestValue>
      </ds:Reference>
      <ds:Reference URI="/xl/drawings/drawing7.xml?ContentType=application/vnd.openxmlformats-officedocument.drawing+xml">
        <ds:DigestMethod Algorithm="http://www.w3.org/2000/09/xmldsig#sha1"/>
        <ds:DigestValue>8/BFF8jalOwyJEY/YK8bw2VGJyU=</ds:DigestValue>
      </ds:Reference>
      <ds:Reference URI="/xl/drawings/_rels/drawing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7DgSsM2RhDHsA9/kfhEQG45c4Xw=</ds:DigestValue>
      </ds:Reference>
      <ds:Reference URI="/xl/drawings/drawing2.xml?ContentType=application/vnd.openxmlformats-officedocument.drawing+xml">
        <ds:DigestMethod Algorithm="http://www.w3.org/2000/09/xmldsig#sha1"/>
        <ds:DigestValue>8/BFF8jalOwyJEY/YK8bw2VGJyU=</ds:DigestValue>
      </ds:Reference>
      <ds:Reference URI="/xl/drawings/_rels/drawing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7DgSsM2RhDHsA9/kfhEQG45c4Xw=</ds:DigestValue>
      </ds:Reference>
      <ds:Reference URI="/xl/drawings/drawing1.xml?ContentType=application/vnd.openxmlformats-officedocument.drawing+xml">
        <ds:DigestMethod Algorithm="http://www.w3.org/2000/09/xmldsig#sha1"/>
        <ds:DigestValue>WV29ZUNtmf611+6i32lyDvQF+D0=</ds:DigestValue>
      </ds:Reference>
      <ds:Reference URI="/xl/drawings/_rels/drawing6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7DgSsM2RhDHsA9/kfhEQG45c4Xw=</ds:DigestValue>
      </ds:Reference>
      <ds:Reference URI="/xl/drawings/drawing6.xml?ContentType=application/vnd.openxmlformats-officedocument.drawing+xml">
        <ds:DigestMethod Algorithm="http://www.w3.org/2000/09/xmldsig#sha1"/>
        <ds:DigestValue>8/BFF8jalOwyJEY/YK8bw2VGJyU=</ds:DigestValue>
      </ds:Reference>
      <ds:Reference URI="/xl/drawings/_rels/drawing5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7DgSsM2RhDHsA9/kfhEQG45c4Xw=</ds:DigestValue>
      </ds:Reference>
      <ds:Reference URI="/xl/drawings/drawing5.xml?ContentType=application/vnd.openxmlformats-officedocument.drawing+xml">
        <ds:DigestMethod Algorithm="http://www.w3.org/2000/09/xmldsig#sha1"/>
        <ds:DigestValue>8/BFF8jalOwyJEY/YK8bw2VGJyU=</ds:DigestValue>
      </ds:Reference>
      <ds:Reference URI="/xl/drawings/_rels/drawing4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7DgSsM2RhDHsA9/kfhEQG45c4Xw=</ds:DigestValue>
      </ds:Reference>
      <ds:Reference URI="/xl/drawings/drawing4.xml?ContentType=application/vnd.openxmlformats-officedocument.drawing+xml">
        <ds:DigestMethod Algorithm="http://www.w3.org/2000/09/xmldsig#sha1"/>
        <ds:DigestValue>8/BFF8jalOwyJEY/YK8bw2VGJyU=</ds:DigestValue>
      </ds:Reference>
      <ds:Reference URI="/xl/drawings/_rels/drawing9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7DgSsM2RhDHsA9/kfhEQG45c4Xw=</ds:DigestValue>
      </ds:Reference>
      <ds:Reference URI="/xl/drawings/drawing9.xml?ContentType=application/vnd.openxmlformats-officedocument.drawing+xml">
        <ds:DigestMethod Algorithm="http://www.w3.org/2000/09/xmldsig#sha1"/>
        <ds:DigestValue>8/BFF8jalOwyJEY/YK8bw2VGJyU=</ds:DigestValue>
      </ds:Reference>
      <ds:Reference URI="/xl/media/image1.png?ContentType=image/png">
        <ds:DigestMethod Algorithm="http://www.w3.org/2000/09/xmldsig#sha1"/>
        <ds:DigestValue>bg/7J1ld0AozZcUtAlPUzEszVRE=</ds:DigestValue>
      </ds:Reference>
      <ds:Reference URI="/docProps/core.xml?ContentType=application/vnd.openxmlformats-package.core-properties+xml">
        <ds:DigestMethod Algorithm="http://www.w3.org/2000/09/xmldsig#sha1"/>
        <ds:DigestValue>K+30nD7+ZiLJ+dAQnZKXo8Yn8xY=</ds:DigestValue>
      </ds:Reference>
    </ds:Manifest>
    <ds:SignatureProperties>
      <ds:SignatureProperty Id="idSignatureTime" Target="#idSignature1">
        <SignatureTime xmlns="http://schemas.openxmlformats.org/package/2006/digital-signature">
          <Format>YYYY-MM-DDThh:mm:ss.sTZD</Format>
          <Value>2018-03-19T13:56:31.5Z</Value>
        </SignatureTime>
      </ds:SignatureProperty>
    </ds:SignatureProperties>
  </ds:Object>
</ds: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19</vt:i4>
      </vt:variant>
    </vt:vector>
  </HeadingPairs>
  <TitlesOfParts>
    <vt:vector size="29" baseType="lpstr">
      <vt:lpstr>Rekapitulace stavby</vt:lpstr>
      <vt:lpstr>D.1 - Úprava kotelny - př...</vt:lpstr>
      <vt:lpstr>D.2 - Předávací stanice v...</vt:lpstr>
      <vt:lpstr>D.2.3.7 - Předávací stani...</vt:lpstr>
      <vt:lpstr>D.2.3.8 - Předávací stani...</vt:lpstr>
      <vt:lpstr>D.3 - Předávací stanice v...</vt:lpstr>
      <vt:lpstr>D.3.3.7 - Předávací stani...</vt:lpstr>
      <vt:lpstr>D.3.3.8 - Předávací stani...</vt:lpstr>
      <vt:lpstr>D.4 - Přeložka horkovodu</vt:lpstr>
      <vt:lpstr>Pokyny pro vyplnění</vt:lpstr>
      <vt:lpstr>'D.1 - Úprava kotelny - př...'!Názvy_tisku</vt:lpstr>
      <vt:lpstr>'D.2 - Předávací stanice v...'!Názvy_tisku</vt:lpstr>
      <vt:lpstr>'D.2.3.7 - Předávací stani...'!Názvy_tisku</vt:lpstr>
      <vt:lpstr>'D.2.3.8 - Předávací stani...'!Názvy_tisku</vt:lpstr>
      <vt:lpstr>'D.3 - Předávací stanice v...'!Názvy_tisku</vt:lpstr>
      <vt:lpstr>'D.3.3.7 - Předávací stani...'!Názvy_tisku</vt:lpstr>
      <vt:lpstr>'D.3.3.8 - Předávací stani...'!Názvy_tisku</vt:lpstr>
      <vt:lpstr>'D.4 - Přeložka horkovodu'!Názvy_tisku</vt:lpstr>
      <vt:lpstr>'Rekapitulace stavby'!Názvy_tisku</vt:lpstr>
      <vt:lpstr>'D.1 - Úprava kotelny - př...'!Oblast_tisku</vt:lpstr>
      <vt:lpstr>'D.2 - Předávací stanice v...'!Oblast_tisku</vt:lpstr>
      <vt:lpstr>'D.2.3.7 - Předávací stani...'!Oblast_tisku</vt:lpstr>
      <vt:lpstr>'D.2.3.8 - Předávací stani...'!Oblast_tisku</vt:lpstr>
      <vt:lpstr>'D.3 - Předávací stanice v...'!Oblast_tisku</vt:lpstr>
      <vt:lpstr>'D.3.3.7 - Předávací stani...'!Oblast_tisku</vt:lpstr>
      <vt:lpstr>'D.3.3.8 - Předávací stani...'!Oblast_tisku</vt:lpstr>
      <vt:lpstr>'D.4 - Přeložka horkovodu'!Oblast_tisku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ONDRUJ Vaclav</dc:creator>
  <cp:lastModifiedBy>ONDRUJ Vaclav</cp:lastModifiedBy>
  <dcterms:created xsi:type="dcterms:W3CDTF">2018-02-07T07:53:36Z</dcterms:created>
  <dcterms:modified xsi:type="dcterms:W3CDTF">2018-02-07T07:54:27Z</dcterms:modified>
</cp:coreProperties>
</file>