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8515" windowHeight="11535" tabRatio="858" activeTab="13"/>
  </bookViews>
  <sheets>
    <sheet name="Kryci_list" sheetId="1" r:id="rId1"/>
    <sheet name="Stav_1NP" sheetId="3" r:id="rId2"/>
    <sheet name="UT_1NP" sheetId="4" r:id="rId3"/>
    <sheet name="ZTI_1NP" sheetId="5" r:id="rId4"/>
    <sheet name="ELO_1NP" sheetId="6" r:id="rId5"/>
    <sheet name="ELO_RO_1NP" sheetId="9" r:id="rId6"/>
    <sheet name="VZT_1NP" sheetId="10" r:id="rId7"/>
    <sheet name="Stav_2NP" sheetId="11" r:id="rId8"/>
    <sheet name="UT_2NP" sheetId="12" r:id="rId9"/>
    <sheet name="ZTI_2NP" sheetId="13" r:id="rId10"/>
    <sheet name="ELO_2NP" sheetId="14" r:id="rId11"/>
    <sheet name="ELO_RO_2NP" sheetId="15" r:id="rId12"/>
    <sheet name="VZT_2NP" sheetId="16" r:id="rId13"/>
    <sheet name="Stav_3NP" sheetId="18" r:id="rId14"/>
    <sheet name="UT_3NP" sheetId="19" r:id="rId15"/>
    <sheet name="ZTI_3NP" sheetId="20" r:id="rId16"/>
    <sheet name="ELO_3NP" sheetId="21" r:id="rId17"/>
    <sheet name="ELO_RO_3NP" sheetId="22" r:id="rId18"/>
    <sheet name="VZT_3NP" sheetId="23" r:id="rId19"/>
    <sheet name="ELO_HZS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cisloobjektu">Kryci_list!#REF!</definedName>
    <definedName name="cislostavby">Kryci_list!#REF!</definedName>
    <definedName name="Datum">Kryci_list!#REF!</definedName>
    <definedName name="Dil">#REF!</definedName>
    <definedName name="Dodavka">#REF!</definedName>
    <definedName name="Dodavka0">Stav_1NP!#REF!</definedName>
    <definedName name="e">#REF!</definedName>
    <definedName name="HSV">#REF!</definedName>
    <definedName name="HSV0">Stav_1NP!#REF!</definedName>
    <definedName name="HZS">#REF!</definedName>
    <definedName name="HZS0">Stav_1NP!#REF!</definedName>
    <definedName name="i">#REF!</definedName>
    <definedName name="JKSO">Kryci_list!#REF!</definedName>
    <definedName name="k">'[1]Krycí list'!$A$5</definedName>
    <definedName name="MJ">Kryci_list!#REF!</definedName>
    <definedName name="Mont">#REF!</definedName>
    <definedName name="Montaz0">Stav_1NP!#REF!</definedName>
    <definedName name="NazevDilu">#REF!</definedName>
    <definedName name="nazevobjektu">Kryci_list!#REF!</definedName>
    <definedName name="nazevstavby">Kryci_list!#REF!</definedName>
    <definedName name="_xlnm.Print_Titles" localSheetId="1">Stav_1NP!$1:$6</definedName>
    <definedName name="o">[1]Rekapitulace!$G$10</definedName>
    <definedName name="Objednatel">Kryci_list!#REF!</definedName>
    <definedName name="_xlnm.Print_Area" localSheetId="10">ELO_2NP!$A$1:$E$78</definedName>
    <definedName name="_xlnm.Print_Area" localSheetId="16">ELO_3NP!$A$1:$E$79</definedName>
    <definedName name="_xlnm.Print_Area" localSheetId="19">ELO_HZS!$A$1:$E$31</definedName>
    <definedName name="_xlnm.Print_Area" localSheetId="0">Kryci_list!#REF!</definedName>
    <definedName name="_xlnm.Print_Area" localSheetId="1">Stav_1NP!$A$1:$G$355</definedName>
    <definedName name="_xlnm.Print_Area" localSheetId="7">Stav_2NP!$A$1:$G$346</definedName>
    <definedName name="_xlnm.Print_Area" localSheetId="13">Stav_3NP!$A$1:$G$347</definedName>
    <definedName name="_xlnm.Print_Area" localSheetId="2">UT_1NP!$A$1:$G$37</definedName>
    <definedName name="_xlnm.Print_Area" localSheetId="8">UT_2NP!$A$1:$G$35</definedName>
    <definedName name="_xlnm.Print_Area" localSheetId="14">UT_3NP!$A$1:$G$35</definedName>
    <definedName name="_xlnm.Print_Area" localSheetId="6">VZT_1NP!$A$1:$K$30</definedName>
    <definedName name="_xlnm.Print_Area" localSheetId="12">VZT_2NP!$A$1:$K$39</definedName>
    <definedName name="_xlnm.Print_Area" localSheetId="18">VZT_3NP!$A$1:$K$39</definedName>
    <definedName name="_xlnm.Print_Area" localSheetId="3">ZTI_1NP!$A$1:$G$46</definedName>
    <definedName name="_xlnm.Print_Area" localSheetId="9">ZTI_2NP!$A$1:$G$56</definedName>
    <definedName name="_xlnm.Print_Area" localSheetId="15">ZTI_3NP!$A$1:$G$56</definedName>
    <definedName name="PocetMJ">Kryci_list!#REF!</definedName>
    <definedName name="Poznamka">Kryci_list!#REF!</definedName>
    <definedName name="Projektant">Kryci_list!#REF!</definedName>
    <definedName name="PSV">#REF!</definedName>
    <definedName name="PSV0">Stav_1NP!#REF!</definedName>
    <definedName name="SazbaDPH1">Kryci_list!#REF!</definedName>
    <definedName name="SazbaDPH2">Kryci_list!#REF!</definedName>
    <definedName name="SloupecCC">Stav_1NP!$G$6</definedName>
    <definedName name="SloupecCisloPol">Stav_1NP!$B$6</definedName>
    <definedName name="SloupecJC">Stav_1NP!$F$6</definedName>
    <definedName name="SloupecMJ">Stav_1NP!$D$6</definedName>
    <definedName name="SloupecMnozstvi">Stav_1NP!$E$6</definedName>
    <definedName name="SloupecNazPol">Stav_1NP!$C$6</definedName>
    <definedName name="SloupecPC">Stav_1NP!$A$6</definedName>
    <definedName name="solver_lin" localSheetId="1" hidden="1">0</definedName>
    <definedName name="solver_num" localSheetId="1" hidden="1">0</definedName>
    <definedName name="solver_opt" localSheetId="1" hidden="1">Stav_1NP!#REF!</definedName>
    <definedName name="solver_typ" localSheetId="1" hidden="1">1</definedName>
    <definedName name="solver_val" localSheetId="1" hidden="1">0</definedName>
    <definedName name="Typ">Stav_1NP!#REF!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">#REF!</definedName>
    <definedName name="Zakazka">Kryci_list!#REF!</definedName>
    <definedName name="Zaklad22">Kryci_list!#REF!</definedName>
    <definedName name="Zaklad5">Kryci_list!#REF!</definedName>
    <definedName name="Zhotovitel">Kryci_list!#REF!</definedName>
  </definedNames>
  <calcPr calcId="145621"/>
</workbook>
</file>

<file path=xl/calcChain.xml><?xml version="1.0" encoding="utf-8"?>
<calcChain xmlns="http://schemas.openxmlformats.org/spreadsheetml/2006/main">
  <c r="C341" i="18" l="1"/>
  <c r="BE337" i="18"/>
  <c r="BD337" i="18"/>
  <c r="BC337" i="18"/>
  <c r="BB337" i="18"/>
  <c r="BA337" i="18"/>
  <c r="G337" i="18"/>
  <c r="BE328" i="18"/>
  <c r="BD328" i="18"/>
  <c r="BD341" i="18" s="1"/>
  <c r="BC328" i="18"/>
  <c r="BC341" i="18" s="1"/>
  <c r="BA328" i="18"/>
  <c r="G328" i="18"/>
  <c r="BB328" i="18" s="1"/>
  <c r="C326" i="18"/>
  <c r="BE325" i="18"/>
  <c r="BD325" i="18"/>
  <c r="BC325" i="18"/>
  <c r="BB325" i="18"/>
  <c r="BA325" i="18"/>
  <c r="G325" i="18"/>
  <c r="BE324" i="18"/>
  <c r="BD324" i="18"/>
  <c r="BC324" i="18"/>
  <c r="BA324" i="18"/>
  <c r="G324" i="18"/>
  <c r="BB324" i="18" s="1"/>
  <c r="BE322" i="18"/>
  <c r="BD322" i="18"/>
  <c r="BC322" i="18"/>
  <c r="BA322" i="18"/>
  <c r="G322" i="18"/>
  <c r="BB322" i="18" s="1"/>
  <c r="BE308" i="18"/>
  <c r="BD308" i="18"/>
  <c r="BC308" i="18"/>
  <c r="BA308" i="18"/>
  <c r="G308" i="18"/>
  <c r="BB308" i="18" s="1"/>
  <c r="BE307" i="18"/>
  <c r="BD307" i="18"/>
  <c r="BC307" i="18"/>
  <c r="BA307" i="18"/>
  <c r="G307" i="18"/>
  <c r="BB307" i="18" s="1"/>
  <c r="BE306" i="18"/>
  <c r="BD306" i="18"/>
  <c r="BC306" i="18"/>
  <c r="BA306" i="18"/>
  <c r="G306" i="18"/>
  <c r="BB306" i="18" s="1"/>
  <c r="BE305" i="18"/>
  <c r="BD305" i="18"/>
  <c r="BC305" i="18"/>
  <c r="BA305" i="18"/>
  <c r="G305" i="18"/>
  <c r="BB305" i="18" s="1"/>
  <c r="BE290" i="18"/>
  <c r="BD290" i="18"/>
  <c r="BC290" i="18"/>
  <c r="BA290" i="18"/>
  <c r="G290" i="18"/>
  <c r="C288" i="18"/>
  <c r="BE287" i="18"/>
  <c r="BD287" i="18"/>
  <c r="BC287" i="18"/>
  <c r="BA287" i="18"/>
  <c r="G287" i="18"/>
  <c r="BB287" i="18" s="1"/>
  <c r="BE285" i="18"/>
  <c r="BD285" i="18"/>
  <c r="BC285" i="18"/>
  <c r="BB285" i="18"/>
  <c r="BA285" i="18"/>
  <c r="G285" i="18"/>
  <c r="BE283" i="18"/>
  <c r="BD283" i="18"/>
  <c r="BC283" i="18"/>
  <c r="BA283" i="18"/>
  <c r="G283" i="18"/>
  <c r="BB283" i="18" s="1"/>
  <c r="BE282" i="18"/>
  <c r="BD282" i="18"/>
  <c r="BC282" i="18"/>
  <c r="BA282" i="18"/>
  <c r="G282" i="18"/>
  <c r="BB282" i="18" s="1"/>
  <c r="BE281" i="18"/>
  <c r="BD281" i="18"/>
  <c r="BC281" i="18"/>
  <c r="BA281" i="18"/>
  <c r="G281" i="18"/>
  <c r="BB281" i="18" s="1"/>
  <c r="BE272" i="18"/>
  <c r="BD272" i="18"/>
  <c r="BC272" i="18"/>
  <c r="BA272" i="18"/>
  <c r="G272" i="18"/>
  <c r="BB272" i="18" s="1"/>
  <c r="BE271" i="18"/>
  <c r="BD271" i="18"/>
  <c r="BC271" i="18"/>
  <c r="BA271" i="18"/>
  <c r="G271" i="18"/>
  <c r="BB271" i="18" s="1"/>
  <c r="BE270" i="18"/>
  <c r="BD270" i="18"/>
  <c r="BC270" i="18"/>
  <c r="BB270" i="18"/>
  <c r="BA270" i="18"/>
  <c r="G270" i="18"/>
  <c r="BE265" i="18"/>
  <c r="BD265" i="18"/>
  <c r="BC265" i="18"/>
  <c r="BA265" i="18"/>
  <c r="G265" i="18"/>
  <c r="BB265" i="18" s="1"/>
  <c r="BE263" i="18"/>
  <c r="BD263" i="18"/>
  <c r="BC263" i="18"/>
  <c r="BA263" i="18"/>
  <c r="G263" i="18"/>
  <c r="BB263" i="18" s="1"/>
  <c r="BE257" i="18"/>
  <c r="BD257" i="18"/>
  <c r="BC257" i="18"/>
  <c r="BA257" i="18"/>
  <c r="G257" i="18"/>
  <c r="BB257" i="18" s="1"/>
  <c r="BE256" i="18"/>
  <c r="BD256" i="18"/>
  <c r="BC256" i="18"/>
  <c r="BA256" i="18"/>
  <c r="G256" i="18"/>
  <c r="BB256" i="18" s="1"/>
  <c r="BE252" i="18"/>
  <c r="BD252" i="18"/>
  <c r="BC252" i="18"/>
  <c r="BA252" i="18"/>
  <c r="G252" i="18"/>
  <c r="BB252" i="18" s="1"/>
  <c r="BE250" i="18"/>
  <c r="BD250" i="18"/>
  <c r="BC250" i="18"/>
  <c r="BB250" i="18"/>
  <c r="BA250" i="18"/>
  <c r="G250" i="18"/>
  <c r="BE248" i="18"/>
  <c r="BD248" i="18"/>
  <c r="BC248" i="18"/>
  <c r="BA248" i="18"/>
  <c r="G248" i="18"/>
  <c r="BB248" i="18" s="1"/>
  <c r="BE247" i="18"/>
  <c r="BD247" i="18"/>
  <c r="BC247" i="18"/>
  <c r="BA247" i="18"/>
  <c r="G247" i="18"/>
  <c r="BB247" i="18" s="1"/>
  <c r="BE245" i="18"/>
  <c r="BD245" i="18"/>
  <c r="BC245" i="18"/>
  <c r="BA245" i="18"/>
  <c r="G245" i="18"/>
  <c r="BB245" i="18" s="1"/>
  <c r="BE242" i="18"/>
  <c r="BE288" i="18" s="1"/>
  <c r="BD242" i="18"/>
  <c r="BC242" i="18"/>
  <c r="BA242" i="18"/>
  <c r="G242" i="18"/>
  <c r="BB242" i="18" s="1"/>
  <c r="C240" i="18"/>
  <c r="BE239" i="18"/>
  <c r="BD239" i="18"/>
  <c r="BC239" i="18"/>
  <c r="BA239" i="18"/>
  <c r="G239" i="18"/>
  <c r="BB239" i="18" s="1"/>
  <c r="BE236" i="18"/>
  <c r="BD236" i="18"/>
  <c r="BC236" i="18"/>
  <c r="BA236" i="18"/>
  <c r="G236" i="18"/>
  <c r="BB236" i="18" s="1"/>
  <c r="BE224" i="18"/>
  <c r="BD224" i="18"/>
  <c r="BC224" i="18"/>
  <c r="BA224" i="18"/>
  <c r="G224" i="18"/>
  <c r="BB224" i="18" s="1"/>
  <c r="BE223" i="18"/>
  <c r="BD223" i="18"/>
  <c r="BC223" i="18"/>
  <c r="BA223" i="18"/>
  <c r="G223" i="18"/>
  <c r="BB223" i="18" s="1"/>
  <c r="BE222" i="18"/>
  <c r="BD222" i="18"/>
  <c r="BC222" i="18"/>
  <c r="BA222" i="18"/>
  <c r="G222" i="18"/>
  <c r="BB222" i="18" s="1"/>
  <c r="BE221" i="18"/>
  <c r="BD221" i="18"/>
  <c r="BC221" i="18"/>
  <c r="BA221" i="18"/>
  <c r="G221" i="18"/>
  <c r="BB221" i="18" s="1"/>
  <c r="BE220" i="18"/>
  <c r="BD220" i="18"/>
  <c r="BC220" i="18"/>
  <c r="BA220" i="18"/>
  <c r="G220" i="18"/>
  <c r="BB220" i="18" s="1"/>
  <c r="BE219" i="18"/>
  <c r="BD219" i="18"/>
  <c r="BC219" i="18"/>
  <c r="BA219" i="18"/>
  <c r="G219" i="18"/>
  <c r="BB219" i="18" s="1"/>
  <c r="BE212" i="18"/>
  <c r="BD212" i="18"/>
  <c r="BC212" i="18"/>
  <c r="BA212" i="18"/>
  <c r="G212" i="18"/>
  <c r="BB212" i="18" s="1"/>
  <c r="C210" i="18"/>
  <c r="BE209" i="18"/>
  <c r="BD209" i="18"/>
  <c r="BC209" i="18"/>
  <c r="BA209" i="18"/>
  <c r="G209" i="18"/>
  <c r="BB209" i="18" s="1"/>
  <c r="BE208" i="18"/>
  <c r="BD208" i="18"/>
  <c r="BC208" i="18"/>
  <c r="BB208" i="18"/>
  <c r="BA208" i="18"/>
  <c r="G208" i="18"/>
  <c r="C206" i="18"/>
  <c r="BE205" i="18"/>
  <c r="BD205" i="18"/>
  <c r="BC205" i="18"/>
  <c r="BA205" i="18"/>
  <c r="G205" i="18"/>
  <c r="BB205" i="18" s="1"/>
  <c r="BE200" i="18"/>
  <c r="BD200" i="18"/>
  <c r="BC200" i="18"/>
  <c r="BB200" i="18"/>
  <c r="BA200" i="18"/>
  <c r="G200" i="18"/>
  <c r="BE199" i="18"/>
  <c r="BD199" i="18"/>
  <c r="BC199" i="18"/>
  <c r="BA199" i="18"/>
  <c r="G199" i="18"/>
  <c r="BB199" i="18" s="1"/>
  <c r="BE198" i="18"/>
  <c r="BD198" i="18"/>
  <c r="BC198" i="18"/>
  <c r="BA198" i="18"/>
  <c r="G198" i="18"/>
  <c r="BB198" i="18" s="1"/>
  <c r="BE197" i="18"/>
  <c r="BD197" i="18"/>
  <c r="BC197" i="18"/>
  <c r="BA197" i="18"/>
  <c r="G197" i="18"/>
  <c r="BB197" i="18" s="1"/>
  <c r="BE196" i="18"/>
  <c r="BD196" i="18"/>
  <c r="BC196" i="18"/>
  <c r="BA196" i="18"/>
  <c r="G196" i="18"/>
  <c r="BB196" i="18" s="1"/>
  <c r="BE195" i="18"/>
  <c r="BD195" i="18"/>
  <c r="BC195" i="18"/>
  <c r="BA195" i="18"/>
  <c r="G195" i="18"/>
  <c r="BB195" i="18" s="1"/>
  <c r="BE194" i="18"/>
  <c r="BD194" i="18"/>
  <c r="BC194" i="18"/>
  <c r="BA194" i="18"/>
  <c r="G194" i="18"/>
  <c r="BB194" i="18" s="1"/>
  <c r="BE193" i="18"/>
  <c r="BD193" i="18"/>
  <c r="BC193" i="18"/>
  <c r="BA193" i="18"/>
  <c r="G193" i="18"/>
  <c r="BB193" i="18" s="1"/>
  <c r="BE192" i="18"/>
  <c r="BD192" i="18"/>
  <c r="BC192" i="18"/>
  <c r="BA192" i="18"/>
  <c r="G192" i="18"/>
  <c r="BB192" i="18" s="1"/>
  <c r="BE190" i="18"/>
  <c r="BD190" i="18"/>
  <c r="BC190" i="18"/>
  <c r="BB190" i="18"/>
  <c r="BA190" i="18"/>
  <c r="G190" i="18"/>
  <c r="BE189" i="18"/>
  <c r="BD189" i="18"/>
  <c r="BC189" i="18"/>
  <c r="BA189" i="18"/>
  <c r="G189" i="18"/>
  <c r="BB189" i="18" s="1"/>
  <c r="BE188" i="18"/>
  <c r="BD188" i="18"/>
  <c r="BC188" i="18"/>
  <c r="BA188" i="18"/>
  <c r="G188" i="18"/>
  <c r="BB188" i="18" s="1"/>
  <c r="C186" i="18"/>
  <c r="BE185" i="18"/>
  <c r="BD185" i="18"/>
  <c r="BC185" i="18"/>
  <c r="BA185" i="18"/>
  <c r="G185" i="18"/>
  <c r="BB185" i="18" s="1"/>
  <c r="BE179" i="18"/>
  <c r="BD179" i="18"/>
  <c r="BC179" i="18"/>
  <c r="BA179" i="18"/>
  <c r="G179" i="18"/>
  <c r="BB179" i="18" s="1"/>
  <c r="BE173" i="18"/>
  <c r="BD173" i="18"/>
  <c r="BC173" i="18"/>
  <c r="BA173" i="18"/>
  <c r="G173" i="18"/>
  <c r="BB173" i="18" s="1"/>
  <c r="C171" i="18"/>
  <c r="BE170" i="18"/>
  <c r="BD170" i="18"/>
  <c r="BC170" i="18"/>
  <c r="BA170" i="18"/>
  <c r="G170" i="18"/>
  <c r="BB170" i="18" s="1"/>
  <c r="BE169" i="18"/>
  <c r="BD169" i="18"/>
  <c r="BC169" i="18"/>
  <c r="BA169" i="18"/>
  <c r="G169" i="18"/>
  <c r="BB169" i="18" s="1"/>
  <c r="BE168" i="18"/>
  <c r="BD168" i="18"/>
  <c r="BC168" i="18"/>
  <c r="BA168" i="18"/>
  <c r="G168" i="18"/>
  <c r="BB168" i="18" s="1"/>
  <c r="BE167" i="18"/>
  <c r="BD167" i="18"/>
  <c r="BC167" i="18"/>
  <c r="BA167" i="18"/>
  <c r="G167" i="18"/>
  <c r="BB167" i="18" s="1"/>
  <c r="BE166" i="18"/>
  <c r="BD166" i="18"/>
  <c r="BC166" i="18"/>
  <c r="BA166" i="18"/>
  <c r="G166" i="18"/>
  <c r="BB166" i="18" s="1"/>
  <c r="BE165" i="18"/>
  <c r="BD165" i="18"/>
  <c r="BC165" i="18"/>
  <c r="BA165" i="18"/>
  <c r="G165" i="18"/>
  <c r="BB165" i="18" s="1"/>
  <c r="BE164" i="18"/>
  <c r="BD164" i="18"/>
  <c r="BC164" i="18"/>
  <c r="BA164" i="18"/>
  <c r="G164" i="18"/>
  <c r="BB164" i="18" s="1"/>
  <c r="BE163" i="18"/>
  <c r="BD163" i="18"/>
  <c r="BC163" i="18"/>
  <c r="BA163" i="18"/>
  <c r="G163" i="18"/>
  <c r="BB163" i="18" s="1"/>
  <c r="BE162" i="18"/>
  <c r="BD162" i="18"/>
  <c r="BC162" i="18"/>
  <c r="BA162" i="18"/>
  <c r="G162" i="18"/>
  <c r="BB162" i="18" s="1"/>
  <c r="BE161" i="18"/>
  <c r="BD161" i="18"/>
  <c r="BC161" i="18"/>
  <c r="BA161" i="18"/>
  <c r="G161" i="18"/>
  <c r="BB161" i="18" s="1"/>
  <c r="BE160" i="18"/>
  <c r="BD160" i="18"/>
  <c r="BC160" i="18"/>
  <c r="BA160" i="18"/>
  <c r="G160" i="18"/>
  <c r="BE159" i="18"/>
  <c r="BD159" i="18"/>
  <c r="BC159" i="18"/>
  <c r="BA159" i="18"/>
  <c r="G159" i="18"/>
  <c r="BB159" i="18" s="1"/>
  <c r="C157" i="18"/>
  <c r="BE156" i="18"/>
  <c r="BD156" i="18"/>
  <c r="BC156" i="18"/>
  <c r="BA156" i="18"/>
  <c r="G156" i="18"/>
  <c r="BB156" i="18" s="1"/>
  <c r="BE144" i="18"/>
  <c r="BD144" i="18"/>
  <c r="BC144" i="18"/>
  <c r="BA144" i="18"/>
  <c r="G144" i="18"/>
  <c r="BB144" i="18" s="1"/>
  <c r="BE141" i="18"/>
  <c r="BD141" i="18"/>
  <c r="BC141" i="18"/>
  <c r="BA141" i="18"/>
  <c r="G141" i="18"/>
  <c r="BB141" i="18" s="1"/>
  <c r="BD139" i="18"/>
  <c r="C139" i="18"/>
  <c r="BE138" i="18"/>
  <c r="BE139" i="18" s="1"/>
  <c r="BD138" i="18"/>
  <c r="BC138" i="18"/>
  <c r="BC139" i="18" s="1"/>
  <c r="BB138" i="18"/>
  <c r="BB139" i="18" s="1"/>
  <c r="G138" i="18"/>
  <c r="BA138" i="18" s="1"/>
  <c r="BA139" i="18" s="1"/>
  <c r="C136" i="18"/>
  <c r="BE135" i="18"/>
  <c r="BD135" i="18"/>
  <c r="BC135" i="18"/>
  <c r="BB135" i="18"/>
  <c r="G135" i="18"/>
  <c r="BA135" i="18" s="1"/>
  <c r="BE134" i="18"/>
  <c r="BD134" i="18"/>
  <c r="BC134" i="18"/>
  <c r="BB134" i="18"/>
  <c r="G134" i="18"/>
  <c r="BA134" i="18" s="1"/>
  <c r="BE133" i="18"/>
  <c r="BD133" i="18"/>
  <c r="BC133" i="18"/>
  <c r="BB133" i="18"/>
  <c r="BA133" i="18"/>
  <c r="G133" i="18"/>
  <c r="BE132" i="18"/>
  <c r="BD132" i="18"/>
  <c r="BC132" i="18"/>
  <c r="BB132" i="18"/>
  <c r="G132" i="18"/>
  <c r="BA132" i="18" s="1"/>
  <c r="BE131" i="18"/>
  <c r="BD131" i="18"/>
  <c r="BC131" i="18"/>
  <c r="BB131" i="18"/>
  <c r="G131" i="18"/>
  <c r="BA131" i="18" s="1"/>
  <c r="BE130" i="18"/>
  <c r="BD130" i="18"/>
  <c r="BC130" i="18"/>
  <c r="BB130" i="18"/>
  <c r="G130" i="18"/>
  <c r="BA130" i="18" s="1"/>
  <c r="BE129" i="18"/>
  <c r="BD129" i="18"/>
  <c r="BC129" i="18"/>
  <c r="BB129" i="18"/>
  <c r="G129" i="18"/>
  <c r="BA129" i="18" s="1"/>
  <c r="BE112" i="18"/>
  <c r="BD112" i="18"/>
  <c r="BC112" i="18"/>
  <c r="BB112" i="18"/>
  <c r="BA112" i="18"/>
  <c r="G112" i="18"/>
  <c r="BE94" i="18"/>
  <c r="BD94" i="18"/>
  <c r="BC94" i="18"/>
  <c r="BB94" i="18"/>
  <c r="G94" i="18"/>
  <c r="BE90" i="18"/>
  <c r="BD90" i="18"/>
  <c r="BC90" i="18"/>
  <c r="BB90" i="18"/>
  <c r="G90" i="18"/>
  <c r="BA90" i="18" s="1"/>
  <c r="BE88" i="18"/>
  <c r="C88" i="18"/>
  <c r="BE81" i="18"/>
  <c r="BD81" i="18"/>
  <c r="BD88" i="18" s="1"/>
  <c r="BC81" i="18"/>
  <c r="BC88" i="18" s="1"/>
  <c r="BB81" i="18"/>
  <c r="BB88" i="18" s="1"/>
  <c r="G81" i="18"/>
  <c r="BA81" i="18" s="1"/>
  <c r="BA88" i="18" s="1"/>
  <c r="BC79" i="18"/>
  <c r="C79" i="18"/>
  <c r="BE65" i="18"/>
  <c r="BE79" i="18" s="1"/>
  <c r="BD65" i="18"/>
  <c r="BD79" i="18" s="1"/>
  <c r="BC65" i="18"/>
  <c r="BB65" i="18"/>
  <c r="BB79" i="18" s="1"/>
  <c r="G65" i="18"/>
  <c r="G79" i="18" s="1"/>
  <c r="C63" i="18"/>
  <c r="BE62" i="18"/>
  <c r="BE63" i="18" s="1"/>
  <c r="BD62" i="18"/>
  <c r="BD63" i="18" s="1"/>
  <c r="BC62" i="18"/>
  <c r="BC63" i="18" s="1"/>
  <c r="BB62" i="18"/>
  <c r="BB63" i="18" s="1"/>
  <c r="G62" i="18"/>
  <c r="BA62" i="18" s="1"/>
  <c r="BA63" i="18" s="1"/>
  <c r="C60" i="18"/>
  <c r="BE59" i="18"/>
  <c r="BD59" i="18"/>
  <c r="BC59" i="18"/>
  <c r="BB59" i="18"/>
  <c r="G59" i="18"/>
  <c r="BA59" i="18" s="1"/>
  <c r="BE58" i="18"/>
  <c r="BD58" i="18"/>
  <c r="BC58" i="18"/>
  <c r="BB58" i="18"/>
  <c r="G58" i="18"/>
  <c r="BA58" i="18" s="1"/>
  <c r="BE57" i="18"/>
  <c r="BD57" i="18"/>
  <c r="BC57" i="18"/>
  <c r="BB57" i="18"/>
  <c r="G57" i="18"/>
  <c r="BA57" i="18" s="1"/>
  <c r="BE56" i="18"/>
  <c r="BD56" i="18"/>
  <c r="BC56" i="18"/>
  <c r="BB56" i="18"/>
  <c r="G56" i="18"/>
  <c r="BA56" i="18" s="1"/>
  <c r="BE55" i="18"/>
  <c r="BD55" i="18"/>
  <c r="BC55" i="18"/>
  <c r="BB55" i="18"/>
  <c r="BA55" i="18"/>
  <c r="G55" i="18"/>
  <c r="BE54" i="18"/>
  <c r="BD54" i="18"/>
  <c r="BC54" i="18"/>
  <c r="BC60" i="18" s="1"/>
  <c r="BB54" i="18"/>
  <c r="G54" i="18"/>
  <c r="BA54" i="18" s="1"/>
  <c r="BE53" i="18"/>
  <c r="BD53" i="18"/>
  <c r="BC53" i="18"/>
  <c r="BB53" i="18"/>
  <c r="G53" i="18"/>
  <c r="BA53" i="18" s="1"/>
  <c r="C51" i="18"/>
  <c r="BE50" i="18"/>
  <c r="BD50" i="18"/>
  <c r="BC50" i="18"/>
  <c r="BB50" i="18"/>
  <c r="G50" i="18"/>
  <c r="BA50" i="18" s="1"/>
  <c r="BE49" i="18"/>
  <c r="BD49" i="18"/>
  <c r="BC49" i="18"/>
  <c r="BB49" i="18"/>
  <c r="G49" i="18"/>
  <c r="BA49" i="18" s="1"/>
  <c r="BE42" i="18"/>
  <c r="BD42" i="18"/>
  <c r="BC42" i="18"/>
  <c r="BB42" i="18"/>
  <c r="G42" i="18"/>
  <c r="BA42" i="18" s="1"/>
  <c r="BE36" i="18"/>
  <c r="BD36" i="18"/>
  <c r="BC36" i="18"/>
  <c r="BB36" i="18"/>
  <c r="G36" i="18"/>
  <c r="BA36" i="18" s="1"/>
  <c r="BE35" i="18"/>
  <c r="BD35" i="18"/>
  <c r="BC35" i="18"/>
  <c r="BB35" i="18"/>
  <c r="G35" i="18"/>
  <c r="BA35" i="18" s="1"/>
  <c r="BE34" i="18"/>
  <c r="BD34" i="18"/>
  <c r="BC34" i="18"/>
  <c r="BB34" i="18"/>
  <c r="G34" i="18"/>
  <c r="BA34" i="18" s="1"/>
  <c r="C32" i="18"/>
  <c r="BE26" i="18"/>
  <c r="BE32" i="18" s="1"/>
  <c r="BD26" i="18"/>
  <c r="BD32" i="18" s="1"/>
  <c r="BC26" i="18"/>
  <c r="BC32" i="18" s="1"/>
  <c r="BB26" i="18"/>
  <c r="BB32" i="18" s="1"/>
  <c r="G26" i="18"/>
  <c r="BA26" i="18" s="1"/>
  <c r="BA32" i="18" s="1"/>
  <c r="C24" i="18"/>
  <c r="BE22" i="18"/>
  <c r="BD22" i="18"/>
  <c r="BC22" i="18"/>
  <c r="BB22" i="18"/>
  <c r="G22" i="18"/>
  <c r="BA22" i="18" s="1"/>
  <c r="BE9" i="18"/>
  <c r="BD9" i="18"/>
  <c r="BC9" i="18"/>
  <c r="BB9" i="18"/>
  <c r="G9" i="18"/>
  <c r="BE8" i="18"/>
  <c r="BD8" i="18"/>
  <c r="BD24" i="18" s="1"/>
  <c r="BC8" i="18"/>
  <c r="BB8" i="18"/>
  <c r="G8" i="18"/>
  <c r="BA8" i="18" s="1"/>
  <c r="F3" i="18"/>
  <c r="BC157" i="18" l="1"/>
  <c r="BE171" i="18"/>
  <c r="BB210" i="18"/>
  <c r="BD51" i="18"/>
  <c r="G171" i="18"/>
  <c r="BE186" i="18"/>
  <c r="BA206" i="18"/>
  <c r="G210" i="18"/>
  <c r="BE240" i="18"/>
  <c r="BB341" i="18"/>
  <c r="BE341" i="18"/>
  <c r="BB24" i="18"/>
  <c r="BE24" i="18"/>
  <c r="BC24" i="18"/>
  <c r="G24" i="18"/>
  <c r="BA210" i="18"/>
  <c r="BE210" i="18"/>
  <c r="BD210" i="18"/>
  <c r="G63" i="18"/>
  <c r="BD171" i="18"/>
  <c r="BE136" i="18"/>
  <c r="BC171" i="18"/>
  <c r="BD288" i="18"/>
  <c r="BC326" i="18"/>
  <c r="BA240" i="18"/>
  <c r="G288" i="18"/>
  <c r="BD326" i="18"/>
  <c r="BB206" i="18"/>
  <c r="BA157" i="18"/>
  <c r="G51" i="18"/>
  <c r="BB60" i="18"/>
  <c r="BE157" i="18"/>
  <c r="G32" i="18"/>
  <c r="BD60" i="18"/>
  <c r="BD157" i="18"/>
  <c r="BC288" i="18"/>
  <c r="G136" i="18"/>
  <c r="BC51" i="18"/>
  <c r="BB157" i="18"/>
  <c r="G206" i="18"/>
  <c r="BA288" i="18"/>
  <c r="BD136" i="18"/>
  <c r="BE206" i="18"/>
  <c r="BA186" i="18"/>
  <c r="BE51" i="18"/>
  <c r="BD206" i="18"/>
  <c r="BA326" i="18"/>
  <c r="BA341" i="18"/>
  <c r="BD240" i="18"/>
  <c r="BC240" i="18"/>
  <c r="BE326" i="18"/>
  <c r="BB51" i="18"/>
  <c r="BE60" i="18"/>
  <c r="BC136" i="18"/>
  <c r="BA171" i="18"/>
  <c r="BD186" i="18"/>
  <c r="G240" i="18"/>
  <c r="BB136" i="18"/>
  <c r="BC186" i="18"/>
  <c r="BA9" i="18"/>
  <c r="BC206" i="18"/>
  <c r="BC210" i="18"/>
  <c r="G326" i="18"/>
  <c r="BA51" i="18"/>
  <c r="BB186" i="18"/>
  <c r="BB288" i="18"/>
  <c r="BA24" i="18"/>
  <c r="BB240" i="18"/>
  <c r="BA60" i="18"/>
  <c r="G60" i="18"/>
  <c r="G341" i="18"/>
  <c r="G88" i="18"/>
  <c r="BB160" i="18"/>
  <c r="BB171" i="18" s="1"/>
  <c r="G186" i="18"/>
  <c r="BB290" i="18"/>
  <c r="BB326" i="18" s="1"/>
  <c r="G157" i="18"/>
  <c r="G139" i="18"/>
  <c r="BA65" i="18"/>
  <c r="BA79" i="18" s="1"/>
  <c r="BA94" i="18"/>
  <c r="BA136" i="18" s="1"/>
  <c r="H36" i="23"/>
  <c r="H35" i="23"/>
  <c r="H34" i="23"/>
  <c r="H33" i="23"/>
  <c r="J17" i="23"/>
  <c r="J16" i="23"/>
  <c r="I17" i="23"/>
  <c r="I16" i="23"/>
  <c r="H17" i="23"/>
  <c r="H16" i="23"/>
  <c r="E2" i="21"/>
  <c r="E4" i="21"/>
  <c r="H36" i="16"/>
  <c r="H35" i="16"/>
  <c r="H34" i="16"/>
  <c r="H33" i="16"/>
  <c r="I16" i="16"/>
  <c r="I15" i="16"/>
  <c r="J17" i="16"/>
  <c r="J16" i="16"/>
  <c r="I17" i="16"/>
  <c r="H17" i="16"/>
  <c r="H16" i="16"/>
  <c r="E2" i="14"/>
  <c r="E4" i="14"/>
  <c r="K16" i="10"/>
  <c r="J17" i="10"/>
  <c r="K17" i="10" s="1"/>
  <c r="J16" i="10"/>
  <c r="I17" i="10"/>
  <c r="I16" i="10"/>
  <c r="H17" i="10"/>
  <c r="H16" i="10"/>
  <c r="E2" i="6"/>
  <c r="E5" i="6"/>
  <c r="E16" i="24"/>
  <c r="E17" i="24"/>
  <c r="E18" i="24"/>
  <c r="E19" i="24"/>
  <c r="G343" i="18" l="1"/>
  <c r="C23" i="1" s="1"/>
  <c r="C53" i="20"/>
  <c r="BE52" i="20"/>
  <c r="BD52" i="20"/>
  <c r="BC52" i="20"/>
  <c r="BA52" i="20"/>
  <c r="G52" i="20"/>
  <c r="BB52" i="20" s="1"/>
  <c r="BE51" i="20"/>
  <c r="BD51" i="20"/>
  <c r="BC51" i="20"/>
  <c r="BA51" i="20"/>
  <c r="G51" i="20"/>
  <c r="C49" i="20"/>
  <c r="BE48" i="20"/>
  <c r="BD48" i="20"/>
  <c r="BC48" i="20"/>
  <c r="BA48" i="20"/>
  <c r="G48" i="20"/>
  <c r="BB48" i="20" s="1"/>
  <c r="BE47" i="20"/>
  <c r="BD47" i="20"/>
  <c r="BC47" i="20"/>
  <c r="BA47" i="20"/>
  <c r="G47" i="20"/>
  <c r="BB47" i="20" s="1"/>
  <c r="BE46" i="20"/>
  <c r="BD46" i="20"/>
  <c r="BC46" i="20"/>
  <c r="BA46" i="20"/>
  <c r="G46" i="20"/>
  <c r="BB46" i="20" s="1"/>
  <c r="BE44" i="20"/>
  <c r="BD44" i="20"/>
  <c r="BC44" i="20"/>
  <c r="BA44" i="20"/>
  <c r="G44" i="20"/>
  <c r="BB44" i="20" s="1"/>
  <c r="BE42" i="20"/>
  <c r="BD42" i="20"/>
  <c r="BC42" i="20"/>
  <c r="BA42" i="20"/>
  <c r="G42" i="20"/>
  <c r="BB42" i="20" s="1"/>
  <c r="C40" i="20"/>
  <c r="BE39" i="20"/>
  <c r="BD39" i="20"/>
  <c r="BC39" i="20"/>
  <c r="BA39" i="20"/>
  <c r="G39" i="20"/>
  <c r="BB39" i="20" s="1"/>
  <c r="BE38" i="20"/>
  <c r="BD38" i="20"/>
  <c r="BC38" i="20"/>
  <c r="BB38" i="20"/>
  <c r="BA38" i="20"/>
  <c r="G38" i="20"/>
  <c r="BE37" i="20"/>
  <c r="BD37" i="20"/>
  <c r="BC37" i="20"/>
  <c r="BA37" i="20"/>
  <c r="G37" i="20"/>
  <c r="BB37" i="20" s="1"/>
  <c r="BE36" i="20"/>
  <c r="BD36" i="20"/>
  <c r="BC36" i="20"/>
  <c r="BA36" i="20"/>
  <c r="G36" i="20"/>
  <c r="BB36" i="20" s="1"/>
  <c r="BE35" i="20"/>
  <c r="BD35" i="20"/>
  <c r="BC35" i="20"/>
  <c r="BB35" i="20"/>
  <c r="BA35" i="20"/>
  <c r="G35" i="20"/>
  <c r="BE34" i="20"/>
  <c r="BD34" i="20"/>
  <c r="BC34" i="20"/>
  <c r="BA34" i="20"/>
  <c r="G34" i="20"/>
  <c r="BB34" i="20" s="1"/>
  <c r="BE33" i="20"/>
  <c r="BD33" i="20"/>
  <c r="BC33" i="20"/>
  <c r="BA33" i="20"/>
  <c r="G33" i="20"/>
  <c r="BB33" i="20" s="1"/>
  <c r="BE32" i="20"/>
  <c r="BD32" i="20"/>
  <c r="BC32" i="20"/>
  <c r="BB32" i="20"/>
  <c r="BA32" i="20"/>
  <c r="G32" i="20"/>
  <c r="BE31" i="20"/>
  <c r="BD31" i="20"/>
  <c r="BC31" i="20"/>
  <c r="BA31" i="20"/>
  <c r="G31" i="20"/>
  <c r="BB31" i="20" s="1"/>
  <c r="BE28" i="20"/>
  <c r="BD28" i="20"/>
  <c r="BC28" i="20"/>
  <c r="BA28" i="20"/>
  <c r="G28" i="20"/>
  <c r="BB28" i="20" s="1"/>
  <c r="BE23" i="20"/>
  <c r="BD23" i="20"/>
  <c r="BC23" i="20"/>
  <c r="BA23" i="20"/>
  <c r="G23" i="20"/>
  <c r="BB23" i="20" s="1"/>
  <c r="BE12" i="20"/>
  <c r="BD12" i="20"/>
  <c r="BC12" i="20"/>
  <c r="BA12" i="20"/>
  <c r="G12" i="20"/>
  <c r="BB12" i="20" s="1"/>
  <c r="BE10" i="20"/>
  <c r="BD10" i="20"/>
  <c r="BC10" i="20"/>
  <c r="BA10" i="20"/>
  <c r="G10" i="20"/>
  <c r="BB10" i="20" s="1"/>
  <c r="BE8" i="20"/>
  <c r="BD8" i="20"/>
  <c r="BC8" i="20"/>
  <c r="BA8" i="20"/>
  <c r="G8" i="20"/>
  <c r="BB8" i="20" s="1"/>
  <c r="E4" i="20"/>
  <c r="F3" i="20"/>
  <c r="G53" i="20" l="1"/>
  <c r="BE53" i="20"/>
  <c r="BE40" i="20"/>
  <c r="BD40" i="20"/>
  <c r="BB40" i="20"/>
  <c r="BA40" i="20"/>
  <c r="BC40" i="20"/>
  <c r="G49" i="20"/>
  <c r="G40" i="20"/>
  <c r="BE49" i="20"/>
  <c r="BD49" i="20"/>
  <c r="BC49" i="20"/>
  <c r="BB49" i="20"/>
  <c r="BA49" i="20"/>
  <c r="BB51" i="20"/>
  <c r="BB53" i="20" s="1"/>
  <c r="BD53" i="20"/>
  <c r="BA53" i="20"/>
  <c r="BC53" i="20"/>
  <c r="C32" i="19"/>
  <c r="BE31" i="19"/>
  <c r="BD31" i="19"/>
  <c r="BC31" i="19"/>
  <c r="BA31" i="19"/>
  <c r="G31" i="19"/>
  <c r="BB31" i="19" s="1"/>
  <c r="BE30" i="19"/>
  <c r="BD30" i="19"/>
  <c r="BC30" i="19"/>
  <c r="BA30" i="19"/>
  <c r="G30" i="19"/>
  <c r="BB30" i="19" s="1"/>
  <c r="BE29" i="19"/>
  <c r="BD29" i="19"/>
  <c r="BC29" i="19"/>
  <c r="BA29" i="19"/>
  <c r="G29" i="19"/>
  <c r="BB29" i="19" s="1"/>
  <c r="BE28" i="19"/>
  <c r="BD28" i="19"/>
  <c r="BC28" i="19"/>
  <c r="BA28" i="19"/>
  <c r="G28" i="19"/>
  <c r="BB28" i="19" s="1"/>
  <c r="BE27" i="19"/>
  <c r="BD27" i="19"/>
  <c r="BC27" i="19"/>
  <c r="BA27" i="19"/>
  <c r="G27" i="19"/>
  <c r="BB27" i="19" s="1"/>
  <c r="BE26" i="19"/>
  <c r="BD26" i="19"/>
  <c r="BC26" i="19"/>
  <c r="BA26" i="19"/>
  <c r="G26" i="19"/>
  <c r="BB26" i="19" s="1"/>
  <c r="BE25" i="19"/>
  <c r="BD25" i="19"/>
  <c r="BC25" i="19"/>
  <c r="BA25" i="19"/>
  <c r="G25" i="19"/>
  <c r="BB25" i="19" s="1"/>
  <c r="BE24" i="19"/>
  <c r="BD24" i="19"/>
  <c r="BC24" i="19"/>
  <c r="BA24" i="19"/>
  <c r="G24" i="19"/>
  <c r="BB24" i="19" s="1"/>
  <c r="BE23" i="19"/>
  <c r="BD23" i="19"/>
  <c r="BC23" i="19"/>
  <c r="BA23" i="19"/>
  <c r="G23" i="19"/>
  <c r="BB23" i="19" s="1"/>
  <c r="C21" i="19"/>
  <c r="BE20" i="19"/>
  <c r="BD20" i="19"/>
  <c r="BC20" i="19"/>
  <c r="BA20" i="19"/>
  <c r="G20" i="19"/>
  <c r="BB20" i="19" s="1"/>
  <c r="BE19" i="19"/>
  <c r="BD19" i="19"/>
  <c r="BC19" i="19"/>
  <c r="BA19" i="19"/>
  <c r="G19" i="19"/>
  <c r="BB19" i="19" s="1"/>
  <c r="BE18" i="19"/>
  <c r="BD18" i="19"/>
  <c r="BC18" i="19"/>
  <c r="BA18" i="19"/>
  <c r="G18" i="19"/>
  <c r="BB18" i="19" s="1"/>
  <c r="BE17" i="19"/>
  <c r="BD17" i="19"/>
  <c r="BC17" i="19"/>
  <c r="BA17" i="19"/>
  <c r="G17" i="19"/>
  <c r="BB17" i="19" s="1"/>
  <c r="BE16" i="19"/>
  <c r="BD16" i="19"/>
  <c r="BC16" i="19"/>
  <c r="BA16" i="19"/>
  <c r="G16" i="19"/>
  <c r="BB16" i="19" s="1"/>
  <c r="BE15" i="19"/>
  <c r="BD15" i="19"/>
  <c r="BC15" i="19"/>
  <c r="BA15" i="19"/>
  <c r="G15" i="19"/>
  <c r="BB15" i="19" s="1"/>
  <c r="BE13" i="19"/>
  <c r="BD13" i="19"/>
  <c r="BC13" i="19"/>
  <c r="BB13" i="19"/>
  <c r="BA13" i="19"/>
  <c r="G13" i="19"/>
  <c r="C11" i="19"/>
  <c r="BE10" i="19"/>
  <c r="BD10" i="19"/>
  <c r="BC10" i="19"/>
  <c r="BA10" i="19"/>
  <c r="G10" i="19"/>
  <c r="BB10" i="19" s="1"/>
  <c r="BE9" i="19"/>
  <c r="BD9" i="19"/>
  <c r="BC9" i="19"/>
  <c r="BA9" i="19"/>
  <c r="G9" i="19"/>
  <c r="BB9" i="19" s="1"/>
  <c r="BE8" i="19"/>
  <c r="BD8" i="19"/>
  <c r="BC8" i="19"/>
  <c r="BA8" i="19"/>
  <c r="G8" i="19"/>
  <c r="BB8" i="19" s="1"/>
  <c r="E4" i="19"/>
  <c r="F3" i="19"/>
  <c r="G55" i="20" l="1"/>
  <c r="C25" i="1" s="1"/>
  <c r="BD11" i="19"/>
  <c r="BE11" i="19"/>
  <c r="BC21" i="19"/>
  <c r="BC11" i="19"/>
  <c r="BD21" i="19"/>
  <c r="BA21" i="19"/>
  <c r="BB32" i="19"/>
  <c r="BA11" i="19"/>
  <c r="BA32" i="19"/>
  <c r="G32" i="19"/>
  <c r="BE32" i="19"/>
  <c r="BB21" i="19"/>
  <c r="BD32" i="19"/>
  <c r="BE21" i="19"/>
  <c r="BC32" i="19"/>
  <c r="BB11" i="19"/>
  <c r="G21" i="19"/>
  <c r="G11" i="19"/>
  <c r="G34" i="19" l="1"/>
  <c r="C24" i="1" s="1"/>
  <c r="E74" i="21" l="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3" i="21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3" i="14"/>
  <c r="E36" i="14" s="1"/>
  <c r="C53" i="13"/>
  <c r="BE52" i="13"/>
  <c r="BD52" i="13"/>
  <c r="BC52" i="13"/>
  <c r="BA52" i="13"/>
  <c r="G52" i="13"/>
  <c r="BB52" i="13" s="1"/>
  <c r="BE51" i="13"/>
  <c r="BD51" i="13"/>
  <c r="BC51" i="13"/>
  <c r="BA51" i="13"/>
  <c r="G51" i="13"/>
  <c r="BB51" i="13" s="1"/>
  <c r="C49" i="13"/>
  <c r="BE48" i="13"/>
  <c r="BD48" i="13"/>
  <c r="BC48" i="13"/>
  <c r="BA48" i="13"/>
  <c r="G48" i="13"/>
  <c r="BB48" i="13" s="1"/>
  <c r="BE47" i="13"/>
  <c r="BD47" i="13"/>
  <c r="BC47" i="13"/>
  <c r="BA47" i="13"/>
  <c r="G47" i="13"/>
  <c r="BB47" i="13" s="1"/>
  <c r="BE46" i="13"/>
  <c r="BD46" i="13"/>
  <c r="BC46" i="13"/>
  <c r="BA46" i="13"/>
  <c r="G46" i="13"/>
  <c r="BB46" i="13" s="1"/>
  <c r="BE44" i="13"/>
  <c r="BD44" i="13"/>
  <c r="BC44" i="13"/>
  <c r="BA44" i="13"/>
  <c r="G44" i="13"/>
  <c r="BB44" i="13" s="1"/>
  <c r="BE42" i="13"/>
  <c r="BD42" i="13"/>
  <c r="BC42" i="13"/>
  <c r="BA42" i="13"/>
  <c r="G42" i="13"/>
  <c r="BB42" i="13" s="1"/>
  <c r="C40" i="13"/>
  <c r="BE39" i="13"/>
  <c r="BD39" i="13"/>
  <c r="BC39" i="13"/>
  <c r="BA39" i="13"/>
  <c r="G39" i="13"/>
  <c r="BB39" i="13" s="1"/>
  <c r="BE38" i="13"/>
  <c r="BD38" i="13"/>
  <c r="BC38" i="13"/>
  <c r="BA38" i="13"/>
  <c r="G38" i="13"/>
  <c r="BB38" i="13" s="1"/>
  <c r="BE37" i="13"/>
  <c r="BD37" i="13"/>
  <c r="BC37" i="13"/>
  <c r="BA37" i="13"/>
  <c r="G37" i="13"/>
  <c r="BB37" i="13" s="1"/>
  <c r="BE36" i="13"/>
  <c r="BD36" i="13"/>
  <c r="BC36" i="13"/>
  <c r="BA36" i="13"/>
  <c r="G36" i="13"/>
  <c r="BB36" i="13" s="1"/>
  <c r="BE35" i="13"/>
  <c r="BD35" i="13"/>
  <c r="BC35" i="13"/>
  <c r="BA35" i="13"/>
  <c r="G35" i="13"/>
  <c r="BB35" i="13" s="1"/>
  <c r="BE34" i="13"/>
  <c r="BD34" i="13"/>
  <c r="BC34" i="13"/>
  <c r="BA34" i="13"/>
  <c r="G34" i="13"/>
  <c r="BB34" i="13" s="1"/>
  <c r="BE33" i="13"/>
  <c r="BD33" i="13"/>
  <c r="BC33" i="13"/>
  <c r="BA33" i="13"/>
  <c r="G33" i="13"/>
  <c r="BB33" i="13" s="1"/>
  <c r="BE32" i="13"/>
  <c r="BD32" i="13"/>
  <c r="BC32" i="13"/>
  <c r="BA32" i="13"/>
  <c r="G32" i="13"/>
  <c r="BB32" i="13" s="1"/>
  <c r="BE31" i="13"/>
  <c r="BD31" i="13"/>
  <c r="BC31" i="13"/>
  <c r="BA31" i="13"/>
  <c r="G31" i="13"/>
  <c r="BB31" i="13" s="1"/>
  <c r="BE28" i="13"/>
  <c r="BD28" i="13"/>
  <c r="BC28" i="13"/>
  <c r="BB28" i="13"/>
  <c r="BA28" i="13"/>
  <c r="G28" i="13"/>
  <c r="BE23" i="13"/>
  <c r="BD23" i="13"/>
  <c r="BC23" i="13"/>
  <c r="BA23" i="13"/>
  <c r="G23" i="13"/>
  <c r="BB23" i="13" s="1"/>
  <c r="BE12" i="13"/>
  <c r="BD12" i="13"/>
  <c r="BC12" i="13"/>
  <c r="BA12" i="13"/>
  <c r="G12" i="13"/>
  <c r="BB12" i="13" s="1"/>
  <c r="BE10" i="13"/>
  <c r="BD10" i="13"/>
  <c r="BC10" i="13"/>
  <c r="BA10" i="13"/>
  <c r="G10" i="13"/>
  <c r="BB10" i="13" s="1"/>
  <c r="BE8" i="13"/>
  <c r="BD8" i="13"/>
  <c r="BC8" i="13"/>
  <c r="BA8" i="13"/>
  <c r="G8" i="13"/>
  <c r="E4" i="13"/>
  <c r="F3" i="13"/>
  <c r="G19" i="22" l="1"/>
  <c r="G22" i="22" s="1"/>
  <c r="BE53" i="13"/>
  <c r="BD53" i="13"/>
  <c r="G19" i="15"/>
  <c r="G22" i="15" s="1"/>
  <c r="G23" i="15" s="1"/>
  <c r="G25" i="15" s="1"/>
  <c r="E22" i="24"/>
  <c r="C29" i="1" s="1"/>
  <c r="E36" i="21"/>
  <c r="E75" i="21"/>
  <c r="BC40" i="13"/>
  <c r="E75" i="14"/>
  <c r="E77" i="14" s="1"/>
  <c r="C18" i="1" s="1"/>
  <c r="BE40" i="13"/>
  <c r="BA40" i="13"/>
  <c r="G49" i="13"/>
  <c r="BE49" i="13"/>
  <c r="BD49" i="13"/>
  <c r="BC49" i="13"/>
  <c r="G40" i="13"/>
  <c r="BB49" i="13"/>
  <c r="BA49" i="13"/>
  <c r="BB53" i="13"/>
  <c r="BA53" i="13"/>
  <c r="BC53" i="13"/>
  <c r="BB8" i="13"/>
  <c r="BB40" i="13" s="1"/>
  <c r="BD40" i="13"/>
  <c r="G53" i="13"/>
  <c r="G24" i="22"/>
  <c r="G24" i="15"/>
  <c r="G23" i="22" l="1"/>
  <c r="G25" i="22" s="1"/>
  <c r="E77" i="21"/>
  <c r="C26" i="1" s="1"/>
  <c r="G55" i="13"/>
  <c r="C17" i="1" s="1"/>
  <c r="G26" i="15"/>
  <c r="G27" i="15" s="1"/>
  <c r="C19" i="1" s="1"/>
  <c r="C32" i="12"/>
  <c r="BE31" i="12"/>
  <c r="BD31" i="12"/>
  <c r="BC31" i="12"/>
  <c r="BA31" i="12"/>
  <c r="G31" i="12"/>
  <c r="BB31" i="12" s="1"/>
  <c r="BE30" i="12"/>
  <c r="BD30" i="12"/>
  <c r="BC30" i="12"/>
  <c r="BA30" i="12"/>
  <c r="G30" i="12"/>
  <c r="BB30" i="12" s="1"/>
  <c r="BE29" i="12"/>
  <c r="BD29" i="12"/>
  <c r="BC29" i="12"/>
  <c r="BA29" i="12"/>
  <c r="G29" i="12"/>
  <c r="BB29" i="12" s="1"/>
  <c r="BE28" i="12"/>
  <c r="BD28" i="12"/>
  <c r="BC28" i="12"/>
  <c r="BA28" i="12"/>
  <c r="G28" i="12"/>
  <c r="BB28" i="12" s="1"/>
  <c r="BE27" i="12"/>
  <c r="BD27" i="12"/>
  <c r="BC27" i="12"/>
  <c r="BA27" i="12"/>
  <c r="G27" i="12"/>
  <c r="BB27" i="12" s="1"/>
  <c r="BE26" i="12"/>
  <c r="BD26" i="12"/>
  <c r="BC26" i="12"/>
  <c r="BA26" i="12"/>
  <c r="G26" i="12"/>
  <c r="BB26" i="12" s="1"/>
  <c r="BE25" i="12"/>
  <c r="BD25" i="12"/>
  <c r="BC25" i="12"/>
  <c r="BA25" i="12"/>
  <c r="G25" i="12"/>
  <c r="BB25" i="12" s="1"/>
  <c r="BE24" i="12"/>
  <c r="BD24" i="12"/>
  <c r="BC24" i="12"/>
  <c r="BA24" i="12"/>
  <c r="G24" i="12"/>
  <c r="BB24" i="12" s="1"/>
  <c r="BE23" i="12"/>
  <c r="BD23" i="12"/>
  <c r="BC23" i="12"/>
  <c r="BA23" i="12"/>
  <c r="G23" i="12"/>
  <c r="BB23" i="12" s="1"/>
  <c r="C21" i="12"/>
  <c r="BE20" i="12"/>
  <c r="BD20" i="12"/>
  <c r="BC20" i="12"/>
  <c r="BA20" i="12"/>
  <c r="G20" i="12"/>
  <c r="BB20" i="12" s="1"/>
  <c r="BE19" i="12"/>
  <c r="BD19" i="12"/>
  <c r="BC19" i="12"/>
  <c r="BA19" i="12"/>
  <c r="G19" i="12"/>
  <c r="BB19" i="12" s="1"/>
  <c r="BE18" i="12"/>
  <c r="BD18" i="12"/>
  <c r="BC18" i="12"/>
  <c r="BA18" i="12"/>
  <c r="G18" i="12"/>
  <c r="BB18" i="12" s="1"/>
  <c r="BE17" i="12"/>
  <c r="BD17" i="12"/>
  <c r="BC17" i="12"/>
  <c r="BB17" i="12"/>
  <c r="BA17" i="12"/>
  <c r="G17" i="12"/>
  <c r="BE16" i="12"/>
  <c r="BD16" i="12"/>
  <c r="BC16" i="12"/>
  <c r="BA16" i="12"/>
  <c r="G16" i="12"/>
  <c r="BB16" i="12" s="1"/>
  <c r="BE15" i="12"/>
  <c r="BD15" i="12"/>
  <c r="BC15" i="12"/>
  <c r="BA15" i="12"/>
  <c r="G15" i="12"/>
  <c r="BB15" i="12" s="1"/>
  <c r="BE13" i="12"/>
  <c r="BD13" i="12"/>
  <c r="BC13" i="12"/>
  <c r="BA13" i="12"/>
  <c r="G13" i="12"/>
  <c r="BB13" i="12" s="1"/>
  <c r="C11" i="12"/>
  <c r="BE10" i="12"/>
  <c r="BD10" i="12"/>
  <c r="BC10" i="12"/>
  <c r="BA10" i="12"/>
  <c r="G10" i="12"/>
  <c r="BB10" i="12" s="1"/>
  <c r="BE9" i="12"/>
  <c r="BD9" i="12"/>
  <c r="BC9" i="12"/>
  <c r="BA9" i="12"/>
  <c r="G9" i="12"/>
  <c r="BB9" i="12" s="1"/>
  <c r="BE8" i="12"/>
  <c r="BD8" i="12"/>
  <c r="BC8" i="12"/>
  <c r="BC11" i="12" s="1"/>
  <c r="BA8" i="12"/>
  <c r="G8" i="12"/>
  <c r="BB8" i="12" s="1"/>
  <c r="E4" i="12"/>
  <c r="F3" i="12"/>
  <c r="BE32" i="12" l="1"/>
  <c r="BA21" i="12"/>
  <c r="BE21" i="12"/>
  <c r="BD32" i="12"/>
  <c r="BD21" i="12"/>
  <c r="BB21" i="12"/>
  <c r="BC32" i="12"/>
  <c r="BB11" i="12"/>
  <c r="BC21" i="12"/>
  <c r="BE11" i="12"/>
  <c r="BA32" i="12"/>
  <c r="BD11" i="12"/>
  <c r="BA11" i="12"/>
  <c r="G32" i="12"/>
  <c r="G26" i="22"/>
  <c r="G27" i="22" s="1"/>
  <c r="C27" i="1" s="1"/>
  <c r="G28" i="15"/>
  <c r="G29" i="15" s="1"/>
  <c r="BB32" i="12"/>
  <c r="G21" i="12"/>
  <c r="G11" i="12"/>
  <c r="G34" i="12" l="1"/>
  <c r="C16" i="1" s="1"/>
  <c r="G28" i="22"/>
  <c r="G29" i="22" s="1"/>
  <c r="J36" i="23"/>
  <c r="K36" i="23" s="1"/>
  <c r="J35" i="23"/>
  <c r="K35" i="23" s="1"/>
  <c r="J34" i="23"/>
  <c r="K34" i="23" s="1"/>
  <c r="J33" i="23"/>
  <c r="K33" i="23" s="1"/>
  <c r="J30" i="23"/>
  <c r="K30" i="23" s="1"/>
  <c r="K31" i="23" s="1"/>
  <c r="H30" i="23"/>
  <c r="J26" i="23"/>
  <c r="K26" i="23" s="1"/>
  <c r="I26" i="23"/>
  <c r="H26" i="23"/>
  <c r="J25" i="23"/>
  <c r="K25" i="23" s="1"/>
  <c r="I25" i="23"/>
  <c r="H25" i="23"/>
  <c r="J24" i="23"/>
  <c r="K24" i="23" s="1"/>
  <c r="I24" i="23"/>
  <c r="H24" i="23"/>
  <c r="J23" i="23"/>
  <c r="K23" i="23" s="1"/>
  <c r="I23" i="23"/>
  <c r="H23" i="23"/>
  <c r="K17" i="23"/>
  <c r="K16" i="23"/>
  <c r="J15" i="23"/>
  <c r="K15" i="23" s="1"/>
  <c r="I15" i="23"/>
  <c r="H15" i="23"/>
  <c r="J14" i="23"/>
  <c r="K14" i="23" s="1"/>
  <c r="I14" i="23"/>
  <c r="H14" i="23"/>
  <c r="J13" i="23"/>
  <c r="K13" i="23" s="1"/>
  <c r="I13" i="23"/>
  <c r="H13" i="23"/>
  <c r="J12" i="23"/>
  <c r="K12" i="23" s="1"/>
  <c r="I12" i="23"/>
  <c r="H12" i="23"/>
  <c r="J11" i="23"/>
  <c r="K11" i="23" s="1"/>
  <c r="I11" i="23"/>
  <c r="H11" i="23"/>
  <c r="J10" i="23"/>
  <c r="K10" i="23" s="1"/>
  <c r="I10" i="23"/>
  <c r="H10" i="23"/>
  <c r="J9" i="23"/>
  <c r="K9" i="23" s="1"/>
  <c r="I9" i="23"/>
  <c r="H9" i="23"/>
  <c r="J8" i="23"/>
  <c r="K8" i="23" s="1"/>
  <c r="I8" i="23"/>
  <c r="H8" i="23"/>
  <c r="J7" i="23"/>
  <c r="K7" i="23" s="1"/>
  <c r="I7" i="23"/>
  <c r="H7" i="23"/>
  <c r="J6" i="23"/>
  <c r="K6" i="23" s="1"/>
  <c r="I6" i="23"/>
  <c r="H6" i="23"/>
  <c r="J5" i="23"/>
  <c r="K5" i="23" s="1"/>
  <c r="I5" i="23"/>
  <c r="H5" i="23"/>
  <c r="J4" i="23"/>
  <c r="K4" i="23" s="1"/>
  <c r="I4" i="23"/>
  <c r="H4" i="23"/>
  <c r="J3" i="23"/>
  <c r="K3" i="23" s="1"/>
  <c r="I3" i="23"/>
  <c r="H3" i="23"/>
  <c r="J36" i="16"/>
  <c r="K36" i="16" s="1"/>
  <c r="J35" i="16"/>
  <c r="K35" i="16" s="1"/>
  <c r="J34" i="16"/>
  <c r="K34" i="16" s="1"/>
  <c r="J33" i="16"/>
  <c r="K33" i="16" s="1"/>
  <c r="J30" i="16"/>
  <c r="K30" i="16" s="1"/>
  <c r="K31" i="16" s="1"/>
  <c r="H30" i="16"/>
  <c r="J26" i="16"/>
  <c r="K26" i="16" s="1"/>
  <c r="I26" i="16"/>
  <c r="H26" i="16"/>
  <c r="J25" i="16"/>
  <c r="K25" i="16" s="1"/>
  <c r="I25" i="16"/>
  <c r="H25" i="16"/>
  <c r="J24" i="16"/>
  <c r="K24" i="16" s="1"/>
  <c r="I24" i="16"/>
  <c r="H24" i="16"/>
  <c r="J23" i="16"/>
  <c r="K23" i="16" s="1"/>
  <c r="I23" i="16"/>
  <c r="H23" i="16"/>
  <c r="K17" i="16"/>
  <c r="K16" i="16"/>
  <c r="K15" i="16"/>
  <c r="J15" i="16"/>
  <c r="H15" i="16"/>
  <c r="J14" i="16"/>
  <c r="K14" i="16" s="1"/>
  <c r="I14" i="16"/>
  <c r="H14" i="16"/>
  <c r="J13" i="16"/>
  <c r="K13" i="16" s="1"/>
  <c r="I13" i="16"/>
  <c r="H13" i="16"/>
  <c r="J12" i="16"/>
  <c r="K12" i="16" s="1"/>
  <c r="I12" i="16"/>
  <c r="H12" i="16"/>
  <c r="J11" i="16"/>
  <c r="K11" i="16" s="1"/>
  <c r="I11" i="16"/>
  <c r="H11" i="16"/>
  <c r="J10" i="16"/>
  <c r="K10" i="16" s="1"/>
  <c r="I10" i="16"/>
  <c r="H10" i="16"/>
  <c r="J9" i="16"/>
  <c r="K9" i="16" s="1"/>
  <c r="I9" i="16"/>
  <c r="H9" i="16"/>
  <c r="J8" i="16"/>
  <c r="K8" i="16" s="1"/>
  <c r="I8" i="16"/>
  <c r="H8" i="16"/>
  <c r="J7" i="16"/>
  <c r="K7" i="16" s="1"/>
  <c r="I7" i="16"/>
  <c r="H7" i="16"/>
  <c r="J6" i="16"/>
  <c r="K6" i="16" s="1"/>
  <c r="I6" i="16"/>
  <c r="H6" i="16"/>
  <c r="J5" i="16"/>
  <c r="K5" i="16" s="1"/>
  <c r="I5" i="16"/>
  <c r="H5" i="16"/>
  <c r="J4" i="16"/>
  <c r="K4" i="16" s="1"/>
  <c r="I4" i="16"/>
  <c r="H4" i="16"/>
  <c r="J3" i="16"/>
  <c r="K3" i="16" s="1"/>
  <c r="I3" i="16"/>
  <c r="H3" i="16"/>
  <c r="C341" i="11"/>
  <c r="BE337" i="11"/>
  <c r="BD337" i="11"/>
  <c r="BC337" i="11"/>
  <c r="BA337" i="11"/>
  <c r="G337" i="11"/>
  <c r="BB337" i="11" s="1"/>
  <c r="BE328" i="11"/>
  <c r="BD328" i="11"/>
  <c r="BC328" i="11"/>
  <c r="BA328" i="11"/>
  <c r="G328" i="11"/>
  <c r="BB328" i="11" s="1"/>
  <c r="C326" i="11"/>
  <c r="BE325" i="11"/>
  <c r="BD325" i="11"/>
  <c r="BC325" i="11"/>
  <c r="BA325" i="11"/>
  <c r="G325" i="11"/>
  <c r="BB325" i="11" s="1"/>
  <c r="BE324" i="11"/>
  <c r="BD324" i="11"/>
  <c r="BC324" i="11"/>
  <c r="BA324" i="11"/>
  <c r="G324" i="11"/>
  <c r="BB324" i="11" s="1"/>
  <c r="BE322" i="11"/>
  <c r="BD322" i="11"/>
  <c r="BC322" i="11"/>
  <c r="BA322" i="11"/>
  <c r="G322" i="11"/>
  <c r="BB322" i="11" s="1"/>
  <c r="BE308" i="11"/>
  <c r="BD308" i="11"/>
  <c r="BC308" i="11"/>
  <c r="BA308" i="11"/>
  <c r="G308" i="11"/>
  <c r="BB308" i="11" s="1"/>
  <c r="BE307" i="11"/>
  <c r="BD307" i="11"/>
  <c r="BC307" i="11"/>
  <c r="BA307" i="11"/>
  <c r="G307" i="11"/>
  <c r="BB307" i="11" s="1"/>
  <c r="BE306" i="11"/>
  <c r="BD306" i="11"/>
  <c r="BC306" i="11"/>
  <c r="BA306" i="11"/>
  <c r="G306" i="11"/>
  <c r="BB306" i="11" s="1"/>
  <c r="BE305" i="11"/>
  <c r="BD305" i="11"/>
  <c r="BC305" i="11"/>
  <c r="BA305" i="11"/>
  <c r="G305" i="11"/>
  <c r="BB305" i="11" s="1"/>
  <c r="BE290" i="11"/>
  <c r="BD290" i="11"/>
  <c r="BC290" i="11"/>
  <c r="BA290" i="11"/>
  <c r="G290" i="11"/>
  <c r="BB290" i="11" s="1"/>
  <c r="C288" i="11"/>
  <c r="BE287" i="11"/>
  <c r="BD287" i="11"/>
  <c r="BC287" i="11"/>
  <c r="BA287" i="11"/>
  <c r="G287" i="11"/>
  <c r="BB287" i="11" s="1"/>
  <c r="BE285" i="11"/>
  <c r="BD285" i="11"/>
  <c r="BC285" i="11"/>
  <c r="BA285" i="11"/>
  <c r="G285" i="11"/>
  <c r="BB285" i="11" s="1"/>
  <c r="BE283" i="11"/>
  <c r="BD283" i="11"/>
  <c r="BC283" i="11"/>
  <c r="BA283" i="11"/>
  <c r="G283" i="11"/>
  <c r="BB283" i="11" s="1"/>
  <c r="BE282" i="11"/>
  <c r="BD282" i="11"/>
  <c r="BC282" i="11"/>
  <c r="BA282" i="11"/>
  <c r="G282" i="11"/>
  <c r="BB282" i="11" s="1"/>
  <c r="BE281" i="11"/>
  <c r="BD281" i="11"/>
  <c r="BC281" i="11"/>
  <c r="BA281" i="11"/>
  <c r="G281" i="11"/>
  <c r="BB281" i="11" s="1"/>
  <c r="BE272" i="11"/>
  <c r="BD272" i="11"/>
  <c r="BC272" i="11"/>
  <c r="BA272" i="11"/>
  <c r="G272" i="11"/>
  <c r="BB272" i="11" s="1"/>
  <c r="BE271" i="11"/>
  <c r="BD271" i="11"/>
  <c r="BC271" i="11"/>
  <c r="BA271" i="11"/>
  <c r="G271" i="11"/>
  <c r="BB271" i="11" s="1"/>
  <c r="BE270" i="11"/>
  <c r="BD270" i="11"/>
  <c r="BC270" i="11"/>
  <c r="BA270" i="11"/>
  <c r="G270" i="11"/>
  <c r="BB270" i="11" s="1"/>
  <c r="BE265" i="11"/>
  <c r="BD265" i="11"/>
  <c r="BC265" i="11"/>
  <c r="BA265" i="11"/>
  <c r="G265" i="11"/>
  <c r="BB265" i="11" s="1"/>
  <c r="BE263" i="11"/>
  <c r="BD263" i="11"/>
  <c r="BC263" i="11"/>
  <c r="BA263" i="11"/>
  <c r="G263" i="11"/>
  <c r="BB263" i="11" s="1"/>
  <c r="BE257" i="11"/>
  <c r="BD257" i="11"/>
  <c r="BC257" i="11"/>
  <c r="BA257" i="11"/>
  <c r="G257" i="11"/>
  <c r="BB257" i="11" s="1"/>
  <c r="BE256" i="11"/>
  <c r="BD256" i="11"/>
  <c r="BC256" i="11"/>
  <c r="BA256" i="11"/>
  <c r="G256" i="11"/>
  <c r="BB256" i="11" s="1"/>
  <c r="BE252" i="11"/>
  <c r="BD252" i="11"/>
  <c r="BC252" i="11"/>
  <c r="BA252" i="11"/>
  <c r="G252" i="11"/>
  <c r="BB252" i="11" s="1"/>
  <c r="BE250" i="11"/>
  <c r="BD250" i="11"/>
  <c r="BC250" i="11"/>
  <c r="BA250" i="11"/>
  <c r="G250" i="11"/>
  <c r="BB250" i="11" s="1"/>
  <c r="BE248" i="11"/>
  <c r="BD248" i="11"/>
  <c r="BC248" i="11"/>
  <c r="BA248" i="11"/>
  <c r="G248" i="11"/>
  <c r="BB248" i="11" s="1"/>
  <c r="BE247" i="11"/>
  <c r="BD247" i="11"/>
  <c r="BC247" i="11"/>
  <c r="BA247" i="11"/>
  <c r="G247" i="11"/>
  <c r="BB247" i="11" s="1"/>
  <c r="BE245" i="11"/>
  <c r="BD245" i="11"/>
  <c r="BC245" i="11"/>
  <c r="BA245" i="11"/>
  <c r="G245" i="11"/>
  <c r="BB245" i="11" s="1"/>
  <c r="BE242" i="11"/>
  <c r="BD242" i="11"/>
  <c r="BC242" i="11"/>
  <c r="BA242" i="11"/>
  <c r="G242" i="11"/>
  <c r="C240" i="11"/>
  <c r="BE239" i="11"/>
  <c r="BD239" i="11"/>
  <c r="BC239" i="11"/>
  <c r="BA239" i="11"/>
  <c r="G239" i="11"/>
  <c r="BB239" i="11" s="1"/>
  <c r="BE236" i="11"/>
  <c r="BD236" i="11"/>
  <c r="BC236" i="11"/>
  <c r="BA236" i="11"/>
  <c r="G236" i="11"/>
  <c r="BB236" i="11" s="1"/>
  <c r="BE224" i="11"/>
  <c r="BD224" i="11"/>
  <c r="BC224" i="11"/>
  <c r="BA224" i="11"/>
  <c r="G224" i="11"/>
  <c r="BB224" i="11" s="1"/>
  <c r="BE223" i="11"/>
  <c r="BD223" i="11"/>
  <c r="BC223" i="11"/>
  <c r="BA223" i="11"/>
  <c r="G223" i="11"/>
  <c r="BB223" i="11" s="1"/>
  <c r="BE222" i="11"/>
  <c r="BD222" i="11"/>
  <c r="BC222" i="11"/>
  <c r="BA222" i="11"/>
  <c r="G222" i="11"/>
  <c r="BB222" i="11" s="1"/>
  <c r="BE221" i="11"/>
  <c r="BD221" i="11"/>
  <c r="BC221" i="11"/>
  <c r="BA221" i="11"/>
  <c r="G221" i="11"/>
  <c r="BB221" i="11" s="1"/>
  <c r="BE220" i="11"/>
  <c r="BD220" i="11"/>
  <c r="BC220" i="11"/>
  <c r="BA220" i="11"/>
  <c r="G220" i="11"/>
  <c r="BB220" i="11" s="1"/>
  <c r="BE219" i="11"/>
  <c r="BD219" i="11"/>
  <c r="BC219" i="11"/>
  <c r="BA219" i="11"/>
  <c r="G219" i="11"/>
  <c r="BB219" i="11" s="1"/>
  <c r="BE212" i="11"/>
  <c r="BD212" i="11"/>
  <c r="BC212" i="11"/>
  <c r="BA212" i="11"/>
  <c r="G212" i="11"/>
  <c r="BB212" i="11" s="1"/>
  <c r="C210" i="11"/>
  <c r="BE209" i="11"/>
  <c r="BD209" i="11"/>
  <c r="BC209" i="11"/>
  <c r="BA209" i="11"/>
  <c r="G209" i="11"/>
  <c r="BB209" i="11" s="1"/>
  <c r="BE208" i="11"/>
  <c r="BD208" i="11"/>
  <c r="BC208" i="11"/>
  <c r="BA208" i="11"/>
  <c r="G208" i="11"/>
  <c r="C206" i="11"/>
  <c r="BE205" i="11"/>
  <c r="BD205" i="11"/>
  <c r="BC205" i="11"/>
  <c r="BA205" i="11"/>
  <c r="G205" i="11"/>
  <c r="BB205" i="11" s="1"/>
  <c r="BE200" i="11"/>
  <c r="BD200" i="11"/>
  <c r="BC200" i="11"/>
  <c r="BA200" i="11"/>
  <c r="G200" i="11"/>
  <c r="BB200" i="11" s="1"/>
  <c r="BE199" i="11"/>
  <c r="BD199" i="11"/>
  <c r="BC199" i="11"/>
  <c r="BA199" i="11"/>
  <c r="G199" i="11"/>
  <c r="BB199" i="11" s="1"/>
  <c r="BE198" i="11"/>
  <c r="BD198" i="11"/>
  <c r="BC198" i="11"/>
  <c r="BA198" i="11"/>
  <c r="G198" i="11"/>
  <c r="BB198" i="11" s="1"/>
  <c r="BE197" i="11"/>
  <c r="BD197" i="11"/>
  <c r="BC197" i="11"/>
  <c r="BA197" i="11"/>
  <c r="G197" i="11"/>
  <c r="BB197" i="11" s="1"/>
  <c r="BE196" i="11"/>
  <c r="BD196" i="11"/>
  <c r="BC196" i="11"/>
  <c r="BA196" i="11"/>
  <c r="G196" i="11"/>
  <c r="BB196" i="11" s="1"/>
  <c r="BE195" i="11"/>
  <c r="BD195" i="11"/>
  <c r="BC195" i="11"/>
  <c r="BA195" i="11"/>
  <c r="G195" i="11"/>
  <c r="BB195" i="11" s="1"/>
  <c r="BE194" i="11"/>
  <c r="BD194" i="11"/>
  <c r="BC194" i="11"/>
  <c r="BA194" i="11"/>
  <c r="G194" i="11"/>
  <c r="BB194" i="11" s="1"/>
  <c r="BE193" i="11"/>
  <c r="BD193" i="11"/>
  <c r="BC193" i="11"/>
  <c r="BA193" i="11"/>
  <c r="G193" i="11"/>
  <c r="BB193" i="11" s="1"/>
  <c r="BE192" i="11"/>
  <c r="BD192" i="11"/>
  <c r="BC192" i="11"/>
  <c r="BA192" i="11"/>
  <c r="G192" i="11"/>
  <c r="BB192" i="11" s="1"/>
  <c r="BE190" i="11"/>
  <c r="BD190" i="11"/>
  <c r="BC190" i="11"/>
  <c r="BA190" i="11"/>
  <c r="G190" i="11"/>
  <c r="BB190" i="11" s="1"/>
  <c r="BE189" i="11"/>
  <c r="BD189" i="11"/>
  <c r="BC189" i="11"/>
  <c r="BA189" i="11"/>
  <c r="G189" i="11"/>
  <c r="BB189" i="11" s="1"/>
  <c r="BE188" i="11"/>
  <c r="BD188" i="11"/>
  <c r="BC188" i="11"/>
  <c r="BA188" i="11"/>
  <c r="G188" i="11"/>
  <c r="C186" i="11"/>
  <c r="BE185" i="11"/>
  <c r="BD185" i="11"/>
  <c r="BC185" i="11"/>
  <c r="BA185" i="11"/>
  <c r="G185" i="11"/>
  <c r="BB185" i="11" s="1"/>
  <c r="BE179" i="11"/>
  <c r="BD179" i="11"/>
  <c r="BC179" i="11"/>
  <c r="BA179" i="11"/>
  <c r="G179" i="11"/>
  <c r="BB179" i="11" s="1"/>
  <c r="BE173" i="11"/>
  <c r="BD173" i="11"/>
  <c r="BC173" i="11"/>
  <c r="BA173" i="11"/>
  <c r="G173" i="11"/>
  <c r="BB173" i="11" s="1"/>
  <c r="C171" i="11"/>
  <c r="BE170" i="11"/>
  <c r="BD170" i="11"/>
  <c r="BC170" i="11"/>
  <c r="BA170" i="11"/>
  <c r="G170" i="11"/>
  <c r="BB170" i="11" s="1"/>
  <c r="BE169" i="11"/>
  <c r="BD169" i="11"/>
  <c r="BC169" i="11"/>
  <c r="BA169" i="11"/>
  <c r="G169" i="11"/>
  <c r="BB169" i="11" s="1"/>
  <c r="BE168" i="11"/>
  <c r="BD168" i="11"/>
  <c r="BC168" i="11"/>
  <c r="BA168" i="11"/>
  <c r="G168" i="11"/>
  <c r="BB168" i="11" s="1"/>
  <c r="BE167" i="11"/>
  <c r="BD167" i="11"/>
  <c r="BC167" i="11"/>
  <c r="BA167" i="11"/>
  <c r="G167" i="11"/>
  <c r="BB167" i="11" s="1"/>
  <c r="BE166" i="11"/>
  <c r="BD166" i="11"/>
  <c r="BC166" i="11"/>
  <c r="BA166" i="11"/>
  <c r="G166" i="11"/>
  <c r="BB166" i="11" s="1"/>
  <c r="BE165" i="11"/>
  <c r="BD165" i="11"/>
  <c r="BC165" i="11"/>
  <c r="BA165" i="11"/>
  <c r="G165" i="11"/>
  <c r="BB165" i="11" s="1"/>
  <c r="BE164" i="11"/>
  <c r="BD164" i="11"/>
  <c r="BC164" i="11"/>
  <c r="BA164" i="11"/>
  <c r="G164" i="11"/>
  <c r="BB164" i="11" s="1"/>
  <c r="BE163" i="11"/>
  <c r="BD163" i="11"/>
  <c r="BC163" i="11"/>
  <c r="BA163" i="11"/>
  <c r="G163" i="11"/>
  <c r="BB163" i="11" s="1"/>
  <c r="BE162" i="11"/>
  <c r="BD162" i="11"/>
  <c r="BC162" i="11"/>
  <c r="BA162" i="11"/>
  <c r="G162" i="11"/>
  <c r="BB162" i="11" s="1"/>
  <c r="BE161" i="11"/>
  <c r="BD161" i="11"/>
  <c r="BC161" i="11"/>
  <c r="BA161" i="11"/>
  <c r="G161" i="11"/>
  <c r="BB161" i="11" s="1"/>
  <c r="BE160" i="11"/>
  <c r="BD160" i="11"/>
  <c r="BC160" i="11"/>
  <c r="BA160" i="11"/>
  <c r="G160" i="11"/>
  <c r="BE159" i="11"/>
  <c r="BD159" i="11"/>
  <c r="BC159" i="11"/>
  <c r="BA159" i="11"/>
  <c r="G159" i="11"/>
  <c r="BB159" i="11" s="1"/>
  <c r="C157" i="11"/>
  <c r="BE156" i="11"/>
  <c r="BD156" i="11"/>
  <c r="BC156" i="11"/>
  <c r="BA156" i="11"/>
  <c r="G156" i="11"/>
  <c r="BB156" i="11" s="1"/>
  <c r="BE144" i="11"/>
  <c r="BD144" i="11"/>
  <c r="BC144" i="11"/>
  <c r="BA144" i="11"/>
  <c r="G144" i="11"/>
  <c r="BB144" i="11" s="1"/>
  <c r="BE141" i="11"/>
  <c r="BD141" i="11"/>
  <c r="BC141" i="11"/>
  <c r="BA141" i="11"/>
  <c r="G141" i="11"/>
  <c r="BB141" i="11" s="1"/>
  <c r="C139" i="11"/>
  <c r="BE138" i="11"/>
  <c r="BE139" i="11" s="1"/>
  <c r="BD138" i="11"/>
  <c r="BD139" i="11" s="1"/>
  <c r="BC138" i="11"/>
  <c r="BC139" i="11" s="1"/>
  <c r="BB138" i="11"/>
  <c r="BB139" i="11" s="1"/>
  <c r="G138" i="11"/>
  <c r="G139" i="11" s="1"/>
  <c r="C136" i="11"/>
  <c r="BE135" i="11"/>
  <c r="BD135" i="11"/>
  <c r="BC135" i="11"/>
  <c r="BB135" i="11"/>
  <c r="G135" i="11"/>
  <c r="BA135" i="11" s="1"/>
  <c r="BE134" i="11"/>
  <c r="BD134" i="11"/>
  <c r="BC134" i="11"/>
  <c r="BB134" i="11"/>
  <c r="G134" i="11"/>
  <c r="BA134" i="11" s="1"/>
  <c r="BE133" i="11"/>
  <c r="BD133" i="11"/>
  <c r="BC133" i="11"/>
  <c r="BB133" i="11"/>
  <c r="G133" i="11"/>
  <c r="BA133" i="11" s="1"/>
  <c r="BE132" i="11"/>
  <c r="BD132" i="11"/>
  <c r="BC132" i="11"/>
  <c r="BB132" i="11"/>
  <c r="G132" i="11"/>
  <c r="BA132" i="11" s="1"/>
  <c r="BE131" i="11"/>
  <c r="BD131" i="11"/>
  <c r="BC131" i="11"/>
  <c r="BB131" i="11"/>
  <c r="G131" i="11"/>
  <c r="BA131" i="11" s="1"/>
  <c r="BE130" i="11"/>
  <c r="BD130" i="11"/>
  <c r="BC130" i="11"/>
  <c r="BB130" i="11"/>
  <c r="G130" i="11"/>
  <c r="BA130" i="11" s="1"/>
  <c r="BE129" i="11"/>
  <c r="BD129" i="11"/>
  <c r="BC129" i="11"/>
  <c r="BB129" i="11"/>
  <c r="G129" i="11"/>
  <c r="BA129" i="11" s="1"/>
  <c r="BE112" i="11"/>
  <c r="BD112" i="11"/>
  <c r="BC112" i="11"/>
  <c r="BB112" i="11"/>
  <c r="G112" i="11"/>
  <c r="BA112" i="11" s="1"/>
  <c r="BE94" i="11"/>
  <c r="BD94" i="11"/>
  <c r="BC94" i="11"/>
  <c r="BB94" i="11"/>
  <c r="BA94" i="11"/>
  <c r="G94" i="11"/>
  <c r="BE90" i="11"/>
  <c r="BD90" i="11"/>
  <c r="BC90" i="11"/>
  <c r="BB90" i="11"/>
  <c r="G90" i="11"/>
  <c r="C88" i="11"/>
  <c r="BE81" i="11"/>
  <c r="BE88" i="11" s="1"/>
  <c r="BD81" i="11"/>
  <c r="BD88" i="11" s="1"/>
  <c r="BC81" i="11"/>
  <c r="BC88" i="11" s="1"/>
  <c r="BB81" i="11"/>
  <c r="BB88" i="11" s="1"/>
  <c r="G81" i="11"/>
  <c r="G88" i="11" s="1"/>
  <c r="C79" i="11"/>
  <c r="BE65" i="11"/>
  <c r="BE79" i="11" s="1"/>
  <c r="BD65" i="11"/>
  <c r="BD79" i="11" s="1"/>
  <c r="BC65" i="11"/>
  <c r="BC79" i="11" s="1"/>
  <c r="BB65" i="11"/>
  <c r="BB79" i="11" s="1"/>
  <c r="G65" i="11"/>
  <c r="G79" i="11" s="1"/>
  <c r="C63" i="11"/>
  <c r="BE62" i="11"/>
  <c r="BE63" i="11" s="1"/>
  <c r="BD62" i="11"/>
  <c r="BD63" i="11" s="1"/>
  <c r="BC62" i="11"/>
  <c r="BC63" i="11" s="1"/>
  <c r="BB62" i="11"/>
  <c r="BB63" i="11" s="1"/>
  <c r="BA62" i="11"/>
  <c r="BA63" i="11" s="1"/>
  <c r="G62" i="11"/>
  <c r="G63" i="11" s="1"/>
  <c r="C60" i="11"/>
  <c r="BE59" i="11"/>
  <c r="BD59" i="11"/>
  <c r="BC59" i="11"/>
  <c r="BB59" i="11"/>
  <c r="G59" i="11"/>
  <c r="BA59" i="11" s="1"/>
  <c r="BE58" i="11"/>
  <c r="BD58" i="11"/>
  <c r="BC58" i="11"/>
  <c r="BB58" i="11"/>
  <c r="G58" i="11"/>
  <c r="BA58" i="11" s="1"/>
  <c r="BE57" i="11"/>
  <c r="BD57" i="11"/>
  <c r="BC57" i="11"/>
  <c r="BB57" i="11"/>
  <c r="G57" i="11"/>
  <c r="BA57" i="11" s="1"/>
  <c r="BE56" i="11"/>
  <c r="BD56" i="11"/>
  <c r="BC56" i="11"/>
  <c r="BB56" i="11"/>
  <c r="G56" i="11"/>
  <c r="BA56" i="11" s="1"/>
  <c r="BE55" i="11"/>
  <c r="BD55" i="11"/>
  <c r="BC55" i="11"/>
  <c r="BB55" i="11"/>
  <c r="G55" i="11"/>
  <c r="BA55" i="11" s="1"/>
  <c r="BE54" i="11"/>
  <c r="BD54" i="11"/>
  <c r="BC54" i="11"/>
  <c r="BB54" i="11"/>
  <c r="BA54" i="11"/>
  <c r="G54" i="11"/>
  <c r="BE53" i="11"/>
  <c r="BD53" i="11"/>
  <c r="BC53" i="11"/>
  <c r="BB53" i="11"/>
  <c r="G53" i="11"/>
  <c r="BA53" i="11" s="1"/>
  <c r="C51" i="11"/>
  <c r="BE50" i="11"/>
  <c r="BD50" i="11"/>
  <c r="BC50" i="11"/>
  <c r="BB50" i="11"/>
  <c r="G50" i="11"/>
  <c r="BA50" i="11" s="1"/>
  <c r="BE49" i="11"/>
  <c r="BD49" i="11"/>
  <c r="BC49" i="11"/>
  <c r="BB49" i="11"/>
  <c r="G49" i="11"/>
  <c r="BA49" i="11" s="1"/>
  <c r="BE42" i="11"/>
  <c r="BD42" i="11"/>
  <c r="BC42" i="11"/>
  <c r="BB42" i="11"/>
  <c r="G42" i="11"/>
  <c r="BA42" i="11" s="1"/>
  <c r="BE36" i="11"/>
  <c r="BD36" i="11"/>
  <c r="BC36" i="11"/>
  <c r="BB36" i="11"/>
  <c r="G36" i="11"/>
  <c r="BA36" i="11" s="1"/>
  <c r="BE35" i="11"/>
  <c r="BD35" i="11"/>
  <c r="BC35" i="11"/>
  <c r="BB35" i="11"/>
  <c r="G35" i="11"/>
  <c r="BA35" i="11" s="1"/>
  <c r="BE34" i="11"/>
  <c r="BD34" i="11"/>
  <c r="BC34" i="11"/>
  <c r="BB34" i="11"/>
  <c r="G34" i="11"/>
  <c r="BA34" i="11" s="1"/>
  <c r="C32" i="11"/>
  <c r="BE26" i="11"/>
  <c r="BE32" i="11" s="1"/>
  <c r="BD26" i="11"/>
  <c r="BD32" i="11" s="1"/>
  <c r="BC26" i="11"/>
  <c r="BC32" i="11" s="1"/>
  <c r="BB26" i="11"/>
  <c r="BB32" i="11" s="1"/>
  <c r="G26" i="11"/>
  <c r="BA26" i="11" s="1"/>
  <c r="BA32" i="11" s="1"/>
  <c r="C24" i="11"/>
  <c r="BE22" i="11"/>
  <c r="BD22" i="11"/>
  <c r="BC22" i="11"/>
  <c r="BB22" i="11"/>
  <c r="G22" i="11"/>
  <c r="BA22" i="11" s="1"/>
  <c r="BE9" i="11"/>
  <c r="BD9" i="11"/>
  <c r="BC9" i="11"/>
  <c r="BB9" i="11"/>
  <c r="G9" i="11"/>
  <c r="BA9" i="11" s="1"/>
  <c r="BE8" i="11"/>
  <c r="BD8" i="11"/>
  <c r="BC8" i="11"/>
  <c r="BB8" i="11"/>
  <c r="G8" i="11"/>
  <c r="BA8" i="11" s="1"/>
  <c r="E4" i="11"/>
  <c r="F3" i="11"/>
  <c r="BC24" i="11" l="1"/>
  <c r="G210" i="11"/>
  <c r="BE341" i="11"/>
  <c r="BB341" i="11"/>
  <c r="BA210" i="11"/>
  <c r="G206" i="11"/>
  <c r="BA186" i="11"/>
  <c r="BB157" i="11"/>
  <c r="BA65" i="11"/>
  <c r="BA79" i="11" s="1"/>
  <c r="BD60" i="11"/>
  <c r="BD24" i="11"/>
  <c r="BB24" i="11"/>
  <c r="K37" i="16"/>
  <c r="BB51" i="11"/>
  <c r="BA138" i="11"/>
  <c r="BA139" i="11" s="1"/>
  <c r="BD186" i="11"/>
  <c r="BE206" i="11"/>
  <c r="BA81" i="11"/>
  <c r="BA88" i="11" s="1"/>
  <c r="BA157" i="11"/>
  <c r="BB186" i="11"/>
  <c r="BE186" i="11"/>
  <c r="BB188" i="11"/>
  <c r="BB208" i="11"/>
  <c r="BB210" i="11" s="1"/>
  <c r="BD210" i="11"/>
  <c r="G288" i="11"/>
  <c r="BE51" i="11"/>
  <c r="BE60" i="11"/>
  <c r="G171" i="11"/>
  <c r="BE210" i="11"/>
  <c r="K18" i="16"/>
  <c r="G240" i="11"/>
  <c r="G326" i="11"/>
  <c r="BC210" i="11"/>
  <c r="BD240" i="11"/>
  <c r="BE288" i="11"/>
  <c r="BD157" i="11"/>
  <c r="BE171" i="11"/>
  <c r="BA171" i="11"/>
  <c r="BA206" i="11"/>
  <c r="BD206" i="11"/>
  <c r="BD288" i="11"/>
  <c r="BC60" i="11"/>
  <c r="BB60" i="11"/>
  <c r="BD171" i="11"/>
  <c r="G136" i="11"/>
  <c r="G32" i="11"/>
  <c r="BA24" i="11"/>
  <c r="BD326" i="11"/>
  <c r="G341" i="11"/>
  <c r="BC157" i="11"/>
  <c r="BC288" i="11"/>
  <c r="BD51" i="11"/>
  <c r="BD136" i="11"/>
  <c r="BC186" i="11"/>
  <c r="BC240" i="11"/>
  <c r="BB242" i="11"/>
  <c r="BB288" i="11" s="1"/>
  <c r="BB326" i="11"/>
  <c r="BC326" i="11"/>
  <c r="BD341" i="11"/>
  <c r="G51" i="11"/>
  <c r="BE326" i="11"/>
  <c r="BC171" i="11"/>
  <c r="BA240" i="11"/>
  <c r="BC51" i="11"/>
  <c r="BA326" i="11"/>
  <c r="BE157" i="11"/>
  <c r="BE24" i="11"/>
  <c r="BC136" i="11"/>
  <c r="BE136" i="11"/>
  <c r="BB136" i="11"/>
  <c r="BC206" i="11"/>
  <c r="BE240" i="11"/>
  <c r="BA288" i="11"/>
  <c r="BA341" i="11"/>
  <c r="BC341" i="11"/>
  <c r="K18" i="23"/>
  <c r="K27" i="23"/>
  <c r="K37" i="23"/>
  <c r="K27" i="16"/>
  <c r="BB240" i="11"/>
  <c r="BA60" i="11"/>
  <c r="BB206" i="11"/>
  <c r="BA51" i="11"/>
  <c r="G157" i="11"/>
  <c r="G24" i="11"/>
  <c r="BA90" i="11"/>
  <c r="BA136" i="11" s="1"/>
  <c r="BB160" i="11"/>
  <c r="BB171" i="11" s="1"/>
  <c r="G60" i="11"/>
  <c r="G186" i="11"/>
  <c r="G343" i="11" l="1"/>
  <c r="C15" i="1" s="1"/>
  <c r="K39" i="16"/>
  <c r="C20" i="1" s="1"/>
  <c r="K39" i="23"/>
  <c r="C28" i="1" s="1"/>
  <c r="J27" i="10"/>
  <c r="K27" i="10" s="1"/>
  <c r="I27" i="10"/>
  <c r="H27" i="10"/>
  <c r="J26" i="10"/>
  <c r="K26" i="10" s="1"/>
  <c r="I26" i="10"/>
  <c r="H26" i="10"/>
  <c r="J25" i="10"/>
  <c r="K25" i="10" s="1"/>
  <c r="I25" i="10"/>
  <c r="H25" i="10"/>
  <c r="J24" i="10"/>
  <c r="K24" i="10" s="1"/>
  <c r="I24" i="10"/>
  <c r="H24" i="10"/>
  <c r="J15" i="10"/>
  <c r="K15" i="10" s="1"/>
  <c r="I15" i="10"/>
  <c r="H15" i="10"/>
  <c r="J14" i="10"/>
  <c r="K14" i="10" s="1"/>
  <c r="I14" i="10"/>
  <c r="H14" i="10"/>
  <c r="J13" i="10"/>
  <c r="K13" i="10" s="1"/>
  <c r="I13" i="10"/>
  <c r="H13" i="10"/>
  <c r="J12" i="10"/>
  <c r="K12" i="10" s="1"/>
  <c r="I12" i="10"/>
  <c r="H12" i="10"/>
  <c r="J11" i="10"/>
  <c r="K11" i="10" s="1"/>
  <c r="I11" i="10"/>
  <c r="H11" i="10"/>
  <c r="J10" i="10"/>
  <c r="K10" i="10" s="1"/>
  <c r="I10" i="10"/>
  <c r="H10" i="10"/>
  <c r="J9" i="10"/>
  <c r="K9" i="10" s="1"/>
  <c r="I9" i="10"/>
  <c r="H9" i="10"/>
  <c r="J8" i="10"/>
  <c r="K8" i="10" s="1"/>
  <c r="I8" i="10"/>
  <c r="H8" i="10"/>
  <c r="J7" i="10"/>
  <c r="K7" i="10" s="1"/>
  <c r="I7" i="10"/>
  <c r="H7" i="10"/>
  <c r="J6" i="10"/>
  <c r="K6" i="10" s="1"/>
  <c r="I6" i="10"/>
  <c r="H6" i="10"/>
  <c r="J5" i="10"/>
  <c r="K5" i="10" s="1"/>
  <c r="I5" i="10"/>
  <c r="H5" i="10"/>
  <c r="J4" i="10"/>
  <c r="K4" i="10" s="1"/>
  <c r="I4" i="10"/>
  <c r="H4" i="10"/>
  <c r="J3" i="10"/>
  <c r="K3" i="10" s="1"/>
  <c r="I3" i="10"/>
  <c r="H3" i="10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E3" i="6"/>
  <c r="E45" i="6" s="1"/>
  <c r="C43" i="5"/>
  <c r="BE42" i="5"/>
  <c r="BD42" i="5"/>
  <c r="BC42" i="5"/>
  <c r="BA42" i="5"/>
  <c r="G42" i="5"/>
  <c r="BB42" i="5" s="1"/>
  <c r="BE41" i="5"/>
  <c r="BD41" i="5"/>
  <c r="BC41" i="5"/>
  <c r="BA41" i="5"/>
  <c r="G41" i="5"/>
  <c r="BB41" i="5" s="1"/>
  <c r="BE40" i="5"/>
  <c r="BD40" i="5"/>
  <c r="BC40" i="5"/>
  <c r="BA40" i="5"/>
  <c r="G40" i="5"/>
  <c r="BB40" i="5" s="1"/>
  <c r="BE37" i="5"/>
  <c r="BD37" i="5"/>
  <c r="BC37" i="5"/>
  <c r="BA37" i="5"/>
  <c r="G37" i="5"/>
  <c r="BB37" i="5" s="1"/>
  <c r="BE33" i="5"/>
  <c r="BD33" i="5"/>
  <c r="BC33" i="5"/>
  <c r="BA33" i="5"/>
  <c r="G33" i="5"/>
  <c r="C31" i="5"/>
  <c r="BE30" i="5"/>
  <c r="BD30" i="5"/>
  <c r="BC30" i="5"/>
  <c r="BA30" i="5"/>
  <c r="G30" i="5"/>
  <c r="BB30" i="5" s="1"/>
  <c r="BE28" i="5"/>
  <c r="BD28" i="5"/>
  <c r="BC28" i="5"/>
  <c r="BA28" i="5"/>
  <c r="G28" i="5"/>
  <c r="BB28" i="5" s="1"/>
  <c r="BE27" i="5"/>
  <c r="BD27" i="5"/>
  <c r="BC27" i="5"/>
  <c r="BA27" i="5"/>
  <c r="G27" i="5"/>
  <c r="BB27" i="5" s="1"/>
  <c r="BE26" i="5"/>
  <c r="BD26" i="5"/>
  <c r="BC26" i="5"/>
  <c r="BA26" i="5"/>
  <c r="G26" i="5"/>
  <c r="BB26" i="5" s="1"/>
  <c r="BE25" i="5"/>
  <c r="BD25" i="5"/>
  <c r="BC25" i="5"/>
  <c r="BA25" i="5"/>
  <c r="G25" i="5"/>
  <c r="BB25" i="5" s="1"/>
  <c r="BE24" i="5"/>
  <c r="BD24" i="5"/>
  <c r="BC24" i="5"/>
  <c r="BA24" i="5"/>
  <c r="G24" i="5"/>
  <c r="BB24" i="5" s="1"/>
  <c r="BE23" i="5"/>
  <c r="BD23" i="5"/>
  <c r="BC23" i="5"/>
  <c r="BA23" i="5"/>
  <c r="G23" i="5"/>
  <c r="BB23" i="5" s="1"/>
  <c r="BE20" i="5"/>
  <c r="BD20" i="5"/>
  <c r="BC20" i="5"/>
  <c r="BA20" i="5"/>
  <c r="G20" i="5"/>
  <c r="BB20" i="5" s="1"/>
  <c r="BE17" i="5"/>
  <c r="BD17" i="5"/>
  <c r="BC17" i="5"/>
  <c r="BA17" i="5"/>
  <c r="G17" i="5"/>
  <c r="BB17" i="5" s="1"/>
  <c r="BE13" i="5"/>
  <c r="BD13" i="5"/>
  <c r="BC13" i="5"/>
  <c r="BA13" i="5"/>
  <c r="G13" i="5"/>
  <c r="BB13" i="5" s="1"/>
  <c r="BE8" i="5"/>
  <c r="BD8" i="5"/>
  <c r="BC8" i="5"/>
  <c r="BA8" i="5"/>
  <c r="G8" i="5"/>
  <c r="BB8" i="5" s="1"/>
  <c r="E4" i="5"/>
  <c r="F3" i="5"/>
  <c r="K19" i="10" l="1"/>
  <c r="K28" i="10"/>
  <c r="E86" i="6"/>
  <c r="E89" i="6" s="1"/>
  <c r="C10" i="1" s="1"/>
  <c r="G25" i="9"/>
  <c r="G28" i="9" s="1"/>
  <c r="G29" i="9" s="1"/>
  <c r="BC43" i="5"/>
  <c r="G31" i="5"/>
  <c r="BE43" i="5"/>
  <c r="BE31" i="5"/>
  <c r="BA43" i="5"/>
  <c r="G43" i="5"/>
  <c r="BA31" i="5"/>
  <c r="BC31" i="5"/>
  <c r="BD31" i="5"/>
  <c r="BD43" i="5"/>
  <c r="BB31" i="5"/>
  <c r="BB33" i="5"/>
  <c r="BB43" i="5" s="1"/>
  <c r="G30" i="9" l="1"/>
  <c r="G31" i="9" s="1"/>
  <c r="G32" i="9" s="1"/>
  <c r="G33" i="9" s="1"/>
  <c r="C11" i="1" s="1"/>
  <c r="G45" i="5"/>
  <c r="C9" i="1" s="1"/>
  <c r="K30" i="10"/>
  <c r="C12" i="1" s="1"/>
  <c r="C34" i="4"/>
  <c r="BE33" i="4"/>
  <c r="BD33" i="4"/>
  <c r="BC33" i="4"/>
  <c r="BB33" i="4"/>
  <c r="BA33" i="4"/>
  <c r="G33" i="4"/>
  <c r="BE32" i="4"/>
  <c r="BD32" i="4"/>
  <c r="BC32" i="4"/>
  <c r="BA32" i="4"/>
  <c r="G32" i="4"/>
  <c r="BB32" i="4" s="1"/>
  <c r="BE31" i="4"/>
  <c r="BD31" i="4"/>
  <c r="BC31" i="4"/>
  <c r="BA31" i="4"/>
  <c r="G31" i="4"/>
  <c r="BB31" i="4" s="1"/>
  <c r="BE30" i="4"/>
  <c r="BD30" i="4"/>
  <c r="BC30" i="4"/>
  <c r="BA30" i="4"/>
  <c r="G30" i="4"/>
  <c r="BB30" i="4" s="1"/>
  <c r="BE29" i="4"/>
  <c r="BD29" i="4"/>
  <c r="BC29" i="4"/>
  <c r="BA29" i="4"/>
  <c r="G29" i="4"/>
  <c r="BB29" i="4" s="1"/>
  <c r="BE28" i="4"/>
  <c r="BD28" i="4"/>
  <c r="BC28" i="4"/>
  <c r="BA28" i="4"/>
  <c r="G28" i="4"/>
  <c r="BB28" i="4" s="1"/>
  <c r="BE27" i="4"/>
  <c r="BD27" i="4"/>
  <c r="BC27" i="4"/>
  <c r="BA27" i="4"/>
  <c r="G27" i="4"/>
  <c r="BB27" i="4" s="1"/>
  <c r="BE26" i="4"/>
  <c r="BD26" i="4"/>
  <c r="BC26" i="4"/>
  <c r="BA26" i="4"/>
  <c r="G26" i="4"/>
  <c r="BB26" i="4" s="1"/>
  <c r="BE25" i="4"/>
  <c r="BD25" i="4"/>
  <c r="BC25" i="4"/>
  <c r="BA25" i="4"/>
  <c r="G25" i="4"/>
  <c r="BB25" i="4" s="1"/>
  <c r="BE24" i="4"/>
  <c r="BD24" i="4"/>
  <c r="BC24" i="4"/>
  <c r="BA24" i="4"/>
  <c r="G24" i="4"/>
  <c r="BE23" i="4"/>
  <c r="BD23" i="4"/>
  <c r="BC23" i="4"/>
  <c r="BA23" i="4"/>
  <c r="G23" i="4"/>
  <c r="BB23" i="4" s="1"/>
  <c r="C21" i="4"/>
  <c r="BE20" i="4"/>
  <c r="BD20" i="4"/>
  <c r="BC20" i="4"/>
  <c r="BA20" i="4"/>
  <c r="G20" i="4"/>
  <c r="BB20" i="4" s="1"/>
  <c r="BE19" i="4"/>
  <c r="BD19" i="4"/>
  <c r="BC19" i="4"/>
  <c r="BA19" i="4"/>
  <c r="G19" i="4"/>
  <c r="BB19" i="4" s="1"/>
  <c r="BE18" i="4"/>
  <c r="BD18" i="4"/>
  <c r="BC18" i="4"/>
  <c r="BA18" i="4"/>
  <c r="G18" i="4"/>
  <c r="BB18" i="4" s="1"/>
  <c r="BE17" i="4"/>
  <c r="BD17" i="4"/>
  <c r="BC17" i="4"/>
  <c r="BA17" i="4"/>
  <c r="G17" i="4"/>
  <c r="BB17" i="4" s="1"/>
  <c r="BE16" i="4"/>
  <c r="BD16" i="4"/>
  <c r="BC16" i="4"/>
  <c r="BA16" i="4"/>
  <c r="G16" i="4"/>
  <c r="BB16" i="4" s="1"/>
  <c r="BE15" i="4"/>
  <c r="BD15" i="4"/>
  <c r="BC15" i="4"/>
  <c r="BA15" i="4"/>
  <c r="G15" i="4"/>
  <c r="BB15" i="4" s="1"/>
  <c r="BE13" i="4"/>
  <c r="BD13" i="4"/>
  <c r="BC13" i="4"/>
  <c r="BA13" i="4"/>
  <c r="G13" i="4"/>
  <c r="BB13" i="4" s="1"/>
  <c r="C11" i="4"/>
  <c r="BE10" i="4"/>
  <c r="BD10" i="4"/>
  <c r="BC10" i="4"/>
  <c r="BA10" i="4"/>
  <c r="G10" i="4"/>
  <c r="BB10" i="4" s="1"/>
  <c r="BE9" i="4"/>
  <c r="BD9" i="4"/>
  <c r="BC9" i="4"/>
  <c r="BA9" i="4"/>
  <c r="G9" i="4"/>
  <c r="BB9" i="4" s="1"/>
  <c r="BE8" i="4"/>
  <c r="BD8" i="4"/>
  <c r="BC8" i="4"/>
  <c r="BA8" i="4"/>
  <c r="G8" i="4"/>
  <c r="BB8" i="4" s="1"/>
  <c r="E4" i="4"/>
  <c r="F3" i="4"/>
  <c r="BC34" i="4" l="1"/>
  <c r="BE11" i="4"/>
  <c r="BC21" i="4"/>
  <c r="BA11" i="4"/>
  <c r="BD11" i="4"/>
  <c r="BD21" i="4"/>
  <c r="BA21" i="4"/>
  <c r="G34" i="4"/>
  <c r="BE34" i="4"/>
  <c r="BD34" i="4"/>
  <c r="BE21" i="4"/>
  <c r="BC11" i="4"/>
  <c r="BA34" i="4"/>
  <c r="G34" i="9"/>
  <c r="G35" i="9" s="1"/>
  <c r="BB21" i="4"/>
  <c r="BB11" i="4"/>
  <c r="G21" i="4"/>
  <c r="G11" i="4"/>
  <c r="BB24" i="4"/>
  <c r="BB34" i="4" s="1"/>
  <c r="G36" i="4" l="1"/>
  <c r="C8" i="1" s="1"/>
  <c r="BE350" i="3"/>
  <c r="BD350" i="3"/>
  <c r="BC350" i="3"/>
  <c r="BA350" i="3"/>
  <c r="G350" i="3"/>
  <c r="BE333" i="3"/>
  <c r="BD333" i="3"/>
  <c r="BC333" i="3"/>
  <c r="BA333" i="3"/>
  <c r="G333" i="3"/>
  <c r="BB333" i="3" s="1"/>
  <c r="C351" i="3"/>
  <c r="BE330" i="3"/>
  <c r="BD330" i="3"/>
  <c r="BC330" i="3"/>
  <c r="BA330" i="3"/>
  <c r="G330" i="3"/>
  <c r="BB330" i="3" s="1"/>
  <c r="BE329" i="3"/>
  <c r="BD329" i="3"/>
  <c r="BC329" i="3"/>
  <c r="BA329" i="3"/>
  <c r="G329" i="3"/>
  <c r="BB329" i="3" s="1"/>
  <c r="BE326" i="3"/>
  <c r="BD326" i="3"/>
  <c r="BC326" i="3"/>
  <c r="BA326" i="3"/>
  <c r="G326" i="3"/>
  <c r="BB326" i="3" s="1"/>
  <c r="BE317" i="3"/>
  <c r="BD317" i="3"/>
  <c r="BC317" i="3"/>
  <c r="BA317" i="3"/>
  <c r="G317" i="3"/>
  <c r="BB317" i="3" s="1"/>
  <c r="BE316" i="3"/>
  <c r="BD316" i="3"/>
  <c r="BC316" i="3"/>
  <c r="BA316" i="3"/>
  <c r="G316" i="3"/>
  <c r="BB316" i="3" s="1"/>
  <c r="BE315" i="3"/>
  <c r="BD315" i="3"/>
  <c r="BC315" i="3"/>
  <c r="BA315" i="3"/>
  <c r="G315" i="3"/>
  <c r="BB315" i="3" s="1"/>
  <c r="BE314" i="3"/>
  <c r="BD314" i="3"/>
  <c r="BC314" i="3"/>
  <c r="BA314" i="3"/>
  <c r="G314" i="3"/>
  <c r="BB314" i="3" s="1"/>
  <c r="BE307" i="3"/>
  <c r="BD307" i="3"/>
  <c r="BC307" i="3"/>
  <c r="BA307" i="3"/>
  <c r="G307" i="3"/>
  <c r="BB307" i="3" s="1"/>
  <c r="C331" i="3"/>
  <c r="BE304" i="3"/>
  <c r="BD304" i="3"/>
  <c r="BC304" i="3"/>
  <c r="BA304" i="3"/>
  <c r="G304" i="3"/>
  <c r="BB304" i="3" s="1"/>
  <c r="BE298" i="3"/>
  <c r="BD298" i="3"/>
  <c r="BC298" i="3"/>
  <c r="BA298" i="3"/>
  <c r="G298" i="3"/>
  <c r="BB298" i="3" s="1"/>
  <c r="BE290" i="3"/>
  <c r="BD290" i="3"/>
  <c r="BC290" i="3"/>
  <c r="BA290" i="3"/>
  <c r="G290" i="3"/>
  <c r="BB290" i="3" s="1"/>
  <c r="BE285" i="3"/>
  <c r="BD285" i="3"/>
  <c r="BC285" i="3"/>
  <c r="BA285" i="3"/>
  <c r="G285" i="3"/>
  <c r="BB285" i="3" s="1"/>
  <c r="BE282" i="3"/>
  <c r="BD282" i="3"/>
  <c r="BC282" i="3"/>
  <c r="BA282" i="3"/>
  <c r="G282" i="3"/>
  <c r="BB282" i="3" s="1"/>
  <c r="C305" i="3"/>
  <c r="BE279" i="3"/>
  <c r="BD279" i="3"/>
  <c r="BC279" i="3"/>
  <c r="BA279" i="3"/>
  <c r="G279" i="3"/>
  <c r="BB279" i="3" s="1"/>
  <c r="BE273" i="3"/>
  <c r="BD273" i="3"/>
  <c r="BC273" i="3"/>
  <c r="BA273" i="3"/>
  <c r="G273" i="3"/>
  <c r="BB273" i="3" s="1"/>
  <c r="BE266" i="3"/>
  <c r="BD266" i="3"/>
  <c r="BC266" i="3"/>
  <c r="BA266" i="3"/>
  <c r="G266" i="3"/>
  <c r="BB266" i="3" s="1"/>
  <c r="BE265" i="3"/>
  <c r="BD265" i="3"/>
  <c r="BC265" i="3"/>
  <c r="BA265" i="3"/>
  <c r="G265" i="3"/>
  <c r="BB265" i="3" s="1"/>
  <c r="BE260" i="3"/>
  <c r="BD260" i="3"/>
  <c r="BC260" i="3"/>
  <c r="BA260" i="3"/>
  <c r="G260" i="3"/>
  <c r="BB260" i="3" s="1"/>
  <c r="BE255" i="3"/>
  <c r="BD255" i="3"/>
  <c r="BC255" i="3"/>
  <c r="BA255" i="3"/>
  <c r="G255" i="3"/>
  <c r="BB255" i="3" s="1"/>
  <c r="BE248" i="3"/>
  <c r="BD248" i="3"/>
  <c r="BC248" i="3"/>
  <c r="BA248" i="3"/>
  <c r="G248" i="3"/>
  <c r="BB248" i="3" s="1"/>
  <c r="BE243" i="3"/>
  <c r="BD243" i="3"/>
  <c r="BC243" i="3"/>
  <c r="BA243" i="3"/>
  <c r="G243" i="3"/>
  <c r="BB243" i="3" s="1"/>
  <c r="BE238" i="3"/>
  <c r="BD238" i="3"/>
  <c r="BC238" i="3"/>
  <c r="BA238" i="3"/>
  <c r="G238" i="3"/>
  <c r="BB238" i="3" s="1"/>
  <c r="C280" i="3"/>
  <c r="BE235" i="3"/>
  <c r="BD235" i="3"/>
  <c r="BC235" i="3"/>
  <c r="BA235" i="3"/>
  <c r="G235" i="3"/>
  <c r="BB235" i="3" s="1"/>
  <c r="BE234" i="3"/>
  <c r="BD234" i="3"/>
  <c r="BC234" i="3"/>
  <c r="BA234" i="3"/>
  <c r="G234" i="3"/>
  <c r="BB234" i="3" s="1"/>
  <c r="BE233" i="3"/>
  <c r="BD233" i="3"/>
  <c r="BC233" i="3"/>
  <c r="BA233" i="3"/>
  <c r="G233" i="3"/>
  <c r="BB233" i="3" s="1"/>
  <c r="BE232" i="3"/>
  <c r="BD232" i="3"/>
  <c r="BC232" i="3"/>
  <c r="BA232" i="3"/>
  <c r="G232" i="3"/>
  <c r="BB232" i="3" s="1"/>
  <c r="BE231" i="3"/>
  <c r="BD231" i="3"/>
  <c r="BC231" i="3"/>
  <c r="BA231" i="3"/>
  <c r="G231" i="3"/>
  <c r="BB231" i="3" s="1"/>
  <c r="BE230" i="3"/>
  <c r="BD230" i="3"/>
  <c r="BC230" i="3"/>
  <c r="BA230" i="3"/>
  <c r="G230" i="3"/>
  <c r="BB230" i="3" s="1"/>
  <c r="BE229" i="3"/>
  <c r="BD229" i="3"/>
  <c r="BC229" i="3"/>
  <c r="BA229" i="3"/>
  <c r="G229" i="3"/>
  <c r="BB229" i="3" s="1"/>
  <c r="BE228" i="3"/>
  <c r="BD228" i="3"/>
  <c r="BC228" i="3"/>
  <c r="BA228" i="3"/>
  <c r="G228" i="3"/>
  <c r="BB228" i="3" s="1"/>
  <c r="BE227" i="3"/>
  <c r="BD227" i="3"/>
  <c r="BC227" i="3"/>
  <c r="BA227" i="3"/>
  <c r="G227" i="3"/>
  <c r="BB227" i="3" s="1"/>
  <c r="BE226" i="3"/>
  <c r="BD226" i="3"/>
  <c r="BC226" i="3"/>
  <c r="BA226" i="3"/>
  <c r="G226" i="3"/>
  <c r="BB226" i="3" s="1"/>
  <c r="BE225" i="3"/>
  <c r="BD225" i="3"/>
  <c r="BC225" i="3"/>
  <c r="BA225" i="3"/>
  <c r="G225" i="3"/>
  <c r="BB225" i="3" s="1"/>
  <c r="BE224" i="3"/>
  <c r="BD224" i="3"/>
  <c r="BC224" i="3"/>
  <c r="BA224" i="3"/>
  <c r="G224" i="3"/>
  <c r="BB224" i="3" s="1"/>
  <c r="BE223" i="3"/>
  <c r="BD223" i="3"/>
  <c r="BC223" i="3"/>
  <c r="BA223" i="3"/>
  <c r="G223" i="3"/>
  <c r="BB223" i="3" s="1"/>
  <c r="BE222" i="3"/>
  <c r="BD222" i="3"/>
  <c r="BC222" i="3"/>
  <c r="BA222" i="3"/>
  <c r="G222" i="3"/>
  <c r="BB222" i="3" s="1"/>
  <c r="BE221" i="3"/>
  <c r="BD221" i="3"/>
  <c r="BC221" i="3"/>
  <c r="BA221" i="3"/>
  <c r="G221" i="3"/>
  <c r="BB221" i="3" s="1"/>
  <c r="BE220" i="3"/>
  <c r="BD220" i="3"/>
  <c r="BC220" i="3"/>
  <c r="BA220" i="3"/>
  <c r="G220" i="3"/>
  <c r="BB220" i="3" s="1"/>
  <c r="BE219" i="3"/>
  <c r="BD219" i="3"/>
  <c r="BC219" i="3"/>
  <c r="BA219" i="3"/>
  <c r="G219" i="3"/>
  <c r="BB219" i="3" s="1"/>
  <c r="BE216" i="3"/>
  <c r="BD216" i="3"/>
  <c r="BC216" i="3"/>
  <c r="BA216" i="3"/>
  <c r="G216" i="3"/>
  <c r="BB216" i="3" s="1"/>
  <c r="C236" i="3"/>
  <c r="BE213" i="3"/>
  <c r="BD213" i="3"/>
  <c r="BC213" i="3"/>
  <c r="BA213" i="3"/>
  <c r="G213" i="3"/>
  <c r="BB213" i="3" s="1"/>
  <c r="BE212" i="3"/>
  <c r="BD212" i="3"/>
  <c r="BC212" i="3"/>
  <c r="BA212" i="3"/>
  <c r="G212" i="3"/>
  <c r="BB212" i="3" s="1"/>
  <c r="BE211" i="3"/>
  <c r="BD211" i="3"/>
  <c r="BC211" i="3"/>
  <c r="BA211" i="3"/>
  <c r="G211" i="3"/>
  <c r="BB211" i="3" s="1"/>
  <c r="BE203" i="3"/>
  <c r="BD203" i="3"/>
  <c r="BC203" i="3"/>
  <c r="BA203" i="3"/>
  <c r="G203" i="3"/>
  <c r="BB203" i="3" s="1"/>
  <c r="BE195" i="3"/>
  <c r="BD195" i="3"/>
  <c r="BC195" i="3"/>
  <c r="BA195" i="3"/>
  <c r="G195" i="3"/>
  <c r="BB195" i="3" s="1"/>
  <c r="C214" i="3"/>
  <c r="BE192" i="3"/>
  <c r="BD192" i="3"/>
  <c r="BC192" i="3"/>
  <c r="BA192" i="3"/>
  <c r="G192" i="3"/>
  <c r="BB192" i="3" s="1"/>
  <c r="BE191" i="3"/>
  <c r="BD191" i="3"/>
  <c r="BC191" i="3"/>
  <c r="BA191" i="3"/>
  <c r="G191" i="3"/>
  <c r="BB191" i="3" s="1"/>
  <c r="BE190" i="3"/>
  <c r="BD190" i="3"/>
  <c r="BC190" i="3"/>
  <c r="BA190" i="3"/>
  <c r="G190" i="3"/>
  <c r="BB190" i="3" s="1"/>
  <c r="BE189" i="3"/>
  <c r="BD189" i="3"/>
  <c r="BC189" i="3"/>
  <c r="BA189" i="3"/>
  <c r="G189" i="3"/>
  <c r="BB189" i="3" s="1"/>
  <c r="BE188" i="3"/>
  <c r="BD188" i="3"/>
  <c r="BC188" i="3"/>
  <c r="BA188" i="3"/>
  <c r="G188" i="3"/>
  <c r="BB188" i="3" s="1"/>
  <c r="BE187" i="3"/>
  <c r="BD187" i="3"/>
  <c r="BC187" i="3"/>
  <c r="BA187" i="3"/>
  <c r="G187" i="3"/>
  <c r="BB187" i="3" s="1"/>
  <c r="BE186" i="3"/>
  <c r="BD186" i="3"/>
  <c r="BC186" i="3"/>
  <c r="BA186" i="3"/>
  <c r="G186" i="3"/>
  <c r="BB186" i="3" s="1"/>
  <c r="BE185" i="3"/>
  <c r="BD185" i="3"/>
  <c r="BC185" i="3"/>
  <c r="BA185" i="3"/>
  <c r="G185" i="3"/>
  <c r="BB185" i="3" s="1"/>
  <c r="BE184" i="3"/>
  <c r="BD184" i="3"/>
  <c r="BC184" i="3"/>
  <c r="BA184" i="3"/>
  <c r="G184" i="3"/>
  <c r="BB184" i="3" s="1"/>
  <c r="C193" i="3"/>
  <c r="BE181" i="3"/>
  <c r="BD181" i="3"/>
  <c r="BC181" i="3"/>
  <c r="BA181" i="3"/>
  <c r="G181" i="3"/>
  <c r="BB181" i="3" s="1"/>
  <c r="BE174" i="3"/>
  <c r="BD174" i="3"/>
  <c r="BC174" i="3"/>
  <c r="BA174" i="3"/>
  <c r="G174" i="3"/>
  <c r="BB174" i="3" s="1"/>
  <c r="BE161" i="3"/>
  <c r="BD161" i="3"/>
  <c r="BC161" i="3"/>
  <c r="BA161" i="3"/>
  <c r="G161" i="3"/>
  <c r="BB161" i="3" s="1"/>
  <c r="C182" i="3"/>
  <c r="BE158" i="3"/>
  <c r="BE159" i="3" s="1"/>
  <c r="BD158" i="3"/>
  <c r="BD159" i="3" s="1"/>
  <c r="BC158" i="3"/>
  <c r="BC159" i="3" s="1"/>
  <c r="BB158" i="3"/>
  <c r="BB159" i="3" s="1"/>
  <c r="G158" i="3"/>
  <c r="BA158" i="3" s="1"/>
  <c r="BA159" i="3" s="1"/>
  <c r="C159" i="3"/>
  <c r="BE155" i="3"/>
  <c r="BD155" i="3"/>
  <c r="BC155" i="3"/>
  <c r="BB155" i="3"/>
  <c r="G155" i="3"/>
  <c r="BA155" i="3" s="1"/>
  <c r="BE154" i="3"/>
  <c r="BD154" i="3"/>
  <c r="BC154" i="3"/>
  <c r="BB154" i="3"/>
  <c r="G154" i="3"/>
  <c r="BA154" i="3" s="1"/>
  <c r="BE153" i="3"/>
  <c r="BD153" i="3"/>
  <c r="BC153" i="3"/>
  <c r="BB153" i="3"/>
  <c r="G153" i="3"/>
  <c r="BA153" i="3" s="1"/>
  <c r="BE152" i="3"/>
  <c r="BD152" i="3"/>
  <c r="BC152" i="3"/>
  <c r="BB152" i="3"/>
  <c r="G152" i="3"/>
  <c r="BA152" i="3" s="1"/>
  <c r="BE151" i="3"/>
  <c r="BD151" i="3"/>
  <c r="BC151" i="3"/>
  <c r="BB151" i="3"/>
  <c r="G151" i="3"/>
  <c r="BA151" i="3" s="1"/>
  <c r="BE150" i="3"/>
  <c r="BD150" i="3"/>
  <c r="BC150" i="3"/>
  <c r="BB150" i="3"/>
  <c r="G150" i="3"/>
  <c r="BA150" i="3" s="1"/>
  <c r="BE149" i="3"/>
  <c r="BD149" i="3"/>
  <c r="BC149" i="3"/>
  <c r="BB149" i="3"/>
  <c r="G149" i="3"/>
  <c r="BA149" i="3" s="1"/>
  <c r="BE147" i="3"/>
  <c r="BD147" i="3"/>
  <c r="BC147" i="3"/>
  <c r="BB147" i="3"/>
  <c r="G147" i="3"/>
  <c r="BA147" i="3" s="1"/>
  <c r="BE140" i="3"/>
  <c r="BD140" i="3"/>
  <c r="BC140" i="3"/>
  <c r="BB140" i="3"/>
  <c r="G140" i="3"/>
  <c r="BA140" i="3" s="1"/>
  <c r="BE137" i="3"/>
  <c r="BD137" i="3"/>
  <c r="BC137" i="3"/>
  <c r="BB137" i="3"/>
  <c r="G137" i="3"/>
  <c r="BA137" i="3" s="1"/>
  <c r="BE134" i="3"/>
  <c r="BD134" i="3"/>
  <c r="BC134" i="3"/>
  <c r="BB134" i="3"/>
  <c r="G134" i="3"/>
  <c r="BA134" i="3" s="1"/>
  <c r="C156" i="3"/>
  <c r="BE130" i="3"/>
  <c r="BE132" i="3" s="1"/>
  <c r="BD130" i="3"/>
  <c r="BD132" i="3" s="1"/>
  <c r="BC130" i="3"/>
  <c r="BC132" i="3" s="1"/>
  <c r="BB130" i="3"/>
  <c r="BB132" i="3" s="1"/>
  <c r="G130" i="3"/>
  <c r="G132" i="3" s="1"/>
  <c r="C132" i="3"/>
  <c r="BE122" i="3"/>
  <c r="BE128" i="3" s="1"/>
  <c r="BD122" i="3"/>
  <c r="BD128" i="3" s="1"/>
  <c r="BC122" i="3"/>
  <c r="BC128" i="3" s="1"/>
  <c r="BB122" i="3"/>
  <c r="BB128" i="3" s="1"/>
  <c r="G122" i="3"/>
  <c r="G128" i="3" s="1"/>
  <c r="C128" i="3"/>
  <c r="BE119" i="3"/>
  <c r="BE120" i="3" s="1"/>
  <c r="BD119" i="3"/>
  <c r="BD120" i="3" s="1"/>
  <c r="BC119" i="3"/>
  <c r="BC120" i="3" s="1"/>
  <c r="BB119" i="3"/>
  <c r="BB120" i="3" s="1"/>
  <c r="G119" i="3"/>
  <c r="BA119" i="3" s="1"/>
  <c r="BA120" i="3" s="1"/>
  <c r="C120" i="3"/>
  <c r="BE116" i="3"/>
  <c r="BD116" i="3"/>
  <c r="BC116" i="3"/>
  <c r="BB116" i="3"/>
  <c r="G116" i="3"/>
  <c r="BA116" i="3" s="1"/>
  <c r="BE115" i="3"/>
  <c r="BD115" i="3"/>
  <c r="BC115" i="3"/>
  <c r="BB115" i="3"/>
  <c r="G115" i="3"/>
  <c r="BA115" i="3" s="1"/>
  <c r="BE114" i="3"/>
  <c r="BD114" i="3"/>
  <c r="BC114" i="3"/>
  <c r="BB114" i="3"/>
  <c r="G114" i="3"/>
  <c r="BA114" i="3" s="1"/>
  <c r="BE113" i="3"/>
  <c r="BD113" i="3"/>
  <c r="BC113" i="3"/>
  <c r="BB113" i="3"/>
  <c r="G113" i="3"/>
  <c r="BA113" i="3" s="1"/>
  <c r="C117" i="3"/>
  <c r="BE110" i="3"/>
  <c r="BD110" i="3"/>
  <c r="BC110" i="3"/>
  <c r="BB110" i="3"/>
  <c r="G110" i="3"/>
  <c r="BA110" i="3" s="1"/>
  <c r="BE108" i="3"/>
  <c r="BD108" i="3"/>
  <c r="BC108" i="3"/>
  <c r="BB108" i="3"/>
  <c r="G108" i="3"/>
  <c r="BA108" i="3" s="1"/>
  <c r="BE106" i="3"/>
  <c r="BD106" i="3"/>
  <c r="BC106" i="3"/>
  <c r="BB106" i="3"/>
  <c r="G106" i="3"/>
  <c r="BA106" i="3" s="1"/>
  <c r="C111" i="3"/>
  <c r="BE103" i="3"/>
  <c r="BD103" i="3"/>
  <c r="BC103" i="3"/>
  <c r="BB103" i="3"/>
  <c r="G103" i="3"/>
  <c r="BA103" i="3" s="1"/>
  <c r="BE102" i="3"/>
  <c r="BD102" i="3"/>
  <c r="BC102" i="3"/>
  <c r="BB102" i="3"/>
  <c r="G102" i="3"/>
  <c r="BA102" i="3" s="1"/>
  <c r="BE97" i="3"/>
  <c r="BD97" i="3"/>
  <c r="BC97" i="3"/>
  <c r="BB97" i="3"/>
  <c r="G97" i="3"/>
  <c r="BA97" i="3" s="1"/>
  <c r="BE87" i="3"/>
  <c r="BD87" i="3"/>
  <c r="BC87" i="3"/>
  <c r="BB87" i="3"/>
  <c r="G87" i="3"/>
  <c r="BA87" i="3" s="1"/>
  <c r="BE79" i="3"/>
  <c r="BD79" i="3"/>
  <c r="BC79" i="3"/>
  <c r="BB79" i="3"/>
  <c r="G79" i="3"/>
  <c r="C104" i="3"/>
  <c r="BE72" i="3"/>
  <c r="BD72" i="3"/>
  <c r="BC72" i="3"/>
  <c r="BB72" i="3"/>
  <c r="G72" i="3"/>
  <c r="BA72" i="3" s="1"/>
  <c r="BE68" i="3"/>
  <c r="BD68" i="3"/>
  <c r="BC68" i="3"/>
  <c r="BB68" i="3"/>
  <c r="G68" i="3"/>
  <c r="BA68" i="3" s="1"/>
  <c r="C77" i="3"/>
  <c r="BE61" i="3"/>
  <c r="BD61" i="3"/>
  <c r="BC61" i="3"/>
  <c r="BB61" i="3"/>
  <c r="G61" i="3"/>
  <c r="BA61" i="3" s="1"/>
  <c r="BE40" i="3"/>
  <c r="BD40" i="3"/>
  <c r="BC40" i="3"/>
  <c r="BB40" i="3"/>
  <c r="G40" i="3"/>
  <c r="BA40" i="3" s="1"/>
  <c r="BE32" i="3"/>
  <c r="BD32" i="3"/>
  <c r="BC32" i="3"/>
  <c r="BB32" i="3"/>
  <c r="G32" i="3"/>
  <c r="BA32" i="3" s="1"/>
  <c r="BE29" i="3"/>
  <c r="BD29" i="3"/>
  <c r="BC29" i="3"/>
  <c r="BB29" i="3"/>
  <c r="G29" i="3"/>
  <c r="BA29" i="3" s="1"/>
  <c r="BE27" i="3"/>
  <c r="BD27" i="3"/>
  <c r="BC27" i="3"/>
  <c r="BB27" i="3"/>
  <c r="G27" i="3"/>
  <c r="BA27" i="3" s="1"/>
  <c r="BE24" i="3"/>
  <c r="BD24" i="3"/>
  <c r="BC24" i="3"/>
  <c r="BB24" i="3"/>
  <c r="G24" i="3"/>
  <c r="BA24" i="3" s="1"/>
  <c r="BE21" i="3"/>
  <c r="BD21" i="3"/>
  <c r="BC21" i="3"/>
  <c r="BB21" i="3"/>
  <c r="G21" i="3"/>
  <c r="BA21" i="3" s="1"/>
  <c r="BE17" i="3"/>
  <c r="BD17" i="3"/>
  <c r="BC17" i="3"/>
  <c r="BB17" i="3"/>
  <c r="G17" i="3"/>
  <c r="BA17" i="3" s="1"/>
  <c r="BE9" i="3"/>
  <c r="BD9" i="3"/>
  <c r="BC9" i="3"/>
  <c r="BB9" i="3"/>
  <c r="G9" i="3"/>
  <c r="BA9" i="3" s="1"/>
  <c r="BE8" i="3"/>
  <c r="BD8" i="3"/>
  <c r="BC8" i="3"/>
  <c r="BB8" i="3"/>
  <c r="G8" i="3"/>
  <c r="BA8" i="3" s="1"/>
  <c r="C66" i="3"/>
  <c r="BA351" i="3" l="1"/>
  <c r="BA122" i="3"/>
  <c r="BA128" i="3" s="1"/>
  <c r="BD193" i="3"/>
  <c r="BB77" i="3"/>
  <c r="BA130" i="3"/>
  <c r="BA132" i="3" s="1"/>
  <c r="G159" i="3"/>
  <c r="BE193" i="3"/>
  <c r="BC77" i="3"/>
  <c r="G351" i="3"/>
  <c r="BB66" i="3"/>
  <c r="BB117" i="3"/>
  <c r="BC351" i="3"/>
  <c r="BE111" i="3"/>
  <c r="BB111" i="3"/>
  <c r="BD214" i="3"/>
  <c r="G156" i="3"/>
  <c r="G77" i="3"/>
  <c r="BD111" i="3"/>
  <c r="BE331" i="3"/>
  <c r="G104" i="3"/>
  <c r="BC111" i="3"/>
  <c r="BC331" i="3"/>
  <c r="BB104" i="3"/>
  <c r="BD104" i="3"/>
  <c r="BC156" i="3"/>
  <c r="BE156" i="3"/>
  <c r="BD182" i="3"/>
  <c r="BA236" i="3"/>
  <c r="BD331" i="3"/>
  <c r="BA66" i="3"/>
  <c r="BD156" i="3"/>
  <c r="G66" i="3"/>
  <c r="BA156" i="3"/>
  <c r="BE305" i="3"/>
  <c r="BC66" i="3"/>
  <c r="BE77" i="3"/>
  <c r="BD117" i="3"/>
  <c r="G117" i="3"/>
  <c r="BB182" i="3"/>
  <c r="BC182" i="3"/>
  <c r="BB214" i="3"/>
  <c r="BC214" i="3"/>
  <c r="G236" i="3"/>
  <c r="BD305" i="3"/>
  <c r="BB305" i="3"/>
  <c r="BD351" i="3"/>
  <c r="BA111" i="3"/>
  <c r="BE117" i="3"/>
  <c r="BA305" i="3"/>
  <c r="BE351" i="3"/>
  <c r="BE214" i="3"/>
  <c r="BA280" i="3"/>
  <c r="BC305" i="3"/>
  <c r="BB331" i="3"/>
  <c r="BB156" i="3"/>
  <c r="BD66" i="3"/>
  <c r="BA182" i="3"/>
  <c r="BD77" i="3"/>
  <c r="BE182" i="3"/>
  <c r="BA77" i="3"/>
  <c r="BA193" i="3"/>
  <c r="BC236" i="3"/>
  <c r="BE236" i="3"/>
  <c r="BC280" i="3"/>
  <c r="BE280" i="3"/>
  <c r="BB350" i="3"/>
  <c r="BB351" i="3" s="1"/>
  <c r="BE66" i="3"/>
  <c r="G111" i="3"/>
  <c r="BA117" i="3"/>
  <c r="BA214" i="3"/>
  <c r="BC117" i="3"/>
  <c r="BA79" i="3"/>
  <c r="BA104" i="3" s="1"/>
  <c r="BC104" i="3"/>
  <c r="BE104" i="3"/>
  <c r="G120" i="3"/>
  <c r="BC193" i="3"/>
  <c r="BD236" i="3"/>
  <c r="BD280" i="3"/>
  <c r="BA331" i="3"/>
  <c r="BB280" i="3"/>
  <c r="BB193" i="3"/>
  <c r="BB236" i="3"/>
  <c r="G305" i="3"/>
  <c r="G182" i="3"/>
  <c r="G193" i="3"/>
  <c r="G214" i="3"/>
  <c r="G280" i="3"/>
  <c r="G331" i="3"/>
  <c r="G354" i="3" l="1"/>
  <c r="C7" i="1" s="1"/>
  <c r="C32" i="1" s="1"/>
  <c r="C34" i="1" l="1"/>
  <c r="C36" i="1" s="1"/>
  <c r="C38" i="1" s="1"/>
  <c r="C39" i="1" s="1"/>
</calcChain>
</file>

<file path=xl/sharedStrings.xml><?xml version="1.0" encoding="utf-8"?>
<sst xmlns="http://schemas.openxmlformats.org/spreadsheetml/2006/main" count="3973" uniqueCount="940">
  <si>
    <t>HZS</t>
  </si>
  <si>
    <t>Stavba :</t>
  </si>
  <si>
    <t>Objekt :</t>
  </si>
  <si>
    <t>Montáž</t>
  </si>
  <si>
    <t>%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</si>
  <si>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</si>
  <si>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</si>
  <si>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</si>
  <si>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</si>
  <si>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</si>
  <si>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</si>
  <si>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</si>
  <si>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</si>
  <si>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</si>
  <si>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</si>
  <si>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</si>
  <si>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001</t>
  </si>
  <si>
    <t>Stavební úpravy 1.NP</t>
  </si>
  <si>
    <t>3</t>
  </si>
  <si>
    <t>Svislé a kompletní konstrukce</t>
  </si>
  <si>
    <t>317121033RT3</t>
  </si>
  <si>
    <t>kus</t>
  </si>
  <si>
    <t>319201316R00</t>
  </si>
  <si>
    <t xml:space="preserve">Vyrovnání zdiva pod omítku maltou ze SMS tl. 20 mm </t>
  </si>
  <si>
    <t>m2</t>
  </si>
  <si>
    <t>017:(8,8+8,8+3,325)*2,9</t>
  </si>
  <si>
    <t>-2,25*1,5*3</t>
  </si>
  <si>
    <t>-0,8*1,97*1</t>
  </si>
  <si>
    <t>018:(8,8+8,8-2,4-0,15+4,95)*2,9</t>
  </si>
  <si>
    <t>-1,2*1,5*5</t>
  </si>
  <si>
    <t>-1,25*1,97*1</t>
  </si>
  <si>
    <t>023:(0,9+2,45)*(2,9-2,0)</t>
  </si>
  <si>
    <t>340238212RT2</t>
  </si>
  <si>
    <t>Zazdívka otvorů pl.1 m2,cihlami tl.zdi nad 10 cm s použitím suché maltové směsi</t>
  </si>
  <si>
    <t>0,4*2,0*1</t>
  </si>
  <si>
    <t>1,25*2,0*1</t>
  </si>
  <si>
    <t>0,8*2,0*1</t>
  </si>
  <si>
    <t>342255024RT1</t>
  </si>
  <si>
    <t>023:(0,9+2,45)*2,9</t>
  </si>
  <si>
    <t>-0,7*1,97*1</t>
  </si>
  <si>
    <t>342255026RT1</t>
  </si>
  <si>
    <t>chodba:1,5*2,9</t>
  </si>
  <si>
    <t>342261113RT1</t>
  </si>
  <si>
    <t>018:1,5*2,9</t>
  </si>
  <si>
    <t>342261213RT1</t>
  </si>
  <si>
    <t>Předstěna sádrokarton. ocel.kce,  tl.150 mm, s TI desky standard tl. 12,5 mm, Rdt min 48 dB</t>
  </si>
  <si>
    <t>017:3,325*2,9</t>
  </si>
  <si>
    <t>018:4,95*2,9</t>
  </si>
  <si>
    <t>601012142RT1</t>
  </si>
  <si>
    <t>Omítka stropů štuková Hasit 160 ručně tloušťka vrstvy 2 mm</t>
  </si>
  <si>
    <t>1.NP:</t>
  </si>
  <si>
    <t>017:25,59</t>
  </si>
  <si>
    <t>018:38,42</t>
  </si>
  <si>
    <t>021:4,0</t>
  </si>
  <si>
    <t>022:5,13</t>
  </si>
  <si>
    <t>023:2,2</t>
  </si>
  <si>
    <t>342100101</t>
  </si>
  <si>
    <t xml:space="preserve">Příplatek - přebroušení a tmelení SDK </t>
  </si>
  <si>
    <t>podhledy:</t>
  </si>
  <si>
    <t>stěny:</t>
  </si>
  <si>
    <t>018:1,5*2,9*2</t>
  </si>
  <si>
    <t>pouzdra:</t>
  </si>
  <si>
    <t>021:(2,385-0,835)*2,9*2</t>
  </si>
  <si>
    <t>-0,8*2,0*1</t>
  </si>
  <si>
    <t>022:(0,8+1,0)*2,9*2</t>
  </si>
  <si>
    <t>sdk PŘÍČKY:</t>
  </si>
  <si>
    <t>021:(0,835+1,675)*2,9*2</t>
  </si>
  <si>
    <t>022:(1,92-0,8-1,0+0,15+2,4)*2,9*2</t>
  </si>
  <si>
    <t>34226000</t>
  </si>
  <si>
    <t>Opláštění sádrokarton. ocel.kce, tl.150 mm desky standard tl. 12,5 mm, bez TI</t>
  </si>
  <si>
    <t>4</t>
  </si>
  <si>
    <t>Vodorovné konstrukce</t>
  </si>
  <si>
    <t>416021121R00</t>
  </si>
  <si>
    <t xml:space="preserve">Podhledy SDK, kovová.kce CD. 1x deska RB 12,5 mm </t>
  </si>
  <si>
    <t>416021123R00</t>
  </si>
  <si>
    <t xml:space="preserve">Podhledy SDK, kovová.kce CD. 1x deska RBI 12,5 mm </t>
  </si>
  <si>
    <t>61</t>
  </si>
  <si>
    <t>Upravy povrchů vnitřní</t>
  </si>
  <si>
    <t>602016116RT1</t>
  </si>
  <si>
    <t>Omítka stěn jádrová , ručně tloušťka vrstvy 20 mm</t>
  </si>
  <si>
    <t>602016141RT1</t>
  </si>
  <si>
    <t>Omítka stěn štuková, ručně tloušťka vrstvy 3 mm</t>
  </si>
  <si>
    <t>odečty:-2,25*1,5*3</t>
  </si>
  <si>
    <t>021:(2,385+1,675)*2*(2,9-2,0)</t>
  </si>
  <si>
    <t>022:(1,92+0,25+2,4)*2*(2,9-2,0)</t>
  </si>
  <si>
    <t>023:(0,9+2,45)*2*(2,9-2,0)</t>
  </si>
  <si>
    <t>610991111R00</t>
  </si>
  <si>
    <t xml:space="preserve">Zakrývání výplní vnitřních otvorů </t>
  </si>
  <si>
    <t>017:2,25*1,5*3</t>
  </si>
  <si>
    <t>0,8*1,97*1</t>
  </si>
  <si>
    <t>018:1,2*1,5*5</t>
  </si>
  <si>
    <t>1,25*1,97*1</t>
  </si>
  <si>
    <t>612481118U00</t>
  </si>
  <si>
    <t xml:space="preserve">Potažení vni stěn sklovl+tmel </t>
  </si>
  <si>
    <t>612481100</t>
  </si>
  <si>
    <t xml:space="preserve">Vytužení rohů a hran armovací sítí - apu lišty </t>
  </si>
  <si>
    <t>kpl</t>
  </si>
  <si>
    <t>64</t>
  </si>
  <si>
    <t>Výplně otvorů</t>
  </si>
  <si>
    <t>642944121R00</t>
  </si>
  <si>
    <t xml:space="preserve">Osazování ocelových zárubní dodatečné pl do 2,5 m2 </t>
  </si>
  <si>
    <t>642940020RAA</t>
  </si>
  <si>
    <t>Dveře dvoukřídlové 125/197, překlad, zárubeň, práh dřevěné hladké plné</t>
  </si>
  <si>
    <t>018:1</t>
  </si>
  <si>
    <t>553306120</t>
  </si>
  <si>
    <t>9</t>
  </si>
  <si>
    <t>Ostatní konstrukce, bourání</t>
  </si>
  <si>
    <t>900100102</t>
  </si>
  <si>
    <t>Dodávka a montáž požární hydrant viz požární zpráva</t>
  </si>
  <si>
    <t>900100103</t>
  </si>
  <si>
    <t xml:space="preserve">Rozvod požární vody </t>
  </si>
  <si>
    <t>900100104</t>
  </si>
  <si>
    <t>Zához a začištění rýh po datovém kabelu výměna viz elektro</t>
  </si>
  <si>
    <t>900100105</t>
  </si>
  <si>
    <t xml:space="preserve">D+M požární hlásíče dle PBŘS </t>
  </si>
  <si>
    <t>94</t>
  </si>
  <si>
    <t>Lešení a stavební výtahy</t>
  </si>
  <si>
    <t>941955002R00</t>
  </si>
  <si>
    <t xml:space="preserve">Lešení lehké pomocné, výška podlahy do 1,9 m </t>
  </si>
  <si>
    <t>95</t>
  </si>
  <si>
    <t>Dokončovací konstrukce na pozemních stavbách</t>
  </si>
  <si>
    <t>952901111R00</t>
  </si>
  <si>
    <t xml:space="preserve">Vyčištění budov o výšce podlaží do 4 m </t>
  </si>
  <si>
    <t>96</t>
  </si>
  <si>
    <t>Bourání konstrukcí</t>
  </si>
  <si>
    <t>965081223U00</t>
  </si>
  <si>
    <t xml:space="preserve">Bour dlažd keram tl 10 mm- &gt;1m2 </t>
  </si>
  <si>
    <t>012:22,4</t>
  </si>
  <si>
    <t>97</t>
  </si>
  <si>
    <t>Prorážení otvorů</t>
  </si>
  <si>
    <t>971033631R00</t>
  </si>
  <si>
    <t xml:space="preserve">Vybourání otv. zeď cihel. pl.4 m2, tl.15 cm, MVC </t>
  </si>
  <si>
    <t>017:1,0*2,0*1</t>
  </si>
  <si>
    <t>018:1,5*2,0*1</t>
  </si>
  <si>
    <t>975043111R00</t>
  </si>
  <si>
    <t xml:space="preserve">Jednořad.podchycení stropů do 3,5 m,do 750 kg/m </t>
  </si>
  <si>
    <t>m</t>
  </si>
  <si>
    <t>u dveří - bourání otvoru:(0,5+1,0+0,5)*1</t>
  </si>
  <si>
    <t>2,1*1</t>
  </si>
  <si>
    <t>978021191R00</t>
  </si>
  <si>
    <t xml:space="preserve">Otlučení cementových omítek vnitřních stěn do 100% </t>
  </si>
  <si>
    <t>978059531R00</t>
  </si>
  <si>
    <t xml:space="preserve">Odsekání vnitřních obkladů stěn nad 2 m2 </t>
  </si>
  <si>
    <t>017:1,5*1,5*3</t>
  </si>
  <si>
    <t>979011211R00</t>
  </si>
  <si>
    <t xml:space="preserve">Svislá doprava suti a vybour. hmot za 2.NP nošením </t>
  </si>
  <si>
    <t>t</t>
  </si>
  <si>
    <t>979011219R00</t>
  </si>
  <si>
    <t xml:space="preserve">Přípl.k svislé dopr.suti za každé další NP nošením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</si>
  <si>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</si>
  <si>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</si>
  <si>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</si>
  <si>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</si>
  <si>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</si>
  <si>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</si>
  <si>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</si>
  <si>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</si>
  <si>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979990001R00</t>
  </si>
  <si>
    <t xml:space="preserve">Poplatek za skládku stavební suti </t>
  </si>
  <si>
    <t>99</t>
  </si>
  <si>
    <t>Staveništní přesun hmot</t>
  </si>
  <si>
    <t>711</t>
  </si>
  <si>
    <t>Izolace proti vodě</t>
  </si>
  <si>
    <t>711212002RT1</t>
  </si>
  <si>
    <t>021:(2,385+1,675)*2*2,0</t>
  </si>
  <si>
    <t>022:(1,92+2,4)*2*2,0</t>
  </si>
  <si>
    <t>0,25*2*2,0</t>
  </si>
  <si>
    <t>023:(2,45+0,9)*2*2,0</t>
  </si>
  <si>
    <t>podlahy:</t>
  </si>
  <si>
    <t>023:2,20</t>
  </si>
  <si>
    <t>711212601RT1</t>
  </si>
  <si>
    <t>Těsnicí pás do spoje podlaha - stěna š. 120 mm</t>
  </si>
  <si>
    <t>021:(2,385+1,675)*2</t>
  </si>
  <si>
    <t>-0,8</t>
  </si>
  <si>
    <t>022:(2,4+0,25+1,92)*2</t>
  </si>
  <si>
    <t>023:(2,45+0,9)*2</t>
  </si>
  <si>
    <t>-0,7</t>
  </si>
  <si>
    <t>998711203R00</t>
  </si>
  <si>
    <t xml:space="preserve">Přesun hmot pro izolace proti vodě, výšky do 60 m </t>
  </si>
  <si>
    <t>725</t>
  </si>
  <si>
    <t>Zařizovací předměty</t>
  </si>
  <si>
    <t>725100</t>
  </si>
  <si>
    <t xml:space="preserve">D + M Geberit </t>
  </si>
  <si>
    <t>725101</t>
  </si>
  <si>
    <t>D + M Sprchová vanička 100 x 100 cm, podezdění skleněná zástěna, čiré sklo</t>
  </si>
  <si>
    <t>7251011</t>
  </si>
  <si>
    <t xml:space="preserve">D + M topný žebřík </t>
  </si>
  <si>
    <t>725102</t>
  </si>
  <si>
    <t xml:space="preserve">D + M Baterie, držák, hadice </t>
  </si>
  <si>
    <t>725103</t>
  </si>
  <si>
    <t xml:space="preserve">D + M Zrcadlo 45 x 90 cm </t>
  </si>
  <si>
    <t>725104</t>
  </si>
  <si>
    <t xml:space="preserve">D + M Umyvadlo , baterie, pileta, sifón </t>
  </si>
  <si>
    <t>725105</t>
  </si>
  <si>
    <t xml:space="preserve">D + M nerez dřez , baterie, sifón </t>
  </si>
  <si>
    <t>7251051</t>
  </si>
  <si>
    <t xml:space="preserve">D + M závěsná záchodová mísa </t>
  </si>
  <si>
    <t>998725204R00</t>
  </si>
  <si>
    <t xml:space="preserve">Přesun hmot pro zařizovací předměty, výšky do 36 m </t>
  </si>
  <si>
    <t>763</t>
  </si>
  <si>
    <t>Dřevostavby</t>
  </si>
  <si>
    <t>763131713U00</t>
  </si>
  <si>
    <t xml:space="preserve">SDK podhled napoj na obvod kce prof </t>
  </si>
  <si>
    <t>017:(8,8+3,325)*2</t>
  </si>
  <si>
    <t>018:(8,8+4,95)*2</t>
  </si>
  <si>
    <t>022:(1,92+0,25+2,4)*2</t>
  </si>
  <si>
    <t>023:(0,9+2,45)*2</t>
  </si>
  <si>
    <t>763131714U00</t>
  </si>
  <si>
    <t xml:space="preserve">SDK podhled zákl penetrační nátěr </t>
  </si>
  <si>
    <t>763183111U00</t>
  </si>
  <si>
    <t xml:space="preserve">Mtž pouzdro dveře 1kř -80cm SDK 1k </t>
  </si>
  <si>
    <t>553353502</t>
  </si>
  <si>
    <t>998763202U00</t>
  </si>
  <si>
    <t xml:space="preserve">Přesun % dřevostavby objekt v -24m </t>
  </si>
  <si>
    <t>766</t>
  </si>
  <si>
    <t>Konstrukce truhlářské</t>
  </si>
  <si>
    <t>766661112R00</t>
  </si>
  <si>
    <t xml:space="preserve">Montáž dveří do zárubně,otevíravých 1kř.do 0,8 m </t>
  </si>
  <si>
    <t>chodba:1</t>
  </si>
  <si>
    <t>017:1</t>
  </si>
  <si>
    <t>766670011R00</t>
  </si>
  <si>
    <t xml:space="preserve">Montáž obložkové zárubně a dřevěného křídla dveří </t>
  </si>
  <si>
    <t>766810100</t>
  </si>
  <si>
    <t xml:space="preserve">Montáž kuchyňských linek včetně spotřebičů </t>
  </si>
  <si>
    <t>766810101</t>
  </si>
  <si>
    <t xml:space="preserve">Dodávka kuchyňské linky na míru l = 1,5 m </t>
  </si>
  <si>
    <t>766810102</t>
  </si>
  <si>
    <t xml:space="preserve">vestavěná malá lednička </t>
  </si>
  <si>
    <t>766810103</t>
  </si>
  <si>
    <t xml:space="preserve">Mikrovlnná trouba </t>
  </si>
  <si>
    <t>766810104</t>
  </si>
  <si>
    <t xml:space="preserve">Sklokeramická deska </t>
  </si>
  <si>
    <t>766810105</t>
  </si>
  <si>
    <t xml:space="preserve">Dodávka kuchyňské linky na míru l = 1,88 m </t>
  </si>
  <si>
    <t>766810106</t>
  </si>
  <si>
    <t>Dodávka a montáž vestavěných skříní masiv, ruční výroba</t>
  </si>
  <si>
    <t>766810107</t>
  </si>
  <si>
    <t>Dodávka a montáž dvoulůžkové postele masiv, ruční výroba</t>
  </si>
  <si>
    <t>766810108</t>
  </si>
  <si>
    <t>Dodávka a montáž rohová stěna masiv, ruční výroba</t>
  </si>
  <si>
    <t>766810109</t>
  </si>
  <si>
    <t>Dodávka a montáž křesla dle výběru investora</t>
  </si>
  <si>
    <t>766810110</t>
  </si>
  <si>
    <t>Dodávka a montáž konferenční stolek dle výběru investora</t>
  </si>
  <si>
    <t>766810111</t>
  </si>
  <si>
    <t>558100</t>
  </si>
  <si>
    <t>61161720</t>
  </si>
  <si>
    <t>Dveře vnitřní hladké plné 1kř. 80x197 lamino dekor dle výběru investora</t>
  </si>
  <si>
    <t>61181262.A</t>
  </si>
  <si>
    <t>998766204R00</t>
  </si>
  <si>
    <t xml:space="preserve">Přesun hmot pro truhlářské konstr., výšky do 36 m </t>
  </si>
  <si>
    <t>771</t>
  </si>
  <si>
    <t>Podlahy z dlaždic a obklady</t>
  </si>
  <si>
    <t>771101210R00</t>
  </si>
  <si>
    <t xml:space="preserve">Penetrace podkladu pod dlažby </t>
  </si>
  <si>
    <t>771111141R00</t>
  </si>
  <si>
    <t xml:space="preserve">Příplatek za diagonální kladení dlažby </t>
  </si>
  <si>
    <t>771575107RT2</t>
  </si>
  <si>
    <t xml:space="preserve">Montáž podlah keram.,režné hladké, tmel </t>
  </si>
  <si>
    <t>017:1,5*1,0</t>
  </si>
  <si>
    <t>018:1,88*1,0</t>
  </si>
  <si>
    <t>771578011R00</t>
  </si>
  <si>
    <t xml:space="preserve">Spára podlaha - stěna, silikonem </t>
  </si>
  <si>
    <t>012:(14,95+0,25+1,2+0,1+1,2+1,5)*2</t>
  </si>
  <si>
    <t>771579795R00</t>
  </si>
  <si>
    <t xml:space="preserve">Příplatek za spárování vodotěsnou hmotou - plošně </t>
  </si>
  <si>
    <t>781419701R00</t>
  </si>
  <si>
    <t xml:space="preserve">Příplatek za práci v omezeném prostoru </t>
  </si>
  <si>
    <t>771100010RAA</t>
  </si>
  <si>
    <t>597001</t>
  </si>
  <si>
    <t>Dlaždice 44,5 x 44,5 cm</t>
  </si>
  <si>
    <t>15 % ztrátné:</t>
  </si>
  <si>
    <t>021:4,0*1,15</t>
  </si>
  <si>
    <t>022:5,13*1,15</t>
  </si>
  <si>
    <t>023:2,2*1,15</t>
  </si>
  <si>
    <t>012:22,4*1,15</t>
  </si>
  <si>
    <t>998771204R00</t>
  </si>
  <si>
    <t xml:space="preserve">Přesun hmot pro podlahy z dlaždic, výšky do 36 m </t>
  </si>
  <si>
    <t>776</t>
  </si>
  <si>
    <t>Podlahy povlakové</t>
  </si>
  <si>
    <t>776511820R00</t>
  </si>
  <si>
    <t xml:space="preserve">Odstranění PVC podlah lepených s podložkou </t>
  </si>
  <si>
    <t>017:29,10*3</t>
  </si>
  <si>
    <t>018:45,75</t>
  </si>
  <si>
    <t>776572100R00</t>
  </si>
  <si>
    <t xml:space="preserve">Lepení povlakových podlah z pásů textilních </t>
  </si>
  <si>
    <t>odečet dlažby, šířka 1,0 m před linkou:-1,5*1,0</t>
  </si>
  <si>
    <t>-1,88*1,0</t>
  </si>
  <si>
    <t>776100101</t>
  </si>
  <si>
    <t xml:space="preserve">Podlahové lišty plastové 7 cm s vlepením koberce </t>
  </si>
  <si>
    <t>-0,8*2</t>
  </si>
  <si>
    <t>0,25*4</t>
  </si>
  <si>
    <t>1,5*2</t>
  </si>
  <si>
    <t>0,15*1</t>
  </si>
  <si>
    <t>69740</t>
  </si>
  <si>
    <t>Koberec zátěžový</t>
  </si>
  <si>
    <t>-0,8*1</t>
  </si>
  <si>
    <t>-1,25*1</t>
  </si>
  <si>
    <t>998776204R00</t>
  </si>
  <si>
    <t xml:space="preserve">Přesun hmot pro podlahy povlakové, výšky do 36 m </t>
  </si>
  <si>
    <t>781</t>
  </si>
  <si>
    <t>Obklady keramické</t>
  </si>
  <si>
    <t>781101210R00</t>
  </si>
  <si>
    <t xml:space="preserve">Penetrace podkladu pod obklady </t>
  </si>
  <si>
    <t>022:(2,4+1,92+0,25)*2*2,0</t>
  </si>
  <si>
    <t>023:(0,9+2,45)*2*2,0</t>
  </si>
  <si>
    <t>-0,7*1,979*1</t>
  </si>
  <si>
    <t>781230121R00</t>
  </si>
  <si>
    <t xml:space="preserve">Obkládání stěn vnitř.keram. do tmele do 250x450 mm </t>
  </si>
  <si>
    <t>781419704R00</t>
  </si>
  <si>
    <t xml:space="preserve">Příplatek za spárování obkladů stěn bílým cementem </t>
  </si>
  <si>
    <t>781491001RT1</t>
  </si>
  <si>
    <t>Montáž lišt k obkladům rohových, koutových i dilatačních</t>
  </si>
  <si>
    <t>2,0*4</t>
  </si>
  <si>
    <t>022:(2,4+1,92+0,25)*2</t>
  </si>
  <si>
    <t>2,0*6</t>
  </si>
  <si>
    <t>597000</t>
  </si>
  <si>
    <t>Obklad 250 x 450 cm</t>
  </si>
  <si>
    <t>15% ztrátné:</t>
  </si>
  <si>
    <t>43,3347*1,15</t>
  </si>
  <si>
    <t>5976600</t>
  </si>
  <si>
    <t>Lišta nerezová obklad</t>
  </si>
  <si>
    <t>998781204R00</t>
  </si>
  <si>
    <t xml:space="preserve">Přesun hmot pro obklady keramické, výšky do 36 m </t>
  </si>
  <si>
    <t>784</t>
  </si>
  <si>
    <t>Malby</t>
  </si>
  <si>
    <t>784151101R00</t>
  </si>
  <si>
    <t>stropy:</t>
  </si>
  <si>
    <t>017:(8,8+3,325)*2*2,9</t>
  </si>
  <si>
    <t>-0,8*1,97*2</t>
  </si>
  <si>
    <t>018:(8,8+4,95)*2*2,9</t>
  </si>
  <si>
    <t>-1,25*1,97*2</t>
  </si>
  <si>
    <t>022:(1,92+0,25+2,4)*2*(2,9+2,0)</t>
  </si>
  <si>
    <t>023:(2,45+0,9)*2*(2,9-2,0)</t>
  </si>
  <si>
    <t>784155222R00</t>
  </si>
  <si>
    <t xml:space="preserve">Malba tekutá, barva, bez penetr. 2 x </t>
  </si>
  <si>
    <t>999281111R00</t>
  </si>
  <si>
    <t xml:space="preserve">Přesun hmot pro opravy a údržbu do výšky 25 m </t>
  </si>
  <si>
    <t>730</t>
  </si>
  <si>
    <t>Ústřední vytápění</t>
  </si>
  <si>
    <t>904R02</t>
  </si>
  <si>
    <t>HZS - zkoušky v rámci montáž,. prací, topná zk. tlaková zk.</t>
  </si>
  <si>
    <t>hzs</t>
  </si>
  <si>
    <t>904R03</t>
  </si>
  <si>
    <t xml:space="preserve">HZS - regulace systému </t>
  </si>
  <si>
    <t>904R04</t>
  </si>
  <si>
    <t xml:space="preserve">HZS - revize plynu a uvedení do provozu </t>
  </si>
  <si>
    <t>734</t>
  </si>
  <si>
    <t>Armatury</t>
  </si>
  <si>
    <t>734200821R00</t>
  </si>
  <si>
    <t xml:space="preserve">Demontáž armatur se 2závity do G 1/2 </t>
  </si>
  <si>
    <t>1.np:17</t>
  </si>
  <si>
    <t>734209114R00</t>
  </si>
  <si>
    <t xml:space="preserve">Montáž armatur závitových,se 2závity, G 3/4 </t>
  </si>
  <si>
    <t>551100</t>
  </si>
  <si>
    <t>Připojovací kus</t>
  </si>
  <si>
    <t>551200</t>
  </si>
  <si>
    <t>Termostatická hlavice</t>
  </si>
  <si>
    <t>551300</t>
  </si>
  <si>
    <t>Šroubení svorné</t>
  </si>
  <si>
    <t>551400</t>
  </si>
  <si>
    <t>Uzavírací a regulační armatura</t>
  </si>
  <si>
    <t>998734203R00</t>
  </si>
  <si>
    <t xml:space="preserve">Přesun hmot pro armatury, výšky do 24 m </t>
  </si>
  <si>
    <t>735</t>
  </si>
  <si>
    <t>Otopná tělesa</t>
  </si>
  <si>
    <t>735000912R00</t>
  </si>
  <si>
    <t xml:space="preserve">Vyregulovaní ventilů s termostat. ovládáním </t>
  </si>
  <si>
    <t>735111810R00</t>
  </si>
  <si>
    <t>Demontáž těles otopných litinových článkových vč. likvidace</t>
  </si>
  <si>
    <t>735156920R00</t>
  </si>
  <si>
    <t>735159523R00</t>
  </si>
  <si>
    <t xml:space="preserve">Montáž panel.těles 2řadých, s odvzduš., </t>
  </si>
  <si>
    <t>soubor</t>
  </si>
  <si>
    <t>735179110R00</t>
  </si>
  <si>
    <t xml:space="preserve">Montáž otopných těles koupelnových (žebříků) </t>
  </si>
  <si>
    <t>735191905R00</t>
  </si>
  <si>
    <t xml:space="preserve">Oprava - odvzdušnění otopných těles </t>
  </si>
  <si>
    <t>735191910R00</t>
  </si>
  <si>
    <t xml:space="preserve">Napuštění vody do otopného systému - bez kotle </t>
  </si>
  <si>
    <t>735494811R00</t>
  </si>
  <si>
    <t xml:space="preserve">Vypuštění vody z otopných těles </t>
  </si>
  <si>
    <t>484100</t>
  </si>
  <si>
    <t>Ručníkový radiátor 1820/600 středové přípojení</t>
  </si>
  <si>
    <t>48457207</t>
  </si>
  <si>
    <t>998735202R00</t>
  </si>
  <si>
    <t xml:space="preserve">Přesun hmot pro otopná tělesa, výšky do 12 m </t>
  </si>
  <si>
    <t>CELKEM</t>
  </si>
  <si>
    <t>721</t>
  </si>
  <si>
    <t>Vnitřní kanalizace</t>
  </si>
  <si>
    <t>721171808R00</t>
  </si>
  <si>
    <t xml:space="preserve">Demontáž potrubí z PVC do DN 114 </t>
  </si>
  <si>
    <t>721176101R00</t>
  </si>
  <si>
    <t xml:space="preserve">Potrubí HT připojovací DN 32 x 1,8 mm </t>
  </si>
  <si>
    <t>dměřeno z autocadu:</t>
  </si>
  <si>
    <t>017:1,0+0,3</t>
  </si>
  <si>
    <t>022:0,6-0,3</t>
  </si>
  <si>
    <t>023:1,6+0,6+0,3</t>
  </si>
  <si>
    <t>721176103R00</t>
  </si>
  <si>
    <t xml:space="preserve">Potrubí HT připojovací DN 50 x 1,8 mm </t>
  </si>
  <si>
    <t>odměřeno z autocadu:</t>
  </si>
  <si>
    <t>021:0,8+0,3</t>
  </si>
  <si>
    <t>022:1,5+0,3</t>
  </si>
  <si>
    <t>721176104R00</t>
  </si>
  <si>
    <t xml:space="preserve">Potrubí HT připojovací DN 70 x 1,9 mm </t>
  </si>
  <si>
    <t>023 a 022:0,3*3+2,4</t>
  </si>
  <si>
    <t>021:0,5+3,3+0,3+0,3</t>
  </si>
  <si>
    <t>721176105R00</t>
  </si>
  <si>
    <t xml:space="preserve">Potrubí HT připojovací DN 100 x 2,7 mm </t>
  </si>
  <si>
    <t>023 a 022:1,5+0,3</t>
  </si>
  <si>
    <t>021:0,5+2,3+0,3</t>
  </si>
  <si>
    <t>721194103R00</t>
  </si>
  <si>
    <t xml:space="preserve">Vyvedení odpadních výpustek D 32 x 1,8 </t>
  </si>
  <si>
    <t>721194105R00</t>
  </si>
  <si>
    <t xml:space="preserve">Vyvedení odpadních výpustek D 50 x 1,8 </t>
  </si>
  <si>
    <t>721194109R00</t>
  </si>
  <si>
    <t xml:space="preserve">Vyvedení odpadních výpustek D 110 x 2,3 </t>
  </si>
  <si>
    <t>721226312U00</t>
  </si>
  <si>
    <t xml:space="preserve">Zápachová uzávěrka umyvadlo DN 40 </t>
  </si>
  <si>
    <t>721226412U00</t>
  </si>
  <si>
    <t xml:space="preserve">Zápachová uzávěrka dřez DN 50 </t>
  </si>
  <si>
    <t>721290111R00</t>
  </si>
  <si>
    <t xml:space="preserve">Zkouška těsnosti kanalizace vodou DN 125 </t>
  </si>
  <si>
    <t>4,1+2,9+7,7+4,9</t>
  </si>
  <si>
    <t>998721202R00</t>
  </si>
  <si>
    <t xml:space="preserve">Přesun hmot pro vnitřní kanalizaci, výšky do 12 m </t>
  </si>
  <si>
    <t>722</t>
  </si>
  <si>
    <t>Vnitřní vodovod</t>
  </si>
  <si>
    <t>722174024U00</t>
  </si>
  <si>
    <t xml:space="preserve">Potr vod PPR PN20 svar polyfuz D 32  - D 40 </t>
  </si>
  <si>
    <t>021:1,0+0,7+0,3+0,3+0,3</t>
  </si>
  <si>
    <t>1,3+0,3+1,3+0,3</t>
  </si>
  <si>
    <t>022+023:2,1+2,1+0,3*4+3,7*2+0,3+2+1,6*2+0,3+3</t>
  </si>
  <si>
    <t>722181212RU4</t>
  </si>
  <si>
    <t>Izolace návleková  tl. stěny 9 mm vnitřní průměr 32 - 42 mm</t>
  </si>
  <si>
    <t>27,4/2</t>
  </si>
  <si>
    <t>722280107R00</t>
  </si>
  <si>
    <t xml:space="preserve">Tlaková zkouška vodovodního potrubí DN 40 </t>
  </si>
  <si>
    <t>722290234R00</t>
  </si>
  <si>
    <t xml:space="preserve">Proplach a dezinfekce vodovod.potrubí DN 80 </t>
  </si>
  <si>
    <t>998722202R00</t>
  </si>
  <si>
    <t xml:space="preserve">Přesun hmot pro vnitřní vodovod, výšky do 12 m </t>
  </si>
  <si>
    <t xml:space="preserve">Materiál </t>
  </si>
  <si>
    <t>CENA</t>
  </si>
  <si>
    <t>MNOZSTVI</t>
  </si>
  <si>
    <t>JEDN.</t>
  </si>
  <si>
    <t>CENA CELKEM</t>
  </si>
  <si>
    <t>CYKY  3CX2,5</t>
  </si>
  <si>
    <t>CYKY-J  3X1,5 (C)</t>
  </si>
  <si>
    <t>CYKY 4x25</t>
  </si>
  <si>
    <t>ks</t>
  </si>
  <si>
    <t>CYKY 4x10</t>
  </si>
  <si>
    <t>CYKY  4X35</t>
  </si>
  <si>
    <t>CYKY  5CX1,5</t>
  </si>
  <si>
    <t>CYKY 5-J x 2.5 (5C)</t>
  </si>
  <si>
    <t>CYKY  2AX1,5</t>
  </si>
  <si>
    <t>CYKY  2BX1,5</t>
  </si>
  <si>
    <t>LISTA LV  40X40 2M</t>
  </si>
  <si>
    <t>svork.vyrovnani potenc. EP/MXE - OBO</t>
  </si>
  <si>
    <t>CY 4 zel.zl./H07V-U/</t>
  </si>
  <si>
    <t>CY 25 zel.zl./H07V-U/</t>
  </si>
  <si>
    <t>WAGO 3x 2,5mm</t>
  </si>
  <si>
    <t>CY  2,5 CERNY</t>
  </si>
  <si>
    <t>CY 2,5 SV.MODRY</t>
  </si>
  <si>
    <t>CY  2,5 ZEL. ZLUTY</t>
  </si>
  <si>
    <t>SVORKA RSA 4 CERNA</t>
  </si>
  <si>
    <t>SVORKA RSA 4 KONCOVA PREP.</t>
  </si>
  <si>
    <t>SVORKA RSA 4 PE ZEL.ZL.</t>
  </si>
  <si>
    <t>SVORKA RSA 4 SV.MODRA</t>
  </si>
  <si>
    <t>Ventilat.rele zpozdovaci WC</t>
  </si>
  <si>
    <t>Vyp. Sporák 3f - sporákovka</t>
  </si>
  <si>
    <t>KR.Hensel DE9321</t>
  </si>
  <si>
    <t>krabice KO 68</t>
  </si>
  <si>
    <t>krabice ACIDUR 6455-11</t>
  </si>
  <si>
    <t>krabice KU 68/2 - 1903</t>
  </si>
  <si>
    <t>dvoj zásuvka 230V komplet</t>
  </si>
  <si>
    <t>spínač velkoplošný na povrch komplet 1</t>
  </si>
  <si>
    <t>spínač velkoplošný na povrch komplet 5</t>
  </si>
  <si>
    <t>spínač velkoplošný na povrch komplet 6</t>
  </si>
  <si>
    <t>spínač velkoplošný na povrch komplet 6+6</t>
  </si>
  <si>
    <t>spínač velkoplošný na povrch komplet 7</t>
  </si>
  <si>
    <t>dvojrámeček</t>
  </si>
  <si>
    <t>trojrámeček</t>
  </si>
  <si>
    <t>čtyřrámeček</t>
  </si>
  <si>
    <t>Pohybove cidlo PIR WC</t>
  </si>
  <si>
    <t>relé časové do krabice - WC pro ventilátor</t>
  </si>
  <si>
    <t>svítidlo interiérové stropní alternativa výkonu 60W</t>
  </si>
  <si>
    <t>svítidlo interiérové stropní WC alternativa výkonu 60W</t>
  </si>
  <si>
    <t>svítidlo WC nástěnné s vypínačem 2x11W</t>
  </si>
  <si>
    <t>svítidlo kuchyňské nástěnné s vypínačem 11W</t>
  </si>
  <si>
    <t>nouzové sv.</t>
  </si>
  <si>
    <t xml:space="preserve">C21M - Elektromontáže (MONTÁŽ) </t>
  </si>
  <si>
    <t>Celk.prohl.el.zař.a vyhot.zpr.do 500.tis.mont.pr.</t>
  </si>
  <si>
    <t>objem</t>
  </si>
  <si>
    <t>lišta vkládací s víčkem40- 20mm</t>
  </si>
  <si>
    <t>ukonč.vod.v rozv.vč.zap.a konc.do 2.5mm2</t>
  </si>
  <si>
    <t xml:space="preserve">   ks</t>
  </si>
  <si>
    <t>ukonč. 1 žil. vodičů do 16 mm2</t>
  </si>
  <si>
    <t>ukonč.kab.smršt.zákl.do 4x10 mm2</t>
  </si>
  <si>
    <t>ochran.pospoj. . Cu 4-16mm2</t>
  </si>
  <si>
    <t>vybour.otv.cihl.malt.váp. do R=60mm tl.do 150mm</t>
  </si>
  <si>
    <t>Vysekání drážky pro kabely</t>
  </si>
  <si>
    <t>M</t>
  </si>
  <si>
    <t>EP-ochranná přípojnice</t>
  </si>
  <si>
    <t>CYKY-CYKYm do 3Cx2.5 mm2 750V</t>
  </si>
  <si>
    <t>CYKY-CYKYm do 3Cx1.5 mm2 750V (PU)</t>
  </si>
  <si>
    <t>CYKY-CYKYm do 5x35 mm2 750V (PU)</t>
  </si>
  <si>
    <t>CYKY-CYKYm 2x1.5 mm2 750V (PU)</t>
  </si>
  <si>
    <t>CYKY-CYKYm do 5x2,5-10</t>
  </si>
  <si>
    <t>zatažení kabelu do 2 kg na metr</t>
  </si>
  <si>
    <t>montáž popisného štítku přístrojů</t>
  </si>
  <si>
    <t>popisný štítek kabelový</t>
  </si>
  <si>
    <t>vybour.otv.cihl.malt.váp. do R=60mm tl.do 450mm</t>
  </si>
  <si>
    <t>zednická výpomoc (drážky, sekání, atd)</t>
  </si>
  <si>
    <t>CY 2.5 mm2 černý (DR)</t>
  </si>
  <si>
    <t>CY 2.5 mm2 světle modrý (DR)</t>
  </si>
  <si>
    <t>CY 2.5 mm2 zelenožlutý (DR)</t>
  </si>
  <si>
    <t>svorka řadová RS 2,5-4</t>
  </si>
  <si>
    <t>prepojeni krab.rozvodka  do 4mm2 vč.zapoj.</t>
  </si>
  <si>
    <t>krab.odbočná s víčkem (1901;KO 68) kruh. bez zap. prepojeni</t>
  </si>
  <si>
    <t>krabice KO 68 pod omítku + vysekání</t>
  </si>
  <si>
    <t>krab.rozvodka typ 6455-11 do 4mm2 vč.zapoj.</t>
  </si>
  <si>
    <t>ukonč.vod.v rozv.vč.zap.a konc.do 16mm2</t>
  </si>
  <si>
    <t>vypinac velkoplosny</t>
  </si>
  <si>
    <t>zás.vestav.10/16A 48/250/380V vč.zap. 2P</t>
  </si>
  <si>
    <t>Přepojení rozvaděče  vč. Pomoc.mat.</t>
  </si>
  <si>
    <t>Přepojení stáv.okruhů neupravov. Prostor</t>
  </si>
  <si>
    <t>ostatní nespecifikované práce</t>
  </si>
  <si>
    <t>Zapojení světel</t>
  </si>
  <si>
    <t>montaz PIR</t>
  </si>
  <si>
    <t>montáž světel</t>
  </si>
  <si>
    <t>začištění drážek</t>
  </si>
  <si>
    <t>ro1</t>
  </si>
  <si>
    <t>Čís.</t>
  </si>
  <si>
    <t>Objednací číslo</t>
  </si>
  <si>
    <t>Název</t>
  </si>
  <si>
    <t>PGR</t>
  </si>
  <si>
    <t>Cena/MJ</t>
  </si>
  <si>
    <t>Množství</t>
  </si>
  <si>
    <t>Cena celkem</t>
  </si>
  <si>
    <t>IL308224-F</t>
  </si>
  <si>
    <t>Zapuštěný rám s dveřmi 2U-24</t>
  </si>
  <si>
    <t>4170</t>
  </si>
  <si>
    <t>CSIL129224</t>
  </si>
  <si>
    <t>Konstrukce instalační 2-24, plastové panely</t>
  </si>
  <si>
    <t>4190</t>
  </si>
  <si>
    <t>CSZAMFABE-</t>
  </si>
  <si>
    <t>Zámek FAB  + jazýček + redukce pro M2000</t>
  </si>
  <si>
    <t>BZ900283--</t>
  </si>
  <si>
    <t>Hlavní vypínač 80A, 3-pólový</t>
  </si>
  <si>
    <t>4320</t>
  </si>
  <si>
    <t>IS506143--</t>
  </si>
  <si>
    <t>Pojistkový odpínač 3P,50A-850001593</t>
  </si>
  <si>
    <t>4826</t>
  </si>
  <si>
    <t>ISZ14050--</t>
  </si>
  <si>
    <t>Pojistka válcová gG14x51 50A 500V</t>
  </si>
  <si>
    <t>CSIS951400</t>
  </si>
  <si>
    <t>Svodič přepětí DEHNventilM TNS</t>
  </si>
  <si>
    <t/>
  </si>
  <si>
    <t>BM018340--</t>
  </si>
  <si>
    <t>Jistič   B40/3</t>
  </si>
  <si>
    <t>4484</t>
  </si>
  <si>
    <t>BM018325--</t>
  </si>
  <si>
    <t>Jistič   B25/3</t>
  </si>
  <si>
    <t>BM018320--</t>
  </si>
  <si>
    <t>Jistič   B20/3</t>
  </si>
  <si>
    <t>BM018116--</t>
  </si>
  <si>
    <t>Jistič   B16/1</t>
  </si>
  <si>
    <t>4464</t>
  </si>
  <si>
    <t>BC004103--</t>
  </si>
  <si>
    <t>Proudový chránič  40-4-003/AC</t>
  </si>
  <si>
    <t>4271</t>
  </si>
  <si>
    <t>IK021036--</t>
  </si>
  <si>
    <t>Svorkovnice N (sedmisvorková)</t>
  </si>
  <si>
    <t>4850</t>
  </si>
  <si>
    <t>IKB04016--</t>
  </si>
  <si>
    <t>Svorkovnice 4-pólová 80A, přívod 1x16mm2</t>
  </si>
  <si>
    <t>4230</t>
  </si>
  <si>
    <t>IK110002--</t>
  </si>
  <si>
    <t>Řadová svorka CBC šedá, 2,5mm2</t>
  </si>
  <si>
    <t>IK110016--</t>
  </si>
  <si>
    <t>Řadová svorka CBC šedá, 16mm2</t>
  </si>
  <si>
    <t>IK110035--</t>
  </si>
  <si>
    <t>Řadová svorka CBC šedá, 35mm2</t>
  </si>
  <si>
    <t>IL900315--</t>
  </si>
  <si>
    <t>Příchytka nulové lišty 25mm2</t>
  </si>
  <si>
    <t>4160</t>
  </si>
  <si>
    <t>IK020012--</t>
  </si>
  <si>
    <t>Lišta nulová,25mm2,10x10mm,100A</t>
  </si>
  <si>
    <t>BS990114--</t>
  </si>
  <si>
    <t>Lišta propojovací 3G16T57, 3-pólová/16mm?</t>
  </si>
  <si>
    <t>vývodky</t>
  </si>
  <si>
    <t>Celkem:</t>
  </si>
  <si>
    <t>Podružný materiál - 3%</t>
  </si>
  <si>
    <t>Materiál celkem</t>
  </si>
  <si>
    <t>Náklady celkem</t>
  </si>
  <si>
    <t>Režie</t>
  </si>
  <si>
    <t>CELKEM bez DPH</t>
  </si>
  <si>
    <t>DPH 21%:</t>
  </si>
  <si>
    <t>Celkem s DPH:</t>
  </si>
  <si>
    <t>CPV</t>
  </si>
  <si>
    <t>č. pozice</t>
  </si>
  <si>
    <t>název zařízení</t>
  </si>
  <si>
    <t xml:space="preserve">počet </t>
  </si>
  <si>
    <t>Cena dodávky jednotková</t>
  </si>
  <si>
    <t>Cena montáže
jednotková</t>
  </si>
  <si>
    <t>Cena dodávky
celkem</t>
  </si>
  <si>
    <t>Cena montáže
celkem</t>
  </si>
  <si>
    <t>Cena Jednotková</t>
  </si>
  <si>
    <t>Zařízení č.1 - WC a koupelny apartmány 1.NP</t>
  </si>
  <si>
    <t>1.01</t>
  </si>
  <si>
    <t>Diagonální nízkohlučný potrubní odsávací ventilátor DN 160 / 19 dB(A)
Vzduchový výkon 520 m3/h / 175 Pa,  Ni=95W/0.45A/230V</t>
  </si>
  <si>
    <t>Spojovací manžeta DN 200</t>
  </si>
  <si>
    <t>1.02</t>
  </si>
  <si>
    <t>Samočinná protidešťová výfuková žaluziová klapka DN 200</t>
  </si>
  <si>
    <t>1.03</t>
  </si>
  <si>
    <t>Talířový plastový odsávací ventil DN 160 vč. Kroužku a zděře</t>
  </si>
  <si>
    <t>1.04</t>
  </si>
  <si>
    <t>Odsávací vyústka na kruhové potrubí jednořadá 325 x 75 regulace R1</t>
  </si>
  <si>
    <t>1.05</t>
  </si>
  <si>
    <t>Rozbočka jednostranná OBJ90 - DN 200 / DN 160</t>
  </si>
  <si>
    <t>1.06</t>
  </si>
  <si>
    <t>1.07</t>
  </si>
  <si>
    <t>1.08</t>
  </si>
  <si>
    <t>bm</t>
  </si>
  <si>
    <t>1.09</t>
  </si>
  <si>
    <t>1.10</t>
  </si>
  <si>
    <t>Montážní, závěsný, spojovací a těsnící materiál, lepící páska, apod.</t>
  </si>
  <si>
    <t>kg</t>
  </si>
  <si>
    <t>1.11</t>
  </si>
  <si>
    <t>Tepelná izolace potrubí mezi ventilátorem a fasádou samolepící tepelnou
izolací Mirelon tl. 25 mm obalená Al fólií</t>
  </si>
  <si>
    <t>1.12</t>
  </si>
  <si>
    <t>Elektroinstalatérské práce - přívod el. Energie, zapojení atd.</t>
  </si>
  <si>
    <t>1.13</t>
  </si>
  <si>
    <t>Stavební práce - zhotovení otvorů v příčkách a fasádě, utěsnění a zapracování prostupů potrubí</t>
  </si>
  <si>
    <t>Celkem</t>
  </si>
  <si>
    <t>Zařízení č.2 - Větrání hygienických samostatné kuchyně 1.NP</t>
  </si>
  <si>
    <t>2.1</t>
  </si>
  <si>
    <t>2.2</t>
  </si>
  <si>
    <t>2.3</t>
  </si>
  <si>
    <t>Žaluziová klapka pr. 160mm</t>
  </si>
  <si>
    <t>2.4</t>
  </si>
  <si>
    <t>Ohebná hadice izolovaná 102mm</t>
  </si>
  <si>
    <t>103:8,85</t>
  </si>
  <si>
    <t>104:1,5</t>
  </si>
  <si>
    <t>105:7,8</t>
  </si>
  <si>
    <t>106:2,3</t>
  </si>
  <si>
    <t>107:1,9</t>
  </si>
  <si>
    <t>108:6,4</t>
  </si>
  <si>
    <t>109:15,4</t>
  </si>
  <si>
    <t>110:10,10*2</t>
  </si>
  <si>
    <t>111:10,25*3</t>
  </si>
  <si>
    <t>112:15,35*6</t>
  </si>
  <si>
    <t>113:15,60*2</t>
  </si>
  <si>
    <t>34226400</t>
  </si>
  <si>
    <t xml:space="preserve">Podhled Thermatex </t>
  </si>
  <si>
    <t>102:40,65</t>
  </si>
  <si>
    <t>okna:1,9*6,44</t>
  </si>
  <si>
    <t>2,25*1,5*17</t>
  </si>
  <si>
    <t>1,2*1,5*2</t>
  </si>
  <si>
    <t>dveře:0,6*2,0*2*5</t>
  </si>
  <si>
    <t>611421431RT2</t>
  </si>
  <si>
    <t>Oprava váp.omítek stropů do 50% plochy - štukových s použitím suché maltové směsi</t>
  </si>
  <si>
    <t>900100101</t>
  </si>
  <si>
    <t xml:space="preserve">Montáž větracích mřížek </t>
  </si>
  <si>
    <t xml:space="preserve">Dodávka větracích mřížek </t>
  </si>
  <si>
    <t>Zakrytí podlah podest a schodiště před poškozením OSB deskami</t>
  </si>
  <si>
    <t>101:9,03</t>
  </si>
  <si>
    <t>113:15,6*2</t>
  </si>
  <si>
    <t>976071111R00</t>
  </si>
  <si>
    <t xml:space="preserve">Vybourání kovových zábradlí a madel </t>
  </si>
  <si>
    <t>2,64*2</t>
  </si>
  <si>
    <t>2,53*2</t>
  </si>
  <si>
    <t>0,31*2</t>
  </si>
  <si>
    <t>109:(2,85+5,375)*2*2,6</t>
  </si>
  <si>
    <t>-2,25*1,5*1</t>
  </si>
  <si>
    <t>110:(2,9+3,375)*2*2,6*2</t>
  </si>
  <si>
    <t>1,1*2*2,6*2</t>
  </si>
  <si>
    <t>-2,25*1,5*2</t>
  </si>
  <si>
    <t>111:(2,95+3,375)*2*2,6*3</t>
  </si>
  <si>
    <t>1,1*2*2,6*3</t>
  </si>
  <si>
    <t>112:(2,9+5,375)*2*2,6*6</t>
  </si>
  <si>
    <t>-0,8*1,97*6</t>
  </si>
  <si>
    <t>-2,25*1,5*6</t>
  </si>
  <si>
    <t>113:(2,95+5,375)*2*2,6*2</t>
  </si>
  <si>
    <t>104:2,1*1,5</t>
  </si>
  <si>
    <t>105:(2,275+3,3)*2*1,8</t>
  </si>
  <si>
    <t>-0,6*1,8*1</t>
  </si>
  <si>
    <t>-2,25*(1,8-0,9)*1</t>
  </si>
  <si>
    <t>106:1,1*1,5</t>
  </si>
  <si>
    <t>107:2,1*2,5</t>
  </si>
  <si>
    <t>108:(0,85+0,95)*2*2,1*2</t>
  </si>
  <si>
    <t>-0,6*2,1*2</t>
  </si>
  <si>
    <t>(2,675+2,275)*2*1,8</t>
  </si>
  <si>
    <t>-1,85*1,8</t>
  </si>
  <si>
    <t>110:2,16*1,3*2</t>
  </si>
  <si>
    <t>111:2,16*1,3*3</t>
  </si>
  <si>
    <t>112:1,5*1,2*6</t>
  </si>
  <si>
    <t>113:1,5*1,2*2</t>
  </si>
  <si>
    <t>79,44</t>
  </si>
  <si>
    <t>103:(2,7+2,8+0,5+2,7+3,375)*2,0</t>
  </si>
  <si>
    <t>103:(2,7+3,375)*2</t>
  </si>
  <si>
    <t>104:2,1</t>
  </si>
  <si>
    <t>105:(3,3+2,275)*2</t>
  </si>
  <si>
    <t>106:(2,525+1,0)*2</t>
  </si>
  <si>
    <t>107:(1,65+1,0)*2</t>
  </si>
  <si>
    <t>108:(2,675+2,275)*2</t>
  </si>
  <si>
    <t>109:</t>
  </si>
  <si>
    <t>110:2,16*2</t>
  </si>
  <si>
    <t>111:2,16*3</t>
  </si>
  <si>
    <t>112:1,5*6</t>
  </si>
  <si>
    <t>113:1,5*2</t>
  </si>
  <si>
    <t>998711202R00</t>
  </si>
  <si>
    <t xml:space="preserve">Přesun hmot pro izolace proti vodě, výšky do 12 m </t>
  </si>
  <si>
    <t>725240811R00</t>
  </si>
  <si>
    <t xml:space="preserve">Demontáž sprchových kabin bez výtokových armatur </t>
  </si>
  <si>
    <t>725240812R00</t>
  </si>
  <si>
    <t xml:space="preserve">Demontáž sprchových mís bez výtokových armatur </t>
  </si>
  <si>
    <t>725820801R00</t>
  </si>
  <si>
    <t xml:space="preserve">Demontáž baterie nástěnné do G 3/4 </t>
  </si>
  <si>
    <t>725290010RA0</t>
  </si>
  <si>
    <t xml:space="preserve">Demontáž klozetu včetně splachovací nádrže </t>
  </si>
  <si>
    <t>725290020RA0</t>
  </si>
  <si>
    <t xml:space="preserve">Demontáž umyvadla včetně baterie a konzol </t>
  </si>
  <si>
    <t>725010</t>
  </si>
  <si>
    <t xml:space="preserve">D + M Klozet závěsný + sedátko, bílý </t>
  </si>
  <si>
    <t>D + M Sprchová vanička 100 x 100 cm, podezdění skleněné dveře 100 x 195 cm, čiré sklo</t>
  </si>
  <si>
    <t>998725202R00</t>
  </si>
  <si>
    <t xml:space="preserve">Přesun hmot pro zařizovací předměty, výšky do 12 m </t>
  </si>
  <si>
    <t>110:(2,9+3,375)*2*2</t>
  </si>
  <si>
    <t>111:(2,95+3,375)*2*3</t>
  </si>
  <si>
    <t>112:(2,9+5,375)*2*6</t>
  </si>
  <si>
    <t>113:(2,95+5,375)*2*2</t>
  </si>
  <si>
    <t>109:(2,85+5,375)*2</t>
  </si>
  <si>
    <t>998763201R00</t>
  </si>
  <si>
    <t xml:space="preserve">Přesun hmot pro dřevostavby, výšky do 12 m </t>
  </si>
  <si>
    <t>766660021U00</t>
  </si>
  <si>
    <t xml:space="preserve">Mtž dveře -80 1kř požár oc zárubeň </t>
  </si>
  <si>
    <t>766812840R00</t>
  </si>
  <si>
    <t xml:space="preserve">Demontáž kuchyňských linek do 2,1 m </t>
  </si>
  <si>
    <t>766660110RAA</t>
  </si>
  <si>
    <t>do všech pokojů:12</t>
  </si>
  <si>
    <t xml:space="preserve">Dodávka kuchyňské linky na míru l = 5,0 m </t>
  </si>
  <si>
    <t xml:space="preserve">vestavěná velká lednička </t>
  </si>
  <si>
    <t xml:space="preserve">Vestavěná plynová trouba </t>
  </si>
  <si>
    <t xml:space="preserve">Vestavěná myčka na nádobí </t>
  </si>
  <si>
    <t>105:1,25*2</t>
  </si>
  <si>
    <t>1,9*1</t>
  </si>
  <si>
    <t>103:0,95*2</t>
  </si>
  <si>
    <t>1,2*1</t>
  </si>
  <si>
    <t>998766202R00</t>
  </si>
  <si>
    <t xml:space="preserve">Přesun hmot pro truhlářské konstr., výšky do 12 m </t>
  </si>
  <si>
    <t>767</t>
  </si>
  <si>
    <t>Konstrukce zámečnické</t>
  </si>
  <si>
    <t>767100100</t>
  </si>
  <si>
    <t>D + M Madlo - kartáčovaná nerez včetně uchycení</t>
  </si>
  <si>
    <t>998767202R00</t>
  </si>
  <si>
    <t xml:space="preserve">Přesun hmot pro zámečnické konstr., výšky do 12 m </t>
  </si>
  <si>
    <t>28,75*1,15</t>
  </si>
  <si>
    <t>998771202R00</t>
  </si>
  <si>
    <t xml:space="preserve">Přesun hmot pro podlahy z dlaždic, výšky do 12 m </t>
  </si>
  <si>
    <t>776200820RT1</t>
  </si>
  <si>
    <t>Odstranění PVC podlah lepených s podl. ze schodišť z ploch nad 10 m2</t>
  </si>
  <si>
    <t>101 - stupnice:1,095*8*2</t>
  </si>
  <si>
    <t>podstupnice:1,095*9*2</t>
  </si>
  <si>
    <t>776200830R00</t>
  </si>
  <si>
    <t xml:space="preserve">Odstranění hran schodišťových stupňů </t>
  </si>
  <si>
    <t>101:1,095*9*2</t>
  </si>
  <si>
    <t>776210300R00</t>
  </si>
  <si>
    <t xml:space="preserve">Lepení hran pryžových na stupně </t>
  </si>
  <si>
    <t>776220110R00</t>
  </si>
  <si>
    <t xml:space="preserve">Lepení podlah z PVC na stupnice rovné </t>
  </si>
  <si>
    <t>776220200R00</t>
  </si>
  <si>
    <t xml:space="preserve">Lepení podlah z PVC na podstupnice </t>
  </si>
  <si>
    <t>776401800R00</t>
  </si>
  <si>
    <t>Demontáž soklíků nebo lišt, pryžových nebo z PVC podesty</t>
  </si>
  <si>
    <t>101:2,5+1,25+1,25</t>
  </si>
  <si>
    <t>(0,161*8+0,162)*2</t>
  </si>
  <si>
    <t>0,29*8*2</t>
  </si>
  <si>
    <t>776421100R00</t>
  </si>
  <si>
    <t xml:space="preserve">Lepení podlahových soklíků z měkčeného PVC </t>
  </si>
  <si>
    <t>776521100R00</t>
  </si>
  <si>
    <t>776994111R00</t>
  </si>
  <si>
    <t>Svařování povlakových podlah z pásů nebo čtverců odhad</t>
  </si>
  <si>
    <t>776996110R00</t>
  </si>
  <si>
    <t xml:space="preserve">Napuštění povlakových podlah pastou </t>
  </si>
  <si>
    <t>-0,8*3</t>
  </si>
  <si>
    <t>-0,8*6</t>
  </si>
  <si>
    <t>28341111</t>
  </si>
  <si>
    <t>Soklík PVC</t>
  </si>
  <si>
    <t>28342412.A</t>
  </si>
  <si>
    <t>284123</t>
  </si>
  <si>
    <t>Podlahovina PVC specifikace viz TZ</t>
  </si>
  <si>
    <t>10% ztrátné:15,4*1,1</t>
  </si>
  <si>
    <t>10% ztrátné:174,25*1,1</t>
  </si>
  <si>
    <t>998776202R00</t>
  </si>
  <si>
    <t xml:space="preserve">Přesun hmot pro podlahy povlakové, výšky do 12 m </t>
  </si>
  <si>
    <t>0</t>
  </si>
  <si>
    <t>108:(2,275+2,675)*2*2,0</t>
  </si>
  <si>
    <t>-0,6*2,0*1</t>
  </si>
  <si>
    <t>103:2,0*8</t>
  </si>
  <si>
    <t>(2,7+2,8+0,5+2,7+3,375)</t>
  </si>
  <si>
    <t>104:2,1*+1,5*2</t>
  </si>
  <si>
    <t>105:2,0*4</t>
  </si>
  <si>
    <t>(3,3+2,275)*2</t>
  </si>
  <si>
    <t>106:1,1+1,5*2</t>
  </si>
  <si>
    <t>107:2,1+1,5*2</t>
  </si>
  <si>
    <t>108:(2,275+2,675)*2</t>
  </si>
  <si>
    <t>110:2,16+1,3*2*2</t>
  </si>
  <si>
    <t>111:2,16+1,3*2*3</t>
  </si>
  <si>
    <t>112:1,5+1,2*2*6</t>
  </si>
  <si>
    <t>113:1,5+1,2*2*2</t>
  </si>
  <si>
    <t>15% ztrátné:98,2050*1,15</t>
  </si>
  <si>
    <t>998781202R00</t>
  </si>
  <si>
    <t xml:space="preserve">Přesun hmot pro obklady keramické, výšky do 12 m </t>
  </si>
  <si>
    <t>omítky:513,898</t>
  </si>
  <si>
    <t>stropy  oprava:</t>
  </si>
  <si>
    <t>sdk podhledy:189,65</t>
  </si>
  <si>
    <t>stropy oprava:28,75</t>
  </si>
  <si>
    <t>Zařízení č.1 - Větrání hygienických zařízení a úklidu 2.NP</t>
  </si>
  <si>
    <t>Diagonální nízkohlučný potrubní odsávací ventilátor DN 200 / 19 dB(A)
Vzduchový výkon 520 m3/h / 175 Pa,  Ni=95W/0.45A/230V</t>
  </si>
  <si>
    <t>Zařízení č.2 - Větrání hygienických samostatné kuchyně 2.NP</t>
  </si>
  <si>
    <t xml:space="preserve">Ostatní práce - HZS pro nenadálé úpravy při montáži </t>
  </si>
  <si>
    <t>1.</t>
  </si>
  <si>
    <t>HODINOVÁ ZŮČTOVACÍ SAZBA PRO ÚPRAVY VZNIKLÉ NENADÁLÝMI SITUACEMI A ZMĚNAMI ZJIŠTĚNÝMI PŘI MONTÁŽI</t>
  </si>
  <si>
    <t>hod</t>
  </si>
  <si>
    <t>Doprava</t>
  </si>
  <si>
    <t>Komplexní vyzkoušení, zaregulování</t>
  </si>
  <si>
    <t>Zaškolení obsluhy</t>
  </si>
  <si>
    <t>Dokumentace skutečného provedení stavby</t>
  </si>
  <si>
    <t>Zařízení č.1 - Větrání hygienických zařízení a úklidu 3.NP</t>
  </si>
  <si>
    <t>Zařízení č.2 - Větrání hygienických samostatné kuchyně 3.NP</t>
  </si>
  <si>
    <t>2.np:19</t>
  </si>
  <si>
    <t>0,3+11,5+4,35+5,1</t>
  </si>
  <si>
    <t>0,3</t>
  </si>
  <si>
    <t>1,0+0,3*2</t>
  </si>
  <si>
    <t>0,3*2</t>
  </si>
  <si>
    <t>0,7+0,3</t>
  </si>
  <si>
    <t>0,5+0,3</t>
  </si>
  <si>
    <t>0,4+0,3</t>
  </si>
  <si>
    <t>2,1+0,3</t>
  </si>
  <si>
    <t>0,3*5</t>
  </si>
  <si>
    <t>0,5+0,2+0,3</t>
  </si>
  <si>
    <t>0,75</t>
  </si>
  <si>
    <t>1,5+0,3*2</t>
  </si>
  <si>
    <t>1,6+0,3*4</t>
  </si>
  <si>
    <t>0,6+0,5+0,3+0,3*2+0,3</t>
  </si>
  <si>
    <t>721194107R00</t>
  </si>
  <si>
    <t xml:space="preserve">Vyvedení odpadních výpustek D 75 x 1,9 </t>
  </si>
  <si>
    <t xml:space="preserve">D + M Zápachová uzávěrka umyvadlo DN 40 </t>
  </si>
  <si>
    <t xml:space="preserve">D + M Zápachová uzávěrka dřez DN 50 </t>
  </si>
  <si>
    <t>721226521U00</t>
  </si>
  <si>
    <t xml:space="preserve">D + M Záp uzávěr sprcha DN40 </t>
  </si>
  <si>
    <t>21,25</t>
  </si>
  <si>
    <t>725200020RA0</t>
  </si>
  <si>
    <t xml:space="preserve">Montáž zařizovacích předmětů - pisoár </t>
  </si>
  <si>
    <t>28696754</t>
  </si>
  <si>
    <t>Pisoár vč. splachovače dle výběru investora</t>
  </si>
  <si>
    <t>ro2</t>
  </si>
  <si>
    <t>ro3</t>
  </si>
  <si>
    <t>CISLO</t>
  </si>
  <si>
    <t>PD skutecneho stavu</t>
  </si>
  <si>
    <t>PD výrobní / prováděcí podle výběru dodavatele</t>
  </si>
  <si>
    <t>autorský dozor projektanta</t>
  </si>
  <si>
    <t>Inž.dozor</t>
  </si>
  <si>
    <t>koordinace profesí</t>
  </si>
  <si>
    <t>Ekologický příplatek za demont. 3%</t>
  </si>
  <si>
    <t>Demontážní práce - deinstalace stáv. Elektroinst.</t>
  </si>
  <si>
    <t>Přepojování stávajících okruhů a přeložení kabelů</t>
  </si>
  <si>
    <t>Seřízení ,zkoušky a zkušební provoz</t>
  </si>
  <si>
    <t>Prověření stáv.vedení/Vyhledání stávájící elektroinstalace</t>
  </si>
  <si>
    <t xml:space="preserve">Přepojování na nové vedení st.instalace </t>
  </si>
  <si>
    <t>Úprava rozvaděče a HDS</t>
  </si>
  <si>
    <t>Úprava neupravovaných prostor</t>
  </si>
  <si>
    <t>přepojení nespecifikovaných okruhu</t>
  </si>
  <si>
    <t>JED.</t>
  </si>
  <si>
    <t>2016034 Komplexní oprava VUZ Prostějov 1. - 3.NP</t>
  </si>
  <si>
    <t>001 Stavební úpravy 1.NP</t>
  </si>
  <si>
    <t>002 Stavební úpravy 2.NP</t>
  </si>
  <si>
    <t>3.np:19</t>
  </si>
  <si>
    <t>002 Stavební úprvy 3.NP</t>
  </si>
  <si>
    <t>REKAPITULACE</t>
  </si>
  <si>
    <t>1.NP</t>
  </si>
  <si>
    <t>Stavební práce</t>
  </si>
  <si>
    <t>Zdravotechnika</t>
  </si>
  <si>
    <t>Elektroinstalace</t>
  </si>
  <si>
    <t>Elektroinstalace - rozvaděč 1.NP</t>
  </si>
  <si>
    <t>Vzduchotechnika</t>
  </si>
  <si>
    <t>2.NP</t>
  </si>
  <si>
    <t>Elektroinstalace - rozvaděč 2.NP</t>
  </si>
  <si>
    <t>3.NP</t>
  </si>
  <si>
    <t>Elektroinstalace - rozvaděč 3.NP</t>
  </si>
  <si>
    <t>Elektroinstalace HZS</t>
  </si>
  <si>
    <t>DPH 21%</t>
  </si>
  <si>
    <t>CELKEM S DPH</t>
  </si>
  <si>
    <t>VRN 2,3%</t>
  </si>
  <si>
    <t xml:space="preserve">  Ekologická přirážka z C21M a navázaného materiálu</t>
  </si>
  <si>
    <t xml:space="preserve">  Podíl přidružených výkonů z C21M a navázaného materiálu</t>
  </si>
  <si>
    <t xml:space="preserve">  Provoz investora z C21M a navázaného materiálu</t>
  </si>
  <si>
    <t>Doprava materiálu</t>
  </si>
  <si>
    <t>Stavební práce - zhotovení otvorů v příčkách a fasádě, utěsnění a zapracování prostupů potrubí, SDK podhled</t>
  </si>
  <si>
    <t xml:space="preserve">Malý radiální ventilátor 100 15/35W, 230V, O 70/130m3h-1, 0Pa, 1,80kg, 34/46dB(A)  </t>
  </si>
  <si>
    <t>Stavebí úpravy 3.NP</t>
  </si>
  <si>
    <t>003 Stavební úpravy 3.NP</t>
  </si>
  <si>
    <t xml:space="preserve">Penetrace podkladu nátěrem  1 x </t>
  </si>
  <si>
    <t>Vyrovnání podk.samoniv.hmotou  tl. 3 mm, penetrace</t>
  </si>
  <si>
    <t>Zárubeň obkladová  š. 80 cm/tl. stěny 7-15cm</t>
  </si>
  <si>
    <t>Dveře  do pouzdra 800 mm, wc zámek dekor dle výběru investora</t>
  </si>
  <si>
    <t>Dodávka a montáž sedačka, pravá kůže dekor dle výběru investora</t>
  </si>
  <si>
    <t>Pouzdro dveřní 800 mm</t>
  </si>
  <si>
    <t>Stěrka hydroizolační , proti vlhkosti, tl. 2mm</t>
  </si>
  <si>
    <t>Zárubeň ocelová  800x1970x110 L</t>
  </si>
  <si>
    <t>Příčka sádrokarton. ocel.kce, 1x oplášť. tl.125 mm desky standard tl. 12,5 mm, izolace tl. 5 cm</t>
  </si>
  <si>
    <t>Příčky z desek  tl. 12,5 cm desky P 2 - 500, 599 x 249 x 125 mm</t>
  </si>
  <si>
    <t>Příčky z desek  tl. 10 cm desky P 2 - 500, 599 x 249 x 100 mm</t>
  </si>
  <si>
    <t>Překlad nenosný do příčky 1200 x 249 x 125 mm - chodba</t>
  </si>
  <si>
    <t>Tlakové zkoušky otopných těles</t>
  </si>
  <si>
    <t>Kruhové potrubí  o pr. 100-160/30% tvarovek</t>
  </si>
  <si>
    <t>Omítka stropů štuková 160 ručně tloušťka vrstvy 2 mm</t>
  </si>
  <si>
    <t>Stěrka hydroizolační těsnicí , proti vlhkosti, tl. 2mm</t>
  </si>
  <si>
    <t>Dveře protipožární jednokřídlové šířky 80 cm , dřevěné plné, PB 30, 80/197, prah</t>
  </si>
  <si>
    <t xml:space="preserve">Lepení povlakových podlah z pásů PVC na lepidlo </t>
  </si>
  <si>
    <t xml:space="preserve">Penetrace podkladu nátěrem 1 x </t>
  </si>
  <si>
    <t xml:space="preserve">Tlakové zkoušky otopných těles </t>
  </si>
  <si>
    <t>Kruhové potrubí o pr. 100-160/30% tvarovek</t>
  </si>
  <si>
    <t>Kruhové potrubí  DN 160 vč. Spojek a objímek</t>
  </si>
  <si>
    <t>Kruhové potrubí  DN 200 vč. Spojek a objímek</t>
  </si>
  <si>
    <t>Přechod Potrubí osový DN 200 / DN 160</t>
  </si>
  <si>
    <t>Oblouk potrubí lisovaný s těsněním  30° - DN 200</t>
  </si>
  <si>
    <t>Oblouk potrubí lisovaný s těsněním  60° - DN 160</t>
  </si>
  <si>
    <t>Kruhové potrubí DN 200 vč. Spojek a objímek</t>
  </si>
  <si>
    <t>Kruhové potrubí DN 160 vč. Spojek a objímek</t>
  </si>
  <si>
    <t>Hrana na schody PVC  šedá</t>
  </si>
  <si>
    <t>Vyrovnání podk.samoniv. hmota tl. 3 mm, penetrace</t>
  </si>
  <si>
    <t>Dveře protipožární jednokřídlové šířky 80 cm, dřevěné plné, PB 30, 80/197, prah</t>
  </si>
  <si>
    <t>Stěrka hydroizolační těsnicí hmotou, proti vlhkosti, tl. 2mm</t>
  </si>
  <si>
    <t>Omítka stropů štuková ručně tloušťka vrstvy 2 mm</t>
  </si>
  <si>
    <t xml:space="preserve">Těleso otopné des. Boční připoj. </t>
  </si>
  <si>
    <t xml:space="preserve">Těleso otopné des. boční  připoj. </t>
  </si>
  <si>
    <t>Dodávka a montáž sanitárních příček, nerez patny, dveře;( tl. 32 mm a jsou vyrobeny z vysoce těsné dřevotřísky potažené oboustranně melaminovým potahem s vysokou odolností proti poškrábání, poškození hořící cigaretou apod. Povrch je i dobře omyvatelný a snadno se z něj odstraňuje popsání. Materiál povrchu je vodě odolný.)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</si>
</sst>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0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Times New Roman CE"/>
      <family val="1"/>
      <charset val="238"/>
    </font>
    <font>
      <b/>
      <sz val="9"/>
      <name val="Arial Narrow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u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FFFF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8" fillId="2" borderId="24" applyNumberFormat="0" applyAlignment="0">
      <alignment horizontal="center" wrapText="1"/>
    </xf>
    <xf numFmtId="0" fontId="2" fillId="0" borderId="0"/>
    <xf numFmtId="0" fontId="2" fillId="0" borderId="0"/>
  </cellStyleXfs>
  <cellXfs count="221">
    <xf numFmtId="0" fontId="0" fillId="0" borderId="0" xfId="0"/>
    <xf numFmtId="49" fontId="3" fillId="0" borderId="10" xfId="1" applyNumberFormat="1" applyFont="1" applyBorder="1"/>
    <xf numFmtId="49" fontId="3" fillId="0" borderId="15" xfId="1" applyNumberFormat="1" applyFont="1" applyBorder="1"/>
    <xf numFmtId="0" fontId="1" fillId="0" borderId="0" xfId="1"/>
    <xf numFmtId="0" fontId="2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2" fillId="0" borderId="10" xfId="1" applyFont="1" applyBorder="1"/>
    <xf numFmtId="0" fontId="4" fillId="0" borderId="11" xfId="1" applyFont="1" applyBorder="1" applyAlignment="1">
      <alignment horizontal="right"/>
    </xf>
    <xf numFmtId="49" fontId="2" fillId="0" borderId="10" xfId="1" applyNumberFormat="1" applyFont="1" applyBorder="1" applyAlignment="1">
      <alignment horizontal="left"/>
    </xf>
    <xf numFmtId="0" fontId="2" fillId="0" borderId="12" xfId="1" applyFont="1" applyBorder="1"/>
    <xf numFmtId="0" fontId="2" fillId="0" borderId="15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4" fillId="2" borderId="3" xfId="1" applyNumberFormat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0" fontId="3" fillId="0" borderId="5" xfId="1" applyFont="1" applyBorder="1"/>
    <xf numFmtId="0" fontId="2" fillId="0" borderId="2" xfId="1" applyFont="1" applyBorder="1" applyAlignment="1">
      <alignment horizontal="center"/>
    </xf>
    <xf numFmtId="0" fontId="2" fillId="0" borderId="2" xfId="1" applyNumberFormat="1" applyFont="1" applyBorder="1" applyAlignment="1">
      <alignment horizontal="right"/>
    </xf>
    <xf numFmtId="0" fontId="2" fillId="0" borderId="1" xfId="1" applyNumberFormat="1" applyFont="1" applyBorder="1"/>
    <xf numFmtId="0" fontId="1" fillId="0" borderId="0" xfId="1" applyNumberFormat="1"/>
    <xf numFmtId="0" fontId="12" fillId="0" borderId="0" xfId="1" applyFont="1"/>
    <xf numFmtId="0" fontId="13" fillId="0" borderId="19" xfId="1" applyFont="1" applyBorder="1" applyAlignment="1">
      <alignment horizontal="center" vertical="top"/>
    </xf>
    <xf numFmtId="49" fontId="13" fillId="0" borderId="19" xfId="1" applyNumberFormat="1" applyFont="1" applyBorder="1" applyAlignment="1">
      <alignment horizontal="left" vertical="top"/>
    </xf>
    <xf numFmtId="0" fontId="13" fillId="0" borderId="19" xfId="1" applyFont="1" applyBorder="1" applyAlignment="1">
      <alignment vertical="top" wrapText="1"/>
    </xf>
    <xf numFmtId="49" fontId="13" fillId="0" borderId="19" xfId="1" applyNumberFormat="1" applyFont="1" applyBorder="1" applyAlignment="1">
      <alignment horizontal="center" shrinkToFit="1"/>
    </xf>
    <xf numFmtId="4" fontId="13" fillId="0" borderId="19" xfId="1" applyNumberFormat="1" applyFont="1" applyBorder="1" applyAlignment="1">
      <alignment horizontal="right"/>
    </xf>
    <xf numFmtId="4" fontId="13" fillId="0" borderId="19" xfId="1" applyNumberFormat="1" applyFont="1" applyBorder="1"/>
    <xf numFmtId="0" fontId="4" fillId="0" borderId="18" xfId="1" applyFont="1" applyBorder="1" applyAlignment="1">
      <alignment horizontal="center"/>
    </xf>
    <xf numFmtId="49" fontId="4" fillId="0" borderId="18" xfId="1" applyNumberFormat="1" applyFont="1" applyBorder="1" applyAlignment="1">
      <alignment horizontal="left"/>
    </xf>
    <xf numFmtId="0" fontId="16" fillId="0" borderId="0" xfId="1" applyFont="1" applyAlignment="1">
      <alignment wrapText="1"/>
    </xf>
    <xf numFmtId="49" fontId="4" fillId="0" borderId="18" xfId="1" applyNumberFormat="1" applyFont="1" applyBorder="1" applyAlignment="1">
      <alignment horizontal="right"/>
    </xf>
    <xf numFmtId="4" fontId="17" fillId="3" borderId="22" xfId="1" applyNumberFormat="1" applyFont="1" applyFill="1" applyBorder="1" applyAlignment="1">
      <alignment horizontal="right" wrapText="1"/>
    </xf>
    <xf numFmtId="0" fontId="17" fillId="3" borderId="6" xfId="1" applyFont="1" applyFill="1" applyBorder="1" applyAlignment="1">
      <alignment horizontal="left" wrapText="1"/>
    </xf>
    <xf numFmtId="0" fontId="17" fillId="0" borderId="4" xfId="0" applyFont="1" applyBorder="1" applyAlignment="1">
      <alignment horizontal="right"/>
    </xf>
    <xf numFmtId="0" fontId="2" fillId="2" borderId="3" xfId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left"/>
    </xf>
    <xf numFmtId="0" fontId="19" fillId="2" borderId="5" xfId="1" applyFont="1" applyFill="1" applyBorder="1"/>
    <xf numFmtId="0" fontId="2" fillId="2" borderId="2" xfId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/>
    <xf numFmtId="3" fontId="1" fillId="0" borderId="0" xfId="1" applyNumberFormat="1"/>
    <xf numFmtId="0" fontId="1" fillId="0" borderId="0" xfId="1" applyBorder="1"/>
    <xf numFmtId="0" fontId="20" fillId="0" borderId="0" xfId="1" applyFont="1" applyAlignment="1"/>
    <xf numFmtId="0" fontId="1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" fillId="0" borderId="0" xfId="1" applyBorder="1" applyAlignment="1">
      <alignment horizontal="right"/>
    </xf>
    <xf numFmtId="0" fontId="7" fillId="0" borderId="0" xfId="1" applyFont="1"/>
    <xf numFmtId="3" fontId="7" fillId="0" borderId="0" xfId="1" applyNumberFormat="1" applyFont="1"/>
    <xf numFmtId="0" fontId="23" fillId="4" borderId="5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" fontId="1" fillId="0" borderId="0" xfId="1" applyNumberFormat="1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left" shrinkToFit="1"/>
    </xf>
    <xf numFmtId="4" fontId="1" fillId="0" borderId="0" xfId="1" applyNumberFormat="1" applyFont="1" applyFill="1" applyBorder="1" applyProtection="1"/>
    <xf numFmtId="4" fontId="0" fillId="0" borderId="0" xfId="0" applyNumberFormat="1" applyAlignment="1" applyProtection="1">
      <alignment vertical="center"/>
    </xf>
    <xf numFmtId="2" fontId="0" fillId="0" borderId="0" xfId="0" applyNumberFormat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1" fillId="0" borderId="0" xfId="1" applyFont="1" applyFill="1" applyBorder="1" applyAlignment="1">
      <alignment wrapText="1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22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 applyProtection="1">
      <alignment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64" fontId="22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5" fillId="0" borderId="3" xfId="0" applyFont="1" applyBorder="1"/>
    <xf numFmtId="0" fontId="25" fillId="0" borderId="3" xfId="0" applyFont="1" applyBorder="1" applyAlignment="1">
      <alignment horizontal="right"/>
    </xf>
    <xf numFmtId="0" fontId="26" fillId="0" borderId="3" xfId="0" applyFont="1" applyBorder="1"/>
    <xf numFmtId="4" fontId="26" fillId="0" borderId="3" xfId="0" applyNumberFormat="1" applyFont="1" applyBorder="1"/>
    <xf numFmtId="0" fontId="25" fillId="0" borderId="23" xfId="0" applyFont="1" applyBorder="1"/>
    <xf numFmtId="0" fontId="25" fillId="0" borderId="7" xfId="0" applyFont="1" applyBorder="1"/>
    <xf numFmtId="4" fontId="25" fillId="0" borderId="19" xfId="0" applyNumberFormat="1" applyFont="1" applyBorder="1"/>
    <xf numFmtId="0" fontId="25" fillId="0" borderId="6" xfId="0" applyFont="1" applyBorder="1"/>
    <xf numFmtId="0" fontId="25" fillId="0" borderId="0" xfId="0" applyFont="1" applyBorder="1"/>
    <xf numFmtId="4" fontId="25" fillId="0" borderId="18" xfId="0" applyNumberFormat="1" applyFont="1" applyBorder="1"/>
    <xf numFmtId="0" fontId="6" fillId="0" borderId="0" xfId="0" applyFont="1"/>
    <xf numFmtId="2" fontId="6" fillId="0" borderId="0" xfId="0" applyNumberFormat="1" applyFont="1"/>
    <xf numFmtId="0" fontId="6" fillId="5" borderId="0" xfId="0" applyFont="1" applyFill="1"/>
    <xf numFmtId="2" fontId="27" fillId="5" borderId="0" xfId="0" applyNumberFormat="1" applyFont="1" applyFill="1"/>
    <xf numFmtId="0" fontId="27" fillId="6" borderId="0" xfId="0" applyFont="1" applyFill="1"/>
    <xf numFmtId="2" fontId="27" fillId="6" borderId="0" xfId="0" applyNumberFormat="1" applyFont="1" applyFill="1"/>
    <xf numFmtId="0" fontId="25" fillId="0" borderId="0" xfId="0" applyFont="1"/>
    <xf numFmtId="4" fontId="25" fillId="0" borderId="0" xfId="0" applyNumberFormat="1" applyFont="1"/>
    <xf numFmtId="0" fontId="26" fillId="0" borderId="0" xfId="0" applyFont="1"/>
    <xf numFmtId="4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16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2" applyNumberFormat="1" applyFont="1" applyBorder="1" applyAlignment="1" applyProtection="1">
      <alignment horizontal="center" vertical="center"/>
    </xf>
    <xf numFmtId="0" fontId="5" fillId="2" borderId="0" xfId="2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Protection="1"/>
    <xf numFmtId="0" fontId="4" fillId="0" borderId="0" xfId="0" applyFont="1" applyProtection="1"/>
    <xf numFmtId="49" fontId="4" fillId="0" borderId="3" xfId="0" applyNumberFormat="1" applyFont="1" applyBorder="1" applyAlignment="1" applyProtection="1">
      <alignment horizontal="center" vertical="top" wrapText="1"/>
    </xf>
    <xf numFmtId="0" fontId="32" fillId="0" borderId="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center" vertical="top" wrapText="1"/>
    </xf>
    <xf numFmtId="164" fontId="3" fillId="0" borderId="0" xfId="0" applyNumberFormat="1" applyFont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 applyProtection="1">
      <alignment horizontal="center"/>
    </xf>
    <xf numFmtId="4" fontId="7" fillId="0" borderId="3" xfId="0" applyNumberFormat="1" applyFont="1" applyBorder="1" applyAlignment="1" applyProtection="1">
      <alignment horizontal="center"/>
    </xf>
    <xf numFmtId="4" fontId="1" fillId="0" borderId="0" xfId="0" applyNumberFormat="1" applyFont="1" applyProtection="1"/>
    <xf numFmtId="0" fontId="1" fillId="0" borderId="0" xfId="0" applyFont="1" applyProtection="1"/>
    <xf numFmtId="0" fontId="1" fillId="0" borderId="3" xfId="3" applyFont="1" applyBorder="1"/>
    <xf numFmtId="0" fontId="1" fillId="0" borderId="3" xfId="3" applyFont="1" applyFill="1" applyBorder="1" applyAlignment="1">
      <alignment horizontal="center"/>
    </xf>
    <xf numFmtId="0" fontId="1" fillId="0" borderId="3" xfId="4" applyFont="1" applyFill="1" applyBorder="1" applyAlignment="1">
      <alignment horizontal="left"/>
    </xf>
    <xf numFmtId="0" fontId="3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center" vertical="top" wrapText="1"/>
    </xf>
    <xf numFmtId="4" fontId="7" fillId="0" borderId="0" xfId="0" applyNumberFormat="1" applyFont="1" applyProtection="1"/>
    <xf numFmtId="46" fontId="16" fillId="0" borderId="0" xfId="1" applyNumberFormat="1" applyFont="1" applyAlignment="1">
      <alignment wrapText="1"/>
    </xf>
    <xf numFmtId="0" fontId="1" fillId="0" borderId="0" xfId="0" applyNumberFormat="1" applyFont="1" applyAlignment="1" applyProtection="1">
      <alignment vertical="top" wrapText="1"/>
    </xf>
    <xf numFmtId="4" fontId="7" fillId="0" borderId="0" xfId="0" applyNumberFormat="1" applyFont="1" applyAlignment="1" applyProtection="1">
      <alignment horizontal="center"/>
    </xf>
    <xf numFmtId="0" fontId="8" fillId="0" borderId="3" xfId="0" applyFont="1" applyFill="1" applyBorder="1" applyAlignment="1">
      <alignment vertical="center"/>
    </xf>
    <xf numFmtId="49" fontId="1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Protection="1"/>
    <xf numFmtId="4" fontId="24" fillId="0" borderId="0" xfId="0" applyNumberFormat="1" applyFont="1" applyAlignment="1" applyProtection="1">
      <alignment vertical="center"/>
      <protection locked="0"/>
    </xf>
    <xf numFmtId="2" fontId="24" fillId="0" borderId="0" xfId="0" applyNumberFormat="1" applyFont="1" applyAlignment="1" applyProtection="1">
      <alignment vertical="center"/>
      <protection locked="0"/>
    </xf>
    <xf numFmtId="0" fontId="35" fillId="0" borderId="0" xfId="0" applyFont="1"/>
    <xf numFmtId="3" fontId="0" fillId="0" borderId="0" xfId="0" applyNumberFormat="1"/>
    <xf numFmtId="4" fontId="7" fillId="0" borderId="0" xfId="1" applyNumberFormat="1" applyFont="1"/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36" fillId="0" borderId="0" xfId="0" applyFont="1"/>
    <xf numFmtId="3" fontId="36" fillId="0" borderId="0" xfId="0" applyNumberFormat="1" applyFont="1"/>
    <xf numFmtId="3" fontId="35" fillId="0" borderId="0" xfId="0" applyNumberFormat="1" applyFont="1"/>
    <xf numFmtId="0" fontId="37" fillId="0" borderId="0" xfId="0" applyFont="1"/>
    <xf numFmtId="0" fontId="38" fillId="0" borderId="0" xfId="0" applyFont="1"/>
    <xf numFmtId="165" fontId="0" fillId="0" borderId="0" xfId="0" applyNumberFormat="1" applyAlignment="1" applyProtection="1">
      <alignment vertical="center"/>
      <protection locked="0"/>
    </xf>
    <xf numFmtId="165" fontId="22" fillId="0" borderId="0" xfId="0" applyNumberFormat="1" applyFont="1" applyAlignment="1" applyProtection="1">
      <alignment vertical="center"/>
      <protection locked="0"/>
    </xf>
    <xf numFmtId="4" fontId="24" fillId="6" borderId="0" xfId="0" applyNumberFormat="1" applyFont="1" applyFill="1" applyAlignment="1" applyProtection="1">
      <alignment horizontal="center" vertical="center"/>
      <protection locked="0"/>
    </xf>
    <xf numFmtId="2" fontId="0" fillId="6" borderId="0" xfId="0" applyNumberFormat="1" applyFill="1" applyAlignment="1" applyProtection="1">
      <alignment horizontal="center" vertical="center"/>
      <protection locked="0"/>
    </xf>
    <xf numFmtId="0" fontId="17" fillId="0" borderId="6" xfId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right"/>
    </xf>
    <xf numFmtId="4" fontId="2" fillId="7" borderId="1" xfId="1" applyNumberFormat="1" applyFont="1" applyFill="1" applyBorder="1" applyAlignment="1">
      <alignment horizontal="right"/>
    </xf>
    <xf numFmtId="4" fontId="0" fillId="6" borderId="0" xfId="0" applyNumberFormat="1" applyFill="1" applyAlignment="1" applyProtection="1">
      <alignment vertical="center"/>
      <protection locked="0"/>
    </xf>
    <xf numFmtId="2" fontId="0" fillId="6" borderId="0" xfId="0" applyNumberFormat="1" applyFill="1" applyAlignment="1" applyProtection="1">
      <alignment vertical="center"/>
      <protection locked="0"/>
    </xf>
    <xf numFmtId="4" fontId="24" fillId="6" borderId="0" xfId="0" applyNumberFormat="1" applyFont="1" applyFill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top" wrapText="1"/>
    </xf>
    <xf numFmtId="0" fontId="0" fillId="0" borderId="3" xfId="3" applyFont="1" applyBorder="1"/>
    <xf numFmtId="4" fontId="13" fillId="6" borderId="19" xfId="1" applyNumberFormat="1" applyFont="1" applyFill="1" applyBorder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13" fillId="0" borderId="19" xfId="1" applyFont="1" applyBorder="1" applyAlignment="1" applyProtection="1">
      <alignment vertical="top" wrapText="1"/>
      <protection locked="0"/>
    </xf>
    <xf numFmtId="0" fontId="1" fillId="0" borderId="0" xfId="1" applyProtection="1">
      <protection locked="0"/>
    </xf>
    <xf numFmtId="4" fontId="1" fillId="6" borderId="0" xfId="1" applyNumberFormat="1" applyFont="1" applyFill="1" applyBorder="1" applyAlignment="1" applyProtection="1">
      <alignment horizontal="center"/>
      <protection locked="0"/>
    </xf>
    <xf numFmtId="4" fontId="26" fillId="6" borderId="3" xfId="0" applyNumberFormat="1" applyFont="1" applyFill="1" applyBorder="1" applyProtection="1">
      <protection locked="0"/>
    </xf>
    <xf numFmtId="4" fontId="0" fillId="6" borderId="3" xfId="0" applyNumberFormat="1" applyFill="1" applyBorder="1" applyAlignment="1" applyProtection="1">
      <alignment horizontal="center" vertical="center"/>
      <protection locked="0"/>
    </xf>
    <xf numFmtId="4" fontId="1" fillId="6" borderId="3" xfId="0" applyNumberFormat="1" applyFont="1" applyFill="1" applyBorder="1" applyAlignment="1" applyProtection="1">
      <alignment horizontal="center"/>
      <protection locked="0"/>
    </xf>
    <xf numFmtId="4" fontId="1" fillId="6" borderId="3" xfId="3" applyNumberFormat="1" applyFont="1" applyFill="1" applyBorder="1" applyAlignment="1" applyProtection="1">
      <alignment horizontal="center"/>
      <protection locked="0"/>
    </xf>
    <xf numFmtId="0" fontId="17" fillId="8" borderId="6" xfId="1" applyFont="1" applyFill="1" applyBorder="1" applyAlignment="1" applyProtection="1">
      <alignment horizontal="left" wrapText="1"/>
      <protection locked="0"/>
    </xf>
    <xf numFmtId="4" fontId="2" fillId="2" borderId="1" xfId="1" applyNumberFormat="1" applyFont="1" applyFill="1" applyBorder="1" applyAlignment="1" applyProtection="1">
      <alignment horizontal="right"/>
      <protection locked="0"/>
    </xf>
    <xf numFmtId="0" fontId="2" fillId="0" borderId="2" xfId="1" applyNumberFormat="1" applyFont="1" applyBorder="1" applyAlignment="1" applyProtection="1">
      <alignment horizontal="right"/>
      <protection locked="0"/>
    </xf>
    <xf numFmtId="0" fontId="17" fillId="3" borderId="6" xfId="1" applyFont="1" applyFill="1" applyBorder="1" applyAlignment="1" applyProtection="1">
      <alignment horizontal="left" wrapText="1"/>
      <protection locked="0"/>
    </xf>
    <xf numFmtId="4" fontId="4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Fill="1" applyProtection="1">
      <protection locked="0"/>
    </xf>
    <xf numFmtId="4" fontId="1" fillId="0" borderId="0" xfId="0" applyNumberFormat="1" applyFont="1" applyFill="1" applyProtection="1">
      <protection locked="0"/>
    </xf>
    <xf numFmtId="49" fontId="39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49" fontId="17" fillId="3" borderId="20" xfId="1" applyNumberFormat="1" applyFont="1" applyFill="1" applyBorder="1" applyAlignment="1">
      <alignment horizontal="left" wrapText="1"/>
    </xf>
    <xf numFmtId="49" fontId="18" fillId="0" borderId="21" xfId="0" applyNumberFormat="1" applyFont="1" applyBorder="1" applyAlignment="1">
      <alignment horizontal="left" wrapText="1"/>
    </xf>
    <xf numFmtId="0" fontId="14" fillId="3" borderId="6" xfId="1" applyNumberFormat="1" applyFont="1" applyFill="1" applyBorder="1" applyAlignment="1">
      <alignment horizontal="left" wrapText="1" indent="1"/>
    </xf>
    <xf numFmtId="0" fontId="15" fillId="0" borderId="0" xfId="0" applyNumberFormat="1" applyFont="1"/>
    <xf numFmtId="0" fontId="15" fillId="0" borderId="4" xfId="0" applyNumberFormat="1" applyFont="1" applyBorder="1"/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49" fontId="24" fillId="0" borderId="0" xfId="0" applyNumberFormat="1" applyFont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4" fontId="24" fillId="0" borderId="0" xfId="0" applyNumberFormat="1" applyFont="1" applyAlignment="1" applyProtection="1">
      <alignment horizontal="center" vertical="center"/>
    </xf>
    <xf numFmtId="4" fontId="1" fillId="0" borderId="0" xfId="1" applyNumberFormat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 applyProtection="1">
      <alignment horizontal="left" shrinkToFit="1"/>
    </xf>
    <xf numFmtId="2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 applyProtection="1">
      <alignment vertical="center"/>
    </xf>
    <xf numFmtId="49" fontId="24" fillId="0" borderId="0" xfId="0" applyNumberFormat="1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164" fontId="7" fillId="0" borderId="0" xfId="0" applyNumberFormat="1" applyFont="1" applyAlignment="1" applyProtection="1">
      <alignment vertical="center"/>
    </xf>
    <xf numFmtId="164" fontId="22" fillId="0" borderId="0" xfId="0" applyNumberFormat="1" applyFont="1" applyAlignment="1" applyProtection="1">
      <alignment vertical="center"/>
    </xf>
    <xf numFmtId="0" fontId="22" fillId="0" borderId="0" xfId="0" applyFont="1" applyAlignment="1" applyProtection="1">
      <alignment horizontal="center" vertical="center"/>
    </xf>
  </cellXfs>
  <cellStyles count="5">
    <cellStyle name="Normální" xfId="0" builtinId="0"/>
    <cellStyle name="normální_AZ KLIMA" xfId="4"/>
    <cellStyle name="normální_POL.XLS" xfId="1"/>
    <cellStyle name="rozpočet" xfId="2"/>
    <cellStyle name="Sty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1_NP_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1_NP_Z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_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2_NP_ZT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3_NP_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UZ_Prostejov_3_NP_Z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001</v>
          </cell>
        </row>
      </sheetData>
      <sheetData sheetId="1">
        <row r="1">
          <cell r="H1" t="str">
            <v>002</v>
          </cell>
        </row>
        <row r="2">
          <cell r="G2" t="str">
            <v>Výměna radiátorů</v>
          </cell>
        </row>
        <row r="10">
          <cell r="G1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Zdravotechnika - kanalizace, vodoinstalace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001</v>
          </cell>
        </row>
        <row r="2">
          <cell r="G2" t="str">
            <v>Stavební úpravy 2.NP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2:L40"/>
  <sheetViews>
    <sheetView view="pageBreakPreview" zoomScale="120" zoomScaleNormal="100" zoomScaleSheetLayoutView="120" workbookViewId="0">
      <selection activeCell="G18" sqref="G18"/>
    </sheetView>
  </sheetViews>
  <sheetFormatPr defaultRowHeight="12.75" x14ac:dyDescent="0.2"/>
  <cols>
    <col min="1" max="1" width="38.28515625" customWidth="1"/>
    <col min="2" max="2" width="2.7109375" customWidth="1"/>
    <col min="3" max="3" width="28" customWidth="1"/>
    <col min="9" max="9" width="25.28515625" customWidth="1"/>
    <col min="12" max="12" width="9.5703125" bestFit="1" customWidth="1"/>
  </cols>
  <sheetData>
    <row r="2" spans="1:12" s="156" customFormat="1" ht="20.25" x14ac:dyDescent="0.3">
      <c r="A2" s="186" t="s">
        <v>876</v>
      </c>
      <c r="B2" s="186"/>
      <c r="C2" s="186"/>
      <c r="D2" s="186"/>
    </row>
    <row r="3" spans="1:12" ht="39.75" customHeight="1" x14ac:dyDescent="0.2"/>
    <row r="4" spans="1:12" s="155" customFormat="1" ht="18" x14ac:dyDescent="0.25">
      <c r="A4" s="152" t="s">
        <v>881</v>
      </c>
    </row>
    <row r="6" spans="1:12" s="146" customFormat="1" ht="15.75" x14ac:dyDescent="0.25">
      <c r="A6" s="146" t="s">
        <v>882</v>
      </c>
      <c r="C6" s="154"/>
    </row>
    <row r="7" spans="1:12" x14ac:dyDescent="0.2">
      <c r="A7" t="s">
        <v>883</v>
      </c>
      <c r="C7" s="147">
        <f>Stav_1NP!G354</f>
        <v>0</v>
      </c>
      <c r="L7" s="147"/>
    </row>
    <row r="8" spans="1:12" x14ac:dyDescent="0.2">
      <c r="A8" t="s">
        <v>339</v>
      </c>
      <c r="C8" s="147">
        <f>UT_1NP!G36</f>
        <v>0</v>
      </c>
    </row>
    <row r="9" spans="1:12" x14ac:dyDescent="0.2">
      <c r="A9" t="s">
        <v>884</v>
      </c>
      <c r="C9" s="147">
        <f>ZTI_1NP!G45</f>
        <v>0</v>
      </c>
    </row>
    <row r="10" spans="1:12" x14ac:dyDescent="0.2">
      <c r="A10" t="s">
        <v>885</v>
      </c>
      <c r="C10" s="147">
        <f>ELO_1NP!E89</f>
        <v>0</v>
      </c>
    </row>
    <row r="11" spans="1:12" x14ac:dyDescent="0.2">
      <c r="A11" t="s">
        <v>886</v>
      </c>
      <c r="C11" s="147">
        <f>ELO_RO_1NP!G33</f>
        <v>0</v>
      </c>
      <c r="L11" s="147"/>
    </row>
    <row r="12" spans="1:12" x14ac:dyDescent="0.2">
      <c r="A12" t="s">
        <v>887</v>
      </c>
      <c r="C12" s="147">
        <f>VZT_1NP!K30</f>
        <v>0</v>
      </c>
    </row>
    <row r="13" spans="1:12" x14ac:dyDescent="0.2">
      <c r="C13" s="147"/>
    </row>
    <row r="14" spans="1:12" s="146" customFormat="1" ht="15.75" x14ac:dyDescent="0.25">
      <c r="A14" s="146" t="s">
        <v>888</v>
      </c>
      <c r="C14" s="154"/>
    </row>
    <row r="15" spans="1:12" x14ac:dyDescent="0.2">
      <c r="A15" t="s">
        <v>883</v>
      </c>
      <c r="C15" s="147">
        <f>Stav_2NP!G343</f>
        <v>0</v>
      </c>
      <c r="L15" s="147"/>
    </row>
    <row r="16" spans="1:12" x14ac:dyDescent="0.2">
      <c r="A16" t="s">
        <v>339</v>
      </c>
      <c r="C16" s="147">
        <f>UT_2NP!G34</f>
        <v>0</v>
      </c>
    </row>
    <row r="17" spans="1:12" x14ac:dyDescent="0.2">
      <c r="A17" t="s">
        <v>884</v>
      </c>
      <c r="C17" s="147">
        <f>ZTI_2NP!G55</f>
        <v>0</v>
      </c>
    </row>
    <row r="18" spans="1:12" x14ac:dyDescent="0.2">
      <c r="A18" t="s">
        <v>885</v>
      </c>
      <c r="C18" s="147">
        <f>ELO_2NP!E77</f>
        <v>0</v>
      </c>
    </row>
    <row r="19" spans="1:12" x14ac:dyDescent="0.2">
      <c r="A19" t="s">
        <v>889</v>
      </c>
      <c r="C19" s="147">
        <f>ELO_RO_2NP!G27</f>
        <v>0</v>
      </c>
    </row>
    <row r="20" spans="1:12" x14ac:dyDescent="0.2">
      <c r="A20" t="s">
        <v>887</v>
      </c>
      <c r="C20" s="147">
        <f>VZT_2NP!K39</f>
        <v>0</v>
      </c>
    </row>
    <row r="21" spans="1:12" x14ac:dyDescent="0.2">
      <c r="C21" s="147"/>
    </row>
    <row r="22" spans="1:12" s="146" customFormat="1" ht="15.75" x14ac:dyDescent="0.25">
      <c r="A22" s="146" t="s">
        <v>890</v>
      </c>
      <c r="C22" s="154"/>
      <c r="I22" s="154"/>
    </row>
    <row r="23" spans="1:12" x14ac:dyDescent="0.2">
      <c r="A23" t="s">
        <v>883</v>
      </c>
      <c r="C23" s="147">
        <f>Stav_3NP!G343</f>
        <v>0</v>
      </c>
    </row>
    <row r="24" spans="1:12" x14ac:dyDescent="0.2">
      <c r="A24" t="s">
        <v>339</v>
      </c>
      <c r="C24" s="147">
        <f>UT_3NP!G34</f>
        <v>0</v>
      </c>
      <c r="I24" s="147"/>
    </row>
    <row r="25" spans="1:12" x14ac:dyDescent="0.2">
      <c r="A25" t="s">
        <v>884</v>
      </c>
      <c r="C25" s="147">
        <f>ZTI_3NP!G55</f>
        <v>0</v>
      </c>
      <c r="L25" s="147"/>
    </row>
    <row r="26" spans="1:12" x14ac:dyDescent="0.2">
      <c r="A26" t="s">
        <v>885</v>
      </c>
      <c r="C26" s="147">
        <f>ELO_3NP!E77</f>
        <v>0</v>
      </c>
    </row>
    <row r="27" spans="1:12" x14ac:dyDescent="0.2">
      <c r="A27" t="s">
        <v>891</v>
      </c>
      <c r="C27" s="147">
        <f>ELO_RO_3NP!G27</f>
        <v>0</v>
      </c>
    </row>
    <row r="28" spans="1:12" x14ac:dyDescent="0.2">
      <c r="A28" t="s">
        <v>887</v>
      </c>
      <c r="C28" s="147">
        <f>VZT_3NP!K39</f>
        <v>0</v>
      </c>
    </row>
    <row r="29" spans="1:12" x14ac:dyDescent="0.2">
      <c r="A29" t="s">
        <v>892</v>
      </c>
      <c r="C29" s="147">
        <f>ELO_HZS!E22</f>
        <v>0</v>
      </c>
    </row>
    <row r="30" spans="1:12" x14ac:dyDescent="0.2">
      <c r="C30" s="147"/>
    </row>
    <row r="31" spans="1:12" x14ac:dyDescent="0.2">
      <c r="C31" s="147"/>
      <c r="L31" s="147"/>
    </row>
    <row r="32" spans="1:12" s="152" customFormat="1" ht="18" x14ac:dyDescent="0.25">
      <c r="A32" s="152" t="s">
        <v>387</v>
      </c>
      <c r="C32" s="153">
        <f>SUM(C7:C31)</f>
        <v>0</v>
      </c>
    </row>
    <row r="33" spans="1:3" s="152" customFormat="1" ht="18" x14ac:dyDescent="0.25">
      <c r="C33" s="153"/>
    </row>
    <row r="34" spans="1:3" s="152" customFormat="1" ht="18" x14ac:dyDescent="0.25">
      <c r="A34" s="152" t="s">
        <v>895</v>
      </c>
      <c r="C34" s="153">
        <f>C32*0.023</f>
        <v>0</v>
      </c>
    </row>
    <row r="35" spans="1:3" s="152" customFormat="1" ht="18" x14ac:dyDescent="0.25">
      <c r="C35" s="153"/>
    </row>
    <row r="36" spans="1:3" s="152" customFormat="1" ht="18" x14ac:dyDescent="0.25">
      <c r="A36" s="152" t="s">
        <v>387</v>
      </c>
      <c r="C36" s="153">
        <f>C32+C34</f>
        <v>0</v>
      </c>
    </row>
    <row r="37" spans="1:3" s="152" customFormat="1" ht="18" x14ac:dyDescent="0.25">
      <c r="C37" s="153"/>
    </row>
    <row r="38" spans="1:3" s="152" customFormat="1" ht="18" x14ac:dyDescent="0.25">
      <c r="A38" s="152" t="s">
        <v>893</v>
      </c>
      <c r="C38" s="153">
        <f>C36*0.21</f>
        <v>0</v>
      </c>
    </row>
    <row r="39" spans="1:3" s="152" customFormat="1" ht="18" x14ac:dyDescent="0.25">
      <c r="A39" s="152" t="s">
        <v>894</v>
      </c>
      <c r="C39" s="153">
        <f>C32+C38</f>
        <v>0</v>
      </c>
    </row>
    <row r="40" spans="1:3" x14ac:dyDescent="0.2">
      <c r="C40" s="147"/>
    </row>
  </sheetData>
  <sheetProtection password="DE18" sheet="1" objects="1" scenarios="1"/>
  <mergeCells count="1">
    <mergeCell ref="A2:D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28" zoomScale="110" zoomScaleNormal="100" zoomScaleSheetLayoutView="110" workbookViewId="0">
      <selection activeCell="L48" sqref="L48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[5]Rekapitulace!H1</f>
        <v>004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[5]Rekapitulace!G2</f>
        <v>ZTI - vnitřní kanalizace a vodovod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390</v>
      </c>
      <c r="C8" s="30" t="s">
        <v>391</v>
      </c>
      <c r="D8" s="31" t="s">
        <v>136</v>
      </c>
      <c r="E8" s="32">
        <v>21.25</v>
      </c>
      <c r="F8" s="16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95" t="s">
        <v>833</v>
      </c>
      <c r="D9" s="196"/>
      <c r="E9" s="38">
        <v>21.25</v>
      </c>
      <c r="F9" s="39"/>
      <c r="G9" s="40"/>
      <c r="M9" s="36" t="s">
        <v>833</v>
      </c>
      <c r="O9" s="27"/>
    </row>
    <row r="10" spans="1:104" x14ac:dyDescent="0.2">
      <c r="A10" s="28">
        <v>2</v>
      </c>
      <c r="B10" s="29" t="s">
        <v>392</v>
      </c>
      <c r="C10" s="30" t="s">
        <v>393</v>
      </c>
      <c r="D10" s="31" t="s">
        <v>136</v>
      </c>
      <c r="E10" s="32">
        <v>0.3</v>
      </c>
      <c r="F10" s="169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95" t="s">
        <v>834</v>
      </c>
      <c r="D11" s="196"/>
      <c r="E11" s="38">
        <v>0.3</v>
      </c>
      <c r="F11" s="39"/>
      <c r="G11" s="40"/>
      <c r="M11" s="36" t="s">
        <v>834</v>
      </c>
      <c r="O11" s="27"/>
    </row>
    <row r="12" spans="1:104" x14ac:dyDescent="0.2">
      <c r="A12" s="28">
        <v>3</v>
      </c>
      <c r="B12" s="29" t="s">
        <v>398</v>
      </c>
      <c r="C12" s="30" t="s">
        <v>399</v>
      </c>
      <c r="D12" s="31" t="s">
        <v>136</v>
      </c>
      <c r="E12" s="32">
        <v>11.5</v>
      </c>
      <c r="F12" s="169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95" t="s">
        <v>835</v>
      </c>
      <c r="D13" s="196"/>
      <c r="E13" s="38">
        <v>1.6</v>
      </c>
      <c r="F13" s="39"/>
      <c r="G13" s="40"/>
      <c r="M13" s="36" t="s">
        <v>835</v>
      </c>
      <c r="O13" s="27"/>
    </row>
    <row r="14" spans="1:104" x14ac:dyDescent="0.2">
      <c r="A14" s="34"/>
      <c r="B14" s="37"/>
      <c r="C14" s="195" t="s">
        <v>836</v>
      </c>
      <c r="D14" s="196"/>
      <c r="E14" s="38">
        <v>0.6</v>
      </c>
      <c r="F14" s="39"/>
      <c r="G14" s="40"/>
      <c r="M14" s="36" t="s">
        <v>836</v>
      </c>
      <c r="O14" s="27"/>
    </row>
    <row r="15" spans="1:104" x14ac:dyDescent="0.2">
      <c r="A15" s="34"/>
      <c r="B15" s="37"/>
      <c r="C15" s="195" t="s">
        <v>837</v>
      </c>
      <c r="D15" s="196"/>
      <c r="E15" s="38">
        <v>1</v>
      </c>
      <c r="F15" s="39"/>
      <c r="G15" s="40"/>
      <c r="M15" s="36" t="s">
        <v>837</v>
      </c>
      <c r="O15" s="27"/>
    </row>
    <row r="16" spans="1:104" x14ac:dyDescent="0.2">
      <c r="A16" s="34"/>
      <c r="B16" s="37"/>
      <c r="C16" s="195" t="s">
        <v>834</v>
      </c>
      <c r="D16" s="196"/>
      <c r="E16" s="38">
        <v>0.3</v>
      </c>
      <c r="F16" s="39"/>
      <c r="G16" s="40"/>
      <c r="M16" s="36" t="s">
        <v>834</v>
      </c>
      <c r="O16" s="27"/>
    </row>
    <row r="17" spans="1:104" x14ac:dyDescent="0.2">
      <c r="A17" s="34"/>
      <c r="B17" s="37"/>
      <c r="C17" s="195" t="s">
        <v>838</v>
      </c>
      <c r="D17" s="196"/>
      <c r="E17" s="38">
        <v>0.8</v>
      </c>
      <c r="F17" s="39"/>
      <c r="G17" s="40"/>
      <c r="M17" s="36" t="s">
        <v>838</v>
      </c>
      <c r="O17" s="27"/>
    </row>
    <row r="18" spans="1:104" x14ac:dyDescent="0.2">
      <c r="A18" s="34"/>
      <c r="B18" s="37"/>
      <c r="C18" s="195" t="s">
        <v>835</v>
      </c>
      <c r="D18" s="196"/>
      <c r="E18" s="38">
        <v>1.6</v>
      </c>
      <c r="F18" s="39"/>
      <c r="G18" s="40"/>
      <c r="M18" s="36" t="s">
        <v>835</v>
      </c>
      <c r="O18" s="27"/>
    </row>
    <row r="19" spans="1:104" x14ac:dyDescent="0.2">
      <c r="A19" s="34"/>
      <c r="B19" s="37"/>
      <c r="C19" s="195" t="s">
        <v>839</v>
      </c>
      <c r="D19" s="196"/>
      <c r="E19" s="38">
        <v>0.7</v>
      </c>
      <c r="F19" s="39"/>
      <c r="G19" s="40"/>
      <c r="M19" s="36" t="s">
        <v>839</v>
      </c>
      <c r="O19" s="27"/>
    </row>
    <row r="20" spans="1:104" x14ac:dyDescent="0.2">
      <c r="A20" s="34"/>
      <c r="B20" s="37"/>
      <c r="C20" s="195" t="s">
        <v>840</v>
      </c>
      <c r="D20" s="196"/>
      <c r="E20" s="38">
        <v>2.4</v>
      </c>
      <c r="F20" s="39"/>
      <c r="G20" s="40"/>
      <c r="M20" s="36" t="s">
        <v>840</v>
      </c>
      <c r="O20" s="27"/>
    </row>
    <row r="21" spans="1:104" x14ac:dyDescent="0.2">
      <c r="A21" s="34"/>
      <c r="B21" s="37"/>
      <c r="C21" s="195" t="s">
        <v>841</v>
      </c>
      <c r="D21" s="196"/>
      <c r="E21" s="38">
        <v>1.5</v>
      </c>
      <c r="F21" s="39"/>
      <c r="G21" s="40"/>
      <c r="M21" s="36" t="s">
        <v>841</v>
      </c>
      <c r="O21" s="27"/>
    </row>
    <row r="22" spans="1:104" x14ac:dyDescent="0.2">
      <c r="A22" s="34"/>
      <c r="B22" s="37"/>
      <c r="C22" s="195" t="s">
        <v>842</v>
      </c>
      <c r="D22" s="196"/>
      <c r="E22" s="38">
        <v>1</v>
      </c>
      <c r="F22" s="39"/>
      <c r="G22" s="40"/>
      <c r="M22" s="36" t="s">
        <v>842</v>
      </c>
      <c r="O22" s="27"/>
    </row>
    <row r="23" spans="1:104" x14ac:dyDescent="0.2">
      <c r="A23" s="28">
        <v>4</v>
      </c>
      <c r="B23" s="29" t="s">
        <v>403</v>
      </c>
      <c r="C23" s="30" t="s">
        <v>404</v>
      </c>
      <c r="D23" s="31" t="s">
        <v>136</v>
      </c>
      <c r="E23" s="32">
        <v>4.3499999999999996</v>
      </c>
      <c r="F23" s="169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95" t="s">
        <v>843</v>
      </c>
      <c r="D24" s="196"/>
      <c r="E24" s="38">
        <v>0.75</v>
      </c>
      <c r="F24" s="39"/>
      <c r="G24" s="40"/>
      <c r="M24" s="36" t="s">
        <v>843</v>
      </c>
      <c r="O24" s="27"/>
    </row>
    <row r="25" spans="1:104" x14ac:dyDescent="0.2">
      <c r="A25" s="34"/>
      <c r="B25" s="37"/>
      <c r="C25" s="195" t="s">
        <v>843</v>
      </c>
      <c r="D25" s="196"/>
      <c r="E25" s="38">
        <v>0.75</v>
      </c>
      <c r="F25" s="39"/>
      <c r="G25" s="40"/>
      <c r="M25" s="36" t="s">
        <v>843</v>
      </c>
      <c r="O25" s="27"/>
    </row>
    <row r="26" spans="1:104" x14ac:dyDescent="0.2">
      <c r="A26" s="34"/>
      <c r="B26" s="37"/>
      <c r="C26" s="195" t="s">
        <v>843</v>
      </c>
      <c r="D26" s="196"/>
      <c r="E26" s="38">
        <v>0.75</v>
      </c>
      <c r="F26" s="39"/>
      <c r="G26" s="40"/>
      <c r="M26" s="36" t="s">
        <v>843</v>
      </c>
      <c r="O26" s="27"/>
    </row>
    <row r="27" spans="1:104" x14ac:dyDescent="0.2">
      <c r="A27" s="34"/>
      <c r="B27" s="37"/>
      <c r="C27" s="195" t="s">
        <v>844</v>
      </c>
      <c r="D27" s="196"/>
      <c r="E27" s="38">
        <v>2.1</v>
      </c>
      <c r="F27" s="39"/>
      <c r="G27" s="40"/>
      <c r="M27" s="36" t="s">
        <v>844</v>
      </c>
      <c r="O27" s="27"/>
    </row>
    <row r="28" spans="1:104" x14ac:dyDescent="0.2">
      <c r="A28" s="28">
        <v>5</v>
      </c>
      <c r="B28" s="29" t="s">
        <v>407</v>
      </c>
      <c r="C28" s="30" t="s">
        <v>408</v>
      </c>
      <c r="D28" s="31" t="s">
        <v>136</v>
      </c>
      <c r="E28" s="32">
        <v>5.0999999999999996</v>
      </c>
      <c r="F28" s="169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95" t="s">
        <v>845</v>
      </c>
      <c r="D29" s="196"/>
      <c r="E29" s="38">
        <v>2.8</v>
      </c>
      <c r="F29" s="39"/>
      <c r="G29" s="40"/>
      <c r="M29" s="36" t="s">
        <v>845</v>
      </c>
      <c r="O29" s="27"/>
    </row>
    <row r="30" spans="1:104" x14ac:dyDescent="0.2">
      <c r="A30" s="34"/>
      <c r="B30" s="37"/>
      <c r="C30" s="195" t="s">
        <v>846</v>
      </c>
      <c r="D30" s="196"/>
      <c r="E30" s="38">
        <v>2.2999999999999998</v>
      </c>
      <c r="F30" s="39"/>
      <c r="G30" s="40"/>
      <c r="M30" s="36" t="s">
        <v>846</v>
      </c>
      <c r="O30" s="27"/>
    </row>
    <row r="31" spans="1:104" x14ac:dyDescent="0.2">
      <c r="A31" s="28">
        <v>6</v>
      </c>
      <c r="B31" s="29" t="s">
        <v>411</v>
      </c>
      <c r="C31" s="30" t="s">
        <v>412</v>
      </c>
      <c r="D31" s="31" t="s">
        <v>21</v>
      </c>
      <c r="E31" s="32">
        <v>1</v>
      </c>
      <c r="F31" s="169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413</v>
      </c>
      <c r="C32" s="30" t="s">
        <v>414</v>
      </c>
      <c r="D32" s="31" t="s">
        <v>21</v>
      </c>
      <c r="E32" s="32">
        <v>17</v>
      </c>
      <c r="F32" s="169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847</v>
      </c>
      <c r="C33" s="30" t="s">
        <v>848</v>
      </c>
      <c r="D33" s="31" t="s">
        <v>21</v>
      </c>
      <c r="E33" s="32">
        <v>3</v>
      </c>
      <c r="F33" s="169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415</v>
      </c>
      <c r="C34" s="30" t="s">
        <v>416</v>
      </c>
      <c r="D34" s="31" t="s">
        <v>21</v>
      </c>
      <c r="E34" s="32">
        <v>3</v>
      </c>
      <c r="F34" s="169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417</v>
      </c>
      <c r="C35" s="30" t="s">
        <v>849</v>
      </c>
      <c r="D35" s="31" t="s">
        <v>21</v>
      </c>
      <c r="E35" s="32">
        <v>17</v>
      </c>
      <c r="F35" s="169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419</v>
      </c>
      <c r="C36" s="30" t="s">
        <v>850</v>
      </c>
      <c r="D36" s="31" t="s">
        <v>21</v>
      </c>
      <c r="E36" s="32">
        <v>1</v>
      </c>
      <c r="F36" s="169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851</v>
      </c>
      <c r="C37" s="30" t="s">
        <v>852</v>
      </c>
      <c r="D37" s="31" t="s">
        <v>21</v>
      </c>
      <c r="E37" s="32">
        <v>2</v>
      </c>
      <c r="F37" s="169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421</v>
      </c>
      <c r="C38" s="171" t="s">
        <v>422</v>
      </c>
      <c r="D38" s="31" t="s">
        <v>136</v>
      </c>
      <c r="E38" s="32">
        <v>21.25</v>
      </c>
      <c r="F38" s="169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424</v>
      </c>
      <c r="C39" s="30" t="s">
        <v>425</v>
      </c>
      <c r="D39" s="31" t="s">
        <v>4</v>
      </c>
      <c r="E39" s="32">
        <v>151.40825000000001</v>
      </c>
      <c r="F39" s="169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426</v>
      </c>
      <c r="C41" s="22" t="s">
        <v>427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428</v>
      </c>
      <c r="C42" s="30" t="s">
        <v>429</v>
      </c>
      <c r="D42" s="31" t="s">
        <v>136</v>
      </c>
      <c r="E42" s="32">
        <v>21.25</v>
      </c>
      <c r="F42" s="16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95" t="s">
        <v>853</v>
      </c>
      <c r="D43" s="196"/>
      <c r="E43" s="38">
        <v>21.25</v>
      </c>
      <c r="F43" s="39"/>
      <c r="G43" s="40"/>
      <c r="M43" s="36" t="s">
        <v>853</v>
      </c>
      <c r="O43" s="27"/>
    </row>
    <row r="44" spans="1:104" ht="22.5" x14ac:dyDescent="0.2">
      <c r="A44" s="28">
        <v>16</v>
      </c>
      <c r="B44" s="29" t="s">
        <v>433</v>
      </c>
      <c r="C44" s="30" t="s">
        <v>434</v>
      </c>
      <c r="D44" s="31" t="s">
        <v>136</v>
      </c>
      <c r="E44" s="32">
        <v>21.25</v>
      </c>
      <c r="F44" s="169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97"/>
      <c r="D45" s="198"/>
      <c r="E45" s="198"/>
      <c r="F45" s="198"/>
      <c r="G45" s="199"/>
      <c r="L45" s="36"/>
      <c r="O45" s="27">
        <v>3</v>
      </c>
    </row>
    <row r="46" spans="1:104" x14ac:dyDescent="0.2">
      <c r="A46" s="28">
        <v>17</v>
      </c>
      <c r="B46" s="29" t="s">
        <v>436</v>
      </c>
      <c r="C46" s="30" t="s">
        <v>437</v>
      </c>
      <c r="D46" s="31" t="s">
        <v>136</v>
      </c>
      <c r="E46" s="32">
        <v>21.25</v>
      </c>
      <c r="F46" s="169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438</v>
      </c>
      <c r="C47" s="30" t="s">
        <v>439</v>
      </c>
      <c r="D47" s="31" t="s">
        <v>136</v>
      </c>
      <c r="E47" s="32">
        <v>21.25</v>
      </c>
      <c r="F47" s="169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440</v>
      </c>
      <c r="C48" s="30" t="s">
        <v>441</v>
      </c>
      <c r="D48" s="31" t="s">
        <v>4</v>
      </c>
      <c r="E48" s="32">
        <v>103.46625</v>
      </c>
      <c r="F48" s="169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179</v>
      </c>
      <c r="C50" s="22" t="s">
        <v>180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854</v>
      </c>
      <c r="C51" s="30" t="s">
        <v>855</v>
      </c>
      <c r="D51" s="31" t="s">
        <v>21</v>
      </c>
      <c r="E51" s="32">
        <v>2</v>
      </c>
      <c r="F51" s="169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856</v>
      </c>
      <c r="C52" s="30" t="s">
        <v>857</v>
      </c>
      <c r="D52" s="31" t="s">
        <v>21</v>
      </c>
      <c r="E52" s="32">
        <v>2</v>
      </c>
      <c r="F52" s="169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387</v>
      </c>
      <c r="G55" s="58">
        <f>G40+G49+G53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password="DE18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topLeftCell="A49" zoomScale="120" zoomScaleNormal="100" zoomScaleSheetLayoutView="120" workbookViewId="0">
      <selection activeCell="B61" sqref="B61"/>
    </sheetView>
  </sheetViews>
  <sheetFormatPr defaultRowHeight="12.75" x14ac:dyDescent="0.2"/>
  <cols>
    <col min="1" max="1" width="61" style="62" customWidth="1"/>
    <col min="2" max="2" width="10" style="76" bestFit="1" customWidth="1"/>
    <col min="3" max="3" width="10.7109375" style="76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204" t="s">
        <v>447</v>
      </c>
      <c r="B2" s="159"/>
      <c r="C2" s="207">
        <v>1250</v>
      </c>
      <c r="D2" s="204" t="s">
        <v>136</v>
      </c>
      <c r="E2" s="65">
        <f t="shared" ref="E2:E8" si="0">B2*C2</f>
        <v>0</v>
      </c>
      <c r="F2" s="66"/>
    </row>
    <row r="3" spans="1:6" x14ac:dyDescent="0.2">
      <c r="A3" s="204" t="s">
        <v>448</v>
      </c>
      <c r="B3" s="159"/>
      <c r="C3" s="207">
        <v>600</v>
      </c>
      <c r="D3" s="204" t="s">
        <v>136</v>
      </c>
      <c r="E3" s="65">
        <f t="shared" si="0"/>
        <v>0</v>
      </c>
      <c r="F3" s="66"/>
    </row>
    <row r="4" spans="1:6" x14ac:dyDescent="0.2">
      <c r="A4" s="204" t="s">
        <v>451</v>
      </c>
      <c r="B4" s="173"/>
      <c r="C4" s="208">
        <v>35</v>
      </c>
      <c r="D4" s="209" t="s">
        <v>136</v>
      </c>
      <c r="E4" s="65">
        <f t="shared" si="0"/>
        <v>0</v>
      </c>
      <c r="F4" s="66"/>
    </row>
    <row r="5" spans="1:6" x14ac:dyDescent="0.2">
      <c r="A5" s="204" t="s">
        <v>453</v>
      </c>
      <c r="B5" s="159"/>
      <c r="C5" s="207">
        <v>25</v>
      </c>
      <c r="D5" s="204" t="s">
        <v>136</v>
      </c>
      <c r="E5" s="65">
        <f t="shared" si="0"/>
        <v>0</v>
      </c>
      <c r="F5" s="66"/>
    </row>
    <row r="6" spans="1:6" x14ac:dyDescent="0.2">
      <c r="A6" s="204" t="s">
        <v>454</v>
      </c>
      <c r="B6" s="159"/>
      <c r="C6" s="207">
        <v>25</v>
      </c>
      <c r="D6" s="204" t="s">
        <v>136</v>
      </c>
      <c r="E6" s="65">
        <f t="shared" si="0"/>
        <v>0</v>
      </c>
      <c r="F6" s="66"/>
    </row>
    <row r="7" spans="1:6" x14ac:dyDescent="0.2">
      <c r="A7" s="204" t="s">
        <v>455</v>
      </c>
      <c r="B7" s="159"/>
      <c r="C7" s="207">
        <v>120</v>
      </c>
      <c r="D7" s="204" t="s">
        <v>136</v>
      </c>
      <c r="E7" s="65">
        <f t="shared" si="0"/>
        <v>0</v>
      </c>
      <c r="F7" s="66"/>
    </row>
    <row r="8" spans="1:6" x14ac:dyDescent="0.2">
      <c r="A8" s="204" t="s">
        <v>456</v>
      </c>
      <c r="B8" s="159"/>
      <c r="C8" s="207">
        <v>150</v>
      </c>
      <c r="D8" s="204" t="s">
        <v>136</v>
      </c>
      <c r="E8" s="65">
        <f t="shared" si="0"/>
        <v>0</v>
      </c>
      <c r="F8" s="66"/>
    </row>
    <row r="9" spans="1:6" x14ac:dyDescent="0.2">
      <c r="A9" s="204" t="s">
        <v>457</v>
      </c>
      <c r="B9" s="159"/>
      <c r="C9" s="207">
        <v>50</v>
      </c>
      <c r="D9" s="204" t="s">
        <v>136</v>
      </c>
      <c r="E9" s="65">
        <f t="shared" ref="E9:E33" si="1">B9*C9</f>
        <v>0</v>
      </c>
      <c r="F9" s="66"/>
    </row>
    <row r="10" spans="1:6" x14ac:dyDescent="0.2">
      <c r="A10" s="204" t="s">
        <v>458</v>
      </c>
      <c r="B10" s="159"/>
      <c r="C10" s="207">
        <v>1</v>
      </c>
      <c r="D10" s="204" t="s">
        <v>450</v>
      </c>
      <c r="E10" s="65">
        <f t="shared" si="1"/>
        <v>0</v>
      </c>
      <c r="F10" s="66"/>
    </row>
    <row r="11" spans="1:6" x14ac:dyDescent="0.2">
      <c r="A11" s="204" t="s">
        <v>459</v>
      </c>
      <c r="B11" s="159"/>
      <c r="C11" s="207">
        <v>50</v>
      </c>
      <c r="D11" s="204" t="s">
        <v>136</v>
      </c>
      <c r="E11" s="65">
        <f t="shared" si="1"/>
        <v>0</v>
      </c>
      <c r="F11" s="66"/>
    </row>
    <row r="12" spans="1:6" x14ac:dyDescent="0.2">
      <c r="A12" s="204" t="s">
        <v>460</v>
      </c>
      <c r="B12" s="159"/>
      <c r="C12" s="207">
        <v>25</v>
      </c>
      <c r="D12" s="204" t="s">
        <v>136</v>
      </c>
      <c r="E12" s="65">
        <f t="shared" si="1"/>
        <v>0</v>
      </c>
      <c r="F12" s="66"/>
    </row>
    <row r="13" spans="1:6" x14ac:dyDescent="0.2">
      <c r="A13" s="204" t="s">
        <v>461</v>
      </c>
      <c r="B13" s="159"/>
      <c r="C13" s="207">
        <v>200</v>
      </c>
      <c r="D13" s="204" t="s">
        <v>450</v>
      </c>
      <c r="E13" s="65">
        <f t="shared" si="1"/>
        <v>0</v>
      </c>
      <c r="F13" s="66"/>
    </row>
    <row r="14" spans="1:6" x14ac:dyDescent="0.2">
      <c r="A14" s="204" t="s">
        <v>462</v>
      </c>
      <c r="B14" s="159"/>
      <c r="C14" s="207">
        <v>20</v>
      </c>
      <c r="D14" s="204" t="s">
        <v>136</v>
      </c>
      <c r="E14" s="65">
        <f t="shared" si="1"/>
        <v>0</v>
      </c>
      <c r="F14" s="66"/>
    </row>
    <row r="15" spans="1:6" x14ac:dyDescent="0.2">
      <c r="A15" s="204" t="s">
        <v>463</v>
      </c>
      <c r="B15" s="159"/>
      <c r="C15" s="207">
        <v>20</v>
      </c>
      <c r="D15" s="204" t="s">
        <v>136</v>
      </c>
      <c r="E15" s="65">
        <f t="shared" si="1"/>
        <v>0</v>
      </c>
      <c r="F15" s="66"/>
    </row>
    <row r="16" spans="1:6" x14ac:dyDescent="0.2">
      <c r="A16" s="204" t="s">
        <v>464</v>
      </c>
      <c r="B16" s="159"/>
      <c r="C16" s="207">
        <v>20</v>
      </c>
      <c r="D16" s="204" t="s">
        <v>136</v>
      </c>
      <c r="E16" s="65">
        <f t="shared" si="1"/>
        <v>0</v>
      </c>
      <c r="F16" s="66"/>
    </row>
    <row r="17" spans="1:8" x14ac:dyDescent="0.2">
      <c r="A17" s="204" t="s">
        <v>465</v>
      </c>
      <c r="B17" s="159"/>
      <c r="C17" s="207">
        <v>20</v>
      </c>
      <c r="D17" s="204" t="s">
        <v>450</v>
      </c>
      <c r="E17" s="65">
        <f t="shared" si="1"/>
        <v>0</v>
      </c>
      <c r="F17" s="66"/>
    </row>
    <row r="18" spans="1:8" x14ac:dyDescent="0.2">
      <c r="A18" s="204" t="s">
        <v>466</v>
      </c>
      <c r="B18" s="159"/>
      <c r="C18" s="207">
        <v>20</v>
      </c>
      <c r="D18" s="204" t="s">
        <v>450</v>
      </c>
      <c r="E18" s="65">
        <f t="shared" si="1"/>
        <v>0</v>
      </c>
      <c r="F18" s="66"/>
    </row>
    <row r="19" spans="1:8" x14ac:dyDescent="0.2">
      <c r="A19" s="204" t="s">
        <v>467</v>
      </c>
      <c r="B19" s="159"/>
      <c r="C19" s="207">
        <v>20</v>
      </c>
      <c r="D19" s="204" t="s">
        <v>450</v>
      </c>
      <c r="E19" s="65">
        <f t="shared" si="1"/>
        <v>0</v>
      </c>
      <c r="F19" s="66"/>
    </row>
    <row r="20" spans="1:8" x14ac:dyDescent="0.2">
      <c r="A20" s="204" t="s">
        <v>468</v>
      </c>
      <c r="B20" s="159"/>
      <c r="C20" s="207">
        <v>20</v>
      </c>
      <c r="D20" s="204" t="s">
        <v>450</v>
      </c>
      <c r="E20" s="65">
        <f t="shared" si="1"/>
        <v>0</v>
      </c>
      <c r="F20" s="66"/>
    </row>
    <row r="21" spans="1:8" x14ac:dyDescent="0.2">
      <c r="A21" s="204" t="s">
        <v>471</v>
      </c>
      <c r="B21" s="159"/>
      <c r="C21" s="207">
        <v>2</v>
      </c>
      <c r="D21" s="204" t="s">
        <v>450</v>
      </c>
      <c r="E21" s="65">
        <f t="shared" si="1"/>
        <v>0</v>
      </c>
      <c r="F21" s="66"/>
    </row>
    <row r="22" spans="1:8" x14ac:dyDescent="0.2">
      <c r="A22" s="204" t="s">
        <v>472</v>
      </c>
      <c r="B22" s="159"/>
      <c r="C22" s="207">
        <v>150</v>
      </c>
      <c r="D22" s="204" t="s">
        <v>450</v>
      </c>
      <c r="E22" s="65">
        <f t="shared" si="1"/>
        <v>0</v>
      </c>
      <c r="F22" s="66"/>
    </row>
    <row r="23" spans="1:8" x14ac:dyDescent="0.2">
      <c r="A23" s="204" t="s">
        <v>473</v>
      </c>
      <c r="B23" s="159"/>
      <c r="C23" s="207">
        <v>2</v>
      </c>
      <c r="D23" s="204" t="s">
        <v>450</v>
      </c>
      <c r="E23" s="65">
        <f t="shared" si="1"/>
        <v>0</v>
      </c>
      <c r="F23" s="66"/>
    </row>
    <row r="24" spans="1:8" x14ac:dyDescent="0.2">
      <c r="A24" s="204" t="s">
        <v>474</v>
      </c>
      <c r="B24" s="159"/>
      <c r="C24" s="207">
        <v>50</v>
      </c>
      <c r="D24" s="204" t="s">
        <v>450</v>
      </c>
      <c r="E24" s="65">
        <f t="shared" si="1"/>
        <v>0</v>
      </c>
      <c r="F24" s="66"/>
    </row>
    <row r="25" spans="1:8" x14ac:dyDescent="0.2">
      <c r="A25" s="204" t="s">
        <v>475</v>
      </c>
      <c r="B25" s="159"/>
      <c r="C25" s="207">
        <v>80</v>
      </c>
      <c r="D25" s="204" t="s">
        <v>450</v>
      </c>
      <c r="E25" s="65">
        <f t="shared" si="1"/>
        <v>0</v>
      </c>
      <c r="F25" s="70"/>
      <c r="G25" s="71"/>
      <c r="H25" s="72"/>
    </row>
    <row r="26" spans="1:8" x14ac:dyDescent="0.2">
      <c r="A26" s="204" t="s">
        <v>476</v>
      </c>
      <c r="B26" s="159"/>
      <c r="C26" s="207">
        <v>10</v>
      </c>
      <c r="D26" s="204" t="s">
        <v>450</v>
      </c>
      <c r="E26" s="65">
        <f t="shared" si="1"/>
        <v>0</v>
      </c>
      <c r="F26" s="70"/>
      <c r="H26" s="72"/>
    </row>
    <row r="27" spans="1:8" x14ac:dyDescent="0.2">
      <c r="A27" s="204" t="s">
        <v>477</v>
      </c>
      <c r="B27" s="159"/>
      <c r="C27" s="207">
        <v>15</v>
      </c>
      <c r="D27" s="204" t="s">
        <v>450</v>
      </c>
      <c r="E27" s="65">
        <f t="shared" si="1"/>
        <v>0</v>
      </c>
      <c r="F27" s="66"/>
    </row>
    <row r="28" spans="1:8" x14ac:dyDescent="0.2">
      <c r="A28" s="204" t="s">
        <v>478</v>
      </c>
      <c r="B28" s="159"/>
      <c r="C28" s="207">
        <v>3</v>
      </c>
      <c r="D28" s="204" t="s">
        <v>450</v>
      </c>
      <c r="E28" s="65">
        <f t="shared" si="1"/>
        <v>0</v>
      </c>
      <c r="F28" s="66"/>
    </row>
    <row r="29" spans="1:8" x14ac:dyDescent="0.2">
      <c r="A29" s="204" t="s">
        <v>479</v>
      </c>
      <c r="B29" s="159"/>
      <c r="C29" s="207">
        <v>1</v>
      </c>
      <c r="D29" s="204" t="s">
        <v>450</v>
      </c>
      <c r="E29" s="65">
        <f t="shared" si="1"/>
        <v>0</v>
      </c>
      <c r="F29" s="66"/>
    </row>
    <row r="30" spans="1:8" x14ac:dyDescent="0.2">
      <c r="A30" s="204" t="s">
        <v>480</v>
      </c>
      <c r="B30" s="159"/>
      <c r="C30" s="207">
        <v>2</v>
      </c>
      <c r="D30" s="204" t="s">
        <v>450</v>
      </c>
      <c r="E30" s="65">
        <f t="shared" si="1"/>
        <v>0</v>
      </c>
      <c r="F30" s="66"/>
      <c r="G30" s="72"/>
    </row>
    <row r="31" spans="1:8" x14ac:dyDescent="0.2">
      <c r="A31" s="204" t="s">
        <v>481</v>
      </c>
      <c r="B31" s="159"/>
      <c r="C31" s="207">
        <v>10</v>
      </c>
      <c r="D31" s="204" t="s">
        <v>450</v>
      </c>
      <c r="E31" s="65">
        <f t="shared" si="1"/>
        <v>0</v>
      </c>
      <c r="F31" s="66"/>
    </row>
    <row r="32" spans="1:8" x14ac:dyDescent="0.2">
      <c r="A32" s="204" t="s">
        <v>482</v>
      </c>
      <c r="B32" s="159"/>
      <c r="C32" s="207">
        <v>2</v>
      </c>
      <c r="D32" s="204" t="s">
        <v>450</v>
      </c>
      <c r="E32" s="65">
        <f t="shared" si="1"/>
        <v>0</v>
      </c>
      <c r="F32" s="66"/>
    </row>
    <row r="33" spans="1:6" x14ac:dyDescent="0.2">
      <c r="A33" s="204" t="s">
        <v>483</v>
      </c>
      <c r="B33" s="159"/>
      <c r="C33" s="207">
        <v>2</v>
      </c>
      <c r="D33" s="204" t="s">
        <v>450</v>
      </c>
      <c r="E33" s="65">
        <f t="shared" si="1"/>
        <v>0</v>
      </c>
      <c r="F33" s="66"/>
    </row>
    <row r="34" spans="1:6" x14ac:dyDescent="0.2">
      <c r="A34" s="205" t="s">
        <v>485</v>
      </c>
      <c r="B34" s="173"/>
      <c r="C34" s="208">
        <v>2</v>
      </c>
      <c r="D34" s="209" t="s">
        <v>450</v>
      </c>
      <c r="E34" s="69">
        <f>C34*B34</f>
        <v>0</v>
      </c>
      <c r="F34" s="66"/>
    </row>
    <row r="35" spans="1:6" x14ac:dyDescent="0.2">
      <c r="A35" s="206" t="s">
        <v>490</v>
      </c>
      <c r="B35" s="160"/>
      <c r="C35" s="210">
        <v>4</v>
      </c>
      <c r="D35" s="66" t="s">
        <v>450</v>
      </c>
      <c r="E35" s="211">
        <f>C35*B35</f>
        <v>0</v>
      </c>
      <c r="F35" s="66"/>
    </row>
    <row r="36" spans="1:6" ht="15" x14ac:dyDescent="0.2">
      <c r="C36" s="75"/>
      <c r="E36" s="77">
        <f>SUM(E2:E34)</f>
        <v>0</v>
      </c>
      <c r="F36" s="78"/>
    </row>
    <row r="38" spans="1:6" ht="15" x14ac:dyDescent="0.2">
      <c r="A38" s="59" t="s">
        <v>491</v>
      </c>
      <c r="B38" s="60" t="s">
        <v>443</v>
      </c>
      <c r="C38" s="60" t="s">
        <v>444</v>
      </c>
      <c r="D38" s="60" t="s">
        <v>875</v>
      </c>
      <c r="E38" s="61" t="s">
        <v>446</v>
      </c>
    </row>
    <row r="39" spans="1:6" x14ac:dyDescent="0.2">
      <c r="A39" s="204" t="s">
        <v>492</v>
      </c>
      <c r="B39" s="159"/>
      <c r="C39" s="207">
        <v>1</v>
      </c>
      <c r="D39" s="212" t="s">
        <v>493</v>
      </c>
      <c r="E39" s="213">
        <f>B39*C39</f>
        <v>0</v>
      </c>
    </row>
    <row r="40" spans="1:6" x14ac:dyDescent="0.2">
      <c r="A40" s="204" t="s">
        <v>494</v>
      </c>
      <c r="B40" s="159"/>
      <c r="C40" s="207">
        <v>50</v>
      </c>
      <c r="D40" s="212" t="s">
        <v>136</v>
      </c>
      <c r="E40" s="213">
        <f t="shared" ref="E40:E74" si="2">B40*C40</f>
        <v>0</v>
      </c>
    </row>
    <row r="41" spans="1:6" x14ac:dyDescent="0.2">
      <c r="A41" s="204" t="s">
        <v>495</v>
      </c>
      <c r="B41" s="159"/>
      <c r="C41" s="207">
        <v>150</v>
      </c>
      <c r="D41" s="212" t="s">
        <v>496</v>
      </c>
      <c r="E41" s="213">
        <f t="shared" si="2"/>
        <v>0</v>
      </c>
    </row>
    <row r="42" spans="1:6" x14ac:dyDescent="0.2">
      <c r="A42" s="204" t="s">
        <v>497</v>
      </c>
      <c r="B42" s="159"/>
      <c r="C42" s="207">
        <v>15</v>
      </c>
      <c r="D42" s="212" t="s">
        <v>496</v>
      </c>
      <c r="E42" s="213">
        <f t="shared" si="2"/>
        <v>0</v>
      </c>
    </row>
    <row r="43" spans="1:6" x14ac:dyDescent="0.2">
      <c r="A43" s="204" t="s">
        <v>498</v>
      </c>
      <c r="B43" s="159"/>
      <c r="C43" s="207">
        <v>15</v>
      </c>
      <c r="D43" s="212" t="s">
        <v>496</v>
      </c>
      <c r="E43" s="213">
        <f t="shared" si="2"/>
        <v>0</v>
      </c>
    </row>
    <row r="44" spans="1:6" x14ac:dyDescent="0.2">
      <c r="A44" s="204" t="s">
        <v>499</v>
      </c>
      <c r="B44" s="159"/>
      <c r="C44" s="207">
        <v>10</v>
      </c>
      <c r="D44" s="212" t="s">
        <v>136</v>
      </c>
      <c r="E44" s="213">
        <f t="shared" si="2"/>
        <v>0</v>
      </c>
    </row>
    <row r="45" spans="1:6" x14ac:dyDescent="0.2">
      <c r="A45" s="204" t="s">
        <v>500</v>
      </c>
      <c r="B45" s="159"/>
      <c r="C45" s="207">
        <v>100</v>
      </c>
      <c r="D45" s="212" t="s">
        <v>496</v>
      </c>
      <c r="E45" s="213">
        <f t="shared" si="2"/>
        <v>0</v>
      </c>
    </row>
    <row r="46" spans="1:6" x14ac:dyDescent="0.2">
      <c r="A46" s="204" t="s">
        <v>501</v>
      </c>
      <c r="B46" s="159"/>
      <c r="C46" s="207">
        <v>100</v>
      </c>
      <c r="D46" s="212" t="s">
        <v>502</v>
      </c>
      <c r="E46" s="213">
        <f t="shared" si="2"/>
        <v>0</v>
      </c>
    </row>
    <row r="47" spans="1:6" x14ac:dyDescent="0.2">
      <c r="A47" s="204" t="s">
        <v>503</v>
      </c>
      <c r="B47" s="159"/>
      <c r="C47" s="207">
        <v>1</v>
      </c>
      <c r="D47" s="212" t="s">
        <v>496</v>
      </c>
      <c r="E47" s="213">
        <f t="shared" si="2"/>
        <v>0</v>
      </c>
    </row>
    <row r="48" spans="1:6" x14ac:dyDescent="0.2">
      <c r="A48" s="204" t="s">
        <v>504</v>
      </c>
      <c r="B48" s="159"/>
      <c r="C48" s="207">
        <v>1250</v>
      </c>
      <c r="D48" s="212" t="s">
        <v>136</v>
      </c>
      <c r="E48" s="213">
        <f t="shared" si="2"/>
        <v>0</v>
      </c>
    </row>
    <row r="49" spans="1:5" x14ac:dyDescent="0.2">
      <c r="A49" s="204" t="s">
        <v>505</v>
      </c>
      <c r="B49" s="159"/>
      <c r="C49" s="207">
        <v>600</v>
      </c>
      <c r="D49" s="212" t="s">
        <v>136</v>
      </c>
      <c r="E49" s="213">
        <f>B49*C49</f>
        <v>0</v>
      </c>
    </row>
    <row r="50" spans="1:5" x14ac:dyDescent="0.2">
      <c r="A50" s="204" t="s">
        <v>506</v>
      </c>
      <c r="B50" s="159"/>
      <c r="C50" s="207">
        <v>35</v>
      </c>
      <c r="D50" s="212" t="s">
        <v>136</v>
      </c>
      <c r="E50" s="213">
        <f>B50*C50</f>
        <v>0</v>
      </c>
    </row>
    <row r="51" spans="1:5" x14ac:dyDescent="0.2">
      <c r="A51" s="204" t="s">
        <v>507</v>
      </c>
      <c r="B51" s="159"/>
      <c r="C51" s="207">
        <v>270</v>
      </c>
      <c r="D51" s="212" t="s">
        <v>136</v>
      </c>
      <c r="E51" s="213">
        <f>B51*C51</f>
        <v>0</v>
      </c>
    </row>
    <row r="52" spans="1:5" x14ac:dyDescent="0.2">
      <c r="A52" s="204" t="s">
        <v>508</v>
      </c>
      <c r="B52" s="159"/>
      <c r="C52" s="207">
        <v>35</v>
      </c>
      <c r="D52" s="212" t="s">
        <v>136</v>
      </c>
      <c r="E52" s="213">
        <f>B52*C52</f>
        <v>0</v>
      </c>
    </row>
    <row r="53" spans="1:5" x14ac:dyDescent="0.2">
      <c r="A53" s="204" t="s">
        <v>509</v>
      </c>
      <c r="B53" s="159"/>
      <c r="C53" s="207">
        <v>100</v>
      </c>
      <c r="D53" s="212" t="s">
        <v>136</v>
      </c>
      <c r="E53" s="213">
        <f t="shared" si="2"/>
        <v>0</v>
      </c>
    </row>
    <row r="54" spans="1:5" x14ac:dyDescent="0.2">
      <c r="A54" s="204" t="s">
        <v>510</v>
      </c>
      <c r="B54" s="159"/>
      <c r="C54" s="207">
        <v>100</v>
      </c>
      <c r="D54" s="212" t="s">
        <v>450</v>
      </c>
      <c r="E54" s="213">
        <f t="shared" si="2"/>
        <v>0</v>
      </c>
    </row>
    <row r="55" spans="1:5" x14ac:dyDescent="0.2">
      <c r="A55" s="204" t="s">
        <v>511</v>
      </c>
      <c r="B55" s="159"/>
      <c r="C55" s="207">
        <v>100</v>
      </c>
      <c r="D55" s="212" t="s">
        <v>450</v>
      </c>
      <c r="E55" s="213">
        <f t="shared" si="2"/>
        <v>0</v>
      </c>
    </row>
    <row r="56" spans="1:5" x14ac:dyDescent="0.2">
      <c r="A56" s="204" t="s">
        <v>512</v>
      </c>
      <c r="B56" s="159"/>
      <c r="C56" s="207">
        <v>120</v>
      </c>
      <c r="D56" s="212" t="s">
        <v>450</v>
      </c>
      <c r="E56" s="213">
        <f t="shared" si="2"/>
        <v>0</v>
      </c>
    </row>
    <row r="57" spans="1:5" x14ac:dyDescent="0.2">
      <c r="A57" s="204" t="s">
        <v>513</v>
      </c>
      <c r="B57" s="159"/>
      <c r="C57" s="207">
        <v>25</v>
      </c>
      <c r="D57" s="212" t="s">
        <v>136</v>
      </c>
      <c r="E57" s="213">
        <f t="shared" si="2"/>
        <v>0</v>
      </c>
    </row>
    <row r="58" spans="1:5" x14ac:dyDescent="0.2">
      <c r="A58" s="204" t="s">
        <v>514</v>
      </c>
      <c r="B58" s="159"/>
      <c r="C58" s="207">
        <v>20</v>
      </c>
      <c r="D58" s="212" t="s">
        <v>136</v>
      </c>
      <c r="E58" s="213">
        <f t="shared" si="2"/>
        <v>0</v>
      </c>
    </row>
    <row r="59" spans="1:5" x14ac:dyDescent="0.2">
      <c r="A59" s="204" t="s">
        <v>515</v>
      </c>
      <c r="B59" s="159"/>
      <c r="C59" s="207">
        <v>20</v>
      </c>
      <c r="D59" s="212" t="s">
        <v>136</v>
      </c>
      <c r="E59" s="213">
        <f t="shared" si="2"/>
        <v>0</v>
      </c>
    </row>
    <row r="60" spans="1:5" x14ac:dyDescent="0.2">
      <c r="A60" s="204" t="s">
        <v>516</v>
      </c>
      <c r="B60" s="159"/>
      <c r="C60" s="207">
        <v>20</v>
      </c>
      <c r="D60" s="212" t="s">
        <v>136</v>
      </c>
      <c r="E60" s="213">
        <f t="shared" si="2"/>
        <v>0</v>
      </c>
    </row>
    <row r="61" spans="1:5" x14ac:dyDescent="0.2">
      <c r="A61" s="204" t="s">
        <v>517</v>
      </c>
      <c r="B61" s="159"/>
      <c r="C61" s="207">
        <v>20</v>
      </c>
      <c r="D61" s="212" t="s">
        <v>450</v>
      </c>
      <c r="E61" s="213">
        <f t="shared" si="2"/>
        <v>0</v>
      </c>
    </row>
    <row r="62" spans="1:5" x14ac:dyDescent="0.2">
      <c r="A62" s="204" t="s">
        <v>518</v>
      </c>
      <c r="B62" s="159"/>
      <c r="C62" s="207">
        <v>48</v>
      </c>
      <c r="D62" s="212" t="s">
        <v>450</v>
      </c>
      <c r="E62" s="213">
        <f t="shared" si="2"/>
        <v>0</v>
      </c>
    </row>
    <row r="63" spans="1:5" x14ac:dyDescent="0.2">
      <c r="A63" s="204" t="s">
        <v>519</v>
      </c>
      <c r="B63" s="159"/>
      <c r="C63" s="207">
        <v>50</v>
      </c>
      <c r="D63" s="212" t="s">
        <v>450</v>
      </c>
      <c r="E63" s="213">
        <f t="shared" si="2"/>
        <v>0</v>
      </c>
    </row>
    <row r="64" spans="1:5" x14ac:dyDescent="0.2">
      <c r="A64" s="204" t="s">
        <v>520</v>
      </c>
      <c r="B64" s="159"/>
      <c r="C64" s="207">
        <v>50</v>
      </c>
      <c r="D64" s="212" t="s">
        <v>450</v>
      </c>
      <c r="E64" s="213">
        <f t="shared" si="2"/>
        <v>0</v>
      </c>
    </row>
    <row r="65" spans="1:5" x14ac:dyDescent="0.2">
      <c r="A65" s="204" t="s">
        <v>521</v>
      </c>
      <c r="B65" s="159"/>
      <c r="C65" s="207">
        <v>10</v>
      </c>
      <c r="D65" s="212" t="s">
        <v>450</v>
      </c>
      <c r="E65" s="213">
        <f t="shared" si="2"/>
        <v>0</v>
      </c>
    </row>
    <row r="66" spans="1:5" x14ac:dyDescent="0.2">
      <c r="A66" s="204" t="s">
        <v>495</v>
      </c>
      <c r="B66" s="159"/>
      <c r="C66" s="207">
        <v>1200</v>
      </c>
      <c r="D66" s="212" t="s">
        <v>496</v>
      </c>
      <c r="E66" s="213">
        <f t="shared" si="2"/>
        <v>0</v>
      </c>
    </row>
    <row r="67" spans="1:5" x14ac:dyDescent="0.2">
      <c r="A67" s="204" t="s">
        <v>522</v>
      </c>
      <c r="B67" s="159"/>
      <c r="C67" s="207">
        <v>10</v>
      </c>
      <c r="D67" s="212" t="s">
        <v>496</v>
      </c>
      <c r="E67" s="213">
        <f t="shared" si="2"/>
        <v>0</v>
      </c>
    </row>
    <row r="68" spans="1:5" x14ac:dyDescent="0.2">
      <c r="A68" s="204" t="s">
        <v>523</v>
      </c>
      <c r="B68" s="159"/>
      <c r="C68" s="207">
        <v>31</v>
      </c>
      <c r="D68" s="212" t="s">
        <v>496</v>
      </c>
      <c r="E68" s="213">
        <f t="shared" si="2"/>
        <v>0</v>
      </c>
    </row>
    <row r="69" spans="1:5" x14ac:dyDescent="0.2">
      <c r="A69" s="204" t="s">
        <v>524</v>
      </c>
      <c r="B69" s="159"/>
      <c r="C69" s="207">
        <v>40</v>
      </c>
      <c r="D69" s="212" t="s">
        <v>496</v>
      </c>
      <c r="E69" s="213">
        <f t="shared" si="2"/>
        <v>0</v>
      </c>
    </row>
    <row r="70" spans="1:5" x14ac:dyDescent="0.2">
      <c r="A70" s="204" t="s">
        <v>525</v>
      </c>
      <c r="B70" s="159"/>
      <c r="C70" s="207">
        <v>1</v>
      </c>
      <c r="D70" s="212" t="s">
        <v>450</v>
      </c>
      <c r="E70" s="213">
        <f t="shared" si="2"/>
        <v>0</v>
      </c>
    </row>
    <row r="71" spans="1:5" x14ac:dyDescent="0.2">
      <c r="A71" s="204" t="s">
        <v>526</v>
      </c>
      <c r="B71" s="159"/>
      <c r="C71" s="207">
        <v>1</v>
      </c>
      <c r="D71" s="212" t="s">
        <v>450</v>
      </c>
      <c r="E71" s="213">
        <f t="shared" si="2"/>
        <v>0</v>
      </c>
    </row>
    <row r="72" spans="1:5" x14ac:dyDescent="0.2">
      <c r="A72" s="204" t="s">
        <v>527</v>
      </c>
      <c r="B72" s="159"/>
      <c r="C72" s="207">
        <v>12</v>
      </c>
      <c r="D72" s="212" t="s">
        <v>450</v>
      </c>
      <c r="E72" s="213">
        <f t="shared" si="2"/>
        <v>0</v>
      </c>
    </row>
    <row r="73" spans="1:5" x14ac:dyDescent="0.2">
      <c r="A73" s="204" t="s">
        <v>528</v>
      </c>
      <c r="B73" s="159"/>
      <c r="C73" s="207">
        <v>30</v>
      </c>
      <c r="D73" s="212" t="s">
        <v>450</v>
      </c>
      <c r="E73" s="213">
        <f t="shared" si="2"/>
        <v>0</v>
      </c>
    </row>
    <row r="74" spans="1:5" x14ac:dyDescent="0.2">
      <c r="A74" s="204" t="s">
        <v>531</v>
      </c>
      <c r="B74" s="159"/>
      <c r="C74" s="207">
        <v>100</v>
      </c>
      <c r="D74" s="212" t="s">
        <v>136</v>
      </c>
      <c r="E74" s="213">
        <f t="shared" si="2"/>
        <v>0</v>
      </c>
    </row>
    <row r="75" spans="1:5" ht="15" x14ac:dyDescent="0.2">
      <c r="C75" s="214"/>
      <c r="D75" s="214"/>
      <c r="E75" s="215">
        <f>SUM(E39:E74)</f>
        <v>0</v>
      </c>
    </row>
    <row r="76" spans="1:5" x14ac:dyDescent="0.2">
      <c r="C76" s="214"/>
      <c r="D76" s="66"/>
      <c r="E76" s="66"/>
    </row>
    <row r="77" spans="1:5" s="149" customFormat="1" x14ac:dyDescent="0.2">
      <c r="A77" s="149" t="s">
        <v>387</v>
      </c>
      <c r="B77" s="150"/>
      <c r="C77" s="216"/>
      <c r="D77" s="217"/>
      <c r="E77" s="218">
        <f>E75+E36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E4" sqref="E4:E18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858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74"/>
      <c r="F4" s="85">
        <v>1</v>
      </c>
      <c r="G4" s="86">
        <f t="shared" ref="G4:G18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7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7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7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559</v>
      </c>
      <c r="C8" s="85" t="s">
        <v>560</v>
      </c>
      <c r="D8" s="85" t="s">
        <v>561</v>
      </c>
      <c r="E8" s="174"/>
      <c r="F8" s="85">
        <v>3</v>
      </c>
      <c r="G8" s="86">
        <f t="shared" si="0"/>
        <v>0</v>
      </c>
    </row>
    <row r="9" spans="1:7" x14ac:dyDescent="0.2">
      <c r="A9" s="85">
        <v>6</v>
      </c>
      <c r="B9" s="85" t="s">
        <v>566</v>
      </c>
      <c r="C9" s="85" t="s">
        <v>567</v>
      </c>
      <c r="D9" s="85" t="s">
        <v>568</v>
      </c>
      <c r="E9" s="174"/>
      <c r="F9" s="85">
        <v>18</v>
      </c>
      <c r="G9" s="86">
        <f t="shared" si="0"/>
        <v>0</v>
      </c>
    </row>
    <row r="10" spans="1:7" x14ac:dyDescent="0.2">
      <c r="A10" s="85">
        <v>7</v>
      </c>
      <c r="B10" s="85" t="s">
        <v>569</v>
      </c>
      <c r="C10" s="85" t="s">
        <v>570</v>
      </c>
      <c r="D10" s="85" t="s">
        <v>571</v>
      </c>
      <c r="E10" s="174"/>
      <c r="F10" s="85">
        <v>3</v>
      </c>
      <c r="G10" s="86">
        <f t="shared" si="0"/>
        <v>0</v>
      </c>
    </row>
    <row r="11" spans="1:7" x14ac:dyDescent="0.2">
      <c r="A11" s="85">
        <v>8</v>
      </c>
      <c r="B11" s="85" t="s">
        <v>572</v>
      </c>
      <c r="C11" s="85" t="s">
        <v>573</v>
      </c>
      <c r="D11" s="85" t="s">
        <v>574</v>
      </c>
      <c r="E11" s="174"/>
      <c r="F11" s="85">
        <v>1</v>
      </c>
      <c r="G11" s="86">
        <f t="shared" si="0"/>
        <v>0</v>
      </c>
    </row>
    <row r="12" spans="1:7" x14ac:dyDescent="0.2">
      <c r="A12" s="85">
        <v>9</v>
      </c>
      <c r="B12" s="85" t="s">
        <v>575</v>
      </c>
      <c r="C12" s="85" t="s">
        <v>576</v>
      </c>
      <c r="D12" s="85" t="s">
        <v>577</v>
      </c>
      <c r="E12" s="17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578</v>
      </c>
      <c r="C13" s="85" t="s">
        <v>579</v>
      </c>
      <c r="D13" s="85" t="s">
        <v>574</v>
      </c>
      <c r="E13" s="174"/>
      <c r="F13" s="85">
        <v>20</v>
      </c>
      <c r="G13" s="86">
        <f t="shared" si="0"/>
        <v>0</v>
      </c>
    </row>
    <row r="14" spans="1:7" x14ac:dyDescent="0.2">
      <c r="A14" s="85">
        <v>11</v>
      </c>
      <c r="B14" s="85" t="s">
        <v>582</v>
      </c>
      <c r="C14" s="85" t="s">
        <v>583</v>
      </c>
      <c r="D14" s="85" t="s">
        <v>574</v>
      </c>
      <c r="E14" s="174"/>
      <c r="F14" s="85">
        <v>3</v>
      </c>
      <c r="G14" s="86">
        <f t="shared" si="0"/>
        <v>0</v>
      </c>
    </row>
    <row r="15" spans="1:7" x14ac:dyDescent="0.2">
      <c r="A15" s="85">
        <v>12</v>
      </c>
      <c r="B15" s="85" t="s">
        <v>584</v>
      </c>
      <c r="C15" s="85" t="s">
        <v>585</v>
      </c>
      <c r="D15" s="85" t="s">
        <v>586</v>
      </c>
      <c r="E15" s="174"/>
      <c r="F15" s="85">
        <v>2</v>
      </c>
      <c r="G15" s="86">
        <f t="shared" si="0"/>
        <v>0</v>
      </c>
    </row>
    <row r="16" spans="1:7" x14ac:dyDescent="0.2">
      <c r="A16" s="85">
        <v>13</v>
      </c>
      <c r="B16" s="85" t="s">
        <v>587</v>
      </c>
      <c r="C16" s="85" t="s">
        <v>588</v>
      </c>
      <c r="D16" s="85" t="s">
        <v>586</v>
      </c>
      <c r="E16" s="17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589</v>
      </c>
      <c r="C17" s="85" t="s">
        <v>590</v>
      </c>
      <c r="D17" s="85" t="s">
        <v>577</v>
      </c>
      <c r="E17" s="17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558</v>
      </c>
      <c r="C18" s="85" t="s">
        <v>591</v>
      </c>
      <c r="D18" s="85" t="s">
        <v>558</v>
      </c>
      <c r="E18" s="174"/>
      <c r="F18" s="85">
        <v>1</v>
      </c>
      <c r="G18" s="86">
        <f t="shared" si="0"/>
        <v>0</v>
      </c>
    </row>
    <row r="19" spans="1:7" x14ac:dyDescent="0.2">
      <c r="C19" s="87" t="s">
        <v>592</v>
      </c>
      <c r="D19" s="88" t="s">
        <v>558</v>
      </c>
      <c r="E19" s="88" t="s">
        <v>558</v>
      </c>
      <c r="F19" s="88" t="s">
        <v>558</v>
      </c>
      <c r="G19" s="89">
        <f>SUM(G4:G18)</f>
        <v>0</v>
      </c>
    </row>
    <row r="20" spans="1:7" x14ac:dyDescent="0.2">
      <c r="C20" s="90"/>
      <c r="D20" s="91"/>
      <c r="E20" s="91"/>
      <c r="F20" s="91"/>
      <c r="G20" s="92"/>
    </row>
    <row r="21" spans="1:7" x14ac:dyDescent="0.2">
      <c r="C21" s="90"/>
      <c r="D21" s="91"/>
      <c r="E21" s="91"/>
      <c r="F21" s="91"/>
      <c r="G21" s="92"/>
    </row>
    <row r="22" spans="1:7" s="93" customFormat="1" ht="11.25" customHeight="1" x14ac:dyDescent="0.2">
      <c r="C22" s="93" t="s">
        <v>593</v>
      </c>
      <c r="G22" s="94">
        <f>G19/100*3</f>
        <v>0</v>
      </c>
    </row>
    <row r="23" spans="1:7" s="93" customFormat="1" ht="11.25" customHeight="1" x14ac:dyDescent="0.2">
      <c r="C23" s="93" t="s">
        <v>594</v>
      </c>
      <c r="G23" s="94">
        <f>SUM(G19:G22)</f>
        <v>0</v>
      </c>
    </row>
    <row r="24" spans="1:7" s="93" customFormat="1" ht="11.25" customHeight="1" x14ac:dyDescent="0.2">
      <c r="C24" s="93" t="s">
        <v>3</v>
      </c>
      <c r="G24" s="94">
        <f>G19/100*33</f>
        <v>0</v>
      </c>
    </row>
    <row r="25" spans="1:7" s="93" customFormat="1" ht="11.25" customHeight="1" x14ac:dyDescent="0.2">
      <c r="C25" s="95" t="s">
        <v>595</v>
      </c>
      <c r="D25" s="95"/>
      <c r="E25" s="95"/>
      <c r="F25" s="95"/>
      <c r="G25" s="96">
        <f>SUM(G23:G24)</f>
        <v>0</v>
      </c>
    </row>
    <row r="26" spans="1:7" s="93" customFormat="1" ht="11.25" customHeight="1" x14ac:dyDescent="0.2">
      <c r="C26" s="93" t="s">
        <v>596</v>
      </c>
      <c r="G26" s="94">
        <f>G25/100*7</f>
        <v>0</v>
      </c>
    </row>
    <row r="27" spans="1:7" s="93" customFormat="1" ht="11.25" customHeight="1" x14ac:dyDescent="0.2">
      <c r="C27" s="97" t="s">
        <v>597</v>
      </c>
      <c r="D27" s="97"/>
      <c r="E27" s="97"/>
      <c r="F27" s="97"/>
      <c r="G27" s="98">
        <f>SUM(G25:G26)</f>
        <v>0</v>
      </c>
    </row>
    <row r="28" spans="1:7" x14ac:dyDescent="0.2">
      <c r="C28" s="99" t="s">
        <v>598</v>
      </c>
      <c r="G28" s="100">
        <f>G27/100*21</f>
        <v>0</v>
      </c>
    </row>
    <row r="29" spans="1:7" x14ac:dyDescent="0.2">
      <c r="C29" s="99" t="s">
        <v>599</v>
      </c>
      <c r="D29" s="99" t="s">
        <v>558</v>
      </c>
      <c r="E29" s="99" t="s">
        <v>558</v>
      </c>
      <c r="F29" s="99" t="s">
        <v>558</v>
      </c>
      <c r="G29" s="100">
        <f>SUM(G27:G28)</f>
        <v>0</v>
      </c>
    </row>
    <row r="31" spans="1:7" x14ac:dyDescent="0.2">
      <c r="B31" s="99"/>
      <c r="C31" s="101"/>
    </row>
    <row r="33" spans="2:3" x14ac:dyDescent="0.2">
      <c r="B33" s="99"/>
      <c r="C33" s="101"/>
    </row>
    <row r="34" spans="2:3" x14ac:dyDescent="0.2">
      <c r="C34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="90" zoomScaleNormal="100" zoomScaleSheetLayoutView="90" workbookViewId="0">
      <selection activeCell="G3" sqref="G3:G36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819</v>
      </c>
      <c r="D2" s="110"/>
      <c r="E2" s="110"/>
    </row>
    <row r="3" spans="1:37" ht="24" customHeight="1" x14ac:dyDescent="0.2">
      <c r="B3" s="113" t="s">
        <v>610</v>
      </c>
      <c r="C3" s="114" t="s">
        <v>820</v>
      </c>
      <c r="D3" s="115">
        <v>2</v>
      </c>
      <c r="E3" s="115" t="s">
        <v>450</v>
      </c>
      <c r="F3" s="175"/>
      <c r="G3" s="17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75"/>
      <c r="G4" s="17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75"/>
      <c r="G5" s="17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6</v>
      </c>
      <c r="E6" s="115" t="s">
        <v>450</v>
      </c>
      <c r="F6" s="175"/>
      <c r="G6" s="17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2</v>
      </c>
      <c r="E7" s="115" t="s">
        <v>450</v>
      </c>
      <c r="F7" s="175"/>
      <c r="G7" s="17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3</v>
      </c>
      <c r="E8" s="115" t="s">
        <v>450</v>
      </c>
      <c r="F8" s="175"/>
      <c r="G8" s="17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75"/>
      <c r="G9" s="17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4</v>
      </c>
      <c r="E10" s="115" t="s">
        <v>450</v>
      </c>
      <c r="F10" s="175"/>
      <c r="G10" s="17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4</v>
      </c>
      <c r="E11" s="115" t="s">
        <v>450</v>
      </c>
      <c r="F11" s="175"/>
      <c r="G11" s="17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926</v>
      </c>
      <c r="D12" s="115">
        <v>4</v>
      </c>
      <c r="E12" s="115" t="s">
        <v>624</v>
      </c>
      <c r="F12" s="175"/>
      <c r="G12" s="17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925</v>
      </c>
      <c r="D13" s="115">
        <v>6</v>
      </c>
      <c r="E13" s="115" t="s">
        <v>624</v>
      </c>
      <c r="F13" s="175"/>
      <c r="G13" s="17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10</v>
      </c>
      <c r="E14" s="115" t="s">
        <v>628</v>
      </c>
      <c r="F14" s="175"/>
      <c r="G14" s="17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6</v>
      </c>
      <c r="E15" s="115" t="s">
        <v>24</v>
      </c>
      <c r="F15" s="175"/>
      <c r="G15" s="175"/>
      <c r="H15" s="116">
        <f t="shared" si="0"/>
        <v>0</v>
      </c>
      <c r="I15" s="116">
        <f>D15*G15</f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1</v>
      </c>
      <c r="E16" s="115" t="s">
        <v>96</v>
      </c>
      <c r="F16" s="175"/>
      <c r="G16" s="175"/>
      <c r="H16" s="116">
        <f t="shared" si="0"/>
        <v>0</v>
      </c>
      <c r="I16" s="116">
        <f>D16*G16</f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900</v>
      </c>
      <c r="D17" s="115">
        <v>1</v>
      </c>
      <c r="E17" s="115" t="s">
        <v>96</v>
      </c>
      <c r="F17" s="175"/>
      <c r="G17" s="17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4.25" customHeight="1" x14ac:dyDescent="0.2">
      <c r="A18" s="108"/>
      <c r="B18" s="108"/>
      <c r="C18" s="123" t="s">
        <v>635</v>
      </c>
      <c r="D18" s="124"/>
      <c r="E18" s="124"/>
      <c r="F18" s="182"/>
      <c r="G18" s="182"/>
      <c r="K18" s="125">
        <f>SUM(K3:K17)</f>
        <v>0</v>
      </c>
    </row>
    <row r="19" spans="1:37" ht="6.75" customHeight="1" x14ac:dyDescent="0.2">
      <c r="A19" s="108"/>
      <c r="B19" s="108"/>
      <c r="C19" s="123"/>
      <c r="D19" s="124"/>
      <c r="E19" s="124"/>
      <c r="F19" s="182"/>
      <c r="G19" s="182"/>
      <c r="K19" s="125"/>
    </row>
    <row r="20" spans="1:37" ht="14.25" customHeight="1" x14ac:dyDescent="0.25">
      <c r="A20" s="108"/>
      <c r="B20" s="108"/>
      <c r="C20" s="109" t="s">
        <v>821</v>
      </c>
      <c r="D20" s="124"/>
      <c r="E20" s="124"/>
      <c r="F20" s="182"/>
      <c r="G20" s="182"/>
      <c r="K20" s="125"/>
    </row>
    <row r="21" spans="1:37" ht="14.25" customHeight="1" x14ac:dyDescent="0.2">
      <c r="A21" s="108"/>
      <c r="B21" s="108"/>
      <c r="C21" s="123"/>
      <c r="D21" s="124"/>
      <c r="E21" s="124"/>
      <c r="F21" s="182"/>
      <c r="G21" s="182"/>
    </row>
    <row r="22" spans="1:37" s="131" customFormat="1" ht="14.25" customHeight="1" x14ac:dyDescent="0.2">
      <c r="A22" s="126"/>
      <c r="B22" s="142" t="s">
        <v>637</v>
      </c>
      <c r="C22" s="202" t="s">
        <v>901</v>
      </c>
      <c r="D22" s="127"/>
      <c r="E22" s="127"/>
      <c r="F22" s="176"/>
      <c r="G22" s="176"/>
      <c r="H22" s="128"/>
      <c r="I22" s="128"/>
      <c r="J22" s="129"/>
      <c r="K22" s="12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</row>
    <row r="23" spans="1:37" s="131" customFormat="1" ht="14.25" customHeight="1" x14ac:dyDescent="0.2">
      <c r="A23" s="126"/>
      <c r="B23" s="142"/>
      <c r="C23" s="203"/>
      <c r="D23" s="127" t="s">
        <v>450</v>
      </c>
      <c r="E23" s="127">
        <v>1</v>
      </c>
      <c r="F23" s="176"/>
      <c r="G23" s="176"/>
      <c r="H23" s="128">
        <f>E23*F23</f>
        <v>0</v>
      </c>
      <c r="I23" s="128">
        <f>E23*G23</f>
        <v>0</v>
      </c>
      <c r="J23" s="129">
        <f>F23+G23</f>
        <v>0</v>
      </c>
      <c r="K23" s="129">
        <f>E23*J23</f>
        <v>0</v>
      </c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42" t="s">
        <v>638</v>
      </c>
      <c r="C24" s="132" t="s">
        <v>640</v>
      </c>
      <c r="D24" s="133" t="s">
        <v>450</v>
      </c>
      <c r="E24" s="133">
        <v>1</v>
      </c>
      <c r="F24" s="177"/>
      <c r="G24" s="17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42" t="s">
        <v>639</v>
      </c>
      <c r="C25" s="168" t="s">
        <v>924</v>
      </c>
      <c r="D25" s="133" t="s">
        <v>136</v>
      </c>
      <c r="E25" s="133">
        <v>5</v>
      </c>
      <c r="F25" s="177"/>
      <c r="G25" s="17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42" t="s">
        <v>641</v>
      </c>
      <c r="C26" s="134" t="s">
        <v>642</v>
      </c>
      <c r="D26" s="133" t="s">
        <v>136</v>
      </c>
      <c r="E26" s="133">
        <v>1.7</v>
      </c>
      <c r="F26" s="177"/>
      <c r="G26" s="17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ht="14.25" customHeight="1" x14ac:dyDescent="0.2">
      <c r="A27" s="108"/>
      <c r="B27" s="108"/>
      <c r="C27" s="123" t="s">
        <v>635</v>
      </c>
      <c r="D27" s="124"/>
      <c r="E27" s="124"/>
      <c r="F27" s="182"/>
      <c r="G27" s="182"/>
      <c r="K27" s="125">
        <f>SUM(K23:K26)</f>
        <v>0</v>
      </c>
    </row>
    <row r="28" spans="1:37" s="131" customFormat="1" ht="6.75" customHeight="1" x14ac:dyDescent="0.2">
      <c r="A28" s="126"/>
      <c r="B28" s="126"/>
      <c r="C28" s="135"/>
      <c r="D28" s="136"/>
      <c r="E28" s="136"/>
      <c r="F28" s="183"/>
      <c r="G28" s="183"/>
      <c r="H28" s="130"/>
      <c r="I28" s="130"/>
      <c r="J28" s="137"/>
      <c r="K28" s="137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</row>
    <row r="29" spans="1:37" ht="15.75" x14ac:dyDescent="0.25">
      <c r="C29" s="109" t="s">
        <v>822</v>
      </c>
      <c r="F29" s="182"/>
      <c r="G29" s="182"/>
    </row>
    <row r="30" spans="1:37" ht="24" x14ac:dyDescent="0.2">
      <c r="B30" s="113" t="s">
        <v>823</v>
      </c>
      <c r="C30" s="114" t="s">
        <v>824</v>
      </c>
      <c r="D30" s="115">
        <v>6</v>
      </c>
      <c r="E30" s="115" t="s">
        <v>825</v>
      </c>
      <c r="F30" s="175"/>
      <c r="G30" s="175"/>
      <c r="H30" s="116">
        <f>D30*F30</f>
        <v>0</v>
      </c>
      <c r="I30" s="116">
        <v>0</v>
      </c>
      <c r="J30" s="117">
        <f>F30+G30</f>
        <v>0</v>
      </c>
      <c r="K30" s="118">
        <f>J30*D30</f>
        <v>0</v>
      </c>
    </row>
    <row r="31" spans="1:37" s="131" customFormat="1" ht="12.75" x14ac:dyDescent="0.2">
      <c r="A31" s="139"/>
      <c r="B31" s="130"/>
      <c r="C31" s="135" t="s">
        <v>635</v>
      </c>
      <c r="D31" s="136"/>
      <c r="E31" s="136"/>
      <c r="F31" s="183"/>
      <c r="G31" s="183"/>
      <c r="H31" s="130"/>
      <c r="I31" s="130"/>
      <c r="J31" s="130"/>
      <c r="K31" s="140">
        <f>K30</f>
        <v>0</v>
      </c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</row>
    <row r="32" spans="1:37" x14ac:dyDescent="0.2">
      <c r="F32" s="182"/>
      <c r="G32" s="182"/>
    </row>
    <row r="33" spans="1:11" ht="12.75" x14ac:dyDescent="0.2">
      <c r="B33" s="143"/>
      <c r="C33" s="141" t="s">
        <v>826</v>
      </c>
      <c r="D33" s="115">
        <v>1</v>
      </c>
      <c r="E33" s="115" t="s">
        <v>96</v>
      </c>
      <c r="F33" s="175"/>
      <c r="G33" s="175"/>
      <c r="H33" s="116">
        <f t="shared" ref="H33:H36" si="4">D33*F33</f>
        <v>0</v>
      </c>
      <c r="I33" s="116">
        <v>0</v>
      </c>
      <c r="J33" s="117">
        <f>F33+G33</f>
        <v>0</v>
      </c>
      <c r="K33" s="118">
        <f>J33*D33</f>
        <v>0</v>
      </c>
    </row>
    <row r="34" spans="1:11" ht="12.75" x14ac:dyDescent="0.2">
      <c r="B34" s="143"/>
      <c r="C34" s="141" t="s">
        <v>827</v>
      </c>
      <c r="D34" s="115">
        <v>1</v>
      </c>
      <c r="E34" s="115" t="s">
        <v>96</v>
      </c>
      <c r="F34" s="175"/>
      <c r="G34" s="175"/>
      <c r="H34" s="116">
        <f t="shared" si="4"/>
        <v>0</v>
      </c>
      <c r="I34" s="116">
        <v>0</v>
      </c>
      <c r="J34" s="117">
        <f>F34+G34</f>
        <v>0</v>
      </c>
      <c r="K34" s="118">
        <f>J34*D34</f>
        <v>0</v>
      </c>
    </row>
    <row r="35" spans="1:11" ht="12.75" x14ac:dyDescent="0.2">
      <c r="B35" s="143"/>
      <c r="C35" s="141" t="s">
        <v>828</v>
      </c>
      <c r="D35" s="115">
        <v>1</v>
      </c>
      <c r="E35" s="115" t="s">
        <v>96</v>
      </c>
      <c r="F35" s="175"/>
      <c r="G35" s="175"/>
      <c r="H35" s="116">
        <f t="shared" si="4"/>
        <v>0</v>
      </c>
      <c r="I35" s="116">
        <v>0</v>
      </c>
      <c r="J35" s="117">
        <f>F35+G35</f>
        <v>0</v>
      </c>
      <c r="K35" s="118">
        <f>J35*D35</f>
        <v>0</v>
      </c>
    </row>
    <row r="36" spans="1:11" ht="12.75" x14ac:dyDescent="0.2">
      <c r="B36" s="143"/>
      <c r="C36" s="141" t="s">
        <v>829</v>
      </c>
      <c r="D36" s="115">
        <v>1</v>
      </c>
      <c r="E36" s="115" t="s">
        <v>96</v>
      </c>
      <c r="F36" s="175"/>
      <c r="G36" s="175"/>
      <c r="H36" s="116">
        <f t="shared" si="4"/>
        <v>0</v>
      </c>
      <c r="I36" s="116">
        <v>0</v>
      </c>
      <c r="J36" s="117">
        <f>F36+G36</f>
        <v>0</v>
      </c>
      <c r="K36" s="118">
        <f>J36*D36</f>
        <v>0</v>
      </c>
    </row>
    <row r="37" spans="1:11" ht="14.25" customHeight="1" x14ac:dyDescent="0.2">
      <c r="A37" s="108"/>
      <c r="B37" s="108"/>
      <c r="C37" s="123" t="s">
        <v>635</v>
      </c>
      <c r="D37" s="124"/>
      <c r="E37" s="124"/>
      <c r="K37" s="125">
        <f>SUM(K33:K36)</f>
        <v>0</v>
      </c>
    </row>
    <row r="39" spans="1:11" ht="12.75" x14ac:dyDescent="0.2">
      <c r="K39" s="118">
        <f>K37+K31+K27+K18</f>
        <v>0</v>
      </c>
    </row>
  </sheetData>
  <sheetProtection password="DE18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tabSelected="1" view="pageBreakPreview" topLeftCell="A136" zoomScale="130" zoomScaleNormal="100" zoomScaleSheetLayoutView="130" workbookViewId="0">
      <selection activeCell="G152" sqref="G15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90" t="s">
        <v>2</v>
      </c>
      <c r="B4" s="191"/>
      <c r="C4" s="2" t="s">
        <v>903</v>
      </c>
      <c r="D4" s="12"/>
      <c r="E4" s="192" t="s">
        <v>902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22</v>
      </c>
      <c r="C8" s="30" t="s">
        <v>23</v>
      </c>
      <c r="D8" s="31" t="s">
        <v>24</v>
      </c>
      <c r="E8" s="32">
        <v>513.89800000000002</v>
      </c>
      <c r="F8" s="169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x14ac:dyDescent="0.2">
      <c r="A9" s="28">
        <v>2</v>
      </c>
      <c r="B9" s="29" t="s">
        <v>48</v>
      </c>
      <c r="C9" s="30" t="s">
        <v>936</v>
      </c>
      <c r="D9" s="31" t="s">
        <v>24</v>
      </c>
      <c r="E9" s="32">
        <v>218.4</v>
      </c>
      <c r="F9" s="169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95" t="s">
        <v>643</v>
      </c>
      <c r="D10" s="196"/>
      <c r="E10" s="38">
        <v>8.85</v>
      </c>
      <c r="F10" s="178"/>
      <c r="G10" s="40"/>
      <c r="M10" s="36" t="s">
        <v>643</v>
      </c>
      <c r="O10" s="27"/>
    </row>
    <row r="11" spans="1:104" x14ac:dyDescent="0.2">
      <c r="A11" s="34"/>
      <c r="B11" s="37"/>
      <c r="C11" s="195" t="s">
        <v>644</v>
      </c>
      <c r="D11" s="196"/>
      <c r="E11" s="38">
        <v>1.5</v>
      </c>
      <c r="F11" s="178"/>
      <c r="G11" s="40"/>
      <c r="M11" s="36" t="s">
        <v>644</v>
      </c>
      <c r="O11" s="27"/>
    </row>
    <row r="12" spans="1:104" x14ac:dyDescent="0.2">
      <c r="A12" s="34"/>
      <c r="B12" s="37"/>
      <c r="C12" s="195" t="s">
        <v>645</v>
      </c>
      <c r="D12" s="196"/>
      <c r="E12" s="38">
        <v>7.8</v>
      </c>
      <c r="F12" s="178"/>
      <c r="G12" s="40"/>
      <c r="M12" s="36" t="s">
        <v>645</v>
      </c>
      <c r="O12" s="27"/>
    </row>
    <row r="13" spans="1:104" x14ac:dyDescent="0.2">
      <c r="A13" s="34"/>
      <c r="B13" s="37"/>
      <c r="C13" s="195" t="s">
        <v>646</v>
      </c>
      <c r="D13" s="196"/>
      <c r="E13" s="38">
        <v>2.2999999999999998</v>
      </c>
      <c r="F13" s="178"/>
      <c r="G13" s="40"/>
      <c r="M13" s="36" t="s">
        <v>646</v>
      </c>
      <c r="O13" s="27"/>
    </row>
    <row r="14" spans="1:104" x14ac:dyDescent="0.2">
      <c r="A14" s="34"/>
      <c r="B14" s="37"/>
      <c r="C14" s="195" t="s">
        <v>647</v>
      </c>
      <c r="D14" s="196"/>
      <c r="E14" s="38">
        <v>1.9</v>
      </c>
      <c r="F14" s="178"/>
      <c r="G14" s="40"/>
      <c r="M14" s="36" t="s">
        <v>647</v>
      </c>
      <c r="O14" s="27"/>
    </row>
    <row r="15" spans="1:104" x14ac:dyDescent="0.2">
      <c r="A15" s="34"/>
      <c r="B15" s="37"/>
      <c r="C15" s="195" t="s">
        <v>648</v>
      </c>
      <c r="D15" s="196"/>
      <c r="E15" s="38">
        <v>6.4</v>
      </c>
      <c r="F15" s="178"/>
      <c r="G15" s="40"/>
      <c r="M15" s="36" t="s">
        <v>648</v>
      </c>
      <c r="O15" s="27"/>
    </row>
    <row r="16" spans="1:104" x14ac:dyDescent="0.2">
      <c r="A16" s="34"/>
      <c r="B16" s="37"/>
      <c r="C16" s="195" t="s">
        <v>58</v>
      </c>
      <c r="D16" s="196"/>
      <c r="E16" s="38">
        <v>0</v>
      </c>
      <c r="F16" s="178"/>
      <c r="G16" s="40"/>
      <c r="M16" s="36" t="s">
        <v>58</v>
      </c>
      <c r="O16" s="27"/>
    </row>
    <row r="17" spans="1:104" x14ac:dyDescent="0.2">
      <c r="A17" s="34"/>
      <c r="B17" s="37"/>
      <c r="C17" s="195" t="s">
        <v>649</v>
      </c>
      <c r="D17" s="196"/>
      <c r="E17" s="38">
        <v>15.4</v>
      </c>
      <c r="F17" s="178"/>
      <c r="G17" s="40"/>
      <c r="M17" s="36" t="s">
        <v>649</v>
      </c>
      <c r="O17" s="27"/>
    </row>
    <row r="18" spans="1:104" x14ac:dyDescent="0.2">
      <c r="A18" s="34"/>
      <c r="B18" s="37"/>
      <c r="C18" s="195" t="s">
        <v>650</v>
      </c>
      <c r="D18" s="196"/>
      <c r="E18" s="38">
        <v>20.2</v>
      </c>
      <c r="F18" s="178"/>
      <c r="G18" s="40"/>
      <c r="M18" s="36" t="s">
        <v>650</v>
      </c>
      <c r="O18" s="27"/>
    </row>
    <row r="19" spans="1:104" x14ac:dyDescent="0.2">
      <c r="A19" s="34"/>
      <c r="B19" s="37"/>
      <c r="C19" s="195" t="s">
        <v>651</v>
      </c>
      <c r="D19" s="196"/>
      <c r="E19" s="38">
        <v>30.75</v>
      </c>
      <c r="F19" s="178"/>
      <c r="G19" s="40"/>
      <c r="M19" s="36" t="s">
        <v>651</v>
      </c>
      <c r="O19" s="27"/>
    </row>
    <row r="20" spans="1:104" x14ac:dyDescent="0.2">
      <c r="A20" s="34"/>
      <c r="B20" s="37"/>
      <c r="C20" s="195" t="s">
        <v>652</v>
      </c>
      <c r="D20" s="196"/>
      <c r="E20" s="38">
        <v>92.1</v>
      </c>
      <c r="F20" s="178"/>
      <c r="G20" s="40"/>
      <c r="M20" s="36" t="s">
        <v>652</v>
      </c>
      <c r="O20" s="27"/>
    </row>
    <row r="21" spans="1:104" x14ac:dyDescent="0.2">
      <c r="A21" s="34"/>
      <c r="B21" s="37"/>
      <c r="C21" s="195" t="s">
        <v>653</v>
      </c>
      <c r="D21" s="196"/>
      <c r="E21" s="38">
        <v>31.2</v>
      </c>
      <c r="F21" s="178"/>
      <c r="G21" s="40"/>
      <c r="M21" s="36" t="s">
        <v>653</v>
      </c>
      <c r="O21" s="27"/>
    </row>
    <row r="22" spans="1:104" x14ac:dyDescent="0.2">
      <c r="A22" s="28">
        <v>3</v>
      </c>
      <c r="B22" s="29" t="s">
        <v>654</v>
      </c>
      <c r="C22" s="30" t="s">
        <v>655</v>
      </c>
      <c r="D22" s="31" t="s">
        <v>24</v>
      </c>
      <c r="E22" s="32">
        <v>40.65</v>
      </c>
      <c r="F22" s="169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95" t="s">
        <v>656</v>
      </c>
      <c r="D23" s="196"/>
      <c r="E23" s="38">
        <v>40.65</v>
      </c>
      <c r="F23" s="178"/>
      <c r="G23" s="40"/>
      <c r="M23" s="36" t="s">
        <v>656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179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70</v>
      </c>
      <c r="C25" s="22" t="s">
        <v>71</v>
      </c>
      <c r="D25" s="23"/>
      <c r="E25" s="24"/>
      <c r="F25" s="180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72</v>
      </c>
      <c r="C26" s="30" t="s">
        <v>73</v>
      </c>
      <c r="D26" s="31" t="s">
        <v>24</v>
      </c>
      <c r="E26" s="32">
        <v>189.65</v>
      </c>
      <c r="F26" s="169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95" t="s">
        <v>649</v>
      </c>
      <c r="D27" s="196"/>
      <c r="E27" s="38">
        <v>15.4</v>
      </c>
      <c r="F27" s="181"/>
      <c r="G27" s="40"/>
      <c r="M27" s="36" t="s">
        <v>649</v>
      </c>
      <c r="O27" s="27"/>
    </row>
    <row r="28" spans="1:104" x14ac:dyDescent="0.2">
      <c r="A28" s="34"/>
      <c r="B28" s="37"/>
      <c r="C28" s="195" t="s">
        <v>650</v>
      </c>
      <c r="D28" s="196"/>
      <c r="E28" s="38">
        <v>20.2</v>
      </c>
      <c r="F28" s="181"/>
      <c r="G28" s="40"/>
      <c r="M28" s="36" t="s">
        <v>650</v>
      </c>
      <c r="O28" s="27"/>
    </row>
    <row r="29" spans="1:104" x14ac:dyDescent="0.2">
      <c r="A29" s="34"/>
      <c r="B29" s="37"/>
      <c r="C29" s="195" t="s">
        <v>651</v>
      </c>
      <c r="D29" s="196"/>
      <c r="E29" s="38">
        <v>30.75</v>
      </c>
      <c r="F29" s="181"/>
      <c r="G29" s="40"/>
      <c r="M29" s="36" t="s">
        <v>651</v>
      </c>
      <c r="O29" s="27"/>
    </row>
    <row r="30" spans="1:104" x14ac:dyDescent="0.2">
      <c r="A30" s="34"/>
      <c r="B30" s="37"/>
      <c r="C30" s="195" t="s">
        <v>652</v>
      </c>
      <c r="D30" s="196"/>
      <c r="E30" s="38">
        <v>92.1</v>
      </c>
      <c r="F30" s="181"/>
      <c r="G30" s="40"/>
      <c r="M30" s="36" t="s">
        <v>652</v>
      </c>
      <c r="O30" s="27"/>
    </row>
    <row r="31" spans="1:104" x14ac:dyDescent="0.2">
      <c r="A31" s="34"/>
      <c r="B31" s="37"/>
      <c r="C31" s="195" t="s">
        <v>653</v>
      </c>
      <c r="D31" s="196"/>
      <c r="E31" s="38">
        <v>31.2</v>
      </c>
      <c r="F31" s="181"/>
      <c r="G31" s="40"/>
      <c r="M31" s="36" t="s">
        <v>653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179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76</v>
      </c>
      <c r="C33" s="22" t="s">
        <v>77</v>
      </c>
      <c r="D33" s="23"/>
      <c r="E33" s="24"/>
      <c r="F33" s="180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78</v>
      </c>
      <c r="C34" s="30" t="s">
        <v>79</v>
      </c>
      <c r="D34" s="31" t="s">
        <v>24</v>
      </c>
      <c r="E34" s="32">
        <v>513.89800000000002</v>
      </c>
      <c r="F34" s="169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80</v>
      </c>
      <c r="C35" s="30" t="s">
        <v>81</v>
      </c>
      <c r="D35" s="31" t="s">
        <v>24</v>
      </c>
      <c r="E35" s="32">
        <v>513.89800000000002</v>
      </c>
      <c r="F35" s="169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86</v>
      </c>
      <c r="C36" s="30" t="s">
        <v>87</v>
      </c>
      <c r="D36" s="31" t="s">
        <v>24</v>
      </c>
      <c r="E36" s="32">
        <v>86.811000000000007</v>
      </c>
      <c r="F36" s="169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95" t="s">
        <v>657</v>
      </c>
      <c r="D37" s="196"/>
      <c r="E37" s="38">
        <v>12.236000000000001</v>
      </c>
      <c r="F37" s="181"/>
      <c r="G37" s="40"/>
      <c r="M37" s="36" t="s">
        <v>657</v>
      </c>
      <c r="O37" s="27"/>
    </row>
    <row r="38" spans="1:104" x14ac:dyDescent="0.2">
      <c r="A38" s="34"/>
      <c r="B38" s="37"/>
      <c r="C38" s="195" t="s">
        <v>658</v>
      </c>
      <c r="D38" s="196"/>
      <c r="E38" s="38">
        <v>57.375</v>
      </c>
      <c r="F38" s="181"/>
      <c r="G38" s="40"/>
      <c r="M38" s="36" t="s">
        <v>658</v>
      </c>
      <c r="O38" s="27"/>
    </row>
    <row r="39" spans="1:104" x14ac:dyDescent="0.2">
      <c r="A39" s="34"/>
      <c r="B39" s="37"/>
      <c r="C39" s="195" t="s">
        <v>659</v>
      </c>
      <c r="D39" s="196"/>
      <c r="E39" s="38">
        <v>3.6</v>
      </c>
      <c r="F39" s="181"/>
      <c r="G39" s="40"/>
      <c r="M39" s="36" t="s">
        <v>659</v>
      </c>
      <c r="O39" s="27"/>
    </row>
    <row r="40" spans="1:104" x14ac:dyDescent="0.2">
      <c r="A40" s="34"/>
      <c r="B40" s="37"/>
      <c r="C40" s="195" t="s">
        <v>660</v>
      </c>
      <c r="D40" s="196"/>
      <c r="E40" s="38">
        <v>12</v>
      </c>
      <c r="F40" s="181"/>
      <c r="G40" s="40"/>
      <c r="M40" s="36" t="s">
        <v>660</v>
      </c>
      <c r="O40" s="27"/>
    </row>
    <row r="41" spans="1:104" x14ac:dyDescent="0.2">
      <c r="A41" s="34"/>
      <c r="B41" s="37"/>
      <c r="C41" s="195" t="s">
        <v>36</v>
      </c>
      <c r="D41" s="196"/>
      <c r="E41" s="38">
        <v>1.6</v>
      </c>
      <c r="F41" s="181"/>
      <c r="G41" s="40"/>
      <c r="M41" s="36" t="s">
        <v>36</v>
      </c>
      <c r="O41" s="27"/>
    </row>
    <row r="42" spans="1:104" ht="22.5" x14ac:dyDescent="0.2">
      <c r="A42" s="28">
        <v>8</v>
      </c>
      <c r="B42" s="29" t="s">
        <v>661</v>
      </c>
      <c r="C42" s="30" t="s">
        <v>662</v>
      </c>
      <c r="D42" s="31" t="s">
        <v>24</v>
      </c>
      <c r="E42" s="32">
        <v>28.75</v>
      </c>
      <c r="F42" s="16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95" t="s">
        <v>643</v>
      </c>
      <c r="D43" s="196"/>
      <c r="E43" s="38">
        <v>8.85</v>
      </c>
      <c r="F43" s="181"/>
      <c r="G43" s="40"/>
      <c r="M43" s="36" t="s">
        <v>643</v>
      </c>
      <c r="O43" s="27"/>
    </row>
    <row r="44" spans="1:104" x14ac:dyDescent="0.2">
      <c r="A44" s="34"/>
      <c r="B44" s="37"/>
      <c r="C44" s="195" t="s">
        <v>644</v>
      </c>
      <c r="D44" s="196"/>
      <c r="E44" s="38">
        <v>1.5</v>
      </c>
      <c r="F44" s="181"/>
      <c r="G44" s="40"/>
      <c r="M44" s="36" t="s">
        <v>644</v>
      </c>
      <c r="O44" s="27"/>
    </row>
    <row r="45" spans="1:104" x14ac:dyDescent="0.2">
      <c r="A45" s="34"/>
      <c r="B45" s="37"/>
      <c r="C45" s="195" t="s">
        <v>645</v>
      </c>
      <c r="D45" s="196"/>
      <c r="E45" s="38">
        <v>7.8</v>
      </c>
      <c r="F45" s="181"/>
      <c r="G45" s="40"/>
      <c r="M45" s="36" t="s">
        <v>645</v>
      </c>
      <c r="O45" s="27"/>
    </row>
    <row r="46" spans="1:104" x14ac:dyDescent="0.2">
      <c r="A46" s="34"/>
      <c r="B46" s="37"/>
      <c r="C46" s="195" t="s">
        <v>646</v>
      </c>
      <c r="D46" s="196"/>
      <c r="E46" s="38">
        <v>2.2999999999999998</v>
      </c>
      <c r="F46" s="181"/>
      <c r="G46" s="40"/>
      <c r="M46" s="36" t="s">
        <v>646</v>
      </c>
      <c r="O46" s="27"/>
    </row>
    <row r="47" spans="1:104" x14ac:dyDescent="0.2">
      <c r="A47" s="34"/>
      <c r="B47" s="37"/>
      <c r="C47" s="195" t="s">
        <v>647</v>
      </c>
      <c r="D47" s="196"/>
      <c r="E47" s="38">
        <v>1.9</v>
      </c>
      <c r="F47" s="181"/>
      <c r="G47" s="40"/>
      <c r="M47" s="36" t="s">
        <v>647</v>
      </c>
      <c r="O47" s="27"/>
    </row>
    <row r="48" spans="1:104" x14ac:dyDescent="0.2">
      <c r="A48" s="34"/>
      <c r="B48" s="37"/>
      <c r="C48" s="195" t="s">
        <v>648</v>
      </c>
      <c r="D48" s="196"/>
      <c r="E48" s="38">
        <v>6.4</v>
      </c>
      <c r="F48" s="181"/>
      <c r="G48" s="40"/>
      <c r="M48" s="36" t="s">
        <v>648</v>
      </c>
      <c r="O48" s="27"/>
    </row>
    <row r="49" spans="1:104" x14ac:dyDescent="0.2">
      <c r="A49" s="28">
        <v>9</v>
      </c>
      <c r="B49" s="29" t="s">
        <v>92</v>
      </c>
      <c r="C49" s="30" t="s">
        <v>93</v>
      </c>
      <c r="D49" s="31" t="s">
        <v>24</v>
      </c>
      <c r="E49" s="32">
        <v>513.89800000000002</v>
      </c>
      <c r="F49" s="169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94</v>
      </c>
      <c r="C50" s="30" t="s">
        <v>95</v>
      </c>
      <c r="D50" s="31" t="s">
        <v>96</v>
      </c>
      <c r="E50" s="32">
        <v>1</v>
      </c>
      <c r="F50" s="169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179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105</v>
      </c>
      <c r="C52" s="22" t="s">
        <v>106</v>
      </c>
      <c r="D52" s="23"/>
      <c r="E52" s="24"/>
      <c r="F52" s="180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663</v>
      </c>
      <c r="C53" s="30" t="s">
        <v>664</v>
      </c>
      <c r="D53" s="31" t="s">
        <v>21</v>
      </c>
      <c r="E53" s="32">
        <v>1</v>
      </c>
      <c r="F53" s="169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107</v>
      </c>
      <c r="C54" s="30" t="s">
        <v>665</v>
      </c>
      <c r="D54" s="31" t="s">
        <v>21</v>
      </c>
      <c r="E54" s="32">
        <v>1</v>
      </c>
      <c r="F54" s="169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107</v>
      </c>
      <c r="C55" s="30" t="s">
        <v>108</v>
      </c>
      <c r="D55" s="31" t="s">
        <v>96</v>
      </c>
      <c r="E55" s="32">
        <v>1</v>
      </c>
      <c r="F55" s="169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109</v>
      </c>
      <c r="C56" s="30" t="s">
        <v>110</v>
      </c>
      <c r="D56" s="31" t="s">
        <v>96</v>
      </c>
      <c r="E56" s="32">
        <v>1</v>
      </c>
      <c r="F56" s="169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109</v>
      </c>
      <c r="C57" s="30" t="s">
        <v>666</v>
      </c>
      <c r="D57" s="31" t="s">
        <v>96</v>
      </c>
      <c r="E57" s="32">
        <v>1</v>
      </c>
      <c r="F57" s="169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111</v>
      </c>
      <c r="C58" s="30" t="s">
        <v>112</v>
      </c>
      <c r="D58" s="31" t="s">
        <v>96</v>
      </c>
      <c r="E58" s="32">
        <v>1</v>
      </c>
      <c r="F58" s="169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113</v>
      </c>
      <c r="C59" s="30" t="s">
        <v>114</v>
      </c>
      <c r="D59" s="31" t="s">
        <v>96</v>
      </c>
      <c r="E59" s="32">
        <v>1</v>
      </c>
      <c r="F59" s="169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179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115</v>
      </c>
      <c r="C61" s="22" t="s">
        <v>116</v>
      </c>
      <c r="D61" s="23"/>
      <c r="E61" s="24"/>
      <c r="F61" s="180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117</v>
      </c>
      <c r="C62" s="30" t="s">
        <v>118</v>
      </c>
      <c r="D62" s="31" t="s">
        <v>24</v>
      </c>
      <c r="E62" s="32">
        <v>50</v>
      </c>
      <c r="F62" s="169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179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119</v>
      </c>
      <c r="C64" s="22" t="s">
        <v>120</v>
      </c>
      <c r="D64" s="23"/>
      <c r="E64" s="24"/>
      <c r="F64" s="180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121</v>
      </c>
      <c r="C65" s="30" t="s">
        <v>122</v>
      </c>
      <c r="D65" s="31" t="s">
        <v>24</v>
      </c>
      <c r="E65" s="32">
        <v>268.08</v>
      </c>
      <c r="F65" s="169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95" t="s">
        <v>667</v>
      </c>
      <c r="D66" s="196"/>
      <c r="E66" s="38">
        <v>9.0299999999999994</v>
      </c>
      <c r="F66" s="181"/>
      <c r="G66" s="40"/>
      <c r="M66" s="36" t="s">
        <v>667</v>
      </c>
      <c r="O66" s="27"/>
    </row>
    <row r="67" spans="1:104" x14ac:dyDescent="0.2">
      <c r="A67" s="34"/>
      <c r="B67" s="37"/>
      <c r="C67" s="195" t="s">
        <v>656</v>
      </c>
      <c r="D67" s="196"/>
      <c r="E67" s="38">
        <v>40.65</v>
      </c>
      <c r="F67" s="181"/>
      <c r="G67" s="40"/>
      <c r="M67" s="36" t="s">
        <v>656</v>
      </c>
      <c r="O67" s="27"/>
    </row>
    <row r="68" spans="1:104" x14ac:dyDescent="0.2">
      <c r="A68" s="34"/>
      <c r="B68" s="37"/>
      <c r="C68" s="195" t="s">
        <v>643</v>
      </c>
      <c r="D68" s="196"/>
      <c r="E68" s="38">
        <v>8.85</v>
      </c>
      <c r="F68" s="181"/>
      <c r="G68" s="40"/>
      <c r="M68" s="36" t="s">
        <v>643</v>
      </c>
      <c r="O68" s="27"/>
    </row>
    <row r="69" spans="1:104" x14ac:dyDescent="0.2">
      <c r="A69" s="34"/>
      <c r="B69" s="37"/>
      <c r="C69" s="195" t="s">
        <v>644</v>
      </c>
      <c r="D69" s="196"/>
      <c r="E69" s="38">
        <v>1.5</v>
      </c>
      <c r="F69" s="181"/>
      <c r="G69" s="40"/>
      <c r="M69" s="36" t="s">
        <v>644</v>
      </c>
      <c r="O69" s="27"/>
    </row>
    <row r="70" spans="1:104" x14ac:dyDescent="0.2">
      <c r="A70" s="34"/>
      <c r="B70" s="37"/>
      <c r="C70" s="195" t="s">
        <v>645</v>
      </c>
      <c r="D70" s="196"/>
      <c r="E70" s="38">
        <v>7.8</v>
      </c>
      <c r="F70" s="181"/>
      <c r="G70" s="40"/>
      <c r="M70" s="36" t="s">
        <v>645</v>
      </c>
      <c r="O70" s="27"/>
    </row>
    <row r="71" spans="1:104" x14ac:dyDescent="0.2">
      <c r="A71" s="34"/>
      <c r="B71" s="37"/>
      <c r="C71" s="195" t="s">
        <v>646</v>
      </c>
      <c r="D71" s="196"/>
      <c r="E71" s="38">
        <v>2.2999999999999998</v>
      </c>
      <c r="F71" s="181"/>
      <c r="G71" s="40"/>
      <c r="M71" s="36" t="s">
        <v>646</v>
      </c>
      <c r="O71" s="27"/>
    </row>
    <row r="72" spans="1:104" x14ac:dyDescent="0.2">
      <c r="A72" s="34"/>
      <c r="B72" s="37"/>
      <c r="C72" s="195" t="s">
        <v>647</v>
      </c>
      <c r="D72" s="196"/>
      <c r="E72" s="38">
        <v>1.9</v>
      </c>
      <c r="F72" s="181"/>
      <c r="G72" s="40"/>
      <c r="M72" s="36" t="s">
        <v>647</v>
      </c>
      <c r="O72" s="27"/>
    </row>
    <row r="73" spans="1:104" x14ac:dyDescent="0.2">
      <c r="A73" s="34"/>
      <c r="B73" s="37"/>
      <c r="C73" s="195" t="s">
        <v>648</v>
      </c>
      <c r="D73" s="196"/>
      <c r="E73" s="38">
        <v>6.4</v>
      </c>
      <c r="F73" s="181"/>
      <c r="G73" s="40"/>
      <c r="M73" s="36" t="s">
        <v>648</v>
      </c>
      <c r="O73" s="27"/>
    </row>
    <row r="74" spans="1:104" x14ac:dyDescent="0.2">
      <c r="A74" s="34"/>
      <c r="B74" s="37"/>
      <c r="C74" s="195" t="s">
        <v>649</v>
      </c>
      <c r="D74" s="196"/>
      <c r="E74" s="38">
        <v>15.4</v>
      </c>
      <c r="F74" s="181"/>
      <c r="G74" s="40"/>
      <c r="M74" s="36" t="s">
        <v>649</v>
      </c>
      <c r="O74" s="27"/>
    </row>
    <row r="75" spans="1:104" x14ac:dyDescent="0.2">
      <c r="A75" s="34"/>
      <c r="B75" s="37"/>
      <c r="C75" s="195" t="s">
        <v>650</v>
      </c>
      <c r="D75" s="196"/>
      <c r="E75" s="38">
        <v>20.2</v>
      </c>
      <c r="F75" s="181"/>
      <c r="G75" s="40"/>
      <c r="M75" s="36" t="s">
        <v>650</v>
      </c>
      <c r="O75" s="27"/>
    </row>
    <row r="76" spans="1:104" x14ac:dyDescent="0.2">
      <c r="A76" s="34"/>
      <c r="B76" s="37"/>
      <c r="C76" s="195" t="s">
        <v>651</v>
      </c>
      <c r="D76" s="196"/>
      <c r="E76" s="38">
        <v>30.75</v>
      </c>
      <c r="F76" s="181"/>
      <c r="G76" s="40"/>
      <c r="M76" s="36" t="s">
        <v>651</v>
      </c>
      <c r="O76" s="27"/>
    </row>
    <row r="77" spans="1:104" x14ac:dyDescent="0.2">
      <c r="A77" s="34"/>
      <c r="B77" s="37"/>
      <c r="C77" s="195" t="s">
        <v>652</v>
      </c>
      <c r="D77" s="196"/>
      <c r="E77" s="38">
        <v>92.1</v>
      </c>
      <c r="F77" s="181"/>
      <c r="G77" s="40"/>
      <c r="M77" s="36" t="s">
        <v>652</v>
      </c>
      <c r="O77" s="27"/>
    </row>
    <row r="78" spans="1:104" x14ac:dyDescent="0.2">
      <c r="A78" s="34"/>
      <c r="B78" s="37"/>
      <c r="C78" s="195" t="s">
        <v>668</v>
      </c>
      <c r="D78" s="196"/>
      <c r="E78" s="38">
        <v>31.2</v>
      </c>
      <c r="F78" s="181"/>
      <c r="G78" s="40"/>
      <c r="M78" s="36" t="s">
        <v>668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179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123</v>
      </c>
      <c r="C80" s="22" t="s">
        <v>124</v>
      </c>
      <c r="D80" s="23"/>
      <c r="E80" s="24"/>
      <c r="F80" s="180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125</v>
      </c>
      <c r="C81" s="30" t="s">
        <v>126</v>
      </c>
      <c r="D81" s="31" t="s">
        <v>24</v>
      </c>
      <c r="E81" s="32">
        <v>28.75</v>
      </c>
      <c r="F81" s="169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95" t="s">
        <v>643</v>
      </c>
      <c r="D82" s="196"/>
      <c r="E82" s="38">
        <v>8.85</v>
      </c>
      <c r="F82" s="181"/>
      <c r="G82" s="40"/>
      <c r="M82" s="36" t="s">
        <v>643</v>
      </c>
      <c r="O82" s="27"/>
    </row>
    <row r="83" spans="1:104" x14ac:dyDescent="0.2">
      <c r="A83" s="34"/>
      <c r="B83" s="37"/>
      <c r="C83" s="195" t="s">
        <v>644</v>
      </c>
      <c r="D83" s="196"/>
      <c r="E83" s="38">
        <v>1.5</v>
      </c>
      <c r="F83" s="181"/>
      <c r="G83" s="40"/>
      <c r="M83" s="36" t="s">
        <v>644</v>
      </c>
      <c r="O83" s="27"/>
    </row>
    <row r="84" spans="1:104" x14ac:dyDescent="0.2">
      <c r="A84" s="34"/>
      <c r="B84" s="37"/>
      <c r="C84" s="195" t="s">
        <v>645</v>
      </c>
      <c r="D84" s="196"/>
      <c r="E84" s="38">
        <v>7.8</v>
      </c>
      <c r="F84" s="181"/>
      <c r="G84" s="40"/>
      <c r="M84" s="36" t="s">
        <v>645</v>
      </c>
      <c r="O84" s="27"/>
    </row>
    <row r="85" spans="1:104" x14ac:dyDescent="0.2">
      <c r="A85" s="34"/>
      <c r="B85" s="37"/>
      <c r="C85" s="195" t="s">
        <v>646</v>
      </c>
      <c r="D85" s="196"/>
      <c r="E85" s="38">
        <v>2.2999999999999998</v>
      </c>
      <c r="F85" s="181"/>
      <c r="G85" s="40"/>
      <c r="M85" s="36" t="s">
        <v>646</v>
      </c>
      <c r="O85" s="27"/>
    </row>
    <row r="86" spans="1:104" x14ac:dyDescent="0.2">
      <c r="A86" s="34"/>
      <c r="B86" s="37"/>
      <c r="C86" s="195" t="s">
        <v>647</v>
      </c>
      <c r="D86" s="196"/>
      <c r="E86" s="38">
        <v>1.9</v>
      </c>
      <c r="F86" s="181"/>
      <c r="G86" s="40"/>
      <c r="M86" s="36" t="s">
        <v>647</v>
      </c>
      <c r="O86" s="27"/>
    </row>
    <row r="87" spans="1:104" x14ac:dyDescent="0.2">
      <c r="A87" s="34"/>
      <c r="B87" s="37"/>
      <c r="C87" s="195" t="s">
        <v>648</v>
      </c>
      <c r="D87" s="196"/>
      <c r="E87" s="38">
        <v>6.4</v>
      </c>
      <c r="F87" s="181"/>
      <c r="G87" s="40"/>
      <c r="M87" s="36" t="s">
        <v>648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179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128</v>
      </c>
      <c r="C89" s="22" t="s">
        <v>129</v>
      </c>
      <c r="D89" s="23"/>
      <c r="E89" s="24"/>
      <c r="F89" s="180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669</v>
      </c>
      <c r="C90" s="30" t="s">
        <v>670</v>
      </c>
      <c r="D90" s="31" t="s">
        <v>136</v>
      </c>
      <c r="E90" s="32">
        <v>10.96</v>
      </c>
      <c r="F90" s="169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95" t="s">
        <v>671</v>
      </c>
      <c r="D91" s="196"/>
      <c r="E91" s="38">
        <v>5.28</v>
      </c>
      <c r="F91" s="181"/>
      <c r="G91" s="40"/>
      <c r="M91" s="36" t="s">
        <v>671</v>
      </c>
      <c r="O91" s="27"/>
    </row>
    <row r="92" spans="1:104" x14ac:dyDescent="0.2">
      <c r="A92" s="34"/>
      <c r="B92" s="37"/>
      <c r="C92" s="195" t="s">
        <v>672</v>
      </c>
      <c r="D92" s="196"/>
      <c r="E92" s="38">
        <v>5.0599999999999996</v>
      </c>
      <c r="F92" s="181"/>
      <c r="G92" s="40"/>
      <c r="M92" s="36" t="s">
        <v>672</v>
      </c>
      <c r="O92" s="27"/>
    </row>
    <row r="93" spans="1:104" x14ac:dyDescent="0.2">
      <c r="A93" s="34"/>
      <c r="B93" s="37"/>
      <c r="C93" s="195" t="s">
        <v>673</v>
      </c>
      <c r="D93" s="196"/>
      <c r="E93" s="38">
        <v>0.62</v>
      </c>
      <c r="F93" s="181"/>
      <c r="G93" s="40"/>
      <c r="M93" s="36" t="s">
        <v>673</v>
      </c>
      <c r="O93" s="27"/>
    </row>
    <row r="94" spans="1:104" x14ac:dyDescent="0.2">
      <c r="A94" s="28">
        <v>22</v>
      </c>
      <c r="B94" s="29" t="s">
        <v>139</v>
      </c>
      <c r="C94" s="30" t="s">
        <v>140</v>
      </c>
      <c r="D94" s="31" t="s">
        <v>24</v>
      </c>
      <c r="E94" s="32">
        <v>513.89800000000002</v>
      </c>
      <c r="F94" s="169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95" t="s">
        <v>674</v>
      </c>
      <c r="D95" s="196"/>
      <c r="E95" s="38">
        <v>42.77</v>
      </c>
      <c r="F95" s="181"/>
      <c r="G95" s="40"/>
      <c r="M95" s="36" t="s">
        <v>674</v>
      </c>
      <c r="O95" s="27"/>
    </row>
    <row r="96" spans="1:104" x14ac:dyDescent="0.2">
      <c r="A96" s="34"/>
      <c r="B96" s="37"/>
      <c r="C96" s="195" t="s">
        <v>675</v>
      </c>
      <c r="D96" s="196"/>
      <c r="E96" s="38">
        <v>-3.375</v>
      </c>
      <c r="F96" s="181"/>
      <c r="G96" s="40"/>
      <c r="M96" s="36" t="s">
        <v>675</v>
      </c>
      <c r="O96" s="27"/>
    </row>
    <row r="97" spans="1:104" x14ac:dyDescent="0.2">
      <c r="A97" s="34"/>
      <c r="B97" s="37"/>
      <c r="C97" s="195" t="s">
        <v>27</v>
      </c>
      <c r="D97" s="196"/>
      <c r="E97" s="38">
        <v>-1.5760000000000001</v>
      </c>
      <c r="F97" s="181"/>
      <c r="G97" s="40"/>
      <c r="M97" s="36" t="s">
        <v>27</v>
      </c>
      <c r="O97" s="27"/>
    </row>
    <row r="98" spans="1:104" x14ac:dyDescent="0.2">
      <c r="A98" s="34"/>
      <c r="B98" s="37"/>
      <c r="C98" s="195" t="s">
        <v>676</v>
      </c>
      <c r="D98" s="196"/>
      <c r="E98" s="38">
        <v>65.260000000000005</v>
      </c>
      <c r="F98" s="181"/>
      <c r="G98" s="40"/>
      <c r="M98" s="36" t="s">
        <v>676</v>
      </c>
      <c r="O98" s="27"/>
    </row>
    <row r="99" spans="1:104" x14ac:dyDescent="0.2">
      <c r="A99" s="34"/>
      <c r="B99" s="37"/>
      <c r="C99" s="195" t="s">
        <v>677</v>
      </c>
      <c r="D99" s="196"/>
      <c r="E99" s="38">
        <v>11.44</v>
      </c>
      <c r="F99" s="181"/>
      <c r="G99" s="40"/>
      <c r="M99" s="36" t="s">
        <v>677</v>
      </c>
      <c r="O99" s="27"/>
    </row>
    <row r="100" spans="1:104" x14ac:dyDescent="0.2">
      <c r="A100" s="34"/>
      <c r="B100" s="37"/>
      <c r="C100" s="195" t="s">
        <v>678</v>
      </c>
      <c r="D100" s="196"/>
      <c r="E100" s="38">
        <v>-6.75</v>
      </c>
      <c r="F100" s="181"/>
      <c r="G100" s="40"/>
      <c r="M100" s="36" t="s">
        <v>678</v>
      </c>
      <c r="O100" s="27"/>
    </row>
    <row r="101" spans="1:104" x14ac:dyDescent="0.2">
      <c r="A101" s="34"/>
      <c r="B101" s="37"/>
      <c r="C101" s="195" t="s">
        <v>329</v>
      </c>
      <c r="D101" s="196"/>
      <c r="E101" s="38">
        <v>-3.1520000000000001</v>
      </c>
      <c r="F101" s="181"/>
      <c r="G101" s="40"/>
      <c r="M101" s="36" t="s">
        <v>329</v>
      </c>
      <c r="O101" s="27"/>
    </row>
    <row r="102" spans="1:104" x14ac:dyDescent="0.2">
      <c r="A102" s="34"/>
      <c r="B102" s="37"/>
      <c r="C102" s="195" t="s">
        <v>679</v>
      </c>
      <c r="D102" s="196"/>
      <c r="E102" s="38">
        <v>98.67</v>
      </c>
      <c r="F102" s="181"/>
      <c r="G102" s="40"/>
      <c r="M102" s="36" t="s">
        <v>679</v>
      </c>
      <c r="O102" s="27"/>
    </row>
    <row r="103" spans="1:104" x14ac:dyDescent="0.2">
      <c r="A103" s="34"/>
      <c r="B103" s="37"/>
      <c r="C103" s="195" t="s">
        <v>680</v>
      </c>
      <c r="D103" s="196"/>
      <c r="E103" s="38">
        <v>17.16</v>
      </c>
      <c r="F103" s="181"/>
      <c r="G103" s="40"/>
      <c r="M103" s="36" t="s">
        <v>680</v>
      </c>
      <c r="O103" s="27"/>
    </row>
    <row r="104" spans="1:104" x14ac:dyDescent="0.2">
      <c r="A104" s="34"/>
      <c r="B104" s="37"/>
      <c r="C104" s="195" t="s">
        <v>26</v>
      </c>
      <c r="D104" s="196"/>
      <c r="E104" s="38">
        <v>-10.125</v>
      </c>
      <c r="F104" s="181"/>
      <c r="G104" s="40"/>
      <c r="M104" s="36" t="s">
        <v>26</v>
      </c>
      <c r="O104" s="27"/>
    </row>
    <row r="105" spans="1:104" x14ac:dyDescent="0.2">
      <c r="A105" s="34"/>
      <c r="B105" s="37"/>
      <c r="C105" s="195" t="s">
        <v>27</v>
      </c>
      <c r="D105" s="196"/>
      <c r="E105" s="38">
        <v>-1.5760000000000001</v>
      </c>
      <c r="F105" s="181"/>
      <c r="G105" s="40"/>
      <c r="M105" s="36" t="s">
        <v>27</v>
      </c>
      <c r="O105" s="27"/>
    </row>
    <row r="106" spans="1:104" x14ac:dyDescent="0.2">
      <c r="A106" s="34"/>
      <c r="B106" s="37"/>
      <c r="C106" s="195" t="s">
        <v>681</v>
      </c>
      <c r="D106" s="196"/>
      <c r="E106" s="38">
        <v>258.18</v>
      </c>
      <c r="F106" s="181"/>
      <c r="G106" s="40"/>
      <c r="M106" s="36" t="s">
        <v>681</v>
      </c>
      <c r="O106" s="27"/>
    </row>
    <row r="107" spans="1:104" x14ac:dyDescent="0.2">
      <c r="A107" s="34"/>
      <c r="B107" s="37"/>
      <c r="C107" s="195" t="s">
        <v>682</v>
      </c>
      <c r="D107" s="196"/>
      <c r="E107" s="38">
        <v>-9.4559999999999995</v>
      </c>
      <c r="F107" s="181"/>
      <c r="G107" s="40"/>
      <c r="M107" s="36" t="s">
        <v>682</v>
      </c>
      <c r="O107" s="27"/>
    </row>
    <row r="108" spans="1:104" x14ac:dyDescent="0.2">
      <c r="A108" s="34"/>
      <c r="B108" s="37"/>
      <c r="C108" s="195" t="s">
        <v>683</v>
      </c>
      <c r="D108" s="196"/>
      <c r="E108" s="38">
        <v>-20.25</v>
      </c>
      <c r="F108" s="181"/>
      <c r="G108" s="40"/>
      <c r="M108" s="36" t="s">
        <v>683</v>
      </c>
      <c r="O108" s="27"/>
    </row>
    <row r="109" spans="1:104" x14ac:dyDescent="0.2">
      <c r="A109" s="34"/>
      <c r="B109" s="37"/>
      <c r="C109" s="195" t="s">
        <v>684</v>
      </c>
      <c r="D109" s="196"/>
      <c r="E109" s="38">
        <v>86.58</v>
      </c>
      <c r="F109" s="181"/>
      <c r="G109" s="40"/>
      <c r="M109" s="36" t="s">
        <v>684</v>
      </c>
      <c r="O109" s="27"/>
    </row>
    <row r="110" spans="1:104" x14ac:dyDescent="0.2">
      <c r="A110" s="34"/>
      <c r="B110" s="37"/>
      <c r="C110" s="195" t="s">
        <v>678</v>
      </c>
      <c r="D110" s="196"/>
      <c r="E110" s="38">
        <v>-6.75</v>
      </c>
      <c r="F110" s="181"/>
      <c r="G110" s="40"/>
      <c r="M110" s="36" t="s">
        <v>678</v>
      </c>
      <c r="O110" s="27"/>
    </row>
    <row r="111" spans="1:104" x14ac:dyDescent="0.2">
      <c r="A111" s="34"/>
      <c r="B111" s="37"/>
      <c r="C111" s="195" t="s">
        <v>329</v>
      </c>
      <c r="D111" s="196"/>
      <c r="E111" s="38">
        <v>-3.1520000000000001</v>
      </c>
      <c r="F111" s="181"/>
      <c r="G111" s="40"/>
      <c r="M111" s="36" t="s">
        <v>329</v>
      </c>
      <c r="O111" s="27"/>
    </row>
    <row r="112" spans="1:104" x14ac:dyDescent="0.2">
      <c r="A112" s="28">
        <v>23</v>
      </c>
      <c r="B112" s="29" t="s">
        <v>141</v>
      </c>
      <c r="C112" s="30" t="s">
        <v>142</v>
      </c>
      <c r="D112" s="31" t="s">
        <v>24</v>
      </c>
      <c r="E112" s="32">
        <v>79.44</v>
      </c>
      <c r="F112" s="169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95" t="s">
        <v>685</v>
      </c>
      <c r="D113" s="196"/>
      <c r="E113" s="38">
        <v>3.15</v>
      </c>
      <c r="F113" s="181"/>
      <c r="G113" s="40"/>
      <c r="M113" s="36" t="s">
        <v>685</v>
      </c>
      <c r="O113" s="27"/>
    </row>
    <row r="114" spans="1:15" x14ac:dyDescent="0.2">
      <c r="A114" s="34"/>
      <c r="B114" s="37"/>
      <c r="C114" s="195" t="s">
        <v>686</v>
      </c>
      <c r="D114" s="196"/>
      <c r="E114" s="38">
        <v>20.07</v>
      </c>
      <c r="F114" s="181"/>
      <c r="G114" s="40"/>
      <c r="M114" s="36" t="s">
        <v>686</v>
      </c>
      <c r="O114" s="27"/>
    </row>
    <row r="115" spans="1:15" x14ac:dyDescent="0.2">
      <c r="A115" s="34"/>
      <c r="B115" s="37"/>
      <c r="C115" s="195" t="s">
        <v>687</v>
      </c>
      <c r="D115" s="196"/>
      <c r="E115" s="38">
        <v>-1.08</v>
      </c>
      <c r="F115" s="181"/>
      <c r="G115" s="40"/>
      <c r="M115" s="36" t="s">
        <v>687</v>
      </c>
      <c r="O115" s="27"/>
    </row>
    <row r="116" spans="1:15" x14ac:dyDescent="0.2">
      <c r="A116" s="34"/>
      <c r="B116" s="37"/>
      <c r="C116" s="195" t="s">
        <v>688</v>
      </c>
      <c r="D116" s="196"/>
      <c r="E116" s="38">
        <v>-2.0249999999999999</v>
      </c>
      <c r="F116" s="181"/>
      <c r="G116" s="40"/>
      <c r="M116" s="36" t="s">
        <v>688</v>
      </c>
      <c r="O116" s="27"/>
    </row>
    <row r="117" spans="1:15" x14ac:dyDescent="0.2">
      <c r="A117" s="34"/>
      <c r="B117" s="37"/>
      <c r="C117" s="195" t="s">
        <v>689</v>
      </c>
      <c r="D117" s="196"/>
      <c r="E117" s="38">
        <v>1.65</v>
      </c>
      <c r="F117" s="181"/>
      <c r="G117" s="40"/>
      <c r="M117" s="36" t="s">
        <v>689</v>
      </c>
      <c r="O117" s="27"/>
    </row>
    <row r="118" spans="1:15" x14ac:dyDescent="0.2">
      <c r="A118" s="34"/>
      <c r="B118" s="37"/>
      <c r="C118" s="195" t="s">
        <v>690</v>
      </c>
      <c r="D118" s="196"/>
      <c r="E118" s="38">
        <v>5.25</v>
      </c>
      <c r="F118" s="181"/>
      <c r="G118" s="40"/>
      <c r="M118" s="36" t="s">
        <v>690</v>
      </c>
      <c r="O118" s="27"/>
    </row>
    <row r="119" spans="1:15" x14ac:dyDescent="0.2">
      <c r="A119" s="34"/>
      <c r="B119" s="37"/>
      <c r="C119" s="195" t="s">
        <v>691</v>
      </c>
      <c r="D119" s="196"/>
      <c r="E119" s="38">
        <v>15.12</v>
      </c>
      <c r="F119" s="181"/>
      <c r="G119" s="40"/>
      <c r="M119" s="36" t="s">
        <v>691</v>
      </c>
      <c r="O119" s="27"/>
    </row>
    <row r="120" spans="1:15" x14ac:dyDescent="0.2">
      <c r="A120" s="34"/>
      <c r="B120" s="37"/>
      <c r="C120" s="195" t="s">
        <v>692</v>
      </c>
      <c r="D120" s="196"/>
      <c r="E120" s="38">
        <v>-2.52</v>
      </c>
      <c r="F120" s="181"/>
      <c r="G120" s="40"/>
      <c r="M120" s="36" t="s">
        <v>692</v>
      </c>
      <c r="O120" s="27"/>
    </row>
    <row r="121" spans="1:15" x14ac:dyDescent="0.2">
      <c r="A121" s="34"/>
      <c r="B121" s="37"/>
      <c r="C121" s="195" t="s">
        <v>693</v>
      </c>
      <c r="D121" s="196"/>
      <c r="E121" s="38">
        <v>17.82</v>
      </c>
      <c r="F121" s="181"/>
      <c r="G121" s="40"/>
      <c r="M121" s="36" t="s">
        <v>693</v>
      </c>
      <c r="O121" s="27"/>
    </row>
    <row r="122" spans="1:15" x14ac:dyDescent="0.2">
      <c r="A122" s="34"/>
      <c r="B122" s="37"/>
      <c r="C122" s="195" t="s">
        <v>687</v>
      </c>
      <c r="D122" s="196"/>
      <c r="E122" s="38">
        <v>-1.08</v>
      </c>
      <c r="F122" s="181"/>
      <c r="G122" s="40"/>
      <c r="M122" s="36" t="s">
        <v>687</v>
      </c>
      <c r="O122" s="27"/>
    </row>
    <row r="123" spans="1:15" x14ac:dyDescent="0.2">
      <c r="A123" s="34"/>
      <c r="B123" s="37"/>
      <c r="C123" s="195" t="s">
        <v>688</v>
      </c>
      <c r="D123" s="196"/>
      <c r="E123" s="38">
        <v>-2.0249999999999999</v>
      </c>
      <c r="F123" s="181"/>
      <c r="G123" s="40"/>
      <c r="M123" s="36" t="s">
        <v>688</v>
      </c>
      <c r="O123" s="27"/>
    </row>
    <row r="124" spans="1:15" x14ac:dyDescent="0.2">
      <c r="A124" s="34"/>
      <c r="B124" s="37"/>
      <c r="C124" s="195" t="s">
        <v>694</v>
      </c>
      <c r="D124" s="196"/>
      <c r="E124" s="38">
        <v>-3.33</v>
      </c>
      <c r="F124" s="181"/>
      <c r="G124" s="40"/>
      <c r="M124" s="36" t="s">
        <v>694</v>
      </c>
      <c r="O124" s="27"/>
    </row>
    <row r="125" spans="1:15" x14ac:dyDescent="0.2">
      <c r="A125" s="34"/>
      <c r="B125" s="37"/>
      <c r="C125" s="195" t="s">
        <v>695</v>
      </c>
      <c r="D125" s="196"/>
      <c r="E125" s="38">
        <v>5.6159999999999997</v>
      </c>
      <c r="F125" s="181"/>
      <c r="G125" s="40"/>
      <c r="M125" s="36" t="s">
        <v>695</v>
      </c>
      <c r="O125" s="27"/>
    </row>
    <row r="126" spans="1:15" x14ac:dyDescent="0.2">
      <c r="A126" s="34"/>
      <c r="B126" s="37"/>
      <c r="C126" s="195" t="s">
        <v>696</v>
      </c>
      <c r="D126" s="196"/>
      <c r="E126" s="38">
        <v>8.4239999999999995</v>
      </c>
      <c r="F126" s="181"/>
      <c r="G126" s="40"/>
      <c r="M126" s="36" t="s">
        <v>696</v>
      </c>
      <c r="O126" s="27"/>
    </row>
    <row r="127" spans="1:15" x14ac:dyDescent="0.2">
      <c r="A127" s="34"/>
      <c r="B127" s="37"/>
      <c r="C127" s="195" t="s">
        <v>697</v>
      </c>
      <c r="D127" s="196"/>
      <c r="E127" s="38">
        <v>10.8</v>
      </c>
      <c r="F127" s="181"/>
      <c r="G127" s="40"/>
      <c r="M127" s="36" t="s">
        <v>697</v>
      </c>
      <c r="O127" s="27"/>
    </row>
    <row r="128" spans="1:15" x14ac:dyDescent="0.2">
      <c r="A128" s="34"/>
      <c r="B128" s="37"/>
      <c r="C128" s="195" t="s">
        <v>698</v>
      </c>
      <c r="D128" s="196"/>
      <c r="E128" s="38">
        <v>3.6</v>
      </c>
      <c r="F128" s="181"/>
      <c r="G128" s="40"/>
      <c r="M128" s="36" t="s">
        <v>698</v>
      </c>
      <c r="O128" s="27"/>
    </row>
    <row r="129" spans="1:104" x14ac:dyDescent="0.2">
      <c r="A129" s="28">
        <v>24</v>
      </c>
      <c r="B129" s="29" t="s">
        <v>144</v>
      </c>
      <c r="C129" s="30" t="s">
        <v>145</v>
      </c>
      <c r="D129" s="31" t="s">
        <v>146</v>
      </c>
      <c r="E129" s="32">
        <v>38.793968</v>
      </c>
      <c r="F129" s="169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147</v>
      </c>
      <c r="C130" s="30" t="s">
        <v>148</v>
      </c>
      <c r="D130" s="31" t="s">
        <v>146</v>
      </c>
      <c r="E130" s="32">
        <v>155.175872</v>
      </c>
      <c r="F130" s="169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149</v>
      </c>
      <c r="C131" s="30" t="s">
        <v>150</v>
      </c>
      <c r="D131" s="31" t="s">
        <v>146</v>
      </c>
      <c r="E131" s="32">
        <v>38.793968</v>
      </c>
      <c r="F131" s="169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151</v>
      </c>
      <c r="C132" s="30" t="s">
        <v>152</v>
      </c>
      <c r="D132" s="31" t="s">
        <v>146</v>
      </c>
      <c r="E132" s="32">
        <v>543.11555199999998</v>
      </c>
      <c r="F132" s="169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153</v>
      </c>
      <c r="C133" s="30" t="s">
        <v>154</v>
      </c>
      <c r="D133" s="31" t="s">
        <v>146</v>
      </c>
      <c r="E133" s="32">
        <v>38.793968</v>
      </c>
      <c r="F133" s="169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155</v>
      </c>
      <c r="C134" s="30" t="s">
        <v>156</v>
      </c>
      <c r="D134" s="31" t="s">
        <v>146</v>
      </c>
      <c r="E134" s="32">
        <v>193.96984</v>
      </c>
      <c r="F134" s="169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157</v>
      </c>
      <c r="C135" s="30" t="s">
        <v>158</v>
      </c>
      <c r="D135" s="31" t="s">
        <v>146</v>
      </c>
      <c r="E135" s="32">
        <v>38.793968</v>
      </c>
      <c r="F135" s="169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179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159</v>
      </c>
      <c r="C137" s="22" t="s">
        <v>160</v>
      </c>
      <c r="D137" s="23"/>
      <c r="E137" s="24"/>
      <c r="F137" s="180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336</v>
      </c>
      <c r="C138" s="30" t="s">
        <v>337</v>
      </c>
      <c r="D138" s="31" t="s">
        <v>146</v>
      </c>
      <c r="E138" s="32">
        <v>21.951420800000001</v>
      </c>
      <c r="F138" s="169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179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161</v>
      </c>
      <c r="C140" s="22" t="s">
        <v>162</v>
      </c>
      <c r="D140" s="23"/>
      <c r="E140" s="24"/>
      <c r="F140" s="180"/>
      <c r="G140" s="25"/>
      <c r="H140" s="26"/>
      <c r="I140" s="26"/>
      <c r="O140" s="27">
        <v>1</v>
      </c>
    </row>
    <row r="141" spans="1:104" ht="22.5" x14ac:dyDescent="0.2">
      <c r="A141" s="28">
        <v>32</v>
      </c>
      <c r="B141" s="29" t="s">
        <v>163</v>
      </c>
      <c r="C141" s="30" t="s">
        <v>935</v>
      </c>
      <c r="D141" s="31" t="s">
        <v>24</v>
      </c>
      <c r="E141" s="32">
        <v>103.59</v>
      </c>
      <c r="F141" s="169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95" t="s">
        <v>699</v>
      </c>
      <c r="D142" s="196"/>
      <c r="E142" s="38">
        <v>79.44</v>
      </c>
      <c r="F142" s="181"/>
      <c r="G142" s="40"/>
      <c r="M142" s="36" t="s">
        <v>699</v>
      </c>
      <c r="O142" s="27"/>
    </row>
    <row r="143" spans="1:104" x14ac:dyDescent="0.2">
      <c r="A143" s="34"/>
      <c r="B143" s="37"/>
      <c r="C143" s="195" t="s">
        <v>700</v>
      </c>
      <c r="D143" s="196"/>
      <c r="E143" s="38">
        <v>24.15</v>
      </c>
      <c r="F143" s="181"/>
      <c r="G143" s="40"/>
      <c r="M143" s="36" t="s">
        <v>700</v>
      </c>
      <c r="O143" s="27"/>
    </row>
    <row r="144" spans="1:104" x14ac:dyDescent="0.2">
      <c r="A144" s="28">
        <v>33</v>
      </c>
      <c r="B144" s="29" t="s">
        <v>170</v>
      </c>
      <c r="C144" s="30" t="s">
        <v>171</v>
      </c>
      <c r="D144" s="31" t="s">
        <v>136</v>
      </c>
      <c r="E144" s="32">
        <v>70.45</v>
      </c>
      <c r="F144" s="169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95" t="s">
        <v>701</v>
      </c>
      <c r="D145" s="196"/>
      <c r="E145" s="38">
        <v>12.15</v>
      </c>
      <c r="F145" s="181"/>
      <c r="G145" s="40"/>
      <c r="M145" s="36" t="s">
        <v>701</v>
      </c>
      <c r="O145" s="27"/>
    </row>
    <row r="146" spans="1:104" x14ac:dyDescent="0.2">
      <c r="A146" s="34"/>
      <c r="B146" s="37"/>
      <c r="C146" s="195" t="s">
        <v>702</v>
      </c>
      <c r="D146" s="196"/>
      <c r="E146" s="38">
        <v>2.1</v>
      </c>
      <c r="F146" s="181"/>
      <c r="G146" s="40"/>
      <c r="M146" s="36" t="s">
        <v>702</v>
      </c>
      <c r="O146" s="27"/>
    </row>
    <row r="147" spans="1:104" x14ac:dyDescent="0.2">
      <c r="A147" s="34"/>
      <c r="B147" s="37"/>
      <c r="C147" s="195" t="s">
        <v>703</v>
      </c>
      <c r="D147" s="196"/>
      <c r="E147" s="38">
        <v>11.15</v>
      </c>
      <c r="F147" s="181"/>
      <c r="G147" s="40"/>
      <c r="M147" s="36" t="s">
        <v>703</v>
      </c>
      <c r="O147" s="27"/>
    </row>
    <row r="148" spans="1:104" x14ac:dyDescent="0.2">
      <c r="A148" s="34"/>
      <c r="B148" s="37"/>
      <c r="C148" s="195" t="s">
        <v>704</v>
      </c>
      <c r="D148" s="196"/>
      <c r="E148" s="38">
        <v>7.05</v>
      </c>
      <c r="F148" s="181"/>
      <c r="G148" s="40"/>
      <c r="M148" s="36" t="s">
        <v>704</v>
      </c>
      <c r="O148" s="27"/>
    </row>
    <row r="149" spans="1:104" x14ac:dyDescent="0.2">
      <c r="A149" s="34"/>
      <c r="B149" s="37"/>
      <c r="C149" s="195" t="s">
        <v>705</v>
      </c>
      <c r="D149" s="196"/>
      <c r="E149" s="38">
        <v>5.3</v>
      </c>
      <c r="F149" s="181"/>
      <c r="G149" s="40"/>
      <c r="M149" s="36" t="s">
        <v>705</v>
      </c>
      <c r="O149" s="27"/>
    </row>
    <row r="150" spans="1:104" x14ac:dyDescent="0.2">
      <c r="A150" s="34"/>
      <c r="B150" s="37"/>
      <c r="C150" s="195" t="s">
        <v>706</v>
      </c>
      <c r="D150" s="196"/>
      <c r="E150" s="38">
        <v>9.9</v>
      </c>
      <c r="F150" s="181"/>
      <c r="G150" s="40"/>
      <c r="M150" s="36" t="s">
        <v>706</v>
      </c>
      <c r="O150" s="27"/>
    </row>
    <row r="151" spans="1:104" x14ac:dyDescent="0.2">
      <c r="A151" s="34"/>
      <c r="B151" s="37"/>
      <c r="C151" s="195" t="s">
        <v>707</v>
      </c>
      <c r="D151" s="196"/>
      <c r="E151" s="38">
        <v>0</v>
      </c>
      <c r="F151" s="181"/>
      <c r="G151" s="40"/>
      <c r="M151" s="138">
        <v>4.541666666666667</v>
      </c>
      <c r="O151" s="27"/>
    </row>
    <row r="152" spans="1:104" x14ac:dyDescent="0.2">
      <c r="A152" s="34"/>
      <c r="B152" s="37"/>
      <c r="C152" s="195" t="s">
        <v>708</v>
      </c>
      <c r="D152" s="196"/>
      <c r="E152" s="38">
        <v>4.32</v>
      </c>
      <c r="F152" s="181"/>
      <c r="G152" s="40"/>
      <c r="M152" s="36" t="s">
        <v>708</v>
      </c>
      <c r="O152" s="27"/>
    </row>
    <row r="153" spans="1:104" x14ac:dyDescent="0.2">
      <c r="A153" s="34"/>
      <c r="B153" s="37"/>
      <c r="C153" s="195" t="s">
        <v>709</v>
      </c>
      <c r="D153" s="196"/>
      <c r="E153" s="38">
        <v>6.48</v>
      </c>
      <c r="F153" s="181"/>
      <c r="G153" s="40"/>
      <c r="M153" s="36" t="s">
        <v>709</v>
      </c>
      <c r="O153" s="27"/>
    </row>
    <row r="154" spans="1:104" x14ac:dyDescent="0.2">
      <c r="A154" s="34"/>
      <c r="B154" s="37"/>
      <c r="C154" s="195" t="s">
        <v>710</v>
      </c>
      <c r="D154" s="196"/>
      <c r="E154" s="38">
        <v>9</v>
      </c>
      <c r="F154" s="181"/>
      <c r="G154" s="40"/>
      <c r="M154" s="36" t="s">
        <v>710</v>
      </c>
      <c r="O154" s="27"/>
    </row>
    <row r="155" spans="1:104" x14ac:dyDescent="0.2">
      <c r="A155" s="34"/>
      <c r="B155" s="37"/>
      <c r="C155" s="195" t="s">
        <v>711</v>
      </c>
      <c r="D155" s="196"/>
      <c r="E155" s="38">
        <v>3</v>
      </c>
      <c r="F155" s="181"/>
      <c r="G155" s="40"/>
      <c r="M155" s="36" t="s">
        <v>711</v>
      </c>
      <c r="O155" s="27"/>
    </row>
    <row r="156" spans="1:104" x14ac:dyDescent="0.2">
      <c r="A156" s="28">
        <v>34</v>
      </c>
      <c r="B156" s="29" t="s">
        <v>712</v>
      </c>
      <c r="C156" s="30" t="s">
        <v>713</v>
      </c>
      <c r="D156" s="31" t="s">
        <v>4</v>
      </c>
      <c r="E156" s="169"/>
      <c r="F156" s="169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179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179</v>
      </c>
      <c r="C158" s="22" t="s">
        <v>180</v>
      </c>
      <c r="D158" s="23"/>
      <c r="E158" s="24"/>
      <c r="F158" s="180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714</v>
      </c>
      <c r="C159" s="30" t="s">
        <v>715</v>
      </c>
      <c r="D159" s="31" t="s">
        <v>373</v>
      </c>
      <c r="E159" s="32">
        <v>2</v>
      </c>
      <c r="F159" s="169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716</v>
      </c>
      <c r="C160" s="30" t="s">
        <v>717</v>
      </c>
      <c r="D160" s="31" t="s">
        <v>373</v>
      </c>
      <c r="E160" s="32">
        <v>2</v>
      </c>
      <c r="F160" s="169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718</v>
      </c>
      <c r="C161" s="30" t="s">
        <v>719</v>
      </c>
      <c r="D161" s="31" t="s">
        <v>373</v>
      </c>
      <c r="E161" s="32">
        <v>2</v>
      </c>
      <c r="F161" s="169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720</v>
      </c>
      <c r="C162" s="30" t="s">
        <v>721</v>
      </c>
      <c r="D162" s="31" t="s">
        <v>21</v>
      </c>
      <c r="E162" s="32">
        <v>2</v>
      </c>
      <c r="F162" s="169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722</v>
      </c>
      <c r="C163" s="30" t="s">
        <v>723</v>
      </c>
      <c r="D163" s="31" t="s">
        <v>21</v>
      </c>
      <c r="E163" s="32">
        <v>15</v>
      </c>
      <c r="F163" s="169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724</v>
      </c>
      <c r="C164" s="30" t="s">
        <v>725</v>
      </c>
      <c r="D164" s="31" t="s">
        <v>373</v>
      </c>
      <c r="E164" s="32">
        <v>3</v>
      </c>
      <c r="F164" s="169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181</v>
      </c>
      <c r="C165" s="30" t="s">
        <v>182</v>
      </c>
      <c r="D165" s="31" t="s">
        <v>21</v>
      </c>
      <c r="E165" s="32">
        <v>3</v>
      </c>
      <c r="F165" s="169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183</v>
      </c>
      <c r="C166" s="30" t="s">
        <v>726</v>
      </c>
      <c r="D166" s="31" t="s">
        <v>21</v>
      </c>
      <c r="E166" s="32">
        <v>3</v>
      </c>
      <c r="F166" s="169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187</v>
      </c>
      <c r="C167" s="30" t="s">
        <v>188</v>
      </c>
      <c r="D167" s="31" t="s">
        <v>21</v>
      </c>
      <c r="E167" s="32">
        <v>3</v>
      </c>
      <c r="F167" s="169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189</v>
      </c>
      <c r="C168" s="30" t="s">
        <v>190</v>
      </c>
      <c r="D168" s="31" t="s">
        <v>21</v>
      </c>
      <c r="E168" s="32">
        <v>15</v>
      </c>
      <c r="F168" s="169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191</v>
      </c>
      <c r="C169" s="30" t="s">
        <v>192</v>
      </c>
      <c r="D169" s="31" t="s">
        <v>21</v>
      </c>
      <c r="E169" s="32">
        <v>15</v>
      </c>
      <c r="F169" s="169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727</v>
      </c>
      <c r="C170" s="30" t="s">
        <v>728</v>
      </c>
      <c r="D170" s="31" t="s">
        <v>4</v>
      </c>
      <c r="E170" s="169"/>
      <c r="F170" s="169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179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199</v>
      </c>
      <c r="C172" s="22" t="s">
        <v>200</v>
      </c>
      <c r="D172" s="23"/>
      <c r="E172" s="24"/>
      <c r="F172" s="180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201</v>
      </c>
      <c r="C173" s="30" t="s">
        <v>202</v>
      </c>
      <c r="D173" s="31" t="s">
        <v>136</v>
      </c>
      <c r="E173" s="32">
        <v>212.1</v>
      </c>
      <c r="F173" s="169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95" t="s">
        <v>729</v>
      </c>
      <c r="D174" s="196"/>
      <c r="E174" s="38">
        <v>25.1</v>
      </c>
      <c r="F174" s="181"/>
      <c r="G174" s="40"/>
      <c r="M174" s="36" t="s">
        <v>729</v>
      </c>
      <c r="O174" s="27"/>
    </row>
    <row r="175" spans="1:104" x14ac:dyDescent="0.2">
      <c r="A175" s="34"/>
      <c r="B175" s="37"/>
      <c r="C175" s="195" t="s">
        <v>730</v>
      </c>
      <c r="D175" s="196"/>
      <c r="E175" s="38">
        <v>37.950000000000003</v>
      </c>
      <c r="F175" s="181"/>
      <c r="G175" s="40"/>
      <c r="M175" s="36" t="s">
        <v>730</v>
      </c>
      <c r="O175" s="27"/>
    </row>
    <row r="176" spans="1:104" x14ac:dyDescent="0.2">
      <c r="A176" s="34"/>
      <c r="B176" s="37"/>
      <c r="C176" s="195" t="s">
        <v>731</v>
      </c>
      <c r="D176" s="196"/>
      <c r="E176" s="38">
        <v>99.3</v>
      </c>
      <c r="F176" s="181"/>
      <c r="G176" s="40"/>
      <c r="M176" s="36" t="s">
        <v>731</v>
      </c>
      <c r="O176" s="27"/>
    </row>
    <row r="177" spans="1:104" x14ac:dyDescent="0.2">
      <c r="A177" s="34"/>
      <c r="B177" s="37"/>
      <c r="C177" s="195" t="s">
        <v>732</v>
      </c>
      <c r="D177" s="196"/>
      <c r="E177" s="38">
        <v>33.299999999999997</v>
      </c>
      <c r="F177" s="181"/>
      <c r="G177" s="40"/>
      <c r="M177" s="36" t="s">
        <v>732</v>
      </c>
      <c r="O177" s="27"/>
    </row>
    <row r="178" spans="1:104" x14ac:dyDescent="0.2">
      <c r="A178" s="34"/>
      <c r="B178" s="37"/>
      <c r="C178" s="195" t="s">
        <v>733</v>
      </c>
      <c r="D178" s="196"/>
      <c r="E178" s="38">
        <v>16.45</v>
      </c>
      <c r="F178" s="181"/>
      <c r="G178" s="40"/>
      <c r="M178" s="36" t="s">
        <v>733</v>
      </c>
      <c r="O178" s="27"/>
    </row>
    <row r="179" spans="1:104" x14ac:dyDescent="0.2">
      <c r="A179" s="28">
        <v>48</v>
      </c>
      <c r="B179" s="29" t="s">
        <v>207</v>
      </c>
      <c r="C179" s="30" t="s">
        <v>208</v>
      </c>
      <c r="D179" s="31" t="s">
        <v>24</v>
      </c>
      <c r="E179" s="32">
        <v>189.65</v>
      </c>
      <c r="F179" s="169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95" t="s">
        <v>649</v>
      </c>
      <c r="D180" s="196"/>
      <c r="E180" s="38">
        <v>15.4</v>
      </c>
      <c r="F180" s="181"/>
      <c r="G180" s="40"/>
      <c r="M180" s="36" t="s">
        <v>649</v>
      </c>
      <c r="O180" s="27"/>
    </row>
    <row r="181" spans="1:104" x14ac:dyDescent="0.2">
      <c r="A181" s="34"/>
      <c r="B181" s="37"/>
      <c r="C181" s="195" t="s">
        <v>650</v>
      </c>
      <c r="D181" s="196"/>
      <c r="E181" s="38">
        <v>20.2</v>
      </c>
      <c r="F181" s="181"/>
      <c r="G181" s="40"/>
      <c r="M181" s="36" t="s">
        <v>650</v>
      </c>
      <c r="O181" s="27"/>
    </row>
    <row r="182" spans="1:104" x14ac:dyDescent="0.2">
      <c r="A182" s="34"/>
      <c r="B182" s="37"/>
      <c r="C182" s="195" t="s">
        <v>651</v>
      </c>
      <c r="D182" s="196"/>
      <c r="E182" s="38">
        <v>30.75</v>
      </c>
      <c r="F182" s="181"/>
      <c r="G182" s="40"/>
      <c r="M182" s="36" t="s">
        <v>651</v>
      </c>
      <c r="O182" s="27"/>
    </row>
    <row r="183" spans="1:104" x14ac:dyDescent="0.2">
      <c r="A183" s="34"/>
      <c r="B183" s="37"/>
      <c r="C183" s="195" t="s">
        <v>652</v>
      </c>
      <c r="D183" s="196"/>
      <c r="E183" s="38">
        <v>92.1</v>
      </c>
      <c r="F183" s="181"/>
      <c r="G183" s="40"/>
      <c r="M183" s="36" t="s">
        <v>652</v>
      </c>
      <c r="O183" s="27"/>
    </row>
    <row r="184" spans="1:104" x14ac:dyDescent="0.2">
      <c r="A184" s="34"/>
      <c r="B184" s="37"/>
      <c r="C184" s="195" t="s">
        <v>653</v>
      </c>
      <c r="D184" s="196"/>
      <c r="E184" s="38">
        <v>31.2</v>
      </c>
      <c r="F184" s="181"/>
      <c r="G184" s="40"/>
      <c r="M184" s="36" t="s">
        <v>653</v>
      </c>
      <c r="O184" s="27"/>
    </row>
    <row r="185" spans="1:104" x14ac:dyDescent="0.2">
      <c r="A185" s="28">
        <v>49</v>
      </c>
      <c r="B185" s="29" t="s">
        <v>734</v>
      </c>
      <c r="C185" s="30" t="s">
        <v>735</v>
      </c>
      <c r="D185" s="31" t="s">
        <v>4</v>
      </c>
      <c r="E185" s="169"/>
      <c r="F185" s="169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179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214</v>
      </c>
      <c r="C187" s="22" t="s">
        <v>215</v>
      </c>
      <c r="D187" s="23"/>
      <c r="E187" s="24"/>
      <c r="F187" s="180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736</v>
      </c>
      <c r="C188" s="30" t="s">
        <v>737</v>
      </c>
      <c r="D188" s="31" t="s">
        <v>21</v>
      </c>
      <c r="E188" s="32">
        <v>12</v>
      </c>
      <c r="F188" s="169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738</v>
      </c>
      <c r="C189" s="30" t="s">
        <v>739</v>
      </c>
      <c r="D189" s="31" t="s">
        <v>21</v>
      </c>
      <c r="E189" s="32">
        <v>1</v>
      </c>
      <c r="F189" s="169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740</v>
      </c>
      <c r="C190" s="30" t="s">
        <v>934</v>
      </c>
      <c r="D190" s="31" t="s">
        <v>21</v>
      </c>
      <c r="E190" s="32">
        <v>12</v>
      </c>
      <c r="F190" s="169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95" t="s">
        <v>741</v>
      </c>
      <c r="D191" s="196"/>
      <c r="E191" s="38">
        <v>12</v>
      </c>
      <c r="F191" s="181"/>
      <c r="G191" s="40"/>
      <c r="M191" s="36" t="s">
        <v>741</v>
      </c>
      <c r="O191" s="27"/>
    </row>
    <row r="192" spans="1:104" x14ac:dyDescent="0.2">
      <c r="A192" s="28">
        <v>53</v>
      </c>
      <c r="B192" s="29" t="s">
        <v>222</v>
      </c>
      <c r="C192" s="30" t="s">
        <v>223</v>
      </c>
      <c r="D192" s="31" t="s">
        <v>21</v>
      </c>
      <c r="E192" s="32">
        <v>1</v>
      </c>
      <c r="F192" s="169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224</v>
      </c>
      <c r="C193" s="30" t="s">
        <v>742</v>
      </c>
      <c r="D193" s="31" t="s">
        <v>21</v>
      </c>
      <c r="E193" s="32">
        <v>1</v>
      </c>
      <c r="F193" s="169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226</v>
      </c>
      <c r="C194" s="30" t="s">
        <v>743</v>
      </c>
      <c r="D194" s="31" t="s">
        <v>21</v>
      </c>
      <c r="E194" s="32">
        <v>1</v>
      </c>
      <c r="F194" s="169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228</v>
      </c>
      <c r="C195" s="30" t="s">
        <v>229</v>
      </c>
      <c r="D195" s="31" t="s">
        <v>21</v>
      </c>
      <c r="E195" s="32">
        <v>1</v>
      </c>
      <c r="F195" s="169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230</v>
      </c>
      <c r="C196" s="30" t="s">
        <v>231</v>
      </c>
      <c r="D196" s="31" t="s">
        <v>21</v>
      </c>
      <c r="E196" s="32">
        <v>1</v>
      </c>
      <c r="F196" s="169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232</v>
      </c>
      <c r="C197" s="30" t="s">
        <v>744</v>
      </c>
      <c r="D197" s="31" t="s">
        <v>21</v>
      </c>
      <c r="E197" s="32">
        <v>1</v>
      </c>
      <c r="F197" s="169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234</v>
      </c>
      <c r="C198" s="30" t="s">
        <v>745</v>
      </c>
      <c r="D198" s="31" t="s">
        <v>21</v>
      </c>
      <c r="E198" s="32">
        <v>1</v>
      </c>
      <c r="F198" s="169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236</v>
      </c>
      <c r="C199" s="30" t="s">
        <v>235</v>
      </c>
      <c r="D199" s="31" t="s">
        <v>21</v>
      </c>
      <c r="E199" s="32">
        <v>1</v>
      </c>
      <c r="F199" s="169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84" customHeight="1" x14ac:dyDescent="0.2">
      <c r="A200" s="28">
        <v>61</v>
      </c>
      <c r="B200" s="29" t="s">
        <v>238</v>
      </c>
      <c r="C200" s="30" t="s">
        <v>939</v>
      </c>
      <c r="D200" s="31" t="s">
        <v>24</v>
      </c>
      <c r="E200" s="32">
        <v>7.5</v>
      </c>
      <c r="F200" s="169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95" t="s">
        <v>746</v>
      </c>
      <c r="D201" s="196"/>
      <c r="E201" s="38">
        <v>2.5</v>
      </c>
      <c r="F201" s="181"/>
      <c r="G201" s="40"/>
      <c r="M201" s="36" t="s">
        <v>746</v>
      </c>
      <c r="O201" s="27"/>
    </row>
    <row r="202" spans="1:104" x14ac:dyDescent="0.2">
      <c r="A202" s="34"/>
      <c r="B202" s="37"/>
      <c r="C202" s="195" t="s">
        <v>747</v>
      </c>
      <c r="D202" s="196"/>
      <c r="E202" s="38">
        <v>1.9</v>
      </c>
      <c r="F202" s="181"/>
      <c r="G202" s="40"/>
      <c r="M202" s="36" t="s">
        <v>747</v>
      </c>
      <c r="O202" s="27"/>
    </row>
    <row r="203" spans="1:104" x14ac:dyDescent="0.2">
      <c r="A203" s="34"/>
      <c r="B203" s="37"/>
      <c r="C203" s="195" t="s">
        <v>748</v>
      </c>
      <c r="D203" s="196"/>
      <c r="E203" s="38">
        <v>1.9</v>
      </c>
      <c r="F203" s="181"/>
      <c r="G203" s="40"/>
      <c r="M203" s="36" t="s">
        <v>748</v>
      </c>
      <c r="O203" s="27"/>
    </row>
    <row r="204" spans="1:104" x14ac:dyDescent="0.2">
      <c r="A204" s="34"/>
      <c r="B204" s="37"/>
      <c r="C204" s="195" t="s">
        <v>749</v>
      </c>
      <c r="D204" s="196"/>
      <c r="E204" s="38">
        <v>1.2</v>
      </c>
      <c r="F204" s="181"/>
      <c r="G204" s="40"/>
      <c r="M204" s="36" t="s">
        <v>749</v>
      </c>
      <c r="O204" s="27"/>
    </row>
    <row r="205" spans="1:104" x14ac:dyDescent="0.2">
      <c r="A205" s="28">
        <v>62</v>
      </c>
      <c r="B205" s="29" t="s">
        <v>750</v>
      </c>
      <c r="C205" s="30" t="s">
        <v>751</v>
      </c>
      <c r="D205" s="31" t="s">
        <v>4</v>
      </c>
      <c r="E205" s="169"/>
      <c r="F205" s="169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179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752</v>
      </c>
      <c r="C207" s="22" t="s">
        <v>753</v>
      </c>
      <c r="D207" s="23"/>
      <c r="E207" s="24"/>
      <c r="F207" s="180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754</v>
      </c>
      <c r="C208" s="30" t="s">
        <v>755</v>
      </c>
      <c r="D208" s="31" t="s">
        <v>136</v>
      </c>
      <c r="E208" s="32">
        <v>10.96</v>
      </c>
      <c r="F208" s="169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756</v>
      </c>
      <c r="C209" s="30" t="s">
        <v>757</v>
      </c>
      <c r="D209" s="31" t="s">
        <v>4</v>
      </c>
      <c r="E209" s="169"/>
      <c r="F209" s="169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179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251</v>
      </c>
      <c r="C211" s="22" t="s">
        <v>252</v>
      </c>
      <c r="D211" s="23"/>
      <c r="E211" s="24"/>
      <c r="F211" s="180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253</v>
      </c>
      <c r="C212" s="30" t="s">
        <v>254</v>
      </c>
      <c r="D212" s="31" t="s">
        <v>24</v>
      </c>
      <c r="E212" s="32">
        <v>28.75</v>
      </c>
      <c r="F212" s="169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95" t="s">
        <v>643</v>
      </c>
      <c r="D213" s="196"/>
      <c r="E213" s="38">
        <v>8.85</v>
      </c>
      <c r="F213" s="181"/>
      <c r="G213" s="40"/>
      <c r="M213" s="36" t="s">
        <v>643</v>
      </c>
      <c r="O213" s="27"/>
    </row>
    <row r="214" spans="1:104" x14ac:dyDescent="0.2">
      <c r="A214" s="34"/>
      <c r="B214" s="37"/>
      <c r="C214" s="195" t="s">
        <v>644</v>
      </c>
      <c r="D214" s="196"/>
      <c r="E214" s="38">
        <v>1.5</v>
      </c>
      <c r="F214" s="181"/>
      <c r="G214" s="40"/>
      <c r="M214" s="36" t="s">
        <v>644</v>
      </c>
      <c r="O214" s="27"/>
    </row>
    <row r="215" spans="1:104" x14ac:dyDescent="0.2">
      <c r="A215" s="34"/>
      <c r="B215" s="37"/>
      <c r="C215" s="195" t="s">
        <v>645</v>
      </c>
      <c r="D215" s="196"/>
      <c r="E215" s="38">
        <v>7.8</v>
      </c>
      <c r="F215" s="181"/>
      <c r="G215" s="40"/>
      <c r="M215" s="36" t="s">
        <v>645</v>
      </c>
      <c r="O215" s="27"/>
    </row>
    <row r="216" spans="1:104" x14ac:dyDescent="0.2">
      <c r="A216" s="34"/>
      <c r="B216" s="37"/>
      <c r="C216" s="195" t="s">
        <v>646</v>
      </c>
      <c r="D216" s="196"/>
      <c r="E216" s="38">
        <v>2.2999999999999998</v>
      </c>
      <c r="F216" s="181"/>
      <c r="G216" s="40"/>
      <c r="M216" s="36" t="s">
        <v>646</v>
      </c>
      <c r="O216" s="27"/>
    </row>
    <row r="217" spans="1:104" x14ac:dyDescent="0.2">
      <c r="A217" s="34"/>
      <c r="B217" s="37"/>
      <c r="C217" s="195" t="s">
        <v>647</v>
      </c>
      <c r="D217" s="196"/>
      <c r="E217" s="38">
        <v>1.9</v>
      </c>
      <c r="F217" s="181"/>
      <c r="G217" s="40"/>
      <c r="M217" s="36" t="s">
        <v>647</v>
      </c>
      <c r="O217" s="27"/>
    </row>
    <row r="218" spans="1:104" x14ac:dyDescent="0.2">
      <c r="A218" s="34"/>
      <c r="B218" s="37"/>
      <c r="C218" s="195" t="s">
        <v>648</v>
      </c>
      <c r="D218" s="196"/>
      <c r="E218" s="38">
        <v>6.4</v>
      </c>
      <c r="F218" s="181"/>
      <c r="G218" s="40"/>
      <c r="M218" s="36" t="s">
        <v>648</v>
      </c>
      <c r="O218" s="27"/>
    </row>
    <row r="219" spans="1:104" x14ac:dyDescent="0.2">
      <c r="A219" s="28">
        <v>66</v>
      </c>
      <c r="B219" s="29" t="s">
        <v>255</v>
      </c>
      <c r="C219" s="30" t="s">
        <v>256</v>
      </c>
      <c r="D219" s="31" t="s">
        <v>24</v>
      </c>
      <c r="E219" s="32">
        <v>28.75</v>
      </c>
      <c r="F219" s="169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257</v>
      </c>
      <c r="C220" s="30" t="s">
        <v>258</v>
      </c>
      <c r="D220" s="31" t="s">
        <v>24</v>
      </c>
      <c r="E220" s="32">
        <v>28.75</v>
      </c>
      <c r="F220" s="169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261</v>
      </c>
      <c r="C221" s="30" t="s">
        <v>262</v>
      </c>
      <c r="D221" s="31" t="s">
        <v>136</v>
      </c>
      <c r="E221" s="32">
        <v>70.45</v>
      </c>
      <c r="F221" s="169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264</v>
      </c>
      <c r="C222" s="30" t="s">
        <v>265</v>
      </c>
      <c r="D222" s="31" t="s">
        <v>24</v>
      </c>
      <c r="E222" s="32">
        <v>28.75</v>
      </c>
      <c r="F222" s="169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266</v>
      </c>
      <c r="C223" s="30" t="s">
        <v>267</v>
      </c>
      <c r="D223" s="31" t="s">
        <v>24</v>
      </c>
      <c r="E223" s="32">
        <v>28.75</v>
      </c>
      <c r="F223" s="169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x14ac:dyDescent="0.2">
      <c r="A224" s="28">
        <v>71</v>
      </c>
      <c r="B224" s="29" t="s">
        <v>268</v>
      </c>
      <c r="C224" s="30" t="s">
        <v>933</v>
      </c>
      <c r="D224" s="31" t="s">
        <v>24</v>
      </c>
      <c r="E224" s="32">
        <v>218.4</v>
      </c>
      <c r="F224" s="169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95" t="s">
        <v>649</v>
      </c>
      <c r="D225" s="196"/>
      <c r="E225" s="38">
        <v>15.4</v>
      </c>
      <c r="F225" s="181"/>
      <c r="G225" s="40"/>
      <c r="M225" s="36" t="s">
        <v>649</v>
      </c>
      <c r="O225" s="27"/>
    </row>
    <row r="226" spans="1:104" x14ac:dyDescent="0.2">
      <c r="A226" s="34"/>
      <c r="B226" s="37"/>
      <c r="C226" s="195" t="s">
        <v>643</v>
      </c>
      <c r="D226" s="196"/>
      <c r="E226" s="38">
        <v>8.85</v>
      </c>
      <c r="F226" s="181"/>
      <c r="G226" s="40"/>
      <c r="M226" s="36" t="s">
        <v>643</v>
      </c>
      <c r="O226" s="27"/>
    </row>
    <row r="227" spans="1:104" x14ac:dyDescent="0.2">
      <c r="A227" s="34"/>
      <c r="B227" s="37"/>
      <c r="C227" s="195" t="s">
        <v>644</v>
      </c>
      <c r="D227" s="196"/>
      <c r="E227" s="38">
        <v>1.5</v>
      </c>
      <c r="F227" s="181"/>
      <c r="G227" s="40"/>
      <c r="M227" s="36" t="s">
        <v>644</v>
      </c>
      <c r="O227" s="27"/>
    </row>
    <row r="228" spans="1:104" x14ac:dyDescent="0.2">
      <c r="A228" s="34"/>
      <c r="B228" s="37"/>
      <c r="C228" s="195" t="s">
        <v>645</v>
      </c>
      <c r="D228" s="196"/>
      <c r="E228" s="38">
        <v>7.8</v>
      </c>
      <c r="F228" s="181"/>
      <c r="G228" s="40"/>
      <c r="M228" s="36" t="s">
        <v>645</v>
      </c>
      <c r="O228" s="27"/>
    </row>
    <row r="229" spans="1:104" x14ac:dyDescent="0.2">
      <c r="A229" s="34"/>
      <c r="B229" s="37"/>
      <c r="C229" s="195" t="s">
        <v>646</v>
      </c>
      <c r="D229" s="196"/>
      <c r="E229" s="38">
        <v>2.2999999999999998</v>
      </c>
      <c r="F229" s="181"/>
      <c r="G229" s="40"/>
      <c r="M229" s="36" t="s">
        <v>646</v>
      </c>
      <c r="O229" s="27"/>
    </row>
    <row r="230" spans="1:104" x14ac:dyDescent="0.2">
      <c r="A230" s="34"/>
      <c r="B230" s="37"/>
      <c r="C230" s="195" t="s">
        <v>647</v>
      </c>
      <c r="D230" s="196"/>
      <c r="E230" s="38">
        <v>1.9</v>
      </c>
      <c r="F230" s="181"/>
      <c r="G230" s="40"/>
      <c r="M230" s="36" t="s">
        <v>647</v>
      </c>
      <c r="O230" s="27"/>
    </row>
    <row r="231" spans="1:104" x14ac:dyDescent="0.2">
      <c r="A231" s="34"/>
      <c r="B231" s="37"/>
      <c r="C231" s="195" t="s">
        <v>648</v>
      </c>
      <c r="D231" s="196"/>
      <c r="E231" s="38">
        <v>6.4</v>
      </c>
      <c r="F231" s="181"/>
      <c r="G231" s="40"/>
      <c r="M231" s="36" t="s">
        <v>648</v>
      </c>
      <c r="O231" s="27"/>
    </row>
    <row r="232" spans="1:104" x14ac:dyDescent="0.2">
      <c r="A232" s="34"/>
      <c r="B232" s="37"/>
      <c r="C232" s="195" t="s">
        <v>650</v>
      </c>
      <c r="D232" s="196"/>
      <c r="E232" s="38">
        <v>20.2</v>
      </c>
      <c r="F232" s="181"/>
      <c r="G232" s="40"/>
      <c r="M232" s="36" t="s">
        <v>650</v>
      </c>
      <c r="O232" s="27"/>
    </row>
    <row r="233" spans="1:104" x14ac:dyDescent="0.2">
      <c r="A233" s="34"/>
      <c r="B233" s="37"/>
      <c r="C233" s="195" t="s">
        <v>651</v>
      </c>
      <c r="D233" s="196"/>
      <c r="E233" s="38">
        <v>30.75</v>
      </c>
      <c r="F233" s="181"/>
      <c r="G233" s="40"/>
      <c r="M233" s="36" t="s">
        <v>651</v>
      </c>
      <c r="O233" s="27"/>
    </row>
    <row r="234" spans="1:104" x14ac:dyDescent="0.2">
      <c r="A234" s="34"/>
      <c r="B234" s="37"/>
      <c r="C234" s="195" t="s">
        <v>652</v>
      </c>
      <c r="D234" s="196"/>
      <c r="E234" s="38">
        <v>92.1</v>
      </c>
      <c r="F234" s="181"/>
      <c r="G234" s="40"/>
      <c r="M234" s="36" t="s">
        <v>652</v>
      </c>
      <c r="O234" s="27"/>
    </row>
    <row r="235" spans="1:104" x14ac:dyDescent="0.2">
      <c r="A235" s="34"/>
      <c r="B235" s="37"/>
      <c r="C235" s="195" t="s">
        <v>668</v>
      </c>
      <c r="D235" s="196"/>
      <c r="E235" s="38">
        <v>31.2</v>
      </c>
      <c r="F235" s="181"/>
      <c r="G235" s="40"/>
      <c r="M235" s="36" t="s">
        <v>668</v>
      </c>
      <c r="O235" s="27"/>
    </row>
    <row r="236" spans="1:104" x14ac:dyDescent="0.2">
      <c r="A236" s="28">
        <v>72</v>
      </c>
      <c r="B236" s="29" t="s">
        <v>269</v>
      </c>
      <c r="C236" s="30" t="s">
        <v>270</v>
      </c>
      <c r="D236" s="31" t="s">
        <v>24</v>
      </c>
      <c r="E236" s="32">
        <v>33.0625</v>
      </c>
      <c r="F236" s="169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95" t="s">
        <v>271</v>
      </c>
      <c r="D237" s="196"/>
      <c r="E237" s="38">
        <v>0</v>
      </c>
      <c r="F237" s="181"/>
      <c r="G237" s="40"/>
      <c r="M237" s="36" t="s">
        <v>271</v>
      </c>
      <c r="O237" s="27"/>
    </row>
    <row r="238" spans="1:104" x14ac:dyDescent="0.2">
      <c r="A238" s="34"/>
      <c r="B238" s="37"/>
      <c r="C238" s="195" t="s">
        <v>758</v>
      </c>
      <c r="D238" s="196"/>
      <c r="E238" s="38">
        <v>33.0625</v>
      </c>
      <c r="F238" s="181"/>
      <c r="G238" s="40"/>
      <c r="M238" s="36" t="s">
        <v>758</v>
      </c>
      <c r="O238" s="27"/>
    </row>
    <row r="239" spans="1:104" x14ac:dyDescent="0.2">
      <c r="A239" s="28">
        <v>73</v>
      </c>
      <c r="B239" s="29" t="s">
        <v>759</v>
      </c>
      <c r="C239" s="30" t="s">
        <v>760</v>
      </c>
      <c r="D239" s="31" t="s">
        <v>4</v>
      </c>
      <c r="E239" s="169"/>
      <c r="F239" s="169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179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278</v>
      </c>
      <c r="C241" s="22" t="s">
        <v>279</v>
      </c>
      <c r="D241" s="23"/>
      <c r="E241" s="24"/>
      <c r="F241" s="180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761</v>
      </c>
      <c r="C242" s="30" t="s">
        <v>762</v>
      </c>
      <c r="D242" s="31" t="s">
        <v>136</v>
      </c>
      <c r="E242" s="32">
        <v>37.229999999999997</v>
      </c>
      <c r="F242" s="169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95" t="s">
        <v>763</v>
      </c>
      <c r="D243" s="196"/>
      <c r="E243" s="38">
        <v>17.52</v>
      </c>
      <c r="F243" s="181"/>
      <c r="G243" s="40"/>
      <c r="M243" s="36" t="s">
        <v>763</v>
      </c>
      <c r="O243" s="27"/>
    </row>
    <row r="244" spans="1:104" x14ac:dyDescent="0.2">
      <c r="A244" s="34"/>
      <c r="B244" s="37"/>
      <c r="C244" s="195" t="s">
        <v>764</v>
      </c>
      <c r="D244" s="196"/>
      <c r="E244" s="38">
        <v>19.71</v>
      </c>
      <c r="F244" s="181"/>
      <c r="G244" s="40"/>
      <c r="M244" s="36" t="s">
        <v>764</v>
      </c>
      <c r="O244" s="27"/>
    </row>
    <row r="245" spans="1:104" x14ac:dyDescent="0.2">
      <c r="A245" s="28">
        <v>75</v>
      </c>
      <c r="B245" s="29" t="s">
        <v>765</v>
      </c>
      <c r="C245" s="30" t="s">
        <v>766</v>
      </c>
      <c r="D245" s="31" t="s">
        <v>136</v>
      </c>
      <c r="E245" s="32">
        <v>19.71</v>
      </c>
      <c r="F245" s="169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95" t="s">
        <v>767</v>
      </c>
      <c r="D246" s="196"/>
      <c r="E246" s="38">
        <v>19.71</v>
      </c>
      <c r="F246" s="181"/>
      <c r="G246" s="40"/>
      <c r="M246" s="36" t="s">
        <v>767</v>
      </c>
      <c r="O246" s="27"/>
    </row>
    <row r="247" spans="1:104" x14ac:dyDescent="0.2">
      <c r="A247" s="28">
        <v>76</v>
      </c>
      <c r="B247" s="29" t="s">
        <v>768</v>
      </c>
      <c r="C247" s="30" t="s">
        <v>769</v>
      </c>
      <c r="D247" s="31" t="s">
        <v>136</v>
      </c>
      <c r="E247" s="32">
        <v>19.71</v>
      </c>
      <c r="F247" s="169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770</v>
      </c>
      <c r="C248" s="30" t="s">
        <v>771</v>
      </c>
      <c r="D248" s="31" t="s">
        <v>136</v>
      </c>
      <c r="E248" s="32">
        <v>19.71</v>
      </c>
      <c r="F248" s="16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95" t="s">
        <v>767</v>
      </c>
      <c r="D249" s="196"/>
      <c r="E249" s="38">
        <v>19.71</v>
      </c>
      <c r="F249" s="181"/>
      <c r="G249" s="40"/>
      <c r="M249" s="36" t="s">
        <v>767</v>
      </c>
      <c r="O249" s="27"/>
    </row>
    <row r="250" spans="1:104" x14ac:dyDescent="0.2">
      <c r="A250" s="28">
        <v>78</v>
      </c>
      <c r="B250" s="29" t="s">
        <v>772</v>
      </c>
      <c r="C250" s="30" t="s">
        <v>773</v>
      </c>
      <c r="D250" s="31" t="s">
        <v>136</v>
      </c>
      <c r="E250" s="32">
        <v>19.71</v>
      </c>
      <c r="F250" s="169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95" t="s">
        <v>767</v>
      </c>
      <c r="D251" s="196"/>
      <c r="E251" s="38">
        <v>19.71</v>
      </c>
      <c r="F251" s="181"/>
      <c r="G251" s="40"/>
      <c r="M251" s="36" t="s">
        <v>767</v>
      </c>
      <c r="O251" s="27"/>
    </row>
    <row r="252" spans="1:104" ht="22.5" x14ac:dyDescent="0.2">
      <c r="A252" s="28">
        <v>79</v>
      </c>
      <c r="B252" s="29" t="s">
        <v>774</v>
      </c>
      <c r="C252" s="30" t="s">
        <v>775</v>
      </c>
      <c r="D252" s="31" t="s">
        <v>136</v>
      </c>
      <c r="E252" s="32">
        <v>12.54</v>
      </c>
      <c r="F252" s="169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95" t="s">
        <v>776</v>
      </c>
      <c r="D253" s="196"/>
      <c r="E253" s="38">
        <v>5</v>
      </c>
      <c r="F253" s="181"/>
      <c r="G253" s="40"/>
      <c r="M253" s="36" t="s">
        <v>776</v>
      </c>
      <c r="O253" s="27"/>
    </row>
    <row r="254" spans="1:104" x14ac:dyDescent="0.2">
      <c r="A254" s="34"/>
      <c r="B254" s="37"/>
      <c r="C254" s="195" t="s">
        <v>777</v>
      </c>
      <c r="D254" s="196"/>
      <c r="E254" s="38">
        <v>2.9</v>
      </c>
      <c r="F254" s="181"/>
      <c r="G254" s="40"/>
      <c r="M254" s="36" t="s">
        <v>777</v>
      </c>
      <c r="O254" s="27"/>
    </row>
    <row r="255" spans="1:104" x14ac:dyDescent="0.2">
      <c r="A255" s="34"/>
      <c r="B255" s="37"/>
      <c r="C255" s="195" t="s">
        <v>778</v>
      </c>
      <c r="D255" s="196"/>
      <c r="E255" s="38">
        <v>4.6399999999999997</v>
      </c>
      <c r="F255" s="181"/>
      <c r="G255" s="40"/>
      <c r="M255" s="36" t="s">
        <v>778</v>
      </c>
      <c r="O255" s="27"/>
    </row>
    <row r="256" spans="1:104" x14ac:dyDescent="0.2">
      <c r="A256" s="28">
        <v>80</v>
      </c>
      <c r="B256" s="29" t="s">
        <v>779</v>
      </c>
      <c r="C256" s="30" t="s">
        <v>780</v>
      </c>
      <c r="D256" s="31" t="s">
        <v>136</v>
      </c>
      <c r="E256" s="32">
        <v>12.54</v>
      </c>
      <c r="F256" s="169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280</v>
      </c>
      <c r="C257" s="30" t="s">
        <v>281</v>
      </c>
      <c r="D257" s="31" t="s">
        <v>24</v>
      </c>
      <c r="E257" s="32">
        <v>189.65</v>
      </c>
      <c r="F257" s="169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95" t="s">
        <v>649</v>
      </c>
      <c r="D258" s="196"/>
      <c r="E258" s="38">
        <v>15.4</v>
      </c>
      <c r="F258" s="181"/>
      <c r="G258" s="40"/>
      <c r="M258" s="36" t="s">
        <v>649</v>
      </c>
      <c r="O258" s="27"/>
    </row>
    <row r="259" spans="1:104" x14ac:dyDescent="0.2">
      <c r="A259" s="34"/>
      <c r="B259" s="37"/>
      <c r="C259" s="195" t="s">
        <v>650</v>
      </c>
      <c r="D259" s="196"/>
      <c r="E259" s="38">
        <v>20.2</v>
      </c>
      <c r="F259" s="181"/>
      <c r="G259" s="40"/>
      <c r="M259" s="36" t="s">
        <v>650</v>
      </c>
      <c r="O259" s="27"/>
    </row>
    <row r="260" spans="1:104" x14ac:dyDescent="0.2">
      <c r="A260" s="34"/>
      <c r="B260" s="37"/>
      <c r="C260" s="195" t="s">
        <v>651</v>
      </c>
      <c r="D260" s="196"/>
      <c r="E260" s="38">
        <v>30.75</v>
      </c>
      <c r="F260" s="181"/>
      <c r="G260" s="40"/>
      <c r="M260" s="36" t="s">
        <v>651</v>
      </c>
      <c r="O260" s="27"/>
    </row>
    <row r="261" spans="1:104" x14ac:dyDescent="0.2">
      <c r="A261" s="34"/>
      <c r="B261" s="37"/>
      <c r="C261" s="195" t="s">
        <v>652</v>
      </c>
      <c r="D261" s="196"/>
      <c r="E261" s="38">
        <v>92.1</v>
      </c>
      <c r="F261" s="181"/>
      <c r="G261" s="40"/>
      <c r="M261" s="36" t="s">
        <v>652</v>
      </c>
      <c r="O261" s="27"/>
    </row>
    <row r="262" spans="1:104" x14ac:dyDescent="0.2">
      <c r="A262" s="34"/>
      <c r="B262" s="37"/>
      <c r="C262" s="195" t="s">
        <v>668</v>
      </c>
      <c r="D262" s="196"/>
      <c r="E262" s="38">
        <v>31.2</v>
      </c>
      <c r="F262" s="181"/>
      <c r="G262" s="40"/>
      <c r="M262" s="36" t="s">
        <v>668</v>
      </c>
      <c r="O262" s="27"/>
    </row>
    <row r="263" spans="1:104" x14ac:dyDescent="0.2">
      <c r="A263" s="28">
        <v>82</v>
      </c>
      <c r="B263" s="29" t="s">
        <v>781</v>
      </c>
      <c r="C263" s="30" t="s">
        <v>921</v>
      </c>
      <c r="D263" s="31" t="s">
        <v>24</v>
      </c>
      <c r="E263" s="32">
        <v>15.4</v>
      </c>
      <c r="F263" s="169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95" t="s">
        <v>649</v>
      </c>
      <c r="D264" s="196"/>
      <c r="E264" s="38">
        <v>15.4</v>
      </c>
      <c r="F264" s="181"/>
      <c r="G264" s="40"/>
      <c r="M264" s="36" t="s">
        <v>649</v>
      </c>
      <c r="O264" s="27"/>
    </row>
    <row r="265" spans="1:104" x14ac:dyDescent="0.2">
      <c r="A265" s="28">
        <v>83</v>
      </c>
      <c r="B265" s="29" t="s">
        <v>284</v>
      </c>
      <c r="C265" s="30" t="s">
        <v>285</v>
      </c>
      <c r="D265" s="31" t="s">
        <v>24</v>
      </c>
      <c r="E265" s="32">
        <v>174.25</v>
      </c>
      <c r="F265" s="16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95" t="s">
        <v>650</v>
      </c>
      <c r="D266" s="196"/>
      <c r="E266" s="38">
        <v>20.2</v>
      </c>
      <c r="F266" s="181"/>
      <c r="G266" s="40"/>
      <c r="M266" s="36" t="s">
        <v>650</v>
      </c>
      <c r="O266" s="27"/>
    </row>
    <row r="267" spans="1:104" x14ac:dyDescent="0.2">
      <c r="A267" s="34"/>
      <c r="B267" s="37"/>
      <c r="C267" s="195" t="s">
        <v>651</v>
      </c>
      <c r="D267" s="196"/>
      <c r="E267" s="38">
        <v>30.75</v>
      </c>
      <c r="F267" s="181"/>
      <c r="G267" s="40"/>
      <c r="M267" s="36" t="s">
        <v>651</v>
      </c>
      <c r="O267" s="27"/>
    </row>
    <row r="268" spans="1:104" x14ac:dyDescent="0.2">
      <c r="A268" s="34"/>
      <c r="B268" s="37"/>
      <c r="C268" s="195" t="s">
        <v>652</v>
      </c>
      <c r="D268" s="196"/>
      <c r="E268" s="38">
        <v>92.1</v>
      </c>
      <c r="F268" s="181"/>
      <c r="G268" s="40"/>
      <c r="M268" s="36" t="s">
        <v>652</v>
      </c>
      <c r="O268" s="27"/>
    </row>
    <row r="269" spans="1:104" x14ac:dyDescent="0.2">
      <c r="A269" s="34"/>
      <c r="B269" s="37"/>
      <c r="C269" s="195" t="s">
        <v>668</v>
      </c>
      <c r="D269" s="196"/>
      <c r="E269" s="38">
        <v>31.2</v>
      </c>
      <c r="F269" s="181"/>
      <c r="G269" s="40"/>
      <c r="M269" s="36" t="s">
        <v>668</v>
      </c>
      <c r="O269" s="27"/>
    </row>
    <row r="270" spans="1:104" ht="22.5" x14ac:dyDescent="0.2">
      <c r="A270" s="28">
        <v>84</v>
      </c>
      <c r="B270" s="29" t="s">
        <v>782</v>
      </c>
      <c r="C270" s="30" t="s">
        <v>783</v>
      </c>
      <c r="D270" s="31" t="s">
        <v>136</v>
      </c>
      <c r="E270" s="32">
        <v>10</v>
      </c>
      <c r="F270" s="169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784</v>
      </c>
      <c r="C271" s="30" t="s">
        <v>785</v>
      </c>
      <c r="D271" s="31" t="s">
        <v>24</v>
      </c>
      <c r="E271" s="32">
        <v>15.4</v>
      </c>
      <c r="F271" s="169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288</v>
      </c>
      <c r="C272" s="30" t="s">
        <v>289</v>
      </c>
      <c r="D272" s="31" t="s">
        <v>136</v>
      </c>
      <c r="E272" s="32">
        <v>185.25</v>
      </c>
      <c r="F272" s="169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95" t="s">
        <v>729</v>
      </c>
      <c r="D273" s="196"/>
      <c r="E273" s="38">
        <v>25.1</v>
      </c>
      <c r="F273" s="181"/>
      <c r="G273" s="40"/>
      <c r="M273" s="36" t="s">
        <v>729</v>
      </c>
      <c r="O273" s="27"/>
    </row>
    <row r="274" spans="1:104" x14ac:dyDescent="0.2">
      <c r="A274" s="34"/>
      <c r="B274" s="37"/>
      <c r="C274" s="195" t="s">
        <v>290</v>
      </c>
      <c r="D274" s="196"/>
      <c r="E274" s="38">
        <v>-1.6</v>
      </c>
      <c r="F274" s="181"/>
      <c r="G274" s="40"/>
      <c r="M274" s="36" t="s">
        <v>290</v>
      </c>
      <c r="O274" s="27"/>
    </row>
    <row r="275" spans="1:104" x14ac:dyDescent="0.2">
      <c r="A275" s="34"/>
      <c r="B275" s="37"/>
      <c r="C275" s="195" t="s">
        <v>730</v>
      </c>
      <c r="D275" s="196"/>
      <c r="E275" s="38">
        <v>37.950000000000003</v>
      </c>
      <c r="F275" s="181"/>
      <c r="G275" s="40"/>
      <c r="M275" s="36" t="s">
        <v>730</v>
      </c>
      <c r="O275" s="27"/>
    </row>
    <row r="276" spans="1:104" x14ac:dyDescent="0.2">
      <c r="A276" s="34"/>
      <c r="B276" s="37"/>
      <c r="C276" s="195" t="s">
        <v>786</v>
      </c>
      <c r="D276" s="196"/>
      <c r="E276" s="38">
        <v>-2.4</v>
      </c>
      <c r="F276" s="181"/>
      <c r="G276" s="40"/>
      <c r="M276" s="36" t="s">
        <v>786</v>
      </c>
      <c r="O276" s="27"/>
    </row>
    <row r="277" spans="1:104" x14ac:dyDescent="0.2">
      <c r="A277" s="34"/>
      <c r="B277" s="37"/>
      <c r="C277" s="195" t="s">
        <v>731</v>
      </c>
      <c r="D277" s="196"/>
      <c r="E277" s="38">
        <v>99.3</v>
      </c>
      <c r="F277" s="181"/>
      <c r="G277" s="40"/>
      <c r="M277" s="36" t="s">
        <v>731</v>
      </c>
      <c r="O277" s="27"/>
    </row>
    <row r="278" spans="1:104" x14ac:dyDescent="0.2">
      <c r="A278" s="34"/>
      <c r="B278" s="37"/>
      <c r="C278" s="195" t="s">
        <v>787</v>
      </c>
      <c r="D278" s="196"/>
      <c r="E278" s="38">
        <v>-4.8</v>
      </c>
      <c r="F278" s="181"/>
      <c r="G278" s="40"/>
      <c r="M278" s="36" t="s">
        <v>787</v>
      </c>
      <c r="O278" s="27"/>
    </row>
    <row r="279" spans="1:104" x14ac:dyDescent="0.2">
      <c r="A279" s="34"/>
      <c r="B279" s="37"/>
      <c r="C279" s="195" t="s">
        <v>732</v>
      </c>
      <c r="D279" s="196"/>
      <c r="E279" s="38">
        <v>33.299999999999997</v>
      </c>
      <c r="F279" s="181"/>
      <c r="G279" s="40"/>
      <c r="M279" s="36" t="s">
        <v>732</v>
      </c>
      <c r="O279" s="27"/>
    </row>
    <row r="280" spans="1:104" x14ac:dyDescent="0.2">
      <c r="A280" s="34"/>
      <c r="B280" s="37"/>
      <c r="C280" s="195" t="s">
        <v>290</v>
      </c>
      <c r="D280" s="196"/>
      <c r="E280" s="38">
        <v>-1.6</v>
      </c>
      <c r="F280" s="181"/>
      <c r="G280" s="40"/>
      <c r="M280" s="36" t="s">
        <v>290</v>
      </c>
      <c r="O280" s="27"/>
    </row>
    <row r="281" spans="1:104" x14ac:dyDescent="0.2">
      <c r="A281" s="28">
        <v>87</v>
      </c>
      <c r="B281" s="29" t="s">
        <v>788</v>
      </c>
      <c r="C281" s="30" t="s">
        <v>789</v>
      </c>
      <c r="D281" s="31" t="s">
        <v>136</v>
      </c>
      <c r="E281" s="32">
        <v>12.54</v>
      </c>
      <c r="F281" s="169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790</v>
      </c>
      <c r="C282" s="30" t="s">
        <v>932</v>
      </c>
      <c r="D282" s="31" t="s">
        <v>136</v>
      </c>
      <c r="E282" s="32">
        <v>19.71</v>
      </c>
      <c r="F282" s="169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790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791</v>
      </c>
      <c r="C283" s="30" t="s">
        <v>792</v>
      </c>
      <c r="D283" s="31" t="s">
        <v>24</v>
      </c>
      <c r="E283" s="32">
        <v>16.940000000000001</v>
      </c>
      <c r="F283" s="169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95" t="s">
        <v>793</v>
      </c>
      <c r="D284" s="196"/>
      <c r="E284" s="38">
        <v>16.940000000000001</v>
      </c>
      <c r="F284" s="181"/>
      <c r="G284" s="40"/>
      <c r="M284" s="36" t="s">
        <v>793</v>
      </c>
      <c r="O284" s="27"/>
    </row>
    <row r="285" spans="1:104" x14ac:dyDescent="0.2">
      <c r="A285" s="28">
        <v>90</v>
      </c>
      <c r="B285" s="29" t="s">
        <v>294</v>
      </c>
      <c r="C285" s="30" t="s">
        <v>295</v>
      </c>
      <c r="D285" s="31" t="s">
        <v>24</v>
      </c>
      <c r="E285" s="32">
        <v>191.67500000000001</v>
      </c>
      <c r="F285" s="169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95" t="s">
        <v>794</v>
      </c>
      <c r="D286" s="196"/>
      <c r="E286" s="38">
        <v>191.67500000000001</v>
      </c>
      <c r="F286" s="181"/>
      <c r="G286" s="40"/>
      <c r="M286" s="36" t="s">
        <v>794</v>
      </c>
      <c r="O286" s="27"/>
    </row>
    <row r="287" spans="1:104" x14ac:dyDescent="0.2">
      <c r="A287" s="28">
        <v>91</v>
      </c>
      <c r="B287" s="29" t="s">
        <v>795</v>
      </c>
      <c r="C287" s="30" t="s">
        <v>796</v>
      </c>
      <c r="D287" s="31" t="s">
        <v>4</v>
      </c>
      <c r="E287" s="169"/>
      <c r="F287" s="169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179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300</v>
      </c>
      <c r="C289" s="22" t="s">
        <v>301</v>
      </c>
      <c r="D289" s="23"/>
      <c r="E289" s="24"/>
      <c r="F289" s="180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302</v>
      </c>
      <c r="C290" s="30" t="s">
        <v>303</v>
      </c>
      <c r="D290" s="31" t="s">
        <v>24</v>
      </c>
      <c r="E290" s="32">
        <v>98.204999999999998</v>
      </c>
      <c r="F290" s="169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95" t="s">
        <v>797</v>
      </c>
      <c r="D291" s="196"/>
      <c r="E291" s="38">
        <v>0</v>
      </c>
      <c r="F291" s="181"/>
      <c r="G291" s="40"/>
      <c r="M291" s="36">
        <v>0</v>
      </c>
      <c r="O291" s="27"/>
    </row>
    <row r="292" spans="1:104" x14ac:dyDescent="0.2">
      <c r="A292" s="34"/>
      <c r="B292" s="37"/>
      <c r="C292" s="195" t="s">
        <v>700</v>
      </c>
      <c r="D292" s="196"/>
      <c r="E292" s="38">
        <v>24.15</v>
      </c>
      <c r="F292" s="181"/>
      <c r="G292" s="40"/>
      <c r="M292" s="36" t="s">
        <v>700</v>
      </c>
      <c r="O292" s="27"/>
    </row>
    <row r="293" spans="1:104" x14ac:dyDescent="0.2">
      <c r="A293" s="34"/>
      <c r="B293" s="37"/>
      <c r="C293" s="195" t="s">
        <v>685</v>
      </c>
      <c r="D293" s="196"/>
      <c r="E293" s="38">
        <v>3.15</v>
      </c>
      <c r="F293" s="181"/>
      <c r="G293" s="40"/>
      <c r="M293" s="36" t="s">
        <v>685</v>
      </c>
      <c r="O293" s="27"/>
    </row>
    <row r="294" spans="1:104" x14ac:dyDescent="0.2">
      <c r="A294" s="34"/>
      <c r="B294" s="37"/>
      <c r="C294" s="195" t="s">
        <v>686</v>
      </c>
      <c r="D294" s="196"/>
      <c r="E294" s="38">
        <v>20.07</v>
      </c>
      <c r="F294" s="181"/>
      <c r="G294" s="40"/>
      <c r="M294" s="36" t="s">
        <v>686</v>
      </c>
      <c r="O294" s="27"/>
    </row>
    <row r="295" spans="1:104" x14ac:dyDescent="0.2">
      <c r="A295" s="34"/>
      <c r="B295" s="37"/>
      <c r="C295" s="195" t="s">
        <v>687</v>
      </c>
      <c r="D295" s="196"/>
      <c r="E295" s="38">
        <v>-1.08</v>
      </c>
      <c r="F295" s="181"/>
      <c r="G295" s="40"/>
      <c r="M295" s="36" t="s">
        <v>687</v>
      </c>
      <c r="O295" s="27"/>
    </row>
    <row r="296" spans="1:104" x14ac:dyDescent="0.2">
      <c r="A296" s="34"/>
      <c r="B296" s="37"/>
      <c r="C296" s="195" t="s">
        <v>688</v>
      </c>
      <c r="D296" s="196"/>
      <c r="E296" s="38">
        <v>-2.0249999999999999</v>
      </c>
      <c r="F296" s="181"/>
      <c r="G296" s="40"/>
      <c r="M296" s="36" t="s">
        <v>688</v>
      </c>
      <c r="O296" s="27"/>
    </row>
    <row r="297" spans="1:104" x14ac:dyDescent="0.2">
      <c r="A297" s="34"/>
      <c r="B297" s="37"/>
      <c r="C297" s="195" t="s">
        <v>689</v>
      </c>
      <c r="D297" s="196"/>
      <c r="E297" s="38">
        <v>1.65</v>
      </c>
      <c r="F297" s="181"/>
      <c r="G297" s="40"/>
      <c r="M297" s="36" t="s">
        <v>689</v>
      </c>
      <c r="O297" s="27"/>
    </row>
    <row r="298" spans="1:104" x14ac:dyDescent="0.2">
      <c r="A298" s="34"/>
      <c r="B298" s="37"/>
      <c r="C298" s="195" t="s">
        <v>690</v>
      </c>
      <c r="D298" s="196"/>
      <c r="E298" s="38">
        <v>5.25</v>
      </c>
      <c r="F298" s="181"/>
      <c r="G298" s="40"/>
      <c r="M298" s="36" t="s">
        <v>690</v>
      </c>
      <c r="O298" s="27"/>
    </row>
    <row r="299" spans="1:104" x14ac:dyDescent="0.2">
      <c r="A299" s="34"/>
      <c r="B299" s="37"/>
      <c r="C299" s="195" t="s">
        <v>798</v>
      </c>
      <c r="D299" s="196"/>
      <c r="E299" s="38">
        <v>19.8</v>
      </c>
      <c r="F299" s="181"/>
      <c r="G299" s="40"/>
      <c r="M299" s="36" t="s">
        <v>798</v>
      </c>
      <c r="O299" s="27"/>
    </row>
    <row r="300" spans="1:104" x14ac:dyDescent="0.2">
      <c r="A300" s="34"/>
      <c r="B300" s="37"/>
      <c r="C300" s="195" t="s">
        <v>799</v>
      </c>
      <c r="D300" s="196"/>
      <c r="E300" s="38">
        <v>-1.2</v>
      </c>
      <c r="F300" s="181"/>
      <c r="G300" s="40"/>
      <c r="M300" s="36" t="s">
        <v>799</v>
      </c>
      <c r="O300" s="27"/>
    </row>
    <row r="301" spans="1:104" x14ac:dyDescent="0.2">
      <c r="A301" s="34"/>
      <c r="B301" s="37"/>
      <c r="C301" s="195" t="s">
        <v>695</v>
      </c>
      <c r="D301" s="196"/>
      <c r="E301" s="38">
        <v>5.6159999999999997</v>
      </c>
      <c r="F301" s="181"/>
      <c r="G301" s="40"/>
      <c r="M301" s="36" t="s">
        <v>695</v>
      </c>
      <c r="O301" s="27"/>
    </row>
    <row r="302" spans="1:104" x14ac:dyDescent="0.2">
      <c r="A302" s="34"/>
      <c r="B302" s="37"/>
      <c r="C302" s="195" t="s">
        <v>696</v>
      </c>
      <c r="D302" s="196"/>
      <c r="E302" s="38">
        <v>8.4239999999999995</v>
      </c>
      <c r="F302" s="181"/>
      <c r="G302" s="40"/>
      <c r="M302" s="36" t="s">
        <v>696</v>
      </c>
      <c r="O302" s="27"/>
    </row>
    <row r="303" spans="1:104" x14ac:dyDescent="0.2">
      <c r="A303" s="34"/>
      <c r="B303" s="37"/>
      <c r="C303" s="195" t="s">
        <v>697</v>
      </c>
      <c r="D303" s="196"/>
      <c r="E303" s="38">
        <v>10.8</v>
      </c>
      <c r="F303" s="181"/>
      <c r="G303" s="40"/>
      <c r="M303" s="36" t="s">
        <v>697</v>
      </c>
      <c r="O303" s="27"/>
    </row>
    <row r="304" spans="1:104" x14ac:dyDescent="0.2">
      <c r="A304" s="34"/>
      <c r="B304" s="37"/>
      <c r="C304" s="195" t="s">
        <v>698</v>
      </c>
      <c r="D304" s="196"/>
      <c r="E304" s="38">
        <v>3.6</v>
      </c>
      <c r="F304" s="181"/>
      <c r="G304" s="40"/>
      <c r="M304" s="36" t="s">
        <v>698</v>
      </c>
      <c r="O304" s="27"/>
    </row>
    <row r="305" spans="1:104" x14ac:dyDescent="0.2">
      <c r="A305" s="28">
        <v>93</v>
      </c>
      <c r="B305" s="29" t="s">
        <v>307</v>
      </c>
      <c r="C305" s="30" t="s">
        <v>308</v>
      </c>
      <c r="D305" s="31" t="s">
        <v>24</v>
      </c>
      <c r="E305" s="32">
        <v>98.204999999999998</v>
      </c>
      <c r="F305" s="169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266</v>
      </c>
      <c r="C306" s="30" t="s">
        <v>267</v>
      </c>
      <c r="D306" s="31" t="s">
        <v>24</v>
      </c>
      <c r="E306" s="32">
        <v>98.204999999999998</v>
      </c>
      <c r="F306" s="169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309</v>
      </c>
      <c r="C307" s="30" t="s">
        <v>310</v>
      </c>
      <c r="D307" s="31" t="s">
        <v>24</v>
      </c>
      <c r="E307" s="32">
        <v>98.204999999999998</v>
      </c>
      <c r="F307" s="16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311</v>
      </c>
      <c r="C308" s="30" t="s">
        <v>312</v>
      </c>
      <c r="D308" s="31" t="s">
        <v>136</v>
      </c>
      <c r="E308" s="32">
        <v>120.145</v>
      </c>
      <c r="F308" s="169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95" t="s">
        <v>800</v>
      </c>
      <c r="D309" s="196"/>
      <c r="E309" s="38">
        <v>16</v>
      </c>
      <c r="F309" s="181"/>
      <c r="G309" s="40"/>
      <c r="M309" s="36" t="s">
        <v>800</v>
      </c>
      <c r="O309" s="27"/>
    </row>
    <row r="310" spans="1:104" x14ac:dyDescent="0.2">
      <c r="A310" s="34"/>
      <c r="B310" s="37"/>
      <c r="C310" s="195" t="s">
        <v>801</v>
      </c>
      <c r="D310" s="196"/>
      <c r="E310" s="38">
        <v>12.074999999999999</v>
      </c>
      <c r="F310" s="181"/>
      <c r="G310" s="40"/>
      <c r="M310" s="36" t="s">
        <v>801</v>
      </c>
      <c r="O310" s="27"/>
    </row>
    <row r="311" spans="1:104" x14ac:dyDescent="0.2">
      <c r="A311" s="34"/>
      <c r="B311" s="37"/>
      <c r="C311" s="195" t="s">
        <v>802</v>
      </c>
      <c r="D311" s="196"/>
      <c r="E311" s="38">
        <v>6.3</v>
      </c>
      <c r="F311" s="181"/>
      <c r="G311" s="40"/>
      <c r="M311" s="36" t="s">
        <v>802</v>
      </c>
      <c r="O311" s="27"/>
    </row>
    <row r="312" spans="1:104" x14ac:dyDescent="0.2">
      <c r="A312" s="34"/>
      <c r="B312" s="37"/>
      <c r="C312" s="195" t="s">
        <v>803</v>
      </c>
      <c r="D312" s="196"/>
      <c r="E312" s="38">
        <v>8</v>
      </c>
      <c r="F312" s="181"/>
      <c r="G312" s="40"/>
      <c r="M312" s="36" t="s">
        <v>803</v>
      </c>
      <c r="O312" s="27"/>
    </row>
    <row r="313" spans="1:104" x14ac:dyDescent="0.2">
      <c r="A313" s="34"/>
      <c r="B313" s="37"/>
      <c r="C313" s="195" t="s">
        <v>804</v>
      </c>
      <c r="D313" s="196"/>
      <c r="E313" s="38">
        <v>11.15</v>
      </c>
      <c r="F313" s="181"/>
      <c r="G313" s="40"/>
      <c r="M313" s="36" t="s">
        <v>804</v>
      </c>
      <c r="O313" s="27"/>
    </row>
    <row r="314" spans="1:104" x14ac:dyDescent="0.2">
      <c r="A314" s="34"/>
      <c r="B314" s="37"/>
      <c r="C314" s="195" t="s">
        <v>805</v>
      </c>
      <c r="D314" s="196"/>
      <c r="E314" s="38">
        <v>4.0999999999999996</v>
      </c>
      <c r="F314" s="181"/>
      <c r="G314" s="40"/>
      <c r="M314" s="36" t="s">
        <v>805</v>
      </c>
      <c r="O314" s="27"/>
    </row>
    <row r="315" spans="1:104" x14ac:dyDescent="0.2">
      <c r="A315" s="34"/>
      <c r="B315" s="37"/>
      <c r="C315" s="195" t="s">
        <v>806</v>
      </c>
      <c r="D315" s="196"/>
      <c r="E315" s="38">
        <v>5.0999999999999996</v>
      </c>
      <c r="F315" s="181"/>
      <c r="G315" s="40"/>
      <c r="M315" s="36" t="s">
        <v>806</v>
      </c>
      <c r="O315" s="27"/>
    </row>
    <row r="316" spans="1:104" x14ac:dyDescent="0.2">
      <c r="A316" s="34"/>
      <c r="B316" s="37"/>
      <c r="C316" s="195" t="s">
        <v>807</v>
      </c>
      <c r="D316" s="196"/>
      <c r="E316" s="38">
        <v>9.9</v>
      </c>
      <c r="F316" s="181"/>
      <c r="G316" s="40"/>
      <c r="M316" s="36" t="s">
        <v>807</v>
      </c>
      <c r="O316" s="27"/>
    </row>
    <row r="317" spans="1:104" x14ac:dyDescent="0.2">
      <c r="A317" s="34"/>
      <c r="B317" s="37"/>
      <c r="C317" s="195" t="s">
        <v>313</v>
      </c>
      <c r="D317" s="196"/>
      <c r="E317" s="38">
        <v>8</v>
      </c>
      <c r="F317" s="181"/>
      <c r="G317" s="40"/>
      <c r="M317" s="36" t="s">
        <v>313</v>
      </c>
      <c r="O317" s="27"/>
    </row>
    <row r="318" spans="1:104" x14ac:dyDescent="0.2">
      <c r="A318" s="34"/>
      <c r="B318" s="37"/>
      <c r="C318" s="195" t="s">
        <v>808</v>
      </c>
      <c r="D318" s="196"/>
      <c r="E318" s="38">
        <v>7.36</v>
      </c>
      <c r="F318" s="181"/>
      <c r="G318" s="40"/>
      <c r="M318" s="36" t="s">
        <v>808</v>
      </c>
      <c r="O318" s="27"/>
    </row>
    <row r="319" spans="1:104" x14ac:dyDescent="0.2">
      <c r="A319" s="34"/>
      <c r="B319" s="37"/>
      <c r="C319" s="195" t="s">
        <v>809</v>
      </c>
      <c r="D319" s="196"/>
      <c r="E319" s="38">
        <v>9.9600000000000009</v>
      </c>
      <c r="F319" s="181"/>
      <c r="G319" s="40"/>
      <c r="M319" s="36" t="s">
        <v>809</v>
      </c>
      <c r="O319" s="27"/>
    </row>
    <row r="320" spans="1:104" x14ac:dyDescent="0.2">
      <c r="A320" s="34"/>
      <c r="B320" s="37"/>
      <c r="C320" s="195" t="s">
        <v>810</v>
      </c>
      <c r="D320" s="196"/>
      <c r="E320" s="38">
        <v>15.9</v>
      </c>
      <c r="F320" s="181"/>
      <c r="G320" s="40"/>
      <c r="M320" s="36" t="s">
        <v>810</v>
      </c>
      <c r="O320" s="27"/>
    </row>
    <row r="321" spans="1:104" x14ac:dyDescent="0.2">
      <c r="A321" s="34"/>
      <c r="B321" s="37"/>
      <c r="C321" s="195" t="s">
        <v>811</v>
      </c>
      <c r="D321" s="196"/>
      <c r="E321" s="38">
        <v>6.3</v>
      </c>
      <c r="F321" s="181"/>
      <c r="G321" s="40"/>
      <c r="M321" s="36" t="s">
        <v>811</v>
      </c>
      <c r="O321" s="27"/>
    </row>
    <row r="322" spans="1:104" x14ac:dyDescent="0.2">
      <c r="A322" s="28">
        <v>97</v>
      </c>
      <c r="B322" s="29" t="s">
        <v>316</v>
      </c>
      <c r="C322" s="30" t="s">
        <v>317</v>
      </c>
      <c r="D322" s="31" t="s">
        <v>24</v>
      </c>
      <c r="E322" s="32">
        <v>112.9357</v>
      </c>
      <c r="F322" s="169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95" t="s">
        <v>812</v>
      </c>
      <c r="D323" s="196"/>
      <c r="E323" s="38">
        <v>112.9357</v>
      </c>
      <c r="F323" s="181"/>
      <c r="G323" s="40"/>
      <c r="M323" s="36" t="s">
        <v>812</v>
      </c>
      <c r="O323" s="27"/>
    </row>
    <row r="324" spans="1:104" x14ac:dyDescent="0.2">
      <c r="A324" s="28">
        <v>98</v>
      </c>
      <c r="B324" s="29" t="s">
        <v>320</v>
      </c>
      <c r="C324" s="30" t="s">
        <v>321</v>
      </c>
      <c r="D324" s="31" t="s">
        <v>136</v>
      </c>
      <c r="E324" s="32">
        <v>120.145</v>
      </c>
      <c r="F324" s="169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813</v>
      </c>
      <c r="C325" s="30" t="s">
        <v>814</v>
      </c>
      <c r="D325" s="31" t="s">
        <v>4</v>
      </c>
      <c r="E325" s="169"/>
      <c r="F325" s="169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179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324</v>
      </c>
      <c r="C327" s="22" t="s">
        <v>325</v>
      </c>
      <c r="D327" s="23"/>
      <c r="E327" s="24"/>
      <c r="F327" s="180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326</v>
      </c>
      <c r="C328" s="30" t="s">
        <v>922</v>
      </c>
      <c r="D328" s="31" t="s">
        <v>24</v>
      </c>
      <c r="E328" s="32">
        <v>542.64800000000002</v>
      </c>
      <c r="F328" s="169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95" t="s">
        <v>815</v>
      </c>
      <c r="D329" s="196"/>
      <c r="E329" s="38">
        <v>513.89800000000002</v>
      </c>
      <c r="F329" s="181"/>
      <c r="G329" s="40"/>
      <c r="M329" s="36" t="s">
        <v>815</v>
      </c>
      <c r="O329" s="27"/>
    </row>
    <row r="330" spans="1:104" x14ac:dyDescent="0.2">
      <c r="A330" s="34"/>
      <c r="B330" s="37"/>
      <c r="C330" s="195" t="s">
        <v>816</v>
      </c>
      <c r="D330" s="196"/>
      <c r="E330" s="38">
        <v>0</v>
      </c>
      <c r="F330" s="181"/>
      <c r="G330" s="40"/>
      <c r="M330" s="36" t="s">
        <v>816</v>
      </c>
      <c r="O330" s="27"/>
    </row>
    <row r="331" spans="1:104" x14ac:dyDescent="0.2">
      <c r="A331" s="34"/>
      <c r="B331" s="37"/>
      <c r="C331" s="195" t="s">
        <v>643</v>
      </c>
      <c r="D331" s="196"/>
      <c r="E331" s="38">
        <v>8.85</v>
      </c>
      <c r="F331" s="181"/>
      <c r="G331" s="40"/>
      <c r="M331" s="36" t="s">
        <v>643</v>
      </c>
      <c r="O331" s="27"/>
    </row>
    <row r="332" spans="1:104" x14ac:dyDescent="0.2">
      <c r="A332" s="34"/>
      <c r="B332" s="37"/>
      <c r="C332" s="195" t="s">
        <v>644</v>
      </c>
      <c r="D332" s="196"/>
      <c r="E332" s="38">
        <v>1.5</v>
      </c>
      <c r="F332" s="181"/>
      <c r="G332" s="40"/>
      <c r="M332" s="36" t="s">
        <v>644</v>
      </c>
      <c r="O332" s="27"/>
    </row>
    <row r="333" spans="1:104" x14ac:dyDescent="0.2">
      <c r="A333" s="34"/>
      <c r="B333" s="37"/>
      <c r="C333" s="195" t="s">
        <v>645</v>
      </c>
      <c r="D333" s="196"/>
      <c r="E333" s="38">
        <v>7.8</v>
      </c>
      <c r="F333" s="181"/>
      <c r="G333" s="40"/>
      <c r="M333" s="36" t="s">
        <v>645</v>
      </c>
      <c r="O333" s="27"/>
    </row>
    <row r="334" spans="1:104" x14ac:dyDescent="0.2">
      <c r="A334" s="34"/>
      <c r="B334" s="37"/>
      <c r="C334" s="195" t="s">
        <v>646</v>
      </c>
      <c r="D334" s="196"/>
      <c r="E334" s="38">
        <v>2.2999999999999998</v>
      </c>
      <c r="F334" s="181"/>
      <c r="G334" s="40"/>
      <c r="M334" s="36" t="s">
        <v>646</v>
      </c>
      <c r="O334" s="27"/>
    </row>
    <row r="335" spans="1:104" x14ac:dyDescent="0.2">
      <c r="A335" s="34"/>
      <c r="B335" s="37"/>
      <c r="C335" s="195" t="s">
        <v>647</v>
      </c>
      <c r="D335" s="196"/>
      <c r="E335" s="38">
        <v>1.9</v>
      </c>
      <c r="F335" s="181"/>
      <c r="G335" s="40"/>
      <c r="M335" s="36" t="s">
        <v>647</v>
      </c>
      <c r="O335" s="27"/>
    </row>
    <row r="336" spans="1:104" x14ac:dyDescent="0.2">
      <c r="A336" s="34"/>
      <c r="B336" s="37"/>
      <c r="C336" s="195" t="s">
        <v>648</v>
      </c>
      <c r="D336" s="196"/>
      <c r="E336" s="38">
        <v>6.4</v>
      </c>
      <c r="F336" s="181"/>
      <c r="G336" s="40"/>
      <c r="M336" s="36" t="s">
        <v>648</v>
      </c>
      <c r="O336" s="27"/>
    </row>
    <row r="337" spans="1:104" x14ac:dyDescent="0.2">
      <c r="A337" s="28">
        <v>101</v>
      </c>
      <c r="B337" s="29" t="s">
        <v>334</v>
      </c>
      <c r="C337" s="30" t="s">
        <v>335</v>
      </c>
      <c r="D337" s="31" t="s">
        <v>24</v>
      </c>
      <c r="E337" s="32">
        <v>732.298</v>
      </c>
      <c r="F337" s="169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95" t="s">
        <v>815</v>
      </c>
      <c r="D338" s="196"/>
      <c r="E338" s="38">
        <v>513.89800000000002</v>
      </c>
      <c r="F338" s="39"/>
      <c r="G338" s="40"/>
      <c r="M338" s="36" t="s">
        <v>815</v>
      </c>
      <c r="O338" s="27"/>
    </row>
    <row r="339" spans="1:104" x14ac:dyDescent="0.2">
      <c r="A339" s="34"/>
      <c r="B339" s="37"/>
      <c r="C339" s="195" t="s">
        <v>817</v>
      </c>
      <c r="D339" s="196"/>
      <c r="E339" s="38">
        <v>189.65</v>
      </c>
      <c r="F339" s="39"/>
      <c r="G339" s="40"/>
      <c r="M339" s="36" t="s">
        <v>817</v>
      </c>
      <c r="O339" s="27"/>
    </row>
    <row r="340" spans="1:104" x14ac:dyDescent="0.2">
      <c r="A340" s="34"/>
      <c r="B340" s="37"/>
      <c r="C340" s="195" t="s">
        <v>818</v>
      </c>
      <c r="D340" s="196"/>
      <c r="E340" s="38">
        <v>28.75</v>
      </c>
      <c r="F340" s="39"/>
      <c r="G340" s="40"/>
      <c r="M340" s="36" t="s">
        <v>818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387</v>
      </c>
      <c r="G343" s="148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password="DE18" sheet="1" objects="1" scenarios="1"/>
  <mergeCells count="202">
    <mergeCell ref="C338:D338"/>
    <mergeCell ref="C340:D340"/>
    <mergeCell ref="C332:D332"/>
    <mergeCell ref="C333:D333"/>
    <mergeCell ref="C334:D334"/>
    <mergeCell ref="C335:D335"/>
    <mergeCell ref="C336:D336"/>
    <mergeCell ref="C339:D339"/>
    <mergeCell ref="C320:D320"/>
    <mergeCell ref="C321:D321"/>
    <mergeCell ref="C323:D323"/>
    <mergeCell ref="C331:D331"/>
    <mergeCell ref="C314:D314"/>
    <mergeCell ref="C315:D315"/>
    <mergeCell ref="C316:D316"/>
    <mergeCell ref="C317:D317"/>
    <mergeCell ref="C318:D318"/>
    <mergeCell ref="C319:D319"/>
    <mergeCell ref="C329:D329"/>
    <mergeCell ref="C330:D330"/>
    <mergeCell ref="C304:D304"/>
    <mergeCell ref="C311:D311"/>
    <mergeCell ref="C312:D312"/>
    <mergeCell ref="C313:D313"/>
    <mergeCell ref="C298:D298"/>
    <mergeCell ref="C299:D299"/>
    <mergeCell ref="C300:D300"/>
    <mergeCell ref="C301:D301"/>
    <mergeCell ref="C302:D302"/>
    <mergeCell ref="C303:D303"/>
    <mergeCell ref="C309:D309"/>
    <mergeCell ref="C310:D310"/>
    <mergeCell ref="C293:D293"/>
    <mergeCell ref="C294:D294"/>
    <mergeCell ref="C295:D295"/>
    <mergeCell ref="C296:D296"/>
    <mergeCell ref="C297:D297"/>
    <mergeCell ref="C278:D278"/>
    <mergeCell ref="C279:D279"/>
    <mergeCell ref="C280:D280"/>
    <mergeCell ref="C286:D286"/>
    <mergeCell ref="C284:D284"/>
    <mergeCell ref="C291:D291"/>
    <mergeCell ref="C292:D292"/>
    <mergeCell ref="C268:D268"/>
    <mergeCell ref="C269:D269"/>
    <mergeCell ref="C275:D275"/>
    <mergeCell ref="C276:D276"/>
    <mergeCell ref="C277:D277"/>
    <mergeCell ref="C260:D260"/>
    <mergeCell ref="C261:D261"/>
    <mergeCell ref="C262:D262"/>
    <mergeCell ref="C267:D267"/>
    <mergeCell ref="C264:D264"/>
    <mergeCell ref="C266:D266"/>
    <mergeCell ref="C273:D273"/>
    <mergeCell ref="C274:D274"/>
    <mergeCell ref="C254:D254"/>
    <mergeCell ref="C255:D255"/>
    <mergeCell ref="C259:D259"/>
    <mergeCell ref="C238:D238"/>
    <mergeCell ref="C244:D244"/>
    <mergeCell ref="C237:D237"/>
    <mergeCell ref="C243:D243"/>
    <mergeCell ref="C246:D246"/>
    <mergeCell ref="C249:D249"/>
    <mergeCell ref="C251:D251"/>
    <mergeCell ref="C253:D253"/>
    <mergeCell ref="C258:D258"/>
    <mergeCell ref="C230:D230"/>
    <mergeCell ref="C231:D231"/>
    <mergeCell ref="C232:D232"/>
    <mergeCell ref="C233:D233"/>
    <mergeCell ref="C234:D234"/>
    <mergeCell ref="C235:D235"/>
    <mergeCell ref="C218:D218"/>
    <mergeCell ref="C226:D226"/>
    <mergeCell ref="C227:D227"/>
    <mergeCell ref="C228:D228"/>
    <mergeCell ref="C229:D229"/>
    <mergeCell ref="C225:D225"/>
    <mergeCell ref="C204:D204"/>
    <mergeCell ref="C214:D214"/>
    <mergeCell ref="C215:D215"/>
    <mergeCell ref="C216:D216"/>
    <mergeCell ref="C217:D217"/>
    <mergeCell ref="C183:D183"/>
    <mergeCell ref="C184:D184"/>
    <mergeCell ref="C202:D202"/>
    <mergeCell ref="C203:D203"/>
    <mergeCell ref="C191:D191"/>
    <mergeCell ref="C201:D201"/>
    <mergeCell ref="C213:D213"/>
    <mergeCell ref="C176:D176"/>
    <mergeCell ref="C177:D177"/>
    <mergeCell ref="C178:D178"/>
    <mergeCell ref="C181:D181"/>
    <mergeCell ref="C182:D182"/>
    <mergeCell ref="C151:D151"/>
    <mergeCell ref="C152:D152"/>
    <mergeCell ref="C153:D153"/>
    <mergeCell ref="C154:D154"/>
    <mergeCell ref="C155:D155"/>
    <mergeCell ref="C175:D175"/>
    <mergeCell ref="C174:D174"/>
    <mergeCell ref="C180:D180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topLeftCell="A5" zoomScale="130" zoomScaleNormal="100" zoomScaleSheetLayoutView="130" workbookViewId="0">
      <selection activeCell="F8" sqref="F8:F31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[6]Rekapitulace!H1</f>
        <v>003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[6]Rekapitulace!G2</f>
        <v>Výměna radiátorů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16</v>
      </c>
      <c r="F8" s="169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9</v>
      </c>
      <c r="F9" s="169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6</v>
      </c>
      <c r="F10" s="169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179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180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19</v>
      </c>
      <c r="F13" s="16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95" t="s">
        <v>879</v>
      </c>
      <c r="D14" s="196"/>
      <c r="E14" s="38">
        <v>19</v>
      </c>
      <c r="F14" s="181"/>
      <c r="G14" s="40"/>
      <c r="M14" s="36" t="s">
        <v>832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19</v>
      </c>
      <c r="F15" s="16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19</v>
      </c>
      <c r="F16" s="16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19</v>
      </c>
      <c r="F17" s="16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19</v>
      </c>
      <c r="F18" s="16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19</v>
      </c>
      <c r="F19" s="16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202.54</v>
      </c>
      <c r="F20" s="16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179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180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19</v>
      </c>
      <c r="F23" s="169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6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923</v>
      </c>
      <c r="D25" s="31" t="s">
        <v>21</v>
      </c>
      <c r="E25" s="32">
        <v>19</v>
      </c>
      <c r="F25" s="16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19</v>
      </c>
      <c r="F26" s="16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376</v>
      </c>
      <c r="C27" s="30" t="s">
        <v>377</v>
      </c>
      <c r="D27" s="31" t="s">
        <v>21</v>
      </c>
      <c r="E27" s="32">
        <v>19</v>
      </c>
      <c r="F27" s="16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378</v>
      </c>
      <c r="C28" s="30" t="s">
        <v>379</v>
      </c>
      <c r="D28" s="31" t="s">
        <v>96</v>
      </c>
      <c r="E28" s="32">
        <v>1450</v>
      </c>
      <c r="F28" s="16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380</v>
      </c>
      <c r="C29" s="30" t="s">
        <v>381</v>
      </c>
      <c r="D29" s="31" t="s">
        <v>96</v>
      </c>
      <c r="E29" s="32">
        <v>1000</v>
      </c>
      <c r="F29" s="16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384</v>
      </c>
      <c r="C30" s="30" t="s">
        <v>938</v>
      </c>
      <c r="D30" s="31" t="s">
        <v>21</v>
      </c>
      <c r="E30" s="32">
        <v>19</v>
      </c>
      <c r="F30" s="169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385</v>
      </c>
      <c r="C31" s="30" t="s">
        <v>386</v>
      </c>
      <c r="D31" s="31" t="s">
        <v>4</v>
      </c>
      <c r="E31" s="32">
        <v>1165.4512999999999</v>
      </c>
      <c r="F31" s="169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387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20" zoomScale="120" zoomScaleNormal="100" zoomScaleSheetLayoutView="120" workbookViewId="0">
      <selection activeCell="F52" activeCellId="7" sqref="F42 F42 F44 F46 F47 F48 F51 F5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[7]Rekapitulace!H1</f>
        <v>004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[7]Rekapitulace!G2</f>
        <v>ZTI - vnitřní kanalizace a vodovod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390</v>
      </c>
      <c r="C8" s="30" t="s">
        <v>391</v>
      </c>
      <c r="D8" s="31" t="s">
        <v>136</v>
      </c>
      <c r="E8" s="32">
        <v>21.25</v>
      </c>
      <c r="F8" s="16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95" t="s">
        <v>833</v>
      </c>
      <c r="D9" s="196"/>
      <c r="E9" s="38">
        <v>21.25</v>
      </c>
      <c r="F9" s="39"/>
      <c r="G9" s="40"/>
      <c r="M9" s="36" t="s">
        <v>833</v>
      </c>
      <c r="O9" s="27"/>
    </row>
    <row r="10" spans="1:104" x14ac:dyDescent="0.2">
      <c r="A10" s="28">
        <v>2</v>
      </c>
      <c r="B10" s="29" t="s">
        <v>392</v>
      </c>
      <c r="C10" s="30" t="s">
        <v>393</v>
      </c>
      <c r="D10" s="31" t="s">
        <v>136</v>
      </c>
      <c r="E10" s="32">
        <v>0.3</v>
      </c>
      <c r="F10" s="169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95" t="s">
        <v>834</v>
      </c>
      <c r="D11" s="196"/>
      <c r="E11" s="38">
        <v>0.3</v>
      </c>
      <c r="F11" s="39"/>
      <c r="G11" s="40"/>
      <c r="M11" s="36" t="s">
        <v>834</v>
      </c>
      <c r="O11" s="27"/>
    </row>
    <row r="12" spans="1:104" x14ac:dyDescent="0.2">
      <c r="A12" s="28">
        <v>3</v>
      </c>
      <c r="B12" s="29" t="s">
        <v>398</v>
      </c>
      <c r="C12" s="30" t="s">
        <v>399</v>
      </c>
      <c r="D12" s="31" t="s">
        <v>136</v>
      </c>
      <c r="E12" s="32">
        <v>11.5</v>
      </c>
      <c r="F12" s="169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95" t="s">
        <v>835</v>
      </c>
      <c r="D13" s="196"/>
      <c r="E13" s="38">
        <v>1.6</v>
      </c>
      <c r="F13" s="39"/>
      <c r="G13" s="40"/>
      <c r="M13" s="36" t="s">
        <v>835</v>
      </c>
      <c r="O13" s="27"/>
    </row>
    <row r="14" spans="1:104" x14ac:dyDescent="0.2">
      <c r="A14" s="34"/>
      <c r="B14" s="37"/>
      <c r="C14" s="195" t="s">
        <v>836</v>
      </c>
      <c r="D14" s="196"/>
      <c r="E14" s="38">
        <v>0.6</v>
      </c>
      <c r="F14" s="39"/>
      <c r="G14" s="40"/>
      <c r="M14" s="36" t="s">
        <v>836</v>
      </c>
      <c r="O14" s="27"/>
    </row>
    <row r="15" spans="1:104" x14ac:dyDescent="0.2">
      <c r="A15" s="34"/>
      <c r="B15" s="37"/>
      <c r="C15" s="195" t="s">
        <v>837</v>
      </c>
      <c r="D15" s="196"/>
      <c r="E15" s="38">
        <v>1</v>
      </c>
      <c r="F15" s="39"/>
      <c r="G15" s="40"/>
      <c r="M15" s="36" t="s">
        <v>837</v>
      </c>
      <c r="O15" s="27"/>
    </row>
    <row r="16" spans="1:104" x14ac:dyDescent="0.2">
      <c r="A16" s="34"/>
      <c r="B16" s="37"/>
      <c r="C16" s="195" t="s">
        <v>834</v>
      </c>
      <c r="D16" s="196"/>
      <c r="E16" s="38">
        <v>0.3</v>
      </c>
      <c r="F16" s="39"/>
      <c r="G16" s="40"/>
      <c r="M16" s="36" t="s">
        <v>834</v>
      </c>
      <c r="O16" s="27"/>
    </row>
    <row r="17" spans="1:104" x14ac:dyDescent="0.2">
      <c r="A17" s="34"/>
      <c r="B17" s="37"/>
      <c r="C17" s="195" t="s">
        <v>838</v>
      </c>
      <c r="D17" s="196"/>
      <c r="E17" s="38">
        <v>0.8</v>
      </c>
      <c r="F17" s="39"/>
      <c r="G17" s="40"/>
      <c r="M17" s="36" t="s">
        <v>838</v>
      </c>
      <c r="O17" s="27"/>
    </row>
    <row r="18" spans="1:104" x14ac:dyDescent="0.2">
      <c r="A18" s="34"/>
      <c r="B18" s="37"/>
      <c r="C18" s="195" t="s">
        <v>835</v>
      </c>
      <c r="D18" s="196"/>
      <c r="E18" s="38">
        <v>1.6</v>
      </c>
      <c r="F18" s="39"/>
      <c r="G18" s="40"/>
      <c r="M18" s="36" t="s">
        <v>835</v>
      </c>
      <c r="O18" s="27"/>
    </row>
    <row r="19" spans="1:104" x14ac:dyDescent="0.2">
      <c r="A19" s="34"/>
      <c r="B19" s="37"/>
      <c r="C19" s="195" t="s">
        <v>839</v>
      </c>
      <c r="D19" s="196"/>
      <c r="E19" s="38">
        <v>0.7</v>
      </c>
      <c r="F19" s="39"/>
      <c r="G19" s="40"/>
      <c r="M19" s="36" t="s">
        <v>839</v>
      </c>
      <c r="O19" s="27"/>
    </row>
    <row r="20" spans="1:104" x14ac:dyDescent="0.2">
      <c r="A20" s="34"/>
      <c r="B20" s="37"/>
      <c r="C20" s="195" t="s">
        <v>840</v>
      </c>
      <c r="D20" s="196"/>
      <c r="E20" s="38">
        <v>2.4</v>
      </c>
      <c r="F20" s="39"/>
      <c r="G20" s="40"/>
      <c r="M20" s="36" t="s">
        <v>840</v>
      </c>
      <c r="O20" s="27"/>
    </row>
    <row r="21" spans="1:104" x14ac:dyDescent="0.2">
      <c r="A21" s="34"/>
      <c r="B21" s="37"/>
      <c r="C21" s="195" t="s">
        <v>841</v>
      </c>
      <c r="D21" s="196"/>
      <c r="E21" s="38">
        <v>1.5</v>
      </c>
      <c r="F21" s="39"/>
      <c r="G21" s="40"/>
      <c r="M21" s="36" t="s">
        <v>841</v>
      </c>
      <c r="O21" s="27"/>
    </row>
    <row r="22" spans="1:104" x14ac:dyDescent="0.2">
      <c r="A22" s="34"/>
      <c r="B22" s="37"/>
      <c r="C22" s="195" t="s">
        <v>842</v>
      </c>
      <c r="D22" s="196"/>
      <c r="E22" s="38">
        <v>1</v>
      </c>
      <c r="F22" s="39"/>
      <c r="G22" s="40"/>
      <c r="M22" s="36" t="s">
        <v>842</v>
      </c>
      <c r="O22" s="27"/>
    </row>
    <row r="23" spans="1:104" x14ac:dyDescent="0.2">
      <c r="A23" s="28">
        <v>4</v>
      </c>
      <c r="B23" s="29" t="s">
        <v>403</v>
      </c>
      <c r="C23" s="30" t="s">
        <v>404</v>
      </c>
      <c r="D23" s="31" t="s">
        <v>136</v>
      </c>
      <c r="E23" s="32">
        <v>4.3499999999999996</v>
      </c>
      <c r="F23" s="169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95" t="s">
        <v>843</v>
      </c>
      <c r="D24" s="196"/>
      <c r="E24" s="38">
        <v>0.75</v>
      </c>
      <c r="F24" s="39"/>
      <c r="G24" s="40"/>
      <c r="M24" s="36" t="s">
        <v>843</v>
      </c>
      <c r="O24" s="27"/>
    </row>
    <row r="25" spans="1:104" x14ac:dyDescent="0.2">
      <c r="A25" s="34"/>
      <c r="B25" s="37"/>
      <c r="C25" s="195" t="s">
        <v>843</v>
      </c>
      <c r="D25" s="196"/>
      <c r="E25" s="38">
        <v>0.75</v>
      </c>
      <c r="F25" s="39"/>
      <c r="G25" s="40"/>
      <c r="M25" s="36" t="s">
        <v>843</v>
      </c>
      <c r="O25" s="27"/>
    </row>
    <row r="26" spans="1:104" x14ac:dyDescent="0.2">
      <c r="A26" s="34"/>
      <c r="B26" s="37"/>
      <c r="C26" s="195" t="s">
        <v>843</v>
      </c>
      <c r="D26" s="196"/>
      <c r="E26" s="38">
        <v>0.75</v>
      </c>
      <c r="F26" s="39"/>
      <c r="G26" s="40"/>
      <c r="M26" s="36" t="s">
        <v>843</v>
      </c>
      <c r="O26" s="27"/>
    </row>
    <row r="27" spans="1:104" x14ac:dyDescent="0.2">
      <c r="A27" s="34"/>
      <c r="B27" s="37"/>
      <c r="C27" s="195" t="s">
        <v>844</v>
      </c>
      <c r="D27" s="196"/>
      <c r="E27" s="38">
        <v>2.1</v>
      </c>
      <c r="F27" s="39"/>
      <c r="G27" s="40"/>
      <c r="M27" s="36" t="s">
        <v>844</v>
      </c>
      <c r="O27" s="27"/>
    </row>
    <row r="28" spans="1:104" x14ac:dyDescent="0.2">
      <c r="A28" s="28">
        <v>5</v>
      </c>
      <c r="B28" s="29" t="s">
        <v>407</v>
      </c>
      <c r="C28" s="30" t="s">
        <v>408</v>
      </c>
      <c r="D28" s="31" t="s">
        <v>136</v>
      </c>
      <c r="E28" s="32">
        <v>5.0999999999999996</v>
      </c>
      <c r="F28" s="169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95" t="s">
        <v>845</v>
      </c>
      <c r="D29" s="196"/>
      <c r="E29" s="38">
        <v>2.8</v>
      </c>
      <c r="F29" s="39"/>
      <c r="G29" s="40"/>
      <c r="M29" s="36" t="s">
        <v>845</v>
      </c>
      <c r="O29" s="27"/>
    </row>
    <row r="30" spans="1:104" x14ac:dyDescent="0.2">
      <c r="A30" s="34"/>
      <c r="B30" s="37"/>
      <c r="C30" s="195" t="s">
        <v>846</v>
      </c>
      <c r="D30" s="196"/>
      <c r="E30" s="38">
        <v>2.2999999999999998</v>
      </c>
      <c r="F30" s="39"/>
      <c r="G30" s="40"/>
      <c r="M30" s="36" t="s">
        <v>846</v>
      </c>
      <c r="O30" s="27"/>
    </row>
    <row r="31" spans="1:104" x14ac:dyDescent="0.2">
      <c r="A31" s="28">
        <v>6</v>
      </c>
      <c r="B31" s="29" t="s">
        <v>411</v>
      </c>
      <c r="C31" s="30" t="s">
        <v>412</v>
      </c>
      <c r="D31" s="31" t="s">
        <v>21</v>
      </c>
      <c r="E31" s="32">
        <v>1</v>
      </c>
      <c r="F31" s="169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413</v>
      </c>
      <c r="C32" s="30" t="s">
        <v>414</v>
      </c>
      <c r="D32" s="31" t="s">
        <v>21</v>
      </c>
      <c r="E32" s="32">
        <v>17</v>
      </c>
      <c r="F32" s="169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847</v>
      </c>
      <c r="C33" s="30" t="s">
        <v>848</v>
      </c>
      <c r="D33" s="31" t="s">
        <v>21</v>
      </c>
      <c r="E33" s="32">
        <v>3</v>
      </c>
      <c r="F33" s="169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415</v>
      </c>
      <c r="C34" s="30" t="s">
        <v>416</v>
      </c>
      <c r="D34" s="31" t="s">
        <v>21</v>
      </c>
      <c r="E34" s="32">
        <v>3</v>
      </c>
      <c r="F34" s="169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417</v>
      </c>
      <c r="C35" s="30" t="s">
        <v>849</v>
      </c>
      <c r="D35" s="31" t="s">
        <v>21</v>
      </c>
      <c r="E35" s="32">
        <v>17</v>
      </c>
      <c r="F35" s="169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419</v>
      </c>
      <c r="C36" s="30" t="s">
        <v>850</v>
      </c>
      <c r="D36" s="31" t="s">
        <v>21</v>
      </c>
      <c r="E36" s="32">
        <v>1</v>
      </c>
      <c r="F36" s="169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851</v>
      </c>
      <c r="C37" s="30" t="s">
        <v>852</v>
      </c>
      <c r="D37" s="31" t="s">
        <v>21</v>
      </c>
      <c r="E37" s="32">
        <v>2</v>
      </c>
      <c r="F37" s="169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421</v>
      </c>
      <c r="C38" s="30" t="s">
        <v>422</v>
      </c>
      <c r="D38" s="31" t="s">
        <v>136</v>
      </c>
      <c r="E38" s="32">
        <v>21.25</v>
      </c>
      <c r="F38" s="169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424</v>
      </c>
      <c r="C39" s="30" t="s">
        <v>425</v>
      </c>
      <c r="D39" s="31" t="s">
        <v>4</v>
      </c>
      <c r="E39" s="32">
        <v>151.40825000000001</v>
      </c>
      <c r="F39" s="169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426</v>
      </c>
      <c r="C41" s="22" t="s">
        <v>427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428</v>
      </c>
      <c r="C42" s="30" t="s">
        <v>429</v>
      </c>
      <c r="D42" s="31" t="s">
        <v>136</v>
      </c>
      <c r="E42" s="32">
        <v>21.25</v>
      </c>
      <c r="F42" s="16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95" t="s">
        <v>853</v>
      </c>
      <c r="D43" s="196"/>
      <c r="E43" s="38">
        <v>21.25</v>
      </c>
      <c r="F43" s="39"/>
      <c r="G43" s="40"/>
      <c r="M43" s="36" t="s">
        <v>853</v>
      </c>
      <c r="O43" s="27"/>
    </row>
    <row r="44" spans="1:104" ht="22.5" x14ac:dyDescent="0.2">
      <c r="A44" s="28">
        <v>16</v>
      </c>
      <c r="B44" s="29" t="s">
        <v>433</v>
      </c>
      <c r="C44" s="30" t="s">
        <v>434</v>
      </c>
      <c r="D44" s="31" t="s">
        <v>136</v>
      </c>
      <c r="E44" s="32">
        <v>21.25</v>
      </c>
      <c r="F44" s="169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97"/>
      <c r="D45" s="198"/>
      <c r="E45" s="198"/>
      <c r="F45" s="198"/>
      <c r="G45" s="199"/>
      <c r="L45" s="36"/>
      <c r="O45" s="27">
        <v>3</v>
      </c>
    </row>
    <row r="46" spans="1:104" x14ac:dyDescent="0.2">
      <c r="A46" s="28">
        <v>17</v>
      </c>
      <c r="B46" s="29" t="s">
        <v>436</v>
      </c>
      <c r="C46" s="30" t="s">
        <v>437</v>
      </c>
      <c r="D46" s="31" t="s">
        <v>136</v>
      </c>
      <c r="E46" s="32">
        <v>21.25</v>
      </c>
      <c r="F46" s="169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438</v>
      </c>
      <c r="C47" s="30" t="s">
        <v>439</v>
      </c>
      <c r="D47" s="31" t="s">
        <v>136</v>
      </c>
      <c r="E47" s="32">
        <v>21.25</v>
      </c>
      <c r="F47" s="169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440</v>
      </c>
      <c r="C48" s="30" t="s">
        <v>441</v>
      </c>
      <c r="D48" s="31" t="s">
        <v>4</v>
      </c>
      <c r="E48" s="32">
        <v>103.46625</v>
      </c>
      <c r="F48" s="169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179</v>
      </c>
      <c r="C50" s="22" t="s">
        <v>180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854</v>
      </c>
      <c r="C51" s="30" t="s">
        <v>855</v>
      </c>
      <c r="D51" s="31" t="s">
        <v>21</v>
      </c>
      <c r="E51" s="32">
        <v>2</v>
      </c>
      <c r="F51" s="169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856</v>
      </c>
      <c r="C52" s="30" t="s">
        <v>857</v>
      </c>
      <c r="D52" s="31" t="s">
        <v>21</v>
      </c>
      <c r="E52" s="32">
        <v>2</v>
      </c>
      <c r="F52" s="169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387</v>
      </c>
      <c r="G55" s="58">
        <f>G53+G49+G40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password="DE18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view="pageBreakPreview" zoomScale="110" zoomScaleNormal="100" zoomScaleSheetLayoutView="110" workbookViewId="0">
      <selection activeCell="H7" sqref="H7"/>
    </sheetView>
  </sheetViews>
  <sheetFormatPr defaultRowHeight="12.75" x14ac:dyDescent="0.2"/>
  <cols>
    <col min="1" max="1" width="61" style="62" customWidth="1"/>
    <col min="2" max="2" width="10" style="76" bestFit="1" customWidth="1"/>
    <col min="3" max="3" width="10.7109375" style="76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204" t="s">
        <v>447</v>
      </c>
      <c r="B2" s="159"/>
      <c r="C2" s="207">
        <v>1250</v>
      </c>
      <c r="D2" s="204" t="s">
        <v>136</v>
      </c>
      <c r="E2" s="65">
        <f t="shared" ref="E2:E8" si="0">B2*C2</f>
        <v>0</v>
      </c>
      <c r="F2" s="66"/>
    </row>
    <row r="3" spans="1:6" x14ac:dyDescent="0.2">
      <c r="A3" s="204" t="s">
        <v>448</v>
      </c>
      <c r="B3" s="159"/>
      <c r="C3" s="207">
        <v>600</v>
      </c>
      <c r="D3" s="204" t="s">
        <v>136</v>
      </c>
      <c r="E3" s="65">
        <f t="shared" si="0"/>
        <v>0</v>
      </c>
      <c r="F3" s="66"/>
    </row>
    <row r="4" spans="1:6" x14ac:dyDescent="0.2">
      <c r="A4" s="204" t="s">
        <v>451</v>
      </c>
      <c r="B4" s="173"/>
      <c r="C4" s="208">
        <v>35</v>
      </c>
      <c r="D4" s="209" t="s">
        <v>136</v>
      </c>
      <c r="E4" s="65">
        <f t="shared" si="0"/>
        <v>0</v>
      </c>
      <c r="F4" s="66"/>
    </row>
    <row r="5" spans="1:6" x14ac:dyDescent="0.2">
      <c r="A5" s="204" t="s">
        <v>453</v>
      </c>
      <c r="B5" s="159"/>
      <c r="C5" s="207">
        <v>25</v>
      </c>
      <c r="D5" s="204" t="s">
        <v>136</v>
      </c>
      <c r="E5" s="65">
        <f t="shared" si="0"/>
        <v>0</v>
      </c>
      <c r="F5" s="66"/>
    </row>
    <row r="6" spans="1:6" x14ac:dyDescent="0.2">
      <c r="A6" s="204" t="s">
        <v>454</v>
      </c>
      <c r="B6" s="159"/>
      <c r="C6" s="207">
        <v>25</v>
      </c>
      <c r="D6" s="204" t="s">
        <v>136</v>
      </c>
      <c r="E6" s="65">
        <f t="shared" si="0"/>
        <v>0</v>
      </c>
      <c r="F6" s="66"/>
    </row>
    <row r="7" spans="1:6" x14ac:dyDescent="0.2">
      <c r="A7" s="204" t="s">
        <v>455</v>
      </c>
      <c r="B7" s="159"/>
      <c r="C7" s="207">
        <v>120</v>
      </c>
      <c r="D7" s="204" t="s">
        <v>136</v>
      </c>
      <c r="E7" s="65">
        <f t="shared" si="0"/>
        <v>0</v>
      </c>
      <c r="F7" s="66"/>
    </row>
    <row r="8" spans="1:6" x14ac:dyDescent="0.2">
      <c r="A8" s="204" t="s">
        <v>456</v>
      </c>
      <c r="B8" s="159"/>
      <c r="C8" s="207">
        <v>150</v>
      </c>
      <c r="D8" s="204" t="s">
        <v>136</v>
      </c>
      <c r="E8" s="65">
        <f t="shared" si="0"/>
        <v>0</v>
      </c>
      <c r="F8" s="66"/>
    </row>
    <row r="9" spans="1:6" x14ac:dyDescent="0.2">
      <c r="A9" s="204" t="s">
        <v>457</v>
      </c>
      <c r="B9" s="159"/>
      <c r="C9" s="207">
        <v>50</v>
      </c>
      <c r="D9" s="204" t="s">
        <v>136</v>
      </c>
      <c r="E9" s="65">
        <f t="shared" ref="E9:E33" si="1">B9*C9</f>
        <v>0</v>
      </c>
      <c r="F9" s="66"/>
    </row>
    <row r="10" spans="1:6" x14ac:dyDescent="0.2">
      <c r="A10" s="204" t="s">
        <v>458</v>
      </c>
      <c r="B10" s="159"/>
      <c r="C10" s="207">
        <v>1</v>
      </c>
      <c r="D10" s="204" t="s">
        <v>450</v>
      </c>
      <c r="E10" s="65">
        <f t="shared" si="1"/>
        <v>0</v>
      </c>
      <c r="F10" s="66"/>
    </row>
    <row r="11" spans="1:6" x14ac:dyDescent="0.2">
      <c r="A11" s="204" t="s">
        <v>459</v>
      </c>
      <c r="B11" s="159"/>
      <c r="C11" s="207">
        <v>50</v>
      </c>
      <c r="D11" s="204" t="s">
        <v>136</v>
      </c>
      <c r="E11" s="65">
        <f t="shared" si="1"/>
        <v>0</v>
      </c>
      <c r="F11" s="66"/>
    </row>
    <row r="12" spans="1:6" x14ac:dyDescent="0.2">
      <c r="A12" s="204" t="s">
        <v>460</v>
      </c>
      <c r="B12" s="159"/>
      <c r="C12" s="207">
        <v>25</v>
      </c>
      <c r="D12" s="204" t="s">
        <v>136</v>
      </c>
      <c r="E12" s="65">
        <f t="shared" si="1"/>
        <v>0</v>
      </c>
      <c r="F12" s="66"/>
    </row>
    <row r="13" spans="1:6" x14ac:dyDescent="0.2">
      <c r="A13" s="204" t="s">
        <v>461</v>
      </c>
      <c r="B13" s="159"/>
      <c r="C13" s="207">
        <v>200</v>
      </c>
      <c r="D13" s="204" t="s">
        <v>450</v>
      </c>
      <c r="E13" s="65">
        <f t="shared" si="1"/>
        <v>0</v>
      </c>
      <c r="F13" s="66"/>
    </row>
    <row r="14" spans="1:6" x14ac:dyDescent="0.2">
      <c r="A14" s="204" t="s">
        <v>462</v>
      </c>
      <c r="B14" s="159"/>
      <c r="C14" s="207">
        <v>20</v>
      </c>
      <c r="D14" s="204" t="s">
        <v>136</v>
      </c>
      <c r="E14" s="65">
        <f t="shared" si="1"/>
        <v>0</v>
      </c>
      <c r="F14" s="66"/>
    </row>
    <row r="15" spans="1:6" x14ac:dyDescent="0.2">
      <c r="A15" s="204" t="s">
        <v>463</v>
      </c>
      <c r="B15" s="159"/>
      <c r="C15" s="207">
        <v>20</v>
      </c>
      <c r="D15" s="204" t="s">
        <v>136</v>
      </c>
      <c r="E15" s="65">
        <f t="shared" si="1"/>
        <v>0</v>
      </c>
      <c r="F15" s="66"/>
    </row>
    <row r="16" spans="1:6" x14ac:dyDescent="0.2">
      <c r="A16" s="204" t="s">
        <v>464</v>
      </c>
      <c r="B16" s="159"/>
      <c r="C16" s="207">
        <v>20</v>
      </c>
      <c r="D16" s="204" t="s">
        <v>136</v>
      </c>
      <c r="E16" s="65">
        <f t="shared" si="1"/>
        <v>0</v>
      </c>
      <c r="F16" s="66"/>
    </row>
    <row r="17" spans="1:8" x14ac:dyDescent="0.2">
      <c r="A17" s="204" t="s">
        <v>465</v>
      </c>
      <c r="B17" s="159"/>
      <c r="C17" s="207">
        <v>20</v>
      </c>
      <c r="D17" s="204" t="s">
        <v>450</v>
      </c>
      <c r="E17" s="65">
        <f t="shared" si="1"/>
        <v>0</v>
      </c>
      <c r="F17" s="66"/>
    </row>
    <row r="18" spans="1:8" x14ac:dyDescent="0.2">
      <c r="A18" s="204" t="s">
        <v>466</v>
      </c>
      <c r="B18" s="159"/>
      <c r="C18" s="207">
        <v>20</v>
      </c>
      <c r="D18" s="204" t="s">
        <v>450</v>
      </c>
      <c r="E18" s="65">
        <f t="shared" si="1"/>
        <v>0</v>
      </c>
      <c r="F18" s="66"/>
    </row>
    <row r="19" spans="1:8" x14ac:dyDescent="0.2">
      <c r="A19" s="204" t="s">
        <v>467</v>
      </c>
      <c r="B19" s="159"/>
      <c r="C19" s="207">
        <v>20</v>
      </c>
      <c r="D19" s="204" t="s">
        <v>450</v>
      </c>
      <c r="E19" s="65">
        <f t="shared" si="1"/>
        <v>0</v>
      </c>
      <c r="F19" s="66"/>
    </row>
    <row r="20" spans="1:8" x14ac:dyDescent="0.2">
      <c r="A20" s="204" t="s">
        <v>468</v>
      </c>
      <c r="B20" s="159"/>
      <c r="C20" s="207">
        <v>20</v>
      </c>
      <c r="D20" s="204" t="s">
        <v>450</v>
      </c>
      <c r="E20" s="65">
        <f t="shared" si="1"/>
        <v>0</v>
      </c>
      <c r="F20" s="66"/>
    </row>
    <row r="21" spans="1:8" x14ac:dyDescent="0.2">
      <c r="A21" s="204" t="s">
        <v>471</v>
      </c>
      <c r="B21" s="159"/>
      <c r="C21" s="207">
        <v>2</v>
      </c>
      <c r="D21" s="204" t="s">
        <v>450</v>
      </c>
      <c r="E21" s="65">
        <f t="shared" si="1"/>
        <v>0</v>
      </c>
      <c r="F21" s="66"/>
    </row>
    <row r="22" spans="1:8" x14ac:dyDescent="0.2">
      <c r="A22" s="204" t="s">
        <v>472</v>
      </c>
      <c r="B22" s="159"/>
      <c r="C22" s="207">
        <v>150</v>
      </c>
      <c r="D22" s="204" t="s">
        <v>450</v>
      </c>
      <c r="E22" s="65">
        <f t="shared" si="1"/>
        <v>0</v>
      </c>
      <c r="F22" s="66"/>
    </row>
    <row r="23" spans="1:8" x14ac:dyDescent="0.2">
      <c r="A23" s="204" t="s">
        <v>473</v>
      </c>
      <c r="B23" s="159"/>
      <c r="C23" s="207">
        <v>2</v>
      </c>
      <c r="D23" s="204" t="s">
        <v>450</v>
      </c>
      <c r="E23" s="65">
        <f t="shared" si="1"/>
        <v>0</v>
      </c>
      <c r="F23" s="66"/>
    </row>
    <row r="24" spans="1:8" x14ac:dyDescent="0.2">
      <c r="A24" s="204" t="s">
        <v>474</v>
      </c>
      <c r="B24" s="159"/>
      <c r="C24" s="207">
        <v>50</v>
      </c>
      <c r="D24" s="204" t="s">
        <v>450</v>
      </c>
      <c r="E24" s="65">
        <f t="shared" si="1"/>
        <v>0</v>
      </c>
      <c r="F24" s="66"/>
    </row>
    <row r="25" spans="1:8" x14ac:dyDescent="0.2">
      <c r="A25" s="204" t="s">
        <v>475</v>
      </c>
      <c r="B25" s="159"/>
      <c r="C25" s="207">
        <v>80</v>
      </c>
      <c r="D25" s="204" t="s">
        <v>450</v>
      </c>
      <c r="E25" s="65">
        <f t="shared" si="1"/>
        <v>0</v>
      </c>
      <c r="F25" s="70"/>
      <c r="G25" s="71"/>
      <c r="H25" s="72"/>
    </row>
    <row r="26" spans="1:8" x14ac:dyDescent="0.2">
      <c r="A26" s="204" t="s">
        <v>476</v>
      </c>
      <c r="B26" s="159"/>
      <c r="C26" s="207">
        <v>10</v>
      </c>
      <c r="D26" s="204" t="s">
        <v>450</v>
      </c>
      <c r="E26" s="65">
        <f t="shared" si="1"/>
        <v>0</v>
      </c>
      <c r="F26" s="70"/>
      <c r="H26" s="72"/>
    </row>
    <row r="27" spans="1:8" x14ac:dyDescent="0.2">
      <c r="A27" s="204" t="s">
        <v>477</v>
      </c>
      <c r="B27" s="159"/>
      <c r="C27" s="207">
        <v>15</v>
      </c>
      <c r="D27" s="204" t="s">
        <v>450</v>
      </c>
      <c r="E27" s="65">
        <f t="shared" si="1"/>
        <v>0</v>
      </c>
      <c r="F27" s="66"/>
    </row>
    <row r="28" spans="1:8" x14ac:dyDescent="0.2">
      <c r="A28" s="204" t="s">
        <v>478</v>
      </c>
      <c r="B28" s="159"/>
      <c r="C28" s="207">
        <v>3</v>
      </c>
      <c r="D28" s="204" t="s">
        <v>450</v>
      </c>
      <c r="E28" s="65">
        <f t="shared" si="1"/>
        <v>0</v>
      </c>
      <c r="F28" s="66"/>
    </row>
    <row r="29" spans="1:8" x14ac:dyDescent="0.2">
      <c r="A29" s="204" t="s">
        <v>479</v>
      </c>
      <c r="B29" s="159"/>
      <c r="C29" s="207">
        <v>1</v>
      </c>
      <c r="D29" s="204" t="s">
        <v>450</v>
      </c>
      <c r="E29" s="65">
        <f t="shared" si="1"/>
        <v>0</v>
      </c>
      <c r="F29" s="66"/>
    </row>
    <row r="30" spans="1:8" x14ac:dyDescent="0.2">
      <c r="A30" s="204" t="s">
        <v>480</v>
      </c>
      <c r="B30" s="159"/>
      <c r="C30" s="207">
        <v>2</v>
      </c>
      <c r="D30" s="204" t="s">
        <v>450</v>
      </c>
      <c r="E30" s="65">
        <f t="shared" si="1"/>
        <v>0</v>
      </c>
      <c r="F30" s="66"/>
      <c r="G30" s="72"/>
    </row>
    <row r="31" spans="1:8" x14ac:dyDescent="0.2">
      <c r="A31" s="204" t="s">
        <v>481</v>
      </c>
      <c r="B31" s="159"/>
      <c r="C31" s="207">
        <v>10</v>
      </c>
      <c r="D31" s="204" t="s">
        <v>450</v>
      </c>
      <c r="E31" s="65">
        <f t="shared" si="1"/>
        <v>0</v>
      </c>
      <c r="F31" s="66"/>
    </row>
    <row r="32" spans="1:8" x14ac:dyDescent="0.2">
      <c r="A32" s="204" t="s">
        <v>482</v>
      </c>
      <c r="B32" s="159"/>
      <c r="C32" s="207">
        <v>2</v>
      </c>
      <c r="D32" s="204" t="s">
        <v>450</v>
      </c>
      <c r="E32" s="65">
        <f t="shared" si="1"/>
        <v>0</v>
      </c>
      <c r="F32" s="66"/>
    </row>
    <row r="33" spans="1:6" x14ac:dyDescent="0.2">
      <c r="A33" s="204" t="s">
        <v>483</v>
      </c>
      <c r="B33" s="159"/>
      <c r="C33" s="207">
        <v>2</v>
      </c>
      <c r="D33" s="204" t="s">
        <v>450</v>
      </c>
      <c r="E33" s="65">
        <f t="shared" si="1"/>
        <v>0</v>
      </c>
      <c r="F33" s="66"/>
    </row>
    <row r="34" spans="1:6" x14ac:dyDescent="0.2">
      <c r="A34" s="205" t="s">
        <v>485</v>
      </c>
      <c r="B34" s="173"/>
      <c r="C34" s="208">
        <v>2</v>
      </c>
      <c r="D34" s="209" t="s">
        <v>450</v>
      </c>
      <c r="E34" s="69">
        <f>C34*B34</f>
        <v>0</v>
      </c>
      <c r="F34" s="66"/>
    </row>
    <row r="35" spans="1:6" x14ac:dyDescent="0.2">
      <c r="A35" s="206" t="s">
        <v>490</v>
      </c>
      <c r="B35" s="160"/>
      <c r="C35" s="210">
        <v>4</v>
      </c>
      <c r="D35" s="66"/>
      <c r="E35" s="211">
        <f>C35*B35</f>
        <v>0</v>
      </c>
      <c r="F35" s="66"/>
    </row>
    <row r="36" spans="1:6" ht="15" x14ac:dyDescent="0.2">
      <c r="A36" s="66"/>
      <c r="B36" s="214"/>
      <c r="C36" s="210"/>
      <c r="D36" s="66"/>
      <c r="E36" s="219">
        <f>SUM(E2:E34)</f>
        <v>0</v>
      </c>
      <c r="F36" s="78"/>
    </row>
    <row r="37" spans="1:6" x14ac:dyDescent="0.2">
      <c r="A37" s="66"/>
      <c r="B37" s="214"/>
      <c r="C37" s="214"/>
      <c r="D37" s="66"/>
      <c r="E37" s="66"/>
    </row>
    <row r="38" spans="1:6" ht="15" x14ac:dyDescent="0.2">
      <c r="A38" s="59" t="s">
        <v>491</v>
      </c>
      <c r="B38" s="60" t="s">
        <v>443</v>
      </c>
      <c r="C38" s="60" t="s">
        <v>444</v>
      </c>
      <c r="D38" s="60" t="s">
        <v>445</v>
      </c>
      <c r="E38" s="220" t="s">
        <v>446</v>
      </c>
    </row>
    <row r="39" spans="1:6" x14ac:dyDescent="0.2">
      <c r="A39" s="204" t="s">
        <v>492</v>
      </c>
      <c r="B39" s="159"/>
      <c r="C39" s="207">
        <v>1</v>
      </c>
      <c r="D39" s="212" t="s">
        <v>493</v>
      </c>
      <c r="E39" s="213">
        <f>B39*C39</f>
        <v>0</v>
      </c>
    </row>
    <row r="40" spans="1:6" x14ac:dyDescent="0.2">
      <c r="A40" s="204" t="s">
        <v>494</v>
      </c>
      <c r="B40" s="159"/>
      <c r="C40" s="207">
        <v>50</v>
      </c>
      <c r="D40" s="212" t="s">
        <v>136</v>
      </c>
      <c r="E40" s="213">
        <f t="shared" ref="E40:E74" si="2">B40*C40</f>
        <v>0</v>
      </c>
    </row>
    <row r="41" spans="1:6" x14ac:dyDescent="0.2">
      <c r="A41" s="204" t="s">
        <v>495</v>
      </c>
      <c r="B41" s="159"/>
      <c r="C41" s="207">
        <v>150</v>
      </c>
      <c r="D41" s="212" t="s">
        <v>496</v>
      </c>
      <c r="E41" s="213">
        <f t="shared" si="2"/>
        <v>0</v>
      </c>
    </row>
    <row r="42" spans="1:6" x14ac:dyDescent="0.2">
      <c r="A42" s="204" t="s">
        <v>497</v>
      </c>
      <c r="B42" s="159"/>
      <c r="C42" s="207">
        <v>15</v>
      </c>
      <c r="D42" s="212" t="s">
        <v>496</v>
      </c>
      <c r="E42" s="213">
        <f t="shared" si="2"/>
        <v>0</v>
      </c>
    </row>
    <row r="43" spans="1:6" x14ac:dyDescent="0.2">
      <c r="A43" s="204" t="s">
        <v>498</v>
      </c>
      <c r="B43" s="159"/>
      <c r="C43" s="207">
        <v>15</v>
      </c>
      <c r="D43" s="212" t="s">
        <v>496</v>
      </c>
      <c r="E43" s="213">
        <f t="shared" si="2"/>
        <v>0</v>
      </c>
    </row>
    <row r="44" spans="1:6" x14ac:dyDescent="0.2">
      <c r="A44" s="204" t="s">
        <v>499</v>
      </c>
      <c r="B44" s="159"/>
      <c r="C44" s="207">
        <v>10</v>
      </c>
      <c r="D44" s="212" t="s">
        <v>136</v>
      </c>
      <c r="E44" s="213">
        <f t="shared" si="2"/>
        <v>0</v>
      </c>
    </row>
    <row r="45" spans="1:6" x14ac:dyDescent="0.2">
      <c r="A45" s="204" t="s">
        <v>500</v>
      </c>
      <c r="B45" s="159"/>
      <c r="C45" s="207">
        <v>100</v>
      </c>
      <c r="D45" s="212" t="s">
        <v>496</v>
      </c>
      <c r="E45" s="213">
        <f t="shared" si="2"/>
        <v>0</v>
      </c>
    </row>
    <row r="46" spans="1:6" x14ac:dyDescent="0.2">
      <c r="A46" s="204" t="s">
        <v>501</v>
      </c>
      <c r="B46" s="159"/>
      <c r="C46" s="207">
        <v>100</v>
      </c>
      <c r="D46" s="212" t="s">
        <v>502</v>
      </c>
      <c r="E46" s="213">
        <f t="shared" si="2"/>
        <v>0</v>
      </c>
    </row>
    <row r="47" spans="1:6" x14ac:dyDescent="0.2">
      <c r="A47" s="204" t="s">
        <v>503</v>
      </c>
      <c r="B47" s="159"/>
      <c r="C47" s="207">
        <v>1</v>
      </c>
      <c r="D47" s="212" t="s">
        <v>496</v>
      </c>
      <c r="E47" s="213">
        <f t="shared" si="2"/>
        <v>0</v>
      </c>
    </row>
    <row r="48" spans="1:6" x14ac:dyDescent="0.2">
      <c r="A48" s="204" t="s">
        <v>504</v>
      </c>
      <c r="B48" s="159"/>
      <c r="C48" s="207">
        <v>1250</v>
      </c>
      <c r="D48" s="212" t="s">
        <v>136</v>
      </c>
      <c r="E48" s="213">
        <f t="shared" si="2"/>
        <v>0</v>
      </c>
    </row>
    <row r="49" spans="1:5" x14ac:dyDescent="0.2">
      <c r="A49" s="204" t="s">
        <v>505</v>
      </c>
      <c r="B49" s="159"/>
      <c r="C49" s="207">
        <v>600</v>
      </c>
      <c r="D49" s="212" t="s">
        <v>136</v>
      </c>
      <c r="E49" s="213">
        <f>B49*C49</f>
        <v>0</v>
      </c>
    </row>
    <row r="50" spans="1:5" x14ac:dyDescent="0.2">
      <c r="A50" s="204" t="s">
        <v>506</v>
      </c>
      <c r="B50" s="159"/>
      <c r="C50" s="207">
        <v>35</v>
      </c>
      <c r="D50" s="212" t="s">
        <v>136</v>
      </c>
      <c r="E50" s="213">
        <f>B50*C50</f>
        <v>0</v>
      </c>
    </row>
    <row r="51" spans="1:5" x14ac:dyDescent="0.2">
      <c r="A51" s="204" t="s">
        <v>507</v>
      </c>
      <c r="B51" s="159"/>
      <c r="C51" s="207">
        <v>270</v>
      </c>
      <c r="D51" s="212" t="s">
        <v>136</v>
      </c>
      <c r="E51" s="213">
        <f>B51*C51</f>
        <v>0</v>
      </c>
    </row>
    <row r="52" spans="1:5" x14ac:dyDescent="0.2">
      <c r="A52" s="204" t="s">
        <v>508</v>
      </c>
      <c r="B52" s="159"/>
      <c r="C52" s="207">
        <v>35</v>
      </c>
      <c r="D52" s="212" t="s">
        <v>136</v>
      </c>
      <c r="E52" s="213">
        <f>B52*C52</f>
        <v>0</v>
      </c>
    </row>
    <row r="53" spans="1:5" x14ac:dyDescent="0.2">
      <c r="A53" s="204" t="s">
        <v>509</v>
      </c>
      <c r="B53" s="159"/>
      <c r="C53" s="207">
        <v>100</v>
      </c>
      <c r="D53" s="212" t="s">
        <v>136</v>
      </c>
      <c r="E53" s="213">
        <f t="shared" si="2"/>
        <v>0</v>
      </c>
    </row>
    <row r="54" spans="1:5" x14ac:dyDescent="0.2">
      <c r="A54" s="204" t="s">
        <v>510</v>
      </c>
      <c r="B54" s="159"/>
      <c r="C54" s="207">
        <v>100</v>
      </c>
      <c r="D54" s="212" t="s">
        <v>450</v>
      </c>
      <c r="E54" s="213">
        <f t="shared" si="2"/>
        <v>0</v>
      </c>
    </row>
    <row r="55" spans="1:5" x14ac:dyDescent="0.2">
      <c r="A55" s="204" t="s">
        <v>511</v>
      </c>
      <c r="B55" s="159"/>
      <c r="C55" s="207">
        <v>100</v>
      </c>
      <c r="D55" s="212" t="s">
        <v>450</v>
      </c>
      <c r="E55" s="213">
        <f t="shared" si="2"/>
        <v>0</v>
      </c>
    </row>
    <row r="56" spans="1:5" x14ac:dyDescent="0.2">
      <c r="A56" s="204" t="s">
        <v>512</v>
      </c>
      <c r="B56" s="159"/>
      <c r="C56" s="207">
        <v>120</v>
      </c>
      <c r="D56" s="212" t="s">
        <v>450</v>
      </c>
      <c r="E56" s="213">
        <f t="shared" si="2"/>
        <v>0</v>
      </c>
    </row>
    <row r="57" spans="1:5" x14ac:dyDescent="0.2">
      <c r="A57" s="204" t="s">
        <v>513</v>
      </c>
      <c r="B57" s="159"/>
      <c r="C57" s="207">
        <v>25</v>
      </c>
      <c r="D57" s="212" t="s">
        <v>136</v>
      </c>
      <c r="E57" s="213">
        <f t="shared" si="2"/>
        <v>0</v>
      </c>
    </row>
    <row r="58" spans="1:5" x14ac:dyDescent="0.2">
      <c r="A58" s="204" t="s">
        <v>514</v>
      </c>
      <c r="B58" s="159"/>
      <c r="C58" s="207">
        <v>20</v>
      </c>
      <c r="D58" s="212" t="s">
        <v>136</v>
      </c>
      <c r="E58" s="213">
        <f t="shared" si="2"/>
        <v>0</v>
      </c>
    </row>
    <row r="59" spans="1:5" x14ac:dyDescent="0.2">
      <c r="A59" s="204" t="s">
        <v>515</v>
      </c>
      <c r="B59" s="159"/>
      <c r="C59" s="207">
        <v>20</v>
      </c>
      <c r="D59" s="212" t="s">
        <v>136</v>
      </c>
      <c r="E59" s="213">
        <f t="shared" si="2"/>
        <v>0</v>
      </c>
    </row>
    <row r="60" spans="1:5" x14ac:dyDescent="0.2">
      <c r="A60" s="204" t="s">
        <v>516</v>
      </c>
      <c r="B60" s="159"/>
      <c r="C60" s="207">
        <v>20</v>
      </c>
      <c r="D60" s="212" t="s">
        <v>136</v>
      </c>
      <c r="E60" s="213">
        <f t="shared" si="2"/>
        <v>0</v>
      </c>
    </row>
    <row r="61" spans="1:5" x14ac:dyDescent="0.2">
      <c r="A61" s="204" t="s">
        <v>517</v>
      </c>
      <c r="B61" s="159"/>
      <c r="C61" s="207">
        <v>20</v>
      </c>
      <c r="D61" s="212" t="s">
        <v>450</v>
      </c>
      <c r="E61" s="213">
        <f t="shared" si="2"/>
        <v>0</v>
      </c>
    </row>
    <row r="62" spans="1:5" x14ac:dyDescent="0.2">
      <c r="A62" s="204" t="s">
        <v>518</v>
      </c>
      <c r="B62" s="159"/>
      <c r="C62" s="207">
        <v>48</v>
      </c>
      <c r="D62" s="212" t="s">
        <v>450</v>
      </c>
      <c r="E62" s="213">
        <f t="shared" si="2"/>
        <v>0</v>
      </c>
    </row>
    <row r="63" spans="1:5" x14ac:dyDescent="0.2">
      <c r="A63" s="204" t="s">
        <v>519</v>
      </c>
      <c r="B63" s="159"/>
      <c r="C63" s="207">
        <v>50</v>
      </c>
      <c r="D63" s="212" t="s">
        <v>450</v>
      </c>
      <c r="E63" s="213">
        <f t="shared" si="2"/>
        <v>0</v>
      </c>
    </row>
    <row r="64" spans="1:5" x14ac:dyDescent="0.2">
      <c r="A64" s="204" t="s">
        <v>520</v>
      </c>
      <c r="B64" s="159"/>
      <c r="C64" s="207">
        <v>50</v>
      </c>
      <c r="D64" s="212" t="s">
        <v>450</v>
      </c>
      <c r="E64" s="213">
        <f t="shared" si="2"/>
        <v>0</v>
      </c>
    </row>
    <row r="65" spans="1:5" x14ac:dyDescent="0.2">
      <c r="A65" s="204" t="s">
        <v>521</v>
      </c>
      <c r="B65" s="159"/>
      <c r="C65" s="207">
        <v>10</v>
      </c>
      <c r="D65" s="212" t="s">
        <v>450</v>
      </c>
      <c r="E65" s="213">
        <f t="shared" si="2"/>
        <v>0</v>
      </c>
    </row>
    <row r="66" spans="1:5" x14ac:dyDescent="0.2">
      <c r="A66" s="204" t="s">
        <v>495</v>
      </c>
      <c r="B66" s="159"/>
      <c r="C66" s="207">
        <v>1200</v>
      </c>
      <c r="D66" s="212" t="s">
        <v>496</v>
      </c>
      <c r="E66" s="213">
        <f t="shared" si="2"/>
        <v>0</v>
      </c>
    </row>
    <row r="67" spans="1:5" x14ac:dyDescent="0.2">
      <c r="A67" s="204" t="s">
        <v>522</v>
      </c>
      <c r="B67" s="159"/>
      <c r="C67" s="207">
        <v>10</v>
      </c>
      <c r="D67" s="212" t="s">
        <v>496</v>
      </c>
      <c r="E67" s="213">
        <f t="shared" si="2"/>
        <v>0</v>
      </c>
    </row>
    <row r="68" spans="1:5" x14ac:dyDescent="0.2">
      <c r="A68" s="204" t="s">
        <v>523</v>
      </c>
      <c r="B68" s="159"/>
      <c r="C68" s="207">
        <v>31</v>
      </c>
      <c r="D68" s="212" t="s">
        <v>496</v>
      </c>
      <c r="E68" s="213">
        <f t="shared" si="2"/>
        <v>0</v>
      </c>
    </row>
    <row r="69" spans="1:5" x14ac:dyDescent="0.2">
      <c r="A69" s="204" t="s">
        <v>524</v>
      </c>
      <c r="B69" s="159"/>
      <c r="C69" s="207">
        <v>40</v>
      </c>
      <c r="D69" s="212" t="s">
        <v>496</v>
      </c>
      <c r="E69" s="213">
        <f t="shared" si="2"/>
        <v>0</v>
      </c>
    </row>
    <row r="70" spans="1:5" x14ac:dyDescent="0.2">
      <c r="A70" s="204" t="s">
        <v>525</v>
      </c>
      <c r="B70" s="159"/>
      <c r="C70" s="207">
        <v>1</v>
      </c>
      <c r="D70" s="212" t="s">
        <v>450</v>
      </c>
      <c r="E70" s="213">
        <f t="shared" si="2"/>
        <v>0</v>
      </c>
    </row>
    <row r="71" spans="1:5" x14ac:dyDescent="0.2">
      <c r="A71" s="204" t="s">
        <v>526</v>
      </c>
      <c r="B71" s="159"/>
      <c r="C71" s="207">
        <v>1</v>
      </c>
      <c r="D71" s="212" t="s">
        <v>450</v>
      </c>
      <c r="E71" s="213">
        <f t="shared" si="2"/>
        <v>0</v>
      </c>
    </row>
    <row r="72" spans="1:5" x14ac:dyDescent="0.2">
      <c r="A72" s="204" t="s">
        <v>527</v>
      </c>
      <c r="B72" s="159"/>
      <c r="C72" s="207">
        <v>12</v>
      </c>
      <c r="D72" s="212" t="s">
        <v>450</v>
      </c>
      <c r="E72" s="213">
        <f t="shared" si="2"/>
        <v>0</v>
      </c>
    </row>
    <row r="73" spans="1:5" x14ac:dyDescent="0.2">
      <c r="A73" s="204" t="s">
        <v>528</v>
      </c>
      <c r="B73" s="159"/>
      <c r="C73" s="207">
        <v>30</v>
      </c>
      <c r="D73" s="212" t="s">
        <v>450</v>
      </c>
      <c r="E73" s="213">
        <f t="shared" si="2"/>
        <v>0</v>
      </c>
    </row>
    <row r="74" spans="1:5" x14ac:dyDescent="0.2">
      <c r="A74" s="204" t="s">
        <v>531</v>
      </c>
      <c r="B74" s="159"/>
      <c r="C74" s="207">
        <v>100</v>
      </c>
      <c r="D74" s="212" t="s">
        <v>136</v>
      </c>
      <c r="E74" s="213">
        <f t="shared" si="2"/>
        <v>0</v>
      </c>
    </row>
    <row r="75" spans="1:5" ht="15" x14ac:dyDescent="0.2">
      <c r="A75" s="66"/>
      <c r="B75" s="214"/>
      <c r="C75" s="214"/>
      <c r="D75" s="214"/>
      <c r="E75" s="215">
        <f>SUM(E39:E74)</f>
        <v>0</v>
      </c>
    </row>
    <row r="76" spans="1:5" x14ac:dyDescent="0.2">
      <c r="A76" s="66"/>
      <c r="B76" s="214"/>
      <c r="C76" s="214"/>
      <c r="D76" s="66"/>
      <c r="E76" s="66"/>
    </row>
    <row r="77" spans="1:5" s="149" customFormat="1" x14ac:dyDescent="0.2">
      <c r="A77" s="217" t="s">
        <v>387</v>
      </c>
      <c r="B77" s="216"/>
      <c r="C77" s="216"/>
      <c r="D77" s="217"/>
      <c r="E77" s="218">
        <f>E75+E36</f>
        <v>0</v>
      </c>
    </row>
    <row r="78" spans="1:5" x14ac:dyDescent="0.2">
      <c r="A78" s="66"/>
      <c r="B78" s="214"/>
      <c r="C78" s="214"/>
      <c r="D78" s="66"/>
      <c r="E78" s="66"/>
    </row>
    <row r="79" spans="1:5" x14ac:dyDescent="0.2">
      <c r="A79" s="66"/>
      <c r="B79" s="214"/>
      <c r="C79" s="214"/>
      <c r="D79" s="66"/>
      <c r="E79" s="66"/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E4" sqref="E4:E18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859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74"/>
      <c r="F4" s="85">
        <v>1</v>
      </c>
      <c r="G4" s="86">
        <f t="shared" ref="G4:G18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7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7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7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559</v>
      </c>
      <c r="C8" s="85" t="s">
        <v>560</v>
      </c>
      <c r="D8" s="85" t="s">
        <v>561</v>
      </c>
      <c r="E8" s="174"/>
      <c r="F8" s="85">
        <v>3</v>
      </c>
      <c r="G8" s="86">
        <f t="shared" si="0"/>
        <v>0</v>
      </c>
    </row>
    <row r="9" spans="1:7" x14ac:dyDescent="0.2">
      <c r="A9" s="85">
        <v>6</v>
      </c>
      <c r="B9" s="85" t="s">
        <v>566</v>
      </c>
      <c r="C9" s="85" t="s">
        <v>567</v>
      </c>
      <c r="D9" s="85" t="s">
        <v>568</v>
      </c>
      <c r="E9" s="174"/>
      <c r="F9" s="85">
        <v>18</v>
      </c>
      <c r="G9" s="86">
        <f t="shared" si="0"/>
        <v>0</v>
      </c>
    </row>
    <row r="10" spans="1:7" x14ac:dyDescent="0.2">
      <c r="A10" s="85">
        <v>7</v>
      </c>
      <c r="B10" s="85" t="s">
        <v>569</v>
      </c>
      <c r="C10" s="85" t="s">
        <v>570</v>
      </c>
      <c r="D10" s="85" t="s">
        <v>571</v>
      </c>
      <c r="E10" s="174"/>
      <c r="F10" s="85">
        <v>3</v>
      </c>
      <c r="G10" s="86">
        <f t="shared" si="0"/>
        <v>0</v>
      </c>
    </row>
    <row r="11" spans="1:7" x14ac:dyDescent="0.2">
      <c r="A11" s="85">
        <v>8</v>
      </c>
      <c r="B11" s="85" t="s">
        <v>572</v>
      </c>
      <c r="C11" s="85" t="s">
        <v>573</v>
      </c>
      <c r="D11" s="85" t="s">
        <v>574</v>
      </c>
      <c r="E11" s="174"/>
      <c r="F11" s="85">
        <v>1</v>
      </c>
      <c r="G11" s="86">
        <f t="shared" si="0"/>
        <v>0</v>
      </c>
    </row>
    <row r="12" spans="1:7" x14ac:dyDescent="0.2">
      <c r="A12" s="85">
        <v>9</v>
      </c>
      <c r="B12" s="85" t="s">
        <v>575</v>
      </c>
      <c r="C12" s="85" t="s">
        <v>576</v>
      </c>
      <c r="D12" s="85" t="s">
        <v>577</v>
      </c>
      <c r="E12" s="17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578</v>
      </c>
      <c r="C13" s="85" t="s">
        <v>579</v>
      </c>
      <c r="D13" s="85" t="s">
        <v>574</v>
      </c>
      <c r="E13" s="174"/>
      <c r="F13" s="85">
        <v>20</v>
      </c>
      <c r="G13" s="86">
        <f t="shared" si="0"/>
        <v>0</v>
      </c>
    </row>
    <row r="14" spans="1:7" x14ac:dyDescent="0.2">
      <c r="A14" s="85">
        <v>11</v>
      </c>
      <c r="B14" s="85" t="s">
        <v>582</v>
      </c>
      <c r="C14" s="85" t="s">
        <v>583</v>
      </c>
      <c r="D14" s="85" t="s">
        <v>574</v>
      </c>
      <c r="E14" s="174"/>
      <c r="F14" s="85">
        <v>3</v>
      </c>
      <c r="G14" s="86">
        <f t="shared" si="0"/>
        <v>0</v>
      </c>
    </row>
    <row r="15" spans="1:7" x14ac:dyDescent="0.2">
      <c r="A15" s="85">
        <v>12</v>
      </c>
      <c r="B15" s="85" t="s">
        <v>584</v>
      </c>
      <c r="C15" s="85" t="s">
        <v>585</v>
      </c>
      <c r="D15" s="85" t="s">
        <v>586</v>
      </c>
      <c r="E15" s="174"/>
      <c r="F15" s="85">
        <v>2</v>
      </c>
      <c r="G15" s="86">
        <f t="shared" si="0"/>
        <v>0</v>
      </c>
    </row>
    <row r="16" spans="1:7" x14ac:dyDescent="0.2">
      <c r="A16" s="85">
        <v>13</v>
      </c>
      <c r="B16" s="85" t="s">
        <v>587</v>
      </c>
      <c r="C16" s="85" t="s">
        <v>588</v>
      </c>
      <c r="D16" s="85" t="s">
        <v>586</v>
      </c>
      <c r="E16" s="17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589</v>
      </c>
      <c r="C17" s="85" t="s">
        <v>590</v>
      </c>
      <c r="D17" s="85" t="s">
        <v>577</v>
      </c>
      <c r="E17" s="17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558</v>
      </c>
      <c r="C18" s="85" t="s">
        <v>591</v>
      </c>
      <c r="D18" s="85" t="s">
        <v>558</v>
      </c>
      <c r="E18" s="174"/>
      <c r="F18" s="85">
        <v>1</v>
      </c>
      <c r="G18" s="86">
        <f t="shared" si="0"/>
        <v>0</v>
      </c>
    </row>
    <row r="19" spans="1:7" x14ac:dyDescent="0.2">
      <c r="C19" s="87" t="s">
        <v>592</v>
      </c>
      <c r="D19" s="88" t="s">
        <v>558</v>
      </c>
      <c r="E19" s="88" t="s">
        <v>558</v>
      </c>
      <c r="F19" s="88" t="s">
        <v>558</v>
      </c>
      <c r="G19" s="89">
        <f>SUM(G4:G18)</f>
        <v>0</v>
      </c>
    </row>
    <row r="20" spans="1:7" x14ac:dyDescent="0.2">
      <c r="C20" s="90"/>
      <c r="D20" s="91"/>
      <c r="E20" s="91"/>
      <c r="F20" s="91"/>
      <c r="G20" s="92"/>
    </row>
    <row r="21" spans="1:7" x14ac:dyDescent="0.2">
      <c r="C21" s="90"/>
      <c r="D21" s="91"/>
      <c r="E21" s="91"/>
      <c r="F21" s="91"/>
      <c r="G21" s="92"/>
    </row>
    <row r="22" spans="1:7" s="93" customFormat="1" ht="11.25" customHeight="1" x14ac:dyDescent="0.2">
      <c r="C22" s="93" t="s">
        <v>593</v>
      </c>
      <c r="G22" s="94">
        <f>G19/100*3</f>
        <v>0</v>
      </c>
    </row>
    <row r="23" spans="1:7" s="93" customFormat="1" ht="11.25" customHeight="1" x14ac:dyDescent="0.2">
      <c r="C23" s="93" t="s">
        <v>594</v>
      </c>
      <c r="G23" s="94">
        <f>SUM(G19:G22)</f>
        <v>0</v>
      </c>
    </row>
    <row r="24" spans="1:7" s="93" customFormat="1" ht="11.25" customHeight="1" x14ac:dyDescent="0.2">
      <c r="C24" s="93" t="s">
        <v>3</v>
      </c>
      <c r="G24" s="94">
        <f>G19/100*33</f>
        <v>0</v>
      </c>
    </row>
    <row r="25" spans="1:7" s="93" customFormat="1" ht="11.25" customHeight="1" x14ac:dyDescent="0.2">
      <c r="C25" s="95" t="s">
        <v>595</v>
      </c>
      <c r="D25" s="95"/>
      <c r="E25" s="95"/>
      <c r="F25" s="95"/>
      <c r="G25" s="96">
        <f>SUM(G23:G24)</f>
        <v>0</v>
      </c>
    </row>
    <row r="26" spans="1:7" s="93" customFormat="1" ht="11.25" customHeight="1" x14ac:dyDescent="0.2">
      <c r="C26" s="93" t="s">
        <v>596</v>
      </c>
      <c r="G26" s="94">
        <f>G25/100*7</f>
        <v>0</v>
      </c>
    </row>
    <row r="27" spans="1:7" s="93" customFormat="1" ht="11.25" customHeight="1" x14ac:dyDescent="0.2">
      <c r="C27" s="97" t="s">
        <v>597</v>
      </c>
      <c r="D27" s="97"/>
      <c r="E27" s="97"/>
      <c r="F27" s="97"/>
      <c r="G27" s="98">
        <f>SUM(G25:G26)</f>
        <v>0</v>
      </c>
    </row>
    <row r="28" spans="1:7" x14ac:dyDescent="0.2">
      <c r="C28" s="99" t="s">
        <v>598</v>
      </c>
      <c r="G28" s="100">
        <f>G27/100*21</f>
        <v>0</v>
      </c>
    </row>
    <row r="29" spans="1:7" x14ac:dyDescent="0.2">
      <c r="C29" s="99" t="s">
        <v>599</v>
      </c>
      <c r="D29" s="99" t="s">
        <v>558</v>
      </c>
      <c r="E29" s="99" t="s">
        <v>558</v>
      </c>
      <c r="F29" s="99" t="s">
        <v>558</v>
      </c>
      <c r="G29" s="100">
        <f>SUM(G27:G28)</f>
        <v>0</v>
      </c>
    </row>
    <row r="31" spans="1:7" x14ac:dyDescent="0.2">
      <c r="B31" s="99"/>
      <c r="C31" s="101"/>
    </row>
    <row r="33" spans="2:3" x14ac:dyDescent="0.2">
      <c r="B33" s="99"/>
      <c r="C33" s="101"/>
    </row>
    <row r="34" spans="2:3" x14ac:dyDescent="0.2">
      <c r="C34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Normal="100" zoomScaleSheetLayoutView="100" workbookViewId="0">
      <selection activeCell="G3" sqref="G3:G36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830</v>
      </c>
      <c r="D2" s="110"/>
      <c r="E2" s="110"/>
    </row>
    <row r="3" spans="1:37" ht="24" customHeight="1" x14ac:dyDescent="0.2">
      <c r="B3" s="113" t="s">
        <v>610</v>
      </c>
      <c r="C3" s="114" t="s">
        <v>820</v>
      </c>
      <c r="D3" s="115">
        <v>2</v>
      </c>
      <c r="E3" s="115" t="s">
        <v>450</v>
      </c>
      <c r="F3" s="175"/>
      <c r="G3" s="17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75"/>
      <c r="G4" s="17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75"/>
      <c r="G5" s="17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6</v>
      </c>
      <c r="E6" s="115" t="s">
        <v>450</v>
      </c>
      <c r="F6" s="175"/>
      <c r="G6" s="17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2</v>
      </c>
      <c r="E7" s="115" t="s">
        <v>450</v>
      </c>
      <c r="F7" s="175"/>
      <c r="G7" s="17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3</v>
      </c>
      <c r="E8" s="115" t="s">
        <v>450</v>
      </c>
      <c r="F8" s="175"/>
      <c r="G8" s="17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75"/>
      <c r="G9" s="17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4</v>
      </c>
      <c r="E10" s="115" t="s">
        <v>450</v>
      </c>
      <c r="F10" s="175"/>
      <c r="G10" s="17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4</v>
      </c>
      <c r="E11" s="115" t="s">
        <v>450</v>
      </c>
      <c r="F11" s="175"/>
      <c r="G11" s="17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930</v>
      </c>
      <c r="D12" s="115">
        <v>4</v>
      </c>
      <c r="E12" s="115" t="s">
        <v>624</v>
      </c>
      <c r="F12" s="175"/>
      <c r="G12" s="17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931</v>
      </c>
      <c r="D13" s="115">
        <v>6</v>
      </c>
      <c r="E13" s="115" t="s">
        <v>624</v>
      </c>
      <c r="F13" s="175"/>
      <c r="G13" s="17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10</v>
      </c>
      <c r="E14" s="115" t="s">
        <v>628</v>
      </c>
      <c r="F14" s="175"/>
      <c r="G14" s="17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6</v>
      </c>
      <c r="E15" s="115" t="s">
        <v>24</v>
      </c>
      <c r="F15" s="175"/>
      <c r="G15" s="175"/>
      <c r="H15" s="116">
        <f t="shared" si="0"/>
        <v>0</v>
      </c>
      <c r="I15" s="116">
        <f t="shared" si="1"/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1</v>
      </c>
      <c r="E16" s="115" t="s">
        <v>96</v>
      </c>
      <c r="F16" s="175"/>
      <c r="G16" s="175"/>
      <c r="H16" s="116">
        <f t="shared" si="0"/>
        <v>0</v>
      </c>
      <c r="I16" s="116">
        <f t="shared" si="1"/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900</v>
      </c>
      <c r="D17" s="115">
        <v>1</v>
      </c>
      <c r="E17" s="115" t="s">
        <v>96</v>
      </c>
      <c r="F17" s="175"/>
      <c r="G17" s="17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4.25" customHeight="1" x14ac:dyDescent="0.2">
      <c r="A18" s="108"/>
      <c r="B18" s="108"/>
      <c r="C18" s="123" t="s">
        <v>635</v>
      </c>
      <c r="D18" s="124"/>
      <c r="E18" s="124"/>
      <c r="F18" s="182"/>
      <c r="G18" s="182"/>
      <c r="K18" s="125">
        <f>SUM(K3:K17)</f>
        <v>0</v>
      </c>
    </row>
    <row r="19" spans="1:37" ht="6.75" customHeight="1" x14ac:dyDescent="0.2">
      <c r="A19" s="108"/>
      <c r="B19" s="108"/>
      <c r="C19" s="123"/>
      <c r="D19" s="124"/>
      <c r="E19" s="124"/>
      <c r="F19" s="182"/>
      <c r="G19" s="182"/>
      <c r="K19" s="125"/>
    </row>
    <row r="20" spans="1:37" ht="14.25" customHeight="1" x14ac:dyDescent="0.25">
      <c r="A20" s="108"/>
      <c r="B20" s="108"/>
      <c r="C20" s="109" t="s">
        <v>831</v>
      </c>
      <c r="D20" s="124"/>
      <c r="E20" s="124"/>
      <c r="F20" s="182"/>
      <c r="G20" s="182"/>
      <c r="K20" s="125"/>
    </row>
    <row r="21" spans="1:37" ht="14.25" customHeight="1" x14ac:dyDescent="0.2">
      <c r="A21" s="108"/>
      <c r="B21" s="108"/>
      <c r="C21" s="123"/>
      <c r="D21" s="124"/>
      <c r="E21" s="124"/>
      <c r="F21" s="182"/>
      <c r="G21" s="182"/>
    </row>
    <row r="22" spans="1:37" s="131" customFormat="1" ht="14.25" customHeight="1" x14ac:dyDescent="0.2">
      <c r="A22" s="126"/>
      <c r="B22" s="142" t="s">
        <v>637</v>
      </c>
      <c r="C22" s="202" t="s">
        <v>901</v>
      </c>
      <c r="D22" s="127"/>
      <c r="E22" s="127"/>
      <c r="F22" s="176"/>
      <c r="G22" s="176"/>
      <c r="H22" s="128"/>
      <c r="I22" s="128"/>
      <c r="J22" s="129"/>
      <c r="K22" s="129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</row>
    <row r="23" spans="1:37" s="131" customFormat="1" ht="14.25" customHeight="1" x14ac:dyDescent="0.2">
      <c r="A23" s="126"/>
      <c r="B23" s="142"/>
      <c r="C23" s="203"/>
      <c r="D23" s="127" t="s">
        <v>450</v>
      </c>
      <c r="E23" s="127">
        <v>1</v>
      </c>
      <c r="F23" s="176"/>
      <c r="G23" s="176"/>
      <c r="H23" s="128">
        <f>E23*F23</f>
        <v>0</v>
      </c>
      <c r="I23" s="128">
        <f>E23*G23</f>
        <v>0</v>
      </c>
      <c r="J23" s="129">
        <f>F23+G23</f>
        <v>0</v>
      </c>
      <c r="K23" s="129">
        <f>E23*J23</f>
        <v>0</v>
      </c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67" t="s">
        <v>638</v>
      </c>
      <c r="C24" s="132" t="s">
        <v>640</v>
      </c>
      <c r="D24" s="133" t="s">
        <v>450</v>
      </c>
      <c r="E24" s="133">
        <v>1</v>
      </c>
      <c r="F24" s="177"/>
      <c r="G24" s="17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67" t="s">
        <v>639</v>
      </c>
      <c r="C25" s="168" t="s">
        <v>924</v>
      </c>
      <c r="D25" s="133" t="s">
        <v>136</v>
      </c>
      <c r="E25" s="133">
        <v>5</v>
      </c>
      <c r="F25" s="177"/>
      <c r="G25" s="17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67" t="s">
        <v>641</v>
      </c>
      <c r="C26" s="134" t="s">
        <v>642</v>
      </c>
      <c r="D26" s="133" t="s">
        <v>136</v>
      </c>
      <c r="E26" s="133">
        <v>1.7</v>
      </c>
      <c r="F26" s="177"/>
      <c r="G26" s="17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ht="14.25" customHeight="1" x14ac:dyDescent="0.2">
      <c r="A27" s="108"/>
      <c r="B27" s="108"/>
      <c r="C27" s="123" t="s">
        <v>635</v>
      </c>
      <c r="D27" s="124"/>
      <c r="E27" s="124"/>
      <c r="F27" s="184"/>
      <c r="G27" s="184"/>
      <c r="K27" s="125">
        <f>SUM(K23:K26)</f>
        <v>0</v>
      </c>
    </row>
    <row r="28" spans="1:37" s="131" customFormat="1" ht="6.75" customHeight="1" x14ac:dyDescent="0.2">
      <c r="A28" s="126"/>
      <c r="B28" s="126"/>
      <c r="C28" s="135"/>
      <c r="D28" s="136"/>
      <c r="E28" s="136"/>
      <c r="F28" s="185"/>
      <c r="G28" s="185"/>
      <c r="H28" s="130"/>
      <c r="I28" s="130"/>
      <c r="J28" s="137"/>
      <c r="K28" s="137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</row>
    <row r="29" spans="1:37" ht="15.75" x14ac:dyDescent="0.25">
      <c r="C29" s="109" t="s">
        <v>822</v>
      </c>
      <c r="F29" s="184"/>
      <c r="G29" s="184"/>
    </row>
    <row r="30" spans="1:37" ht="24" x14ac:dyDescent="0.2">
      <c r="B30" s="113" t="s">
        <v>823</v>
      </c>
      <c r="C30" s="114" t="s">
        <v>824</v>
      </c>
      <c r="D30" s="115">
        <v>6</v>
      </c>
      <c r="E30" s="115" t="s">
        <v>825</v>
      </c>
      <c r="F30" s="175"/>
      <c r="G30" s="175"/>
      <c r="H30" s="116">
        <f>D30*F30</f>
        <v>0</v>
      </c>
      <c r="I30" s="116">
        <v>0</v>
      </c>
      <c r="J30" s="117">
        <f>F30+G30</f>
        <v>0</v>
      </c>
      <c r="K30" s="118">
        <f>J30*D30</f>
        <v>0</v>
      </c>
    </row>
    <row r="31" spans="1:37" s="131" customFormat="1" ht="12.75" x14ac:dyDescent="0.2">
      <c r="A31" s="139"/>
      <c r="B31" s="130"/>
      <c r="C31" s="135" t="s">
        <v>635</v>
      </c>
      <c r="D31" s="136"/>
      <c r="E31" s="136"/>
      <c r="F31" s="185"/>
      <c r="G31" s="185"/>
      <c r="H31" s="130"/>
      <c r="I31" s="130"/>
      <c r="J31" s="130"/>
      <c r="K31" s="140">
        <f>K30</f>
        <v>0</v>
      </c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</row>
    <row r="32" spans="1:37" x14ac:dyDescent="0.2">
      <c r="F32" s="184"/>
      <c r="G32" s="184"/>
    </row>
    <row r="33" spans="1:11" ht="12.75" x14ac:dyDescent="0.2">
      <c r="B33" s="143"/>
      <c r="C33" s="141" t="s">
        <v>826</v>
      </c>
      <c r="D33" s="115">
        <v>1</v>
      </c>
      <c r="E33" s="115" t="s">
        <v>96</v>
      </c>
      <c r="F33" s="175"/>
      <c r="G33" s="175"/>
      <c r="H33" s="116">
        <f t="shared" ref="H33:H36" si="4">D33*F33</f>
        <v>0</v>
      </c>
      <c r="I33" s="116">
        <v>0</v>
      </c>
      <c r="J33" s="117">
        <f>F33+G33</f>
        <v>0</v>
      </c>
      <c r="K33" s="118">
        <f>J33*D33</f>
        <v>0</v>
      </c>
    </row>
    <row r="34" spans="1:11" ht="12.75" x14ac:dyDescent="0.2">
      <c r="B34" s="143"/>
      <c r="C34" s="141" t="s">
        <v>827</v>
      </c>
      <c r="D34" s="115">
        <v>1</v>
      </c>
      <c r="E34" s="115" t="s">
        <v>96</v>
      </c>
      <c r="F34" s="175"/>
      <c r="G34" s="175"/>
      <c r="H34" s="116">
        <f t="shared" si="4"/>
        <v>0</v>
      </c>
      <c r="I34" s="116">
        <v>0</v>
      </c>
      <c r="J34" s="117">
        <f>F34+G34</f>
        <v>0</v>
      </c>
      <c r="K34" s="118">
        <f>J34*D34</f>
        <v>0</v>
      </c>
    </row>
    <row r="35" spans="1:11" ht="12.75" x14ac:dyDescent="0.2">
      <c r="B35" s="143"/>
      <c r="C35" s="141" t="s">
        <v>828</v>
      </c>
      <c r="D35" s="115">
        <v>1</v>
      </c>
      <c r="E35" s="115" t="s">
        <v>96</v>
      </c>
      <c r="F35" s="175"/>
      <c r="G35" s="175"/>
      <c r="H35" s="116">
        <f t="shared" si="4"/>
        <v>0</v>
      </c>
      <c r="I35" s="116">
        <v>0</v>
      </c>
      <c r="J35" s="117">
        <f>F35+G35</f>
        <v>0</v>
      </c>
      <c r="K35" s="118">
        <f>J35*D35</f>
        <v>0</v>
      </c>
    </row>
    <row r="36" spans="1:11" ht="12.75" x14ac:dyDescent="0.2">
      <c r="B36" s="143"/>
      <c r="C36" s="141" t="s">
        <v>829</v>
      </c>
      <c r="D36" s="115">
        <v>1</v>
      </c>
      <c r="E36" s="115" t="s">
        <v>96</v>
      </c>
      <c r="F36" s="175"/>
      <c r="G36" s="175"/>
      <c r="H36" s="116">
        <f t="shared" si="4"/>
        <v>0</v>
      </c>
      <c r="I36" s="116">
        <v>0</v>
      </c>
      <c r="J36" s="117">
        <f>F36+G36</f>
        <v>0</v>
      </c>
      <c r="K36" s="118">
        <f>J36*D36</f>
        <v>0</v>
      </c>
    </row>
    <row r="37" spans="1:11" ht="14.25" customHeight="1" x14ac:dyDescent="0.2">
      <c r="A37" s="108"/>
      <c r="B37" s="108"/>
      <c r="C37" s="123" t="s">
        <v>635</v>
      </c>
      <c r="D37" s="124"/>
      <c r="E37" s="124"/>
      <c r="K37" s="125">
        <f>SUM(K33:K36)</f>
        <v>0</v>
      </c>
    </row>
    <row r="39" spans="1:11" ht="12.75" x14ac:dyDescent="0.2">
      <c r="K39" s="118">
        <f>K37+K31+K27+K18</f>
        <v>0</v>
      </c>
    </row>
  </sheetData>
  <sheetProtection password="DE18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424"/>
  <sheetViews>
    <sheetView showGridLines="0" showZeros="0" view="pageBreakPreview" topLeftCell="A321" zoomScale="140" zoomScaleNormal="100" zoomScaleSheetLayoutView="140" workbookViewId="0">
      <selection activeCell="C339" sqref="C339:D33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">
        <v>16</v>
      </c>
      <c r="G3" s="11"/>
    </row>
    <row r="4" spans="1:104" ht="13.5" thickBot="1" x14ac:dyDescent="0.25">
      <c r="A4" s="190" t="s">
        <v>2</v>
      </c>
      <c r="B4" s="191"/>
      <c r="C4" s="2" t="s">
        <v>877</v>
      </c>
      <c r="D4" s="12"/>
      <c r="E4" s="192" t="s">
        <v>17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20</v>
      </c>
      <c r="C8" s="30" t="s">
        <v>915</v>
      </c>
      <c r="D8" s="31" t="s">
        <v>21</v>
      </c>
      <c r="E8" s="32">
        <v>1</v>
      </c>
      <c r="F8" s="169"/>
      <c r="G8" s="33">
        <f>E8*F8</f>
        <v>0</v>
      </c>
      <c r="O8" s="27">
        <v>2</v>
      </c>
      <c r="AA8" s="3">
        <v>1</v>
      </c>
      <c r="AB8" s="3">
        <v>1</v>
      </c>
      <c r="AC8" s="3">
        <v>1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1</v>
      </c>
      <c r="CZ8" s="3">
        <v>3.0960000000000001E-2</v>
      </c>
    </row>
    <row r="9" spans="1:104" x14ac:dyDescent="0.2">
      <c r="A9" s="28">
        <v>2</v>
      </c>
      <c r="B9" s="29" t="s">
        <v>22</v>
      </c>
      <c r="C9" s="30" t="s">
        <v>23</v>
      </c>
      <c r="D9" s="31" t="s">
        <v>24</v>
      </c>
      <c r="E9" s="32">
        <v>98.534000000000006</v>
      </c>
      <c r="F9" s="169"/>
      <c r="G9" s="33">
        <f>E9*F9</f>
        <v>0</v>
      </c>
      <c r="O9" s="27">
        <v>2</v>
      </c>
      <c r="AA9" s="3">
        <v>1</v>
      </c>
      <c r="AB9" s="3">
        <v>0</v>
      </c>
      <c r="AC9" s="3">
        <v>0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0</v>
      </c>
      <c r="CZ9" s="3">
        <v>1.583E-2</v>
      </c>
    </row>
    <row r="10" spans="1:104" x14ac:dyDescent="0.2">
      <c r="A10" s="34"/>
      <c r="B10" s="37"/>
      <c r="C10" s="195" t="s">
        <v>25</v>
      </c>
      <c r="D10" s="196"/>
      <c r="E10" s="38">
        <v>60.682499999999997</v>
      </c>
      <c r="F10" s="161"/>
      <c r="G10" s="40"/>
      <c r="M10" s="36" t="s">
        <v>25</v>
      </c>
      <c r="O10" s="27"/>
    </row>
    <row r="11" spans="1:104" x14ac:dyDescent="0.2">
      <c r="A11" s="34"/>
      <c r="B11" s="37"/>
      <c r="C11" s="195" t="s">
        <v>26</v>
      </c>
      <c r="D11" s="196"/>
      <c r="E11" s="38">
        <v>-10.125</v>
      </c>
      <c r="F11" s="161"/>
      <c r="G11" s="40"/>
      <c r="M11" s="36" t="s">
        <v>26</v>
      </c>
      <c r="O11" s="27"/>
    </row>
    <row r="12" spans="1:104" x14ac:dyDescent="0.2">
      <c r="A12" s="34"/>
      <c r="B12" s="37"/>
      <c r="C12" s="195" t="s">
        <v>27</v>
      </c>
      <c r="D12" s="196"/>
      <c r="E12" s="38">
        <v>-1.5760000000000001</v>
      </c>
      <c r="F12" s="161"/>
      <c r="G12" s="40"/>
      <c r="M12" s="36" t="s">
        <v>27</v>
      </c>
      <c r="O12" s="27"/>
    </row>
    <row r="13" spans="1:104" x14ac:dyDescent="0.2">
      <c r="A13" s="34"/>
      <c r="B13" s="37"/>
      <c r="C13" s="195" t="s">
        <v>28</v>
      </c>
      <c r="D13" s="196"/>
      <c r="E13" s="38">
        <v>58</v>
      </c>
      <c r="F13" s="161"/>
      <c r="G13" s="40"/>
      <c r="M13" s="36" t="s">
        <v>28</v>
      </c>
      <c r="O13" s="27"/>
    </row>
    <row r="14" spans="1:104" x14ac:dyDescent="0.2">
      <c r="A14" s="34"/>
      <c r="B14" s="37"/>
      <c r="C14" s="195" t="s">
        <v>29</v>
      </c>
      <c r="D14" s="196"/>
      <c r="E14" s="38">
        <v>-9</v>
      </c>
      <c r="F14" s="161"/>
      <c r="G14" s="40"/>
      <c r="M14" s="36" t="s">
        <v>29</v>
      </c>
      <c r="O14" s="27"/>
    </row>
    <row r="15" spans="1:104" x14ac:dyDescent="0.2">
      <c r="A15" s="34"/>
      <c r="B15" s="37"/>
      <c r="C15" s="195" t="s">
        <v>30</v>
      </c>
      <c r="D15" s="196"/>
      <c r="E15" s="38">
        <v>-2.4624999999999999</v>
      </c>
      <c r="F15" s="161"/>
      <c r="G15" s="40"/>
      <c r="M15" s="36" t="s">
        <v>30</v>
      </c>
      <c r="O15" s="27"/>
    </row>
    <row r="16" spans="1:104" x14ac:dyDescent="0.2">
      <c r="A16" s="34"/>
      <c r="B16" s="37"/>
      <c r="C16" s="195" t="s">
        <v>31</v>
      </c>
      <c r="D16" s="196"/>
      <c r="E16" s="38">
        <v>3.0150000000000001</v>
      </c>
      <c r="F16" s="161"/>
      <c r="G16" s="40"/>
      <c r="M16" s="36" t="s">
        <v>31</v>
      </c>
      <c r="O16" s="27"/>
    </row>
    <row r="17" spans="1:104" ht="22.5" x14ac:dyDescent="0.2">
      <c r="A17" s="28">
        <v>3</v>
      </c>
      <c r="B17" s="29" t="s">
        <v>32</v>
      </c>
      <c r="C17" s="30" t="s">
        <v>33</v>
      </c>
      <c r="D17" s="31" t="s">
        <v>24</v>
      </c>
      <c r="E17" s="32">
        <v>4.9000000000000004</v>
      </c>
      <c r="F17" s="169"/>
      <c r="G17" s="33">
        <f>E17*F17</f>
        <v>0</v>
      </c>
      <c r="O17" s="27">
        <v>2</v>
      </c>
      <c r="AA17" s="3">
        <v>1</v>
      </c>
      <c r="AB17" s="3">
        <v>1</v>
      </c>
      <c r="AC17" s="3">
        <v>1</v>
      </c>
      <c r="AZ17" s="3">
        <v>1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1</v>
      </c>
      <c r="CZ17" s="3">
        <v>0.25696000000000002</v>
      </c>
    </row>
    <row r="18" spans="1:104" x14ac:dyDescent="0.2">
      <c r="A18" s="34"/>
      <c r="B18" s="37"/>
      <c r="C18" s="195" t="s">
        <v>34</v>
      </c>
      <c r="D18" s="196"/>
      <c r="E18" s="38">
        <v>0.8</v>
      </c>
      <c r="F18" s="161"/>
      <c r="G18" s="40"/>
      <c r="M18" s="36" t="s">
        <v>34</v>
      </c>
      <c r="O18" s="27"/>
    </row>
    <row r="19" spans="1:104" x14ac:dyDescent="0.2">
      <c r="A19" s="34"/>
      <c r="B19" s="37"/>
      <c r="C19" s="195" t="s">
        <v>35</v>
      </c>
      <c r="D19" s="196"/>
      <c r="E19" s="38">
        <v>2.5</v>
      </c>
      <c r="F19" s="161"/>
      <c r="G19" s="40"/>
      <c r="M19" s="36" t="s">
        <v>35</v>
      </c>
      <c r="O19" s="27"/>
    </row>
    <row r="20" spans="1:104" x14ac:dyDescent="0.2">
      <c r="A20" s="34"/>
      <c r="B20" s="37"/>
      <c r="C20" s="195" t="s">
        <v>36</v>
      </c>
      <c r="D20" s="196"/>
      <c r="E20" s="38">
        <v>1.6</v>
      </c>
      <c r="F20" s="161"/>
      <c r="G20" s="40"/>
      <c r="M20" s="36" t="s">
        <v>36</v>
      </c>
      <c r="O20" s="27"/>
    </row>
    <row r="21" spans="1:104" ht="22.5" x14ac:dyDescent="0.2">
      <c r="A21" s="28">
        <v>4</v>
      </c>
      <c r="B21" s="29" t="s">
        <v>37</v>
      </c>
      <c r="C21" s="30" t="s">
        <v>914</v>
      </c>
      <c r="D21" s="31" t="s">
        <v>24</v>
      </c>
      <c r="E21" s="32">
        <v>8.3360000000000003</v>
      </c>
      <c r="F21" s="169"/>
      <c r="G21" s="33">
        <f>E21*F21</f>
        <v>0</v>
      </c>
      <c r="O21" s="27">
        <v>2</v>
      </c>
      <c r="AA21" s="3">
        <v>1</v>
      </c>
      <c r="AB21" s="3">
        <v>1</v>
      </c>
      <c r="AC21" s="3">
        <v>1</v>
      </c>
      <c r="AZ21" s="3">
        <v>1</v>
      </c>
      <c r="BA21" s="3">
        <f>IF(AZ21=1,G21,0)</f>
        <v>0</v>
      </c>
      <c r="BB21" s="3">
        <f>IF(AZ21=2,G21,0)</f>
        <v>0</v>
      </c>
      <c r="BC21" s="3">
        <f>IF(AZ21=3,G21,0)</f>
        <v>0</v>
      </c>
      <c r="BD21" s="3">
        <f>IF(AZ21=4,G21,0)</f>
        <v>0</v>
      </c>
      <c r="BE21" s="3">
        <f>IF(AZ21=5,G21,0)</f>
        <v>0</v>
      </c>
      <c r="CA21" s="27">
        <v>1</v>
      </c>
      <c r="CB21" s="27">
        <v>1</v>
      </c>
      <c r="CZ21" s="3">
        <v>7.0599999999999996E-2</v>
      </c>
    </row>
    <row r="22" spans="1:104" x14ac:dyDescent="0.2">
      <c r="A22" s="34"/>
      <c r="B22" s="37"/>
      <c r="C22" s="195" t="s">
        <v>38</v>
      </c>
      <c r="D22" s="196"/>
      <c r="E22" s="38">
        <v>9.7149999999999999</v>
      </c>
      <c r="F22" s="161"/>
      <c r="G22" s="40"/>
      <c r="M22" s="36" t="s">
        <v>38</v>
      </c>
      <c r="O22" s="27"/>
    </row>
    <row r="23" spans="1:104" x14ac:dyDescent="0.2">
      <c r="A23" s="34"/>
      <c r="B23" s="37"/>
      <c r="C23" s="195" t="s">
        <v>39</v>
      </c>
      <c r="D23" s="196"/>
      <c r="E23" s="38">
        <v>-1.379</v>
      </c>
      <c r="F23" s="161"/>
      <c r="G23" s="40"/>
      <c r="M23" s="36" t="s">
        <v>39</v>
      </c>
      <c r="O23" s="27"/>
    </row>
    <row r="24" spans="1:104" ht="22.5" x14ac:dyDescent="0.2">
      <c r="A24" s="28">
        <v>5</v>
      </c>
      <c r="B24" s="29" t="s">
        <v>40</v>
      </c>
      <c r="C24" s="30" t="s">
        <v>913</v>
      </c>
      <c r="D24" s="31" t="s">
        <v>24</v>
      </c>
      <c r="E24" s="32">
        <v>2.774</v>
      </c>
      <c r="F24" s="169"/>
      <c r="G24" s="33">
        <f>E24*F24</f>
        <v>0</v>
      </c>
      <c r="O24" s="27">
        <v>2</v>
      </c>
      <c r="AA24" s="3">
        <v>1</v>
      </c>
      <c r="AB24" s="3">
        <v>1</v>
      </c>
      <c r="AC24" s="3">
        <v>1</v>
      </c>
      <c r="AZ24" s="3">
        <v>1</v>
      </c>
      <c r="BA24" s="3">
        <f>IF(AZ24=1,G24,0)</f>
        <v>0</v>
      </c>
      <c r="BB24" s="3">
        <f>IF(AZ24=2,G24,0)</f>
        <v>0</v>
      </c>
      <c r="BC24" s="3">
        <f>IF(AZ24=3,G24,0)</f>
        <v>0</v>
      </c>
      <c r="BD24" s="3">
        <f>IF(AZ24=4,G24,0)</f>
        <v>0</v>
      </c>
      <c r="BE24" s="3">
        <f>IF(AZ24=5,G24,0)</f>
        <v>0</v>
      </c>
      <c r="CA24" s="27">
        <v>1</v>
      </c>
      <c r="CB24" s="27">
        <v>1</v>
      </c>
      <c r="CZ24" s="3">
        <v>8.8109999999999994E-2</v>
      </c>
    </row>
    <row r="25" spans="1:104" x14ac:dyDescent="0.2">
      <c r="A25" s="34"/>
      <c r="B25" s="37"/>
      <c r="C25" s="195" t="s">
        <v>41</v>
      </c>
      <c r="D25" s="196"/>
      <c r="E25" s="38">
        <v>4.3499999999999996</v>
      </c>
      <c r="F25" s="161"/>
      <c r="G25" s="40"/>
      <c r="M25" s="36" t="s">
        <v>41</v>
      </c>
      <c r="O25" s="27"/>
    </row>
    <row r="26" spans="1:104" x14ac:dyDescent="0.2">
      <c r="A26" s="34"/>
      <c r="B26" s="37"/>
      <c r="C26" s="195" t="s">
        <v>27</v>
      </c>
      <c r="D26" s="196"/>
      <c r="E26" s="38">
        <v>-1.5760000000000001</v>
      </c>
      <c r="F26" s="161"/>
      <c r="G26" s="40"/>
      <c r="M26" s="36" t="s">
        <v>27</v>
      </c>
      <c r="O26" s="27"/>
    </row>
    <row r="27" spans="1:104" ht="22.5" x14ac:dyDescent="0.2">
      <c r="A27" s="28">
        <v>6</v>
      </c>
      <c r="B27" s="29" t="s">
        <v>42</v>
      </c>
      <c r="C27" s="30" t="s">
        <v>912</v>
      </c>
      <c r="D27" s="31" t="s">
        <v>24</v>
      </c>
      <c r="E27" s="32">
        <v>4.3499999999999996</v>
      </c>
      <c r="F27" s="169"/>
      <c r="G27" s="33">
        <f>E27*F27</f>
        <v>0</v>
      </c>
      <c r="O27" s="27">
        <v>2</v>
      </c>
      <c r="AA27" s="3">
        <v>1</v>
      </c>
      <c r="AB27" s="3">
        <v>1</v>
      </c>
      <c r="AC27" s="3">
        <v>1</v>
      </c>
      <c r="AZ27" s="3">
        <v>1</v>
      </c>
      <c r="BA27" s="3">
        <f>IF(AZ27=1,G27,0)</f>
        <v>0</v>
      </c>
      <c r="BB27" s="3">
        <f>IF(AZ27=2,G27,0)</f>
        <v>0</v>
      </c>
      <c r="BC27" s="3">
        <f>IF(AZ27=3,G27,0)</f>
        <v>0</v>
      </c>
      <c r="BD27" s="3">
        <f>IF(AZ27=4,G27,0)</f>
        <v>0</v>
      </c>
      <c r="BE27" s="3">
        <f>IF(AZ27=5,G27,0)</f>
        <v>0</v>
      </c>
      <c r="CA27" s="27">
        <v>1</v>
      </c>
      <c r="CB27" s="27">
        <v>1</v>
      </c>
      <c r="CZ27" s="3">
        <v>3.0859999999999999E-2</v>
      </c>
    </row>
    <row r="28" spans="1:104" x14ac:dyDescent="0.2">
      <c r="A28" s="34"/>
      <c r="B28" s="37"/>
      <c r="C28" s="195" t="s">
        <v>43</v>
      </c>
      <c r="D28" s="196"/>
      <c r="E28" s="38">
        <v>4.3499999999999996</v>
      </c>
      <c r="F28" s="161"/>
      <c r="G28" s="40"/>
      <c r="M28" s="36" t="s">
        <v>43</v>
      </c>
      <c r="O28" s="27"/>
    </row>
    <row r="29" spans="1:104" ht="22.5" x14ac:dyDescent="0.2">
      <c r="A29" s="28">
        <v>7</v>
      </c>
      <c r="B29" s="29" t="s">
        <v>44</v>
      </c>
      <c r="C29" s="30" t="s">
        <v>45</v>
      </c>
      <c r="D29" s="31" t="s">
        <v>24</v>
      </c>
      <c r="E29" s="32">
        <v>23.997499999999999</v>
      </c>
      <c r="F29" s="169"/>
      <c r="G29" s="33">
        <f>E29*F29</f>
        <v>0</v>
      </c>
      <c r="O29" s="27">
        <v>2</v>
      </c>
      <c r="AA29" s="3">
        <v>1</v>
      </c>
      <c r="AB29" s="3">
        <v>1</v>
      </c>
      <c r="AC29" s="3">
        <v>1</v>
      </c>
      <c r="AZ29" s="3">
        <v>1</v>
      </c>
      <c r="BA29" s="3">
        <f>IF(AZ29=1,G29,0)</f>
        <v>0</v>
      </c>
      <c r="BB29" s="3">
        <f>IF(AZ29=2,G29,0)</f>
        <v>0</v>
      </c>
      <c r="BC29" s="3">
        <f>IF(AZ29=3,G29,0)</f>
        <v>0</v>
      </c>
      <c r="BD29" s="3">
        <f>IF(AZ29=4,G29,0)</f>
        <v>0</v>
      </c>
      <c r="BE29" s="3">
        <f>IF(AZ29=5,G29,0)</f>
        <v>0</v>
      </c>
      <c r="CA29" s="27">
        <v>1</v>
      </c>
      <c r="CB29" s="27">
        <v>1</v>
      </c>
      <c r="CZ29" s="3">
        <v>5.2470000000000003E-2</v>
      </c>
    </row>
    <row r="30" spans="1:104" x14ac:dyDescent="0.2">
      <c r="A30" s="34"/>
      <c r="B30" s="37"/>
      <c r="C30" s="195" t="s">
        <v>46</v>
      </c>
      <c r="D30" s="196"/>
      <c r="E30" s="38">
        <v>9.6425000000000001</v>
      </c>
      <c r="F30" s="161"/>
      <c r="G30" s="40"/>
      <c r="M30" s="36" t="s">
        <v>46</v>
      </c>
      <c r="O30" s="27"/>
    </row>
    <row r="31" spans="1:104" x14ac:dyDescent="0.2">
      <c r="A31" s="34"/>
      <c r="B31" s="37"/>
      <c r="C31" s="195" t="s">
        <v>47</v>
      </c>
      <c r="D31" s="196"/>
      <c r="E31" s="38">
        <v>14.355</v>
      </c>
      <c r="F31" s="161"/>
      <c r="G31" s="40"/>
      <c r="M31" s="36" t="s">
        <v>47</v>
      </c>
      <c r="O31" s="27"/>
    </row>
    <row r="32" spans="1:104" ht="22.5" x14ac:dyDescent="0.2">
      <c r="A32" s="28">
        <v>8</v>
      </c>
      <c r="B32" s="29" t="s">
        <v>48</v>
      </c>
      <c r="C32" s="30" t="s">
        <v>49</v>
      </c>
      <c r="D32" s="31" t="s">
        <v>24</v>
      </c>
      <c r="E32" s="32">
        <v>75.34</v>
      </c>
      <c r="F32" s="169"/>
      <c r="G32" s="33">
        <f>E32*F32</f>
        <v>0</v>
      </c>
      <c r="O32" s="27">
        <v>2</v>
      </c>
      <c r="AA32" s="3">
        <v>1</v>
      </c>
      <c r="AB32" s="3">
        <v>1</v>
      </c>
      <c r="AC32" s="3">
        <v>1</v>
      </c>
      <c r="AZ32" s="3">
        <v>1</v>
      </c>
      <c r="BA32" s="3">
        <f>IF(AZ32=1,G32,0)</f>
        <v>0</v>
      </c>
      <c r="BB32" s="3">
        <f>IF(AZ32=2,G32,0)</f>
        <v>0</v>
      </c>
      <c r="BC32" s="3">
        <f>IF(AZ32=3,G32,0)</f>
        <v>0</v>
      </c>
      <c r="BD32" s="3">
        <f>IF(AZ32=4,G32,0)</f>
        <v>0</v>
      </c>
      <c r="BE32" s="3">
        <f>IF(AZ32=5,G32,0)</f>
        <v>0</v>
      </c>
      <c r="CA32" s="27">
        <v>1</v>
      </c>
      <c r="CB32" s="27">
        <v>1</v>
      </c>
      <c r="CZ32" s="3">
        <v>3.5899999999999999E-3</v>
      </c>
    </row>
    <row r="33" spans="1:104" x14ac:dyDescent="0.2">
      <c r="A33" s="34"/>
      <c r="B33" s="37"/>
      <c r="C33" s="195" t="s">
        <v>50</v>
      </c>
      <c r="D33" s="196"/>
      <c r="E33" s="38">
        <v>0</v>
      </c>
      <c r="F33" s="161"/>
      <c r="G33" s="40"/>
      <c r="M33" s="36" t="s">
        <v>50</v>
      </c>
      <c r="O33" s="27"/>
    </row>
    <row r="34" spans="1:104" x14ac:dyDescent="0.2">
      <c r="A34" s="34"/>
      <c r="B34" s="37"/>
      <c r="C34" s="195" t="s">
        <v>51</v>
      </c>
      <c r="D34" s="196"/>
      <c r="E34" s="38">
        <v>25.59</v>
      </c>
      <c r="F34" s="161"/>
      <c r="G34" s="40"/>
      <c r="M34" s="36" t="s">
        <v>51</v>
      </c>
      <c r="O34" s="27"/>
    </row>
    <row r="35" spans="1:104" x14ac:dyDescent="0.2">
      <c r="A35" s="34"/>
      <c r="B35" s="37"/>
      <c r="C35" s="195" t="s">
        <v>52</v>
      </c>
      <c r="D35" s="196"/>
      <c r="E35" s="38">
        <v>38.42</v>
      </c>
      <c r="F35" s="161"/>
      <c r="G35" s="40"/>
      <c r="M35" s="36" t="s">
        <v>52</v>
      </c>
      <c r="O35" s="27"/>
    </row>
    <row r="36" spans="1:104" x14ac:dyDescent="0.2">
      <c r="A36" s="34"/>
      <c r="B36" s="37"/>
      <c r="C36" s="195" t="s">
        <v>50</v>
      </c>
      <c r="D36" s="196"/>
      <c r="E36" s="38">
        <v>0</v>
      </c>
      <c r="F36" s="161"/>
      <c r="G36" s="40"/>
      <c r="M36" s="36" t="s">
        <v>50</v>
      </c>
      <c r="O36" s="27"/>
    </row>
    <row r="37" spans="1:104" x14ac:dyDescent="0.2">
      <c r="A37" s="34"/>
      <c r="B37" s="37"/>
      <c r="C37" s="195" t="s">
        <v>53</v>
      </c>
      <c r="D37" s="196"/>
      <c r="E37" s="38">
        <v>4</v>
      </c>
      <c r="F37" s="161"/>
      <c r="G37" s="40"/>
      <c r="M37" s="36" t="s">
        <v>53</v>
      </c>
      <c r="O37" s="27"/>
    </row>
    <row r="38" spans="1:104" x14ac:dyDescent="0.2">
      <c r="A38" s="34"/>
      <c r="B38" s="37"/>
      <c r="C38" s="195" t="s">
        <v>54</v>
      </c>
      <c r="D38" s="196"/>
      <c r="E38" s="38">
        <v>5.13</v>
      </c>
      <c r="F38" s="161"/>
      <c r="G38" s="40"/>
      <c r="M38" s="36" t="s">
        <v>54</v>
      </c>
      <c r="O38" s="27"/>
    </row>
    <row r="39" spans="1:104" x14ac:dyDescent="0.2">
      <c r="A39" s="34"/>
      <c r="B39" s="37"/>
      <c r="C39" s="195" t="s">
        <v>55</v>
      </c>
      <c r="D39" s="196"/>
      <c r="E39" s="38">
        <v>2.2000000000000002</v>
      </c>
      <c r="F39" s="161"/>
      <c r="G39" s="40"/>
      <c r="M39" s="36" t="s">
        <v>55</v>
      </c>
      <c r="O39" s="27"/>
    </row>
    <row r="40" spans="1:104" x14ac:dyDescent="0.2">
      <c r="A40" s="28">
        <v>9</v>
      </c>
      <c r="B40" s="29" t="s">
        <v>56</v>
      </c>
      <c r="C40" s="30" t="s">
        <v>57</v>
      </c>
      <c r="D40" s="31" t="s">
        <v>24</v>
      </c>
      <c r="E40" s="32">
        <v>154.3115</v>
      </c>
      <c r="F40" s="169"/>
      <c r="G40" s="33">
        <f>E40*F40</f>
        <v>0</v>
      </c>
      <c r="O40" s="27">
        <v>2</v>
      </c>
      <c r="AA40" s="3">
        <v>12</v>
      </c>
      <c r="AB40" s="3">
        <v>0</v>
      </c>
      <c r="AC40" s="3">
        <v>86</v>
      </c>
      <c r="AZ40" s="3">
        <v>1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12</v>
      </c>
      <c r="CB40" s="27">
        <v>0</v>
      </c>
      <c r="CZ40" s="3">
        <v>1.5E-3</v>
      </c>
    </row>
    <row r="41" spans="1:104" x14ac:dyDescent="0.2">
      <c r="A41" s="34"/>
      <c r="B41" s="37"/>
      <c r="C41" s="195" t="s">
        <v>58</v>
      </c>
      <c r="D41" s="196"/>
      <c r="E41" s="38">
        <v>0</v>
      </c>
      <c r="F41" s="161"/>
      <c r="G41" s="40"/>
      <c r="M41" s="36" t="s">
        <v>58</v>
      </c>
      <c r="O41" s="27"/>
    </row>
    <row r="42" spans="1:104" x14ac:dyDescent="0.2">
      <c r="A42" s="34"/>
      <c r="B42" s="37"/>
      <c r="C42" s="195" t="s">
        <v>50</v>
      </c>
      <c r="D42" s="196"/>
      <c r="E42" s="38">
        <v>0</v>
      </c>
      <c r="F42" s="161"/>
      <c r="G42" s="40"/>
      <c r="M42" s="36" t="s">
        <v>50</v>
      </c>
      <c r="O42" s="27"/>
    </row>
    <row r="43" spans="1:104" x14ac:dyDescent="0.2">
      <c r="A43" s="34"/>
      <c r="B43" s="37"/>
      <c r="C43" s="195" t="s">
        <v>51</v>
      </c>
      <c r="D43" s="196"/>
      <c r="E43" s="38">
        <v>25.59</v>
      </c>
      <c r="F43" s="161"/>
      <c r="G43" s="40"/>
      <c r="M43" s="36" t="s">
        <v>51</v>
      </c>
      <c r="O43" s="27"/>
    </row>
    <row r="44" spans="1:104" x14ac:dyDescent="0.2">
      <c r="A44" s="34"/>
      <c r="B44" s="37"/>
      <c r="C44" s="195" t="s">
        <v>52</v>
      </c>
      <c r="D44" s="196"/>
      <c r="E44" s="38">
        <v>38.42</v>
      </c>
      <c r="F44" s="161"/>
      <c r="G44" s="40"/>
      <c r="M44" s="36" t="s">
        <v>52</v>
      </c>
      <c r="O44" s="27"/>
    </row>
    <row r="45" spans="1:104" x14ac:dyDescent="0.2">
      <c r="A45" s="34"/>
      <c r="B45" s="37"/>
      <c r="C45" s="195" t="s">
        <v>50</v>
      </c>
      <c r="D45" s="196"/>
      <c r="E45" s="38">
        <v>0</v>
      </c>
      <c r="F45" s="161"/>
      <c r="G45" s="40"/>
      <c r="M45" s="36" t="s">
        <v>50</v>
      </c>
      <c r="O45" s="27"/>
    </row>
    <row r="46" spans="1:104" x14ac:dyDescent="0.2">
      <c r="A46" s="34"/>
      <c r="B46" s="37"/>
      <c r="C46" s="195" t="s">
        <v>53</v>
      </c>
      <c r="D46" s="196"/>
      <c r="E46" s="38">
        <v>4</v>
      </c>
      <c r="F46" s="161"/>
      <c r="G46" s="40"/>
      <c r="M46" s="36" t="s">
        <v>53</v>
      </c>
      <c r="O46" s="27"/>
    </row>
    <row r="47" spans="1:104" x14ac:dyDescent="0.2">
      <c r="A47" s="34"/>
      <c r="B47" s="37"/>
      <c r="C47" s="195" t="s">
        <v>54</v>
      </c>
      <c r="D47" s="196"/>
      <c r="E47" s="38">
        <v>5.13</v>
      </c>
      <c r="F47" s="161"/>
      <c r="G47" s="170"/>
      <c r="M47" s="36" t="s">
        <v>54</v>
      </c>
      <c r="O47" s="27"/>
    </row>
    <row r="48" spans="1:104" x14ac:dyDescent="0.2">
      <c r="A48" s="34"/>
      <c r="B48" s="37"/>
      <c r="C48" s="195" t="s">
        <v>55</v>
      </c>
      <c r="D48" s="196"/>
      <c r="E48" s="38">
        <v>2.2000000000000002</v>
      </c>
      <c r="F48" s="161"/>
      <c r="G48" s="40"/>
      <c r="M48" s="36" t="s">
        <v>55</v>
      </c>
      <c r="O48" s="27"/>
    </row>
    <row r="49" spans="1:104" x14ac:dyDescent="0.2">
      <c r="A49" s="34"/>
      <c r="B49" s="37"/>
      <c r="C49" s="195" t="s">
        <v>59</v>
      </c>
      <c r="D49" s="196"/>
      <c r="E49" s="38">
        <v>0</v>
      </c>
      <c r="F49" s="161"/>
      <c r="G49" s="40"/>
      <c r="M49" s="36" t="s">
        <v>59</v>
      </c>
      <c r="O49" s="27"/>
    </row>
    <row r="50" spans="1:104" x14ac:dyDescent="0.2">
      <c r="A50" s="34"/>
      <c r="B50" s="37"/>
      <c r="C50" s="195" t="s">
        <v>46</v>
      </c>
      <c r="D50" s="196"/>
      <c r="E50" s="38">
        <v>9.6425000000000001</v>
      </c>
      <c r="F50" s="161"/>
      <c r="G50" s="40"/>
      <c r="M50" s="36" t="s">
        <v>46</v>
      </c>
      <c r="O50" s="27"/>
    </row>
    <row r="51" spans="1:104" x14ac:dyDescent="0.2">
      <c r="A51" s="34"/>
      <c r="B51" s="37"/>
      <c r="C51" s="195" t="s">
        <v>47</v>
      </c>
      <c r="D51" s="196"/>
      <c r="E51" s="38">
        <v>14.355</v>
      </c>
      <c r="F51" s="161"/>
      <c r="G51" s="40"/>
      <c r="M51" s="36" t="s">
        <v>47</v>
      </c>
      <c r="O51" s="27"/>
    </row>
    <row r="52" spans="1:104" x14ac:dyDescent="0.2">
      <c r="A52" s="34"/>
      <c r="B52" s="37"/>
      <c r="C52" s="195" t="s">
        <v>60</v>
      </c>
      <c r="D52" s="196"/>
      <c r="E52" s="38">
        <v>8.6999999999999993</v>
      </c>
      <c r="F52" s="161"/>
      <c r="G52" s="40"/>
      <c r="M52" s="36" t="s">
        <v>60</v>
      </c>
      <c r="O52" s="27"/>
    </row>
    <row r="53" spans="1:104" x14ac:dyDescent="0.2">
      <c r="A53" s="34"/>
      <c r="B53" s="37"/>
      <c r="C53" s="195" t="s">
        <v>61</v>
      </c>
      <c r="D53" s="196"/>
      <c r="E53" s="38">
        <v>0</v>
      </c>
      <c r="F53" s="161"/>
      <c r="G53" s="40"/>
      <c r="M53" s="36" t="s">
        <v>61</v>
      </c>
      <c r="O53" s="27"/>
    </row>
    <row r="54" spans="1:104" x14ac:dyDescent="0.2">
      <c r="A54" s="34"/>
      <c r="B54" s="37"/>
      <c r="C54" s="195" t="s">
        <v>62</v>
      </c>
      <c r="D54" s="196"/>
      <c r="E54" s="38">
        <v>8.99</v>
      </c>
      <c r="F54" s="161"/>
      <c r="G54" s="40"/>
      <c r="M54" s="36" t="s">
        <v>62</v>
      </c>
      <c r="O54" s="27"/>
    </row>
    <row r="55" spans="1:104" x14ac:dyDescent="0.2">
      <c r="A55" s="34"/>
      <c r="B55" s="37"/>
      <c r="C55" s="195" t="s">
        <v>63</v>
      </c>
      <c r="D55" s="196"/>
      <c r="E55" s="38">
        <v>-1.6</v>
      </c>
      <c r="F55" s="161"/>
      <c r="G55" s="40"/>
      <c r="M55" s="36" t="s">
        <v>63</v>
      </c>
      <c r="O55" s="27"/>
    </row>
    <row r="56" spans="1:104" x14ac:dyDescent="0.2">
      <c r="A56" s="34"/>
      <c r="B56" s="37"/>
      <c r="C56" s="195" t="s">
        <v>64</v>
      </c>
      <c r="D56" s="196"/>
      <c r="E56" s="38">
        <v>10.44</v>
      </c>
      <c r="F56" s="161"/>
      <c r="G56" s="40"/>
      <c r="M56" s="36" t="s">
        <v>64</v>
      </c>
      <c r="O56" s="27"/>
    </row>
    <row r="57" spans="1:104" x14ac:dyDescent="0.2">
      <c r="A57" s="34"/>
      <c r="B57" s="37"/>
      <c r="C57" s="195" t="s">
        <v>63</v>
      </c>
      <c r="D57" s="196"/>
      <c r="E57" s="38">
        <v>-1.6</v>
      </c>
      <c r="F57" s="161"/>
      <c r="G57" s="40"/>
      <c r="M57" s="36" t="s">
        <v>63</v>
      </c>
      <c r="O57" s="27"/>
    </row>
    <row r="58" spans="1:104" x14ac:dyDescent="0.2">
      <c r="A58" s="34"/>
      <c r="B58" s="37"/>
      <c r="C58" s="195" t="s">
        <v>65</v>
      </c>
      <c r="D58" s="196"/>
      <c r="E58" s="38">
        <v>0</v>
      </c>
      <c r="F58" s="161"/>
      <c r="G58" s="40"/>
      <c r="M58" s="36" t="s">
        <v>65</v>
      </c>
      <c r="O58" s="27"/>
    </row>
    <row r="59" spans="1:104" x14ac:dyDescent="0.2">
      <c r="A59" s="34"/>
      <c r="B59" s="37"/>
      <c r="C59" s="195" t="s">
        <v>66</v>
      </c>
      <c r="D59" s="196"/>
      <c r="E59" s="38">
        <v>14.558</v>
      </c>
      <c r="F59" s="161"/>
      <c r="G59" s="40"/>
      <c r="M59" s="36" t="s">
        <v>66</v>
      </c>
      <c r="O59" s="27"/>
    </row>
    <row r="60" spans="1:104" x14ac:dyDescent="0.2">
      <c r="A60" s="34"/>
      <c r="B60" s="37"/>
      <c r="C60" s="195" t="s">
        <v>67</v>
      </c>
      <c r="D60" s="196"/>
      <c r="E60" s="38">
        <v>15.486000000000001</v>
      </c>
      <c r="F60" s="161"/>
      <c r="G60" s="40"/>
      <c r="M60" s="36" t="s">
        <v>67</v>
      </c>
      <c r="O60" s="27"/>
    </row>
    <row r="61" spans="1:104" ht="22.5" x14ac:dyDescent="0.2">
      <c r="A61" s="28">
        <v>10</v>
      </c>
      <c r="B61" s="29" t="s">
        <v>68</v>
      </c>
      <c r="C61" s="30" t="s">
        <v>69</v>
      </c>
      <c r="D61" s="31" t="s">
        <v>24</v>
      </c>
      <c r="E61" s="32">
        <v>16.23</v>
      </c>
      <c r="F61" s="169"/>
      <c r="G61" s="33">
        <f>E61*F61</f>
        <v>0</v>
      </c>
      <c r="O61" s="27">
        <v>2</v>
      </c>
      <c r="AA61" s="3">
        <v>12</v>
      </c>
      <c r="AB61" s="3">
        <v>0</v>
      </c>
      <c r="AC61" s="3">
        <v>112</v>
      </c>
      <c r="AZ61" s="3">
        <v>1</v>
      </c>
      <c r="BA61" s="3">
        <f>IF(AZ61=1,G61,0)</f>
        <v>0</v>
      </c>
      <c r="BB61" s="3">
        <f>IF(AZ61=2,G61,0)</f>
        <v>0</v>
      </c>
      <c r="BC61" s="3">
        <f>IF(AZ61=3,G61,0)</f>
        <v>0</v>
      </c>
      <c r="BD61" s="3">
        <f>IF(AZ61=4,G61,0)</f>
        <v>0</v>
      </c>
      <c r="BE61" s="3">
        <f>IF(AZ61=5,G61,0)</f>
        <v>0</v>
      </c>
      <c r="CA61" s="27">
        <v>12</v>
      </c>
      <c r="CB61" s="27">
        <v>0</v>
      </c>
      <c r="CZ61" s="3">
        <v>3.0859999999999999E-2</v>
      </c>
    </row>
    <row r="62" spans="1:104" x14ac:dyDescent="0.2">
      <c r="A62" s="34"/>
      <c r="B62" s="37"/>
      <c r="C62" s="195" t="s">
        <v>62</v>
      </c>
      <c r="D62" s="196"/>
      <c r="E62" s="38">
        <v>8.99</v>
      </c>
      <c r="F62" s="161"/>
      <c r="G62" s="40"/>
      <c r="M62" s="36" t="s">
        <v>62</v>
      </c>
      <c r="O62" s="27"/>
    </row>
    <row r="63" spans="1:104" x14ac:dyDescent="0.2">
      <c r="A63" s="34"/>
      <c r="B63" s="37"/>
      <c r="C63" s="195" t="s">
        <v>63</v>
      </c>
      <c r="D63" s="196"/>
      <c r="E63" s="38">
        <v>-1.6</v>
      </c>
      <c r="F63" s="161"/>
      <c r="G63" s="40"/>
      <c r="M63" s="36" t="s">
        <v>63</v>
      </c>
      <c r="O63" s="27"/>
    </row>
    <row r="64" spans="1:104" x14ac:dyDescent="0.2">
      <c r="A64" s="34"/>
      <c r="B64" s="37"/>
      <c r="C64" s="195" t="s">
        <v>64</v>
      </c>
      <c r="D64" s="196"/>
      <c r="E64" s="38">
        <v>10.44</v>
      </c>
      <c r="F64" s="161"/>
      <c r="G64" s="40"/>
      <c r="M64" s="36" t="s">
        <v>64</v>
      </c>
      <c r="O64" s="27"/>
    </row>
    <row r="65" spans="1:104" x14ac:dyDescent="0.2">
      <c r="A65" s="34"/>
      <c r="B65" s="37"/>
      <c r="C65" s="195" t="s">
        <v>63</v>
      </c>
      <c r="D65" s="196"/>
      <c r="E65" s="38">
        <v>-1.6</v>
      </c>
      <c r="F65" s="161"/>
      <c r="G65" s="40"/>
      <c r="M65" s="36" t="s">
        <v>63</v>
      </c>
      <c r="O65" s="27"/>
    </row>
    <row r="66" spans="1:104" x14ac:dyDescent="0.2">
      <c r="A66" s="41"/>
      <c r="B66" s="42" t="s">
        <v>15</v>
      </c>
      <c r="C66" s="43" t="str">
        <f>CONCATENATE(B7," ",C7)</f>
        <v>3 Svislé a kompletní konstrukce</v>
      </c>
      <c r="D66" s="44"/>
      <c r="E66" s="45"/>
      <c r="F66" s="163"/>
      <c r="G66" s="47">
        <f>SUM(G7:G65)</f>
        <v>0</v>
      </c>
      <c r="O66" s="27">
        <v>4</v>
      </c>
      <c r="BA66" s="48">
        <f>SUM(BA7:BA65)</f>
        <v>0</v>
      </c>
      <c r="BB66" s="48">
        <f>SUM(BB7:BB65)</f>
        <v>0</v>
      </c>
      <c r="BC66" s="48">
        <f>SUM(BC7:BC65)</f>
        <v>0</v>
      </c>
      <c r="BD66" s="48">
        <f>SUM(BD7:BD65)</f>
        <v>0</v>
      </c>
      <c r="BE66" s="48">
        <f>SUM(BE7:BE65)</f>
        <v>0</v>
      </c>
    </row>
    <row r="67" spans="1:104" x14ac:dyDescent="0.2">
      <c r="A67" s="20" t="s">
        <v>14</v>
      </c>
      <c r="B67" s="21" t="s">
        <v>70</v>
      </c>
      <c r="C67" s="22" t="s">
        <v>71</v>
      </c>
      <c r="D67" s="23"/>
      <c r="E67" s="24"/>
      <c r="F67" s="162"/>
      <c r="G67" s="25"/>
      <c r="H67" s="26"/>
      <c r="I67" s="26"/>
      <c r="O67" s="27">
        <v>1</v>
      </c>
    </row>
    <row r="68" spans="1:104" x14ac:dyDescent="0.2">
      <c r="A68" s="28">
        <v>11</v>
      </c>
      <c r="B68" s="29" t="s">
        <v>72</v>
      </c>
      <c r="C68" s="30" t="s">
        <v>73</v>
      </c>
      <c r="D68" s="31" t="s">
        <v>24</v>
      </c>
      <c r="E68" s="32">
        <v>64.010000000000005</v>
      </c>
      <c r="F68" s="169"/>
      <c r="G68" s="33">
        <f>E68*F68</f>
        <v>0</v>
      </c>
      <c r="O68" s="27">
        <v>2</v>
      </c>
      <c r="AA68" s="3">
        <v>1</v>
      </c>
      <c r="AB68" s="3">
        <v>1</v>
      </c>
      <c r="AC68" s="3">
        <v>1</v>
      </c>
      <c r="AZ68" s="3">
        <v>1</v>
      </c>
      <c r="BA68" s="3">
        <f>IF(AZ68=1,G68,0)</f>
        <v>0</v>
      </c>
      <c r="BB68" s="3">
        <f>IF(AZ68=2,G68,0)</f>
        <v>0</v>
      </c>
      <c r="BC68" s="3">
        <f>IF(AZ68=3,G68,0)</f>
        <v>0</v>
      </c>
      <c r="BD68" s="3">
        <f>IF(AZ68=4,G68,0)</f>
        <v>0</v>
      </c>
      <c r="BE68" s="3">
        <f>IF(AZ68=5,G68,0)</f>
        <v>0</v>
      </c>
      <c r="CA68" s="27">
        <v>1</v>
      </c>
      <c r="CB68" s="27">
        <v>1</v>
      </c>
      <c r="CZ68" s="3">
        <v>1.183E-2</v>
      </c>
    </row>
    <row r="69" spans="1:104" x14ac:dyDescent="0.2">
      <c r="A69" s="34"/>
      <c r="B69" s="37"/>
      <c r="C69" s="195" t="s">
        <v>50</v>
      </c>
      <c r="D69" s="196"/>
      <c r="E69" s="38">
        <v>0</v>
      </c>
      <c r="F69" s="161"/>
      <c r="G69" s="40"/>
      <c r="M69" s="36" t="s">
        <v>50</v>
      </c>
      <c r="O69" s="27"/>
    </row>
    <row r="70" spans="1:104" x14ac:dyDescent="0.2">
      <c r="A70" s="34"/>
      <c r="B70" s="37"/>
      <c r="C70" s="195" t="s">
        <v>51</v>
      </c>
      <c r="D70" s="196"/>
      <c r="E70" s="38">
        <v>25.59</v>
      </c>
      <c r="F70" s="161"/>
      <c r="G70" s="40"/>
      <c r="M70" s="36" t="s">
        <v>51</v>
      </c>
      <c r="O70" s="27"/>
    </row>
    <row r="71" spans="1:104" x14ac:dyDescent="0.2">
      <c r="A71" s="34"/>
      <c r="B71" s="37"/>
      <c r="C71" s="195" t="s">
        <v>52</v>
      </c>
      <c r="D71" s="196"/>
      <c r="E71" s="38">
        <v>38.42</v>
      </c>
      <c r="F71" s="161"/>
      <c r="G71" s="40"/>
      <c r="M71" s="36" t="s">
        <v>52</v>
      </c>
      <c r="O71" s="27"/>
    </row>
    <row r="72" spans="1:104" x14ac:dyDescent="0.2">
      <c r="A72" s="28">
        <v>12</v>
      </c>
      <c r="B72" s="29" t="s">
        <v>74</v>
      </c>
      <c r="C72" s="30" t="s">
        <v>75</v>
      </c>
      <c r="D72" s="31" t="s">
        <v>24</v>
      </c>
      <c r="E72" s="32">
        <v>11.33</v>
      </c>
      <c r="F72" s="169"/>
      <c r="G72" s="33">
        <f>E72*F72</f>
        <v>0</v>
      </c>
      <c r="O72" s="27">
        <v>2</v>
      </c>
      <c r="AA72" s="3">
        <v>1</v>
      </c>
      <c r="AB72" s="3">
        <v>1</v>
      </c>
      <c r="AC72" s="3">
        <v>1</v>
      </c>
      <c r="AZ72" s="3">
        <v>1</v>
      </c>
      <c r="BA72" s="3">
        <f>IF(AZ72=1,G72,0)</f>
        <v>0</v>
      </c>
      <c r="BB72" s="3">
        <f>IF(AZ72=2,G72,0)</f>
        <v>0</v>
      </c>
      <c r="BC72" s="3">
        <f>IF(AZ72=3,G72,0)</f>
        <v>0</v>
      </c>
      <c r="BD72" s="3">
        <f>IF(AZ72=4,G72,0)</f>
        <v>0</v>
      </c>
      <c r="BE72" s="3">
        <f>IF(AZ72=5,G72,0)</f>
        <v>0</v>
      </c>
      <c r="CA72" s="27">
        <v>1</v>
      </c>
      <c r="CB72" s="27">
        <v>1</v>
      </c>
      <c r="CZ72" s="3">
        <v>1.1939999999999999E-2</v>
      </c>
    </row>
    <row r="73" spans="1:104" x14ac:dyDescent="0.2">
      <c r="A73" s="34"/>
      <c r="B73" s="37"/>
      <c r="C73" s="195" t="s">
        <v>50</v>
      </c>
      <c r="D73" s="196"/>
      <c r="E73" s="38">
        <v>0</v>
      </c>
      <c r="F73" s="161"/>
      <c r="G73" s="40"/>
      <c r="M73" s="36" t="s">
        <v>50</v>
      </c>
      <c r="O73" s="27"/>
    </row>
    <row r="74" spans="1:104" x14ac:dyDescent="0.2">
      <c r="A74" s="34"/>
      <c r="B74" s="37"/>
      <c r="C74" s="195" t="s">
        <v>53</v>
      </c>
      <c r="D74" s="196"/>
      <c r="E74" s="38">
        <v>4</v>
      </c>
      <c r="F74" s="161"/>
      <c r="G74" s="40"/>
      <c r="M74" s="36" t="s">
        <v>53</v>
      </c>
      <c r="O74" s="27"/>
    </row>
    <row r="75" spans="1:104" x14ac:dyDescent="0.2">
      <c r="A75" s="34"/>
      <c r="B75" s="37"/>
      <c r="C75" s="195" t="s">
        <v>54</v>
      </c>
      <c r="D75" s="196"/>
      <c r="E75" s="38">
        <v>5.13</v>
      </c>
      <c r="F75" s="161"/>
      <c r="G75" s="40"/>
      <c r="M75" s="36" t="s">
        <v>54</v>
      </c>
      <c r="O75" s="27"/>
    </row>
    <row r="76" spans="1:104" x14ac:dyDescent="0.2">
      <c r="A76" s="34"/>
      <c r="B76" s="37"/>
      <c r="C76" s="195" t="s">
        <v>55</v>
      </c>
      <c r="D76" s="196"/>
      <c r="E76" s="38">
        <v>2.2000000000000002</v>
      </c>
      <c r="F76" s="161"/>
      <c r="G76" s="40"/>
      <c r="M76" s="36" t="s">
        <v>55</v>
      </c>
      <c r="O76" s="27"/>
    </row>
    <row r="77" spans="1:104" x14ac:dyDescent="0.2">
      <c r="A77" s="41"/>
      <c r="B77" s="42" t="s">
        <v>15</v>
      </c>
      <c r="C77" s="43" t="str">
        <f>CONCATENATE(B67," ",C67)</f>
        <v>4 Vodorovné konstrukce</v>
      </c>
      <c r="D77" s="44"/>
      <c r="E77" s="45"/>
      <c r="F77" s="163"/>
      <c r="G77" s="47">
        <f>SUM(G67:G76)</f>
        <v>0</v>
      </c>
      <c r="O77" s="27">
        <v>4</v>
      </c>
      <c r="BA77" s="48">
        <f>SUM(BA67:BA76)</f>
        <v>0</v>
      </c>
      <c r="BB77" s="48">
        <f>SUM(BB67:BB76)</f>
        <v>0</v>
      </c>
      <c r="BC77" s="48">
        <f>SUM(BC67:BC76)</f>
        <v>0</v>
      </c>
      <c r="BD77" s="48">
        <f>SUM(BD67:BD76)</f>
        <v>0</v>
      </c>
      <c r="BE77" s="48">
        <f>SUM(BE67:BE76)</f>
        <v>0</v>
      </c>
    </row>
    <row r="78" spans="1:104" x14ac:dyDescent="0.2">
      <c r="A78" s="20" t="s">
        <v>14</v>
      </c>
      <c r="B78" s="21" t="s">
        <v>76</v>
      </c>
      <c r="C78" s="22" t="s">
        <v>77</v>
      </c>
      <c r="D78" s="23"/>
      <c r="E78" s="24"/>
      <c r="F78" s="162"/>
      <c r="G78" s="25"/>
      <c r="H78" s="26"/>
      <c r="I78" s="26"/>
      <c r="O78" s="27">
        <v>1</v>
      </c>
    </row>
    <row r="79" spans="1:104" x14ac:dyDescent="0.2">
      <c r="A79" s="28">
        <v>13</v>
      </c>
      <c r="B79" s="29" t="s">
        <v>78</v>
      </c>
      <c r="C79" s="30" t="s">
        <v>79</v>
      </c>
      <c r="D79" s="31" t="s">
        <v>24</v>
      </c>
      <c r="E79" s="32">
        <v>98.534000000000006</v>
      </c>
      <c r="F79" s="169"/>
      <c r="G79" s="33">
        <f>E79*F79</f>
        <v>0</v>
      </c>
      <c r="O79" s="27">
        <v>2</v>
      </c>
      <c r="AA79" s="3">
        <v>1</v>
      </c>
      <c r="AB79" s="3">
        <v>1</v>
      </c>
      <c r="AC79" s="3">
        <v>1</v>
      </c>
      <c r="AZ79" s="3">
        <v>1</v>
      </c>
      <c r="BA79" s="3">
        <f>IF(AZ79=1,G79,0)</f>
        <v>0</v>
      </c>
      <c r="BB79" s="3">
        <f>IF(AZ79=2,G79,0)</f>
        <v>0</v>
      </c>
      <c r="BC79" s="3">
        <f>IF(AZ79=3,G79,0)</f>
        <v>0</v>
      </c>
      <c r="BD79" s="3">
        <f>IF(AZ79=4,G79,0)</f>
        <v>0</v>
      </c>
      <c r="BE79" s="3">
        <f>IF(AZ79=5,G79,0)</f>
        <v>0</v>
      </c>
      <c r="CA79" s="27">
        <v>1</v>
      </c>
      <c r="CB79" s="27">
        <v>1</v>
      </c>
      <c r="CZ79" s="3">
        <v>9.4500000000000001E-3</v>
      </c>
    </row>
    <row r="80" spans="1:104" x14ac:dyDescent="0.2">
      <c r="A80" s="34"/>
      <c r="B80" s="37"/>
      <c r="C80" s="195" t="s">
        <v>25</v>
      </c>
      <c r="D80" s="196"/>
      <c r="E80" s="38">
        <v>60.682499999999997</v>
      </c>
      <c r="F80" s="161"/>
      <c r="G80" s="40"/>
      <c r="M80" s="36" t="s">
        <v>25</v>
      </c>
      <c r="O80" s="27"/>
    </row>
    <row r="81" spans="1:104" x14ac:dyDescent="0.2">
      <c r="A81" s="34"/>
      <c r="B81" s="37"/>
      <c r="C81" s="195" t="s">
        <v>26</v>
      </c>
      <c r="D81" s="196"/>
      <c r="E81" s="38">
        <v>-10.125</v>
      </c>
      <c r="F81" s="161"/>
      <c r="G81" s="40"/>
      <c r="M81" s="36" t="s">
        <v>26</v>
      </c>
      <c r="O81" s="27"/>
    </row>
    <row r="82" spans="1:104" x14ac:dyDescent="0.2">
      <c r="A82" s="34"/>
      <c r="B82" s="37"/>
      <c r="C82" s="195" t="s">
        <v>27</v>
      </c>
      <c r="D82" s="196"/>
      <c r="E82" s="38">
        <v>-1.5760000000000001</v>
      </c>
      <c r="F82" s="161"/>
      <c r="G82" s="40"/>
      <c r="M82" s="36" t="s">
        <v>27</v>
      </c>
      <c r="O82" s="27"/>
    </row>
    <row r="83" spans="1:104" x14ac:dyDescent="0.2">
      <c r="A83" s="34"/>
      <c r="B83" s="37"/>
      <c r="C83" s="195" t="s">
        <v>28</v>
      </c>
      <c r="D83" s="196"/>
      <c r="E83" s="38">
        <v>58</v>
      </c>
      <c r="F83" s="161"/>
      <c r="G83" s="40"/>
      <c r="M83" s="36" t="s">
        <v>28</v>
      </c>
      <c r="O83" s="27"/>
    </row>
    <row r="84" spans="1:104" x14ac:dyDescent="0.2">
      <c r="A84" s="34"/>
      <c r="B84" s="37"/>
      <c r="C84" s="195" t="s">
        <v>29</v>
      </c>
      <c r="D84" s="196"/>
      <c r="E84" s="38">
        <v>-9</v>
      </c>
      <c r="F84" s="161"/>
      <c r="G84" s="40"/>
      <c r="M84" s="36" t="s">
        <v>29</v>
      </c>
      <c r="O84" s="27"/>
    </row>
    <row r="85" spans="1:104" x14ac:dyDescent="0.2">
      <c r="A85" s="34"/>
      <c r="B85" s="37"/>
      <c r="C85" s="195" t="s">
        <v>30</v>
      </c>
      <c r="D85" s="196"/>
      <c r="E85" s="38">
        <v>-2.4624999999999999</v>
      </c>
      <c r="F85" s="161"/>
      <c r="G85" s="40"/>
      <c r="M85" s="36" t="s">
        <v>30</v>
      </c>
      <c r="O85" s="27"/>
    </row>
    <row r="86" spans="1:104" x14ac:dyDescent="0.2">
      <c r="A86" s="34"/>
      <c r="B86" s="37"/>
      <c r="C86" s="195" t="s">
        <v>31</v>
      </c>
      <c r="D86" s="196"/>
      <c r="E86" s="38">
        <v>3.0150000000000001</v>
      </c>
      <c r="F86" s="161"/>
      <c r="G86" s="40"/>
      <c r="M86" s="36" t="s">
        <v>31</v>
      </c>
      <c r="O86" s="27"/>
    </row>
    <row r="87" spans="1:104" x14ac:dyDescent="0.2">
      <c r="A87" s="28">
        <v>14</v>
      </c>
      <c r="B87" s="29" t="s">
        <v>80</v>
      </c>
      <c r="C87" s="30" t="s">
        <v>81</v>
      </c>
      <c r="D87" s="31" t="s">
        <v>24</v>
      </c>
      <c r="E87" s="32">
        <v>117.083</v>
      </c>
      <c r="F87" s="169"/>
      <c r="G87" s="33">
        <f>E87*F87</f>
        <v>0</v>
      </c>
      <c r="O87" s="27">
        <v>2</v>
      </c>
      <c r="AA87" s="3">
        <v>1</v>
      </c>
      <c r="AB87" s="3">
        <v>1</v>
      </c>
      <c r="AC87" s="3">
        <v>1</v>
      </c>
      <c r="AZ87" s="3">
        <v>1</v>
      </c>
      <c r="BA87" s="3">
        <f>IF(AZ87=1,G87,0)</f>
        <v>0</v>
      </c>
      <c r="BB87" s="3">
        <f>IF(AZ87=2,G87,0)</f>
        <v>0</v>
      </c>
      <c r="BC87" s="3">
        <f>IF(AZ87=3,G87,0)</f>
        <v>0</v>
      </c>
      <c r="BD87" s="3">
        <f>IF(AZ87=4,G87,0)</f>
        <v>0</v>
      </c>
      <c r="BE87" s="3">
        <f>IF(AZ87=5,G87,0)</f>
        <v>0</v>
      </c>
      <c r="CA87" s="27">
        <v>1</v>
      </c>
      <c r="CB87" s="27">
        <v>1</v>
      </c>
      <c r="CZ87" s="3">
        <v>4.1999999999999997E-3</v>
      </c>
    </row>
    <row r="88" spans="1:104" x14ac:dyDescent="0.2">
      <c r="A88" s="34"/>
      <c r="B88" s="37"/>
      <c r="C88" s="195" t="s">
        <v>25</v>
      </c>
      <c r="D88" s="196"/>
      <c r="E88" s="38">
        <v>60.682499999999997</v>
      </c>
      <c r="F88" s="161"/>
      <c r="G88" s="40"/>
      <c r="M88" s="36" t="s">
        <v>25</v>
      </c>
      <c r="O88" s="27"/>
    </row>
    <row r="89" spans="1:104" x14ac:dyDescent="0.2">
      <c r="A89" s="34"/>
      <c r="B89" s="37"/>
      <c r="C89" s="195" t="s">
        <v>82</v>
      </c>
      <c r="D89" s="196"/>
      <c r="E89" s="38">
        <v>-10.125</v>
      </c>
      <c r="F89" s="161"/>
      <c r="G89" s="40"/>
      <c r="M89" s="36" t="s">
        <v>82</v>
      </c>
      <c r="O89" s="27"/>
    </row>
    <row r="90" spans="1:104" x14ac:dyDescent="0.2">
      <c r="A90" s="34"/>
      <c r="B90" s="37"/>
      <c r="C90" s="195" t="s">
        <v>27</v>
      </c>
      <c r="D90" s="196"/>
      <c r="E90" s="38">
        <v>-1.5760000000000001</v>
      </c>
      <c r="F90" s="161"/>
      <c r="G90" s="40"/>
      <c r="M90" s="36" t="s">
        <v>27</v>
      </c>
      <c r="O90" s="27"/>
    </row>
    <row r="91" spans="1:104" x14ac:dyDescent="0.2">
      <c r="A91" s="34"/>
      <c r="B91" s="37"/>
      <c r="C91" s="195" t="s">
        <v>28</v>
      </c>
      <c r="D91" s="196"/>
      <c r="E91" s="38">
        <v>58</v>
      </c>
      <c r="F91" s="161"/>
      <c r="G91" s="40"/>
      <c r="M91" s="36" t="s">
        <v>28</v>
      </c>
      <c r="O91" s="27"/>
    </row>
    <row r="92" spans="1:104" x14ac:dyDescent="0.2">
      <c r="A92" s="34"/>
      <c r="B92" s="37"/>
      <c r="C92" s="195" t="s">
        <v>29</v>
      </c>
      <c r="D92" s="196"/>
      <c r="E92" s="38">
        <v>-9</v>
      </c>
      <c r="F92" s="161"/>
      <c r="G92" s="40"/>
      <c r="M92" s="36" t="s">
        <v>29</v>
      </c>
      <c r="O92" s="27"/>
    </row>
    <row r="93" spans="1:104" x14ac:dyDescent="0.2">
      <c r="A93" s="34"/>
      <c r="B93" s="37"/>
      <c r="C93" s="195" t="s">
        <v>30</v>
      </c>
      <c r="D93" s="196"/>
      <c r="E93" s="38">
        <v>-2.4624999999999999</v>
      </c>
      <c r="F93" s="161"/>
      <c r="G93" s="40"/>
      <c r="M93" s="36" t="s">
        <v>30</v>
      </c>
      <c r="O93" s="27"/>
    </row>
    <row r="94" spans="1:104" x14ac:dyDescent="0.2">
      <c r="A94" s="34"/>
      <c r="B94" s="37"/>
      <c r="C94" s="195" t="s">
        <v>83</v>
      </c>
      <c r="D94" s="196"/>
      <c r="E94" s="38">
        <v>7.3079999999999998</v>
      </c>
      <c r="F94" s="161"/>
      <c r="G94" s="40"/>
      <c r="M94" s="36" t="s">
        <v>83</v>
      </c>
      <c r="O94" s="27"/>
    </row>
    <row r="95" spans="1:104" x14ac:dyDescent="0.2">
      <c r="A95" s="34"/>
      <c r="B95" s="37"/>
      <c r="C95" s="195" t="s">
        <v>84</v>
      </c>
      <c r="D95" s="196"/>
      <c r="E95" s="38">
        <v>8.2260000000000009</v>
      </c>
      <c r="F95" s="161"/>
      <c r="G95" s="40"/>
      <c r="M95" s="36" t="s">
        <v>84</v>
      </c>
      <c r="O95" s="27"/>
    </row>
    <row r="96" spans="1:104" x14ac:dyDescent="0.2">
      <c r="A96" s="34"/>
      <c r="B96" s="37"/>
      <c r="C96" s="195" t="s">
        <v>85</v>
      </c>
      <c r="D96" s="196"/>
      <c r="E96" s="38">
        <v>6.03</v>
      </c>
      <c r="F96" s="161"/>
      <c r="G96" s="40"/>
      <c r="M96" s="36" t="s">
        <v>85</v>
      </c>
      <c r="O96" s="27"/>
    </row>
    <row r="97" spans="1:104" x14ac:dyDescent="0.2">
      <c r="A97" s="28">
        <v>15</v>
      </c>
      <c r="B97" s="29" t="s">
        <v>86</v>
      </c>
      <c r="C97" s="30" t="s">
        <v>87</v>
      </c>
      <c r="D97" s="31" t="s">
        <v>24</v>
      </c>
      <c r="E97" s="32">
        <v>23.163499999999999</v>
      </c>
      <c r="F97" s="169"/>
      <c r="G97" s="33">
        <f>E97*F97</f>
        <v>0</v>
      </c>
      <c r="O97" s="27">
        <v>2</v>
      </c>
      <c r="AA97" s="3">
        <v>1</v>
      </c>
      <c r="AB97" s="3">
        <v>1</v>
      </c>
      <c r="AC97" s="3">
        <v>1</v>
      </c>
      <c r="AZ97" s="3">
        <v>1</v>
      </c>
      <c r="BA97" s="3">
        <f>IF(AZ97=1,G97,0)</f>
        <v>0</v>
      </c>
      <c r="BB97" s="3">
        <f>IF(AZ97=2,G97,0)</f>
        <v>0</v>
      </c>
      <c r="BC97" s="3">
        <f>IF(AZ97=3,G97,0)</f>
        <v>0</v>
      </c>
      <c r="BD97" s="3">
        <f>IF(AZ97=4,G97,0)</f>
        <v>0</v>
      </c>
      <c r="BE97" s="3">
        <f>IF(AZ97=5,G97,0)</f>
        <v>0</v>
      </c>
      <c r="CA97" s="27">
        <v>1</v>
      </c>
      <c r="CB97" s="27">
        <v>1</v>
      </c>
      <c r="CZ97" s="3">
        <v>0</v>
      </c>
    </row>
    <row r="98" spans="1:104" x14ac:dyDescent="0.2">
      <c r="A98" s="34"/>
      <c r="B98" s="37"/>
      <c r="C98" s="195" t="s">
        <v>88</v>
      </c>
      <c r="D98" s="196"/>
      <c r="E98" s="38">
        <v>10.125</v>
      </c>
      <c r="F98" s="161"/>
      <c r="G98" s="40"/>
      <c r="M98" s="36" t="s">
        <v>88</v>
      </c>
      <c r="O98" s="27"/>
    </row>
    <row r="99" spans="1:104" x14ac:dyDescent="0.2">
      <c r="A99" s="34"/>
      <c r="B99" s="37"/>
      <c r="C99" s="195" t="s">
        <v>89</v>
      </c>
      <c r="D99" s="196"/>
      <c r="E99" s="38">
        <v>1.5760000000000001</v>
      </c>
      <c r="F99" s="161"/>
      <c r="G99" s="40"/>
      <c r="M99" s="36" t="s">
        <v>89</v>
      </c>
      <c r="O99" s="27"/>
    </row>
    <row r="100" spans="1:104" x14ac:dyDescent="0.2">
      <c r="A100" s="34"/>
      <c r="B100" s="37"/>
      <c r="C100" s="195" t="s">
        <v>90</v>
      </c>
      <c r="D100" s="196"/>
      <c r="E100" s="38">
        <v>9</v>
      </c>
      <c r="F100" s="161"/>
      <c r="G100" s="40"/>
      <c r="M100" s="36" t="s">
        <v>90</v>
      </c>
      <c r="O100" s="27"/>
    </row>
    <row r="101" spans="1:104" x14ac:dyDescent="0.2">
      <c r="A101" s="34"/>
      <c r="B101" s="37"/>
      <c r="C101" s="195" t="s">
        <v>91</v>
      </c>
      <c r="D101" s="196"/>
      <c r="E101" s="38">
        <v>2.4624999999999999</v>
      </c>
      <c r="F101" s="161"/>
      <c r="G101" s="40"/>
      <c r="M101" s="36" t="s">
        <v>91</v>
      </c>
      <c r="O101" s="27"/>
    </row>
    <row r="102" spans="1:104" x14ac:dyDescent="0.2">
      <c r="A102" s="28">
        <v>16</v>
      </c>
      <c r="B102" s="29" t="s">
        <v>92</v>
      </c>
      <c r="C102" s="30" t="s">
        <v>93</v>
      </c>
      <c r="D102" s="31" t="s">
        <v>24</v>
      </c>
      <c r="E102" s="32">
        <v>95.519000000000005</v>
      </c>
      <c r="F102" s="169"/>
      <c r="G102" s="33">
        <f>E102*F102</f>
        <v>0</v>
      </c>
      <c r="O102" s="27">
        <v>2</v>
      </c>
      <c r="AA102" s="3">
        <v>1</v>
      </c>
      <c r="AB102" s="3">
        <v>1</v>
      </c>
      <c r="AC102" s="3">
        <v>1</v>
      </c>
      <c r="AZ102" s="3">
        <v>1</v>
      </c>
      <c r="BA102" s="3">
        <f>IF(AZ102=1,G102,0)</f>
        <v>0</v>
      </c>
      <c r="BB102" s="3">
        <f>IF(AZ102=2,G102,0)</f>
        <v>0</v>
      </c>
      <c r="BC102" s="3">
        <f>IF(AZ102=3,G102,0)</f>
        <v>0</v>
      </c>
      <c r="BD102" s="3">
        <f>IF(AZ102=4,G102,0)</f>
        <v>0</v>
      </c>
      <c r="BE102" s="3">
        <f>IF(AZ102=5,G102,0)</f>
        <v>0</v>
      </c>
      <c r="CA102" s="27">
        <v>1</v>
      </c>
      <c r="CB102" s="27">
        <v>1</v>
      </c>
      <c r="CZ102" s="3">
        <v>4.6899999999999997E-3</v>
      </c>
    </row>
    <row r="103" spans="1:104" x14ac:dyDescent="0.2">
      <c r="A103" s="28">
        <v>17</v>
      </c>
      <c r="B103" s="29" t="s">
        <v>94</v>
      </c>
      <c r="C103" s="30" t="s">
        <v>95</v>
      </c>
      <c r="D103" s="31" t="s">
        <v>96</v>
      </c>
      <c r="E103" s="32">
        <v>1</v>
      </c>
      <c r="F103" s="169"/>
      <c r="G103" s="33">
        <f>E103*F103</f>
        <v>0</v>
      </c>
      <c r="O103" s="27">
        <v>2</v>
      </c>
      <c r="AA103" s="3">
        <v>12</v>
      </c>
      <c r="AB103" s="3">
        <v>0</v>
      </c>
      <c r="AC103" s="3">
        <v>1</v>
      </c>
      <c r="AZ103" s="3">
        <v>1</v>
      </c>
      <c r="BA103" s="3">
        <f>IF(AZ103=1,G103,0)</f>
        <v>0</v>
      </c>
      <c r="BB103" s="3">
        <f>IF(AZ103=2,G103,0)</f>
        <v>0</v>
      </c>
      <c r="BC103" s="3">
        <f>IF(AZ103=3,G103,0)</f>
        <v>0</v>
      </c>
      <c r="BD103" s="3">
        <f>IF(AZ103=4,G103,0)</f>
        <v>0</v>
      </c>
      <c r="BE103" s="3">
        <f>IF(AZ103=5,G103,0)</f>
        <v>0</v>
      </c>
      <c r="CA103" s="27">
        <v>12</v>
      </c>
      <c r="CB103" s="27">
        <v>0</v>
      </c>
      <c r="CZ103" s="3">
        <v>0</v>
      </c>
    </row>
    <row r="104" spans="1:104" x14ac:dyDescent="0.2">
      <c r="A104" s="41"/>
      <c r="B104" s="42" t="s">
        <v>15</v>
      </c>
      <c r="C104" s="43" t="str">
        <f>CONCATENATE(B78," ",C78)</f>
        <v>61 Upravy povrchů vnitřní</v>
      </c>
      <c r="D104" s="44"/>
      <c r="E104" s="45"/>
      <c r="F104" s="46"/>
      <c r="G104" s="47">
        <f>SUM(G78:G103)</f>
        <v>0</v>
      </c>
      <c r="O104" s="27">
        <v>4</v>
      </c>
      <c r="BA104" s="48">
        <f>SUM(BA78:BA103)</f>
        <v>0</v>
      </c>
      <c r="BB104" s="48">
        <f>SUM(BB78:BB103)</f>
        <v>0</v>
      </c>
      <c r="BC104" s="48">
        <f>SUM(BC78:BC103)</f>
        <v>0</v>
      </c>
      <c r="BD104" s="48">
        <f>SUM(BD78:BD103)</f>
        <v>0</v>
      </c>
      <c r="BE104" s="48">
        <f>SUM(BE78:BE103)</f>
        <v>0</v>
      </c>
    </row>
    <row r="105" spans="1:104" x14ac:dyDescent="0.2">
      <c r="A105" s="20" t="s">
        <v>14</v>
      </c>
      <c r="B105" s="21" t="s">
        <v>97</v>
      </c>
      <c r="C105" s="22" t="s">
        <v>98</v>
      </c>
      <c r="D105" s="23"/>
      <c r="E105" s="24"/>
      <c r="F105" s="24"/>
      <c r="G105" s="25"/>
      <c r="H105" s="26"/>
      <c r="I105" s="26"/>
      <c r="O105" s="27">
        <v>1</v>
      </c>
    </row>
    <row r="106" spans="1:104" x14ac:dyDescent="0.2">
      <c r="A106" s="28">
        <v>18</v>
      </c>
      <c r="B106" s="29" t="s">
        <v>99</v>
      </c>
      <c r="C106" s="30" t="s">
        <v>100</v>
      </c>
      <c r="D106" s="31" t="s">
        <v>21</v>
      </c>
      <c r="E106" s="32">
        <v>2</v>
      </c>
      <c r="F106" s="169"/>
      <c r="G106" s="33">
        <f>E106*F106</f>
        <v>0</v>
      </c>
      <c r="O106" s="27">
        <v>2</v>
      </c>
      <c r="AA106" s="3">
        <v>1</v>
      </c>
      <c r="AB106" s="3">
        <v>1</v>
      </c>
      <c r="AC106" s="3">
        <v>1</v>
      </c>
      <c r="AZ106" s="3">
        <v>1</v>
      </c>
      <c r="BA106" s="3">
        <f>IF(AZ106=1,G106,0)</f>
        <v>0</v>
      </c>
      <c r="BB106" s="3">
        <f>IF(AZ106=2,G106,0)</f>
        <v>0</v>
      </c>
      <c r="BC106" s="3">
        <f>IF(AZ106=3,G106,0)</f>
        <v>0</v>
      </c>
      <c r="BD106" s="3">
        <f>IF(AZ106=4,G106,0)</f>
        <v>0</v>
      </c>
      <c r="BE106" s="3">
        <f>IF(AZ106=5,G106,0)</f>
        <v>0</v>
      </c>
      <c r="CA106" s="27">
        <v>1</v>
      </c>
      <c r="CB106" s="27">
        <v>1</v>
      </c>
      <c r="CZ106" s="3">
        <v>0</v>
      </c>
    </row>
    <row r="107" spans="1:104" x14ac:dyDescent="0.2">
      <c r="A107" s="34"/>
      <c r="B107" s="35"/>
      <c r="C107" s="197"/>
      <c r="D107" s="198"/>
      <c r="E107" s="198"/>
      <c r="F107" s="198"/>
      <c r="G107" s="199"/>
      <c r="L107" s="36"/>
      <c r="O107" s="27">
        <v>3</v>
      </c>
    </row>
    <row r="108" spans="1:104" ht="22.5" x14ac:dyDescent="0.2">
      <c r="A108" s="28">
        <v>19</v>
      </c>
      <c r="B108" s="29" t="s">
        <v>101</v>
      </c>
      <c r="C108" s="30" t="s">
        <v>102</v>
      </c>
      <c r="D108" s="31" t="s">
        <v>21</v>
      </c>
      <c r="E108" s="32">
        <v>1</v>
      </c>
      <c r="F108" s="169"/>
      <c r="G108" s="33">
        <f>E108*F108</f>
        <v>0</v>
      </c>
      <c r="O108" s="27">
        <v>2</v>
      </c>
      <c r="AA108" s="3">
        <v>2</v>
      </c>
      <c r="AB108" s="3">
        <v>1</v>
      </c>
      <c r="AC108" s="3">
        <v>1</v>
      </c>
      <c r="AZ108" s="3">
        <v>1</v>
      </c>
      <c r="BA108" s="3">
        <f>IF(AZ108=1,G108,0)</f>
        <v>0</v>
      </c>
      <c r="BB108" s="3">
        <f>IF(AZ108=2,G108,0)</f>
        <v>0</v>
      </c>
      <c r="BC108" s="3">
        <f>IF(AZ108=3,G108,0)</f>
        <v>0</v>
      </c>
      <c r="BD108" s="3">
        <f>IF(AZ108=4,G108,0)</f>
        <v>0</v>
      </c>
      <c r="BE108" s="3">
        <f>IF(AZ108=5,G108,0)</f>
        <v>0</v>
      </c>
      <c r="CA108" s="27">
        <v>2</v>
      </c>
      <c r="CB108" s="27">
        <v>1</v>
      </c>
      <c r="CZ108" s="3">
        <v>0.18329000000000001</v>
      </c>
    </row>
    <row r="109" spans="1:104" x14ac:dyDescent="0.2">
      <c r="A109" s="34"/>
      <c r="B109" s="37"/>
      <c r="C109" s="195" t="s">
        <v>103</v>
      </c>
      <c r="D109" s="196"/>
      <c r="E109" s="38">
        <v>1</v>
      </c>
      <c r="F109" s="161"/>
      <c r="G109" s="40"/>
      <c r="M109" s="36" t="s">
        <v>103</v>
      </c>
      <c r="O109" s="27"/>
    </row>
    <row r="110" spans="1:104" x14ac:dyDescent="0.2">
      <c r="A110" s="28">
        <v>20</v>
      </c>
      <c r="B110" s="29" t="s">
        <v>104</v>
      </c>
      <c r="C110" s="30" t="s">
        <v>911</v>
      </c>
      <c r="D110" s="31" t="s">
        <v>21</v>
      </c>
      <c r="E110" s="32">
        <v>2</v>
      </c>
      <c r="F110" s="169"/>
      <c r="G110" s="33">
        <f>E110*F110</f>
        <v>0</v>
      </c>
      <c r="O110" s="27">
        <v>2</v>
      </c>
      <c r="AA110" s="3">
        <v>3</v>
      </c>
      <c r="AB110" s="3">
        <v>1</v>
      </c>
      <c r="AC110" s="3">
        <v>553306120</v>
      </c>
      <c r="AZ110" s="3">
        <v>1</v>
      </c>
      <c r="BA110" s="3">
        <f>IF(AZ110=1,G110,0)</f>
        <v>0</v>
      </c>
      <c r="BB110" s="3">
        <f>IF(AZ110=2,G110,0)</f>
        <v>0</v>
      </c>
      <c r="BC110" s="3">
        <f>IF(AZ110=3,G110,0)</f>
        <v>0</v>
      </c>
      <c r="BD110" s="3">
        <f>IF(AZ110=4,G110,0)</f>
        <v>0</v>
      </c>
      <c r="BE110" s="3">
        <f>IF(AZ110=5,G110,0)</f>
        <v>0</v>
      </c>
      <c r="CA110" s="27">
        <v>3</v>
      </c>
      <c r="CB110" s="27">
        <v>1</v>
      </c>
      <c r="CZ110" s="3">
        <v>1.7999999999999999E-2</v>
      </c>
    </row>
    <row r="111" spans="1:104" x14ac:dyDescent="0.2">
      <c r="A111" s="41"/>
      <c r="B111" s="42" t="s">
        <v>15</v>
      </c>
      <c r="C111" s="43" t="str">
        <f>CONCATENATE(B105," ",C105)</f>
        <v>64 Výplně otvorů</v>
      </c>
      <c r="D111" s="44"/>
      <c r="E111" s="45"/>
      <c r="F111" s="46"/>
      <c r="G111" s="47">
        <f>SUM(G105:G110)</f>
        <v>0</v>
      </c>
      <c r="O111" s="27">
        <v>4</v>
      </c>
      <c r="BA111" s="48">
        <f>SUM(BA105:BA110)</f>
        <v>0</v>
      </c>
      <c r="BB111" s="48">
        <f>SUM(BB105:BB110)</f>
        <v>0</v>
      </c>
      <c r="BC111" s="48">
        <f>SUM(BC105:BC110)</f>
        <v>0</v>
      </c>
      <c r="BD111" s="48">
        <f>SUM(BD105:BD110)</f>
        <v>0</v>
      </c>
      <c r="BE111" s="48">
        <f>SUM(BE105:BE110)</f>
        <v>0</v>
      </c>
    </row>
    <row r="112" spans="1:104" x14ac:dyDescent="0.2">
      <c r="A112" s="20" t="s">
        <v>14</v>
      </c>
      <c r="B112" s="21" t="s">
        <v>105</v>
      </c>
      <c r="C112" s="22" t="s">
        <v>106</v>
      </c>
      <c r="D112" s="23"/>
      <c r="E112" s="24"/>
      <c r="F112" s="24"/>
      <c r="G112" s="25"/>
      <c r="H112" s="26"/>
      <c r="I112" s="26"/>
      <c r="O112" s="27">
        <v>1</v>
      </c>
    </row>
    <row r="113" spans="1:104" x14ac:dyDescent="0.2">
      <c r="A113" s="28">
        <v>21</v>
      </c>
      <c r="B113" s="29" t="s">
        <v>107</v>
      </c>
      <c r="C113" s="30" t="s">
        <v>108</v>
      </c>
      <c r="D113" s="31" t="s">
        <v>96</v>
      </c>
      <c r="E113" s="32">
        <v>1</v>
      </c>
      <c r="F113" s="169"/>
      <c r="G113" s="33">
        <f>E113*F113</f>
        <v>0</v>
      </c>
      <c r="O113" s="27">
        <v>2</v>
      </c>
      <c r="AA113" s="3">
        <v>12</v>
      </c>
      <c r="AB113" s="3">
        <v>0</v>
      </c>
      <c r="AC113" s="3">
        <v>123</v>
      </c>
      <c r="AZ113" s="3">
        <v>1</v>
      </c>
      <c r="BA113" s="3">
        <f>IF(AZ113=1,G113,0)</f>
        <v>0</v>
      </c>
      <c r="BB113" s="3">
        <f>IF(AZ113=2,G113,0)</f>
        <v>0</v>
      </c>
      <c r="BC113" s="3">
        <f>IF(AZ113=3,G113,0)</f>
        <v>0</v>
      </c>
      <c r="BD113" s="3">
        <f>IF(AZ113=4,G113,0)</f>
        <v>0</v>
      </c>
      <c r="BE113" s="3">
        <f>IF(AZ113=5,G113,0)</f>
        <v>0</v>
      </c>
      <c r="CA113" s="27">
        <v>12</v>
      </c>
      <c r="CB113" s="27">
        <v>0</v>
      </c>
      <c r="CZ113" s="3">
        <v>0</v>
      </c>
    </row>
    <row r="114" spans="1:104" x14ac:dyDescent="0.2">
      <c r="A114" s="28">
        <v>22</v>
      </c>
      <c r="B114" s="29" t="s">
        <v>109</v>
      </c>
      <c r="C114" s="30" t="s">
        <v>110</v>
      </c>
      <c r="D114" s="31" t="s">
        <v>96</v>
      </c>
      <c r="E114" s="32">
        <v>1</v>
      </c>
      <c r="F114" s="169"/>
      <c r="G114" s="33">
        <f>E114*F114</f>
        <v>0</v>
      </c>
      <c r="O114" s="27">
        <v>2</v>
      </c>
      <c r="AA114" s="3">
        <v>12</v>
      </c>
      <c r="AB114" s="3">
        <v>0</v>
      </c>
      <c r="AC114" s="3">
        <v>122</v>
      </c>
      <c r="AZ114" s="3">
        <v>1</v>
      </c>
      <c r="BA114" s="3">
        <f>IF(AZ114=1,G114,0)</f>
        <v>0</v>
      </c>
      <c r="BB114" s="3">
        <f>IF(AZ114=2,G114,0)</f>
        <v>0</v>
      </c>
      <c r="BC114" s="3">
        <f>IF(AZ114=3,G114,0)</f>
        <v>0</v>
      </c>
      <c r="BD114" s="3">
        <f>IF(AZ114=4,G114,0)</f>
        <v>0</v>
      </c>
      <c r="BE114" s="3">
        <f>IF(AZ114=5,G114,0)</f>
        <v>0</v>
      </c>
      <c r="CA114" s="27">
        <v>12</v>
      </c>
      <c r="CB114" s="27">
        <v>0</v>
      </c>
      <c r="CZ114" s="3">
        <v>0</v>
      </c>
    </row>
    <row r="115" spans="1:104" ht="22.5" x14ac:dyDescent="0.2">
      <c r="A115" s="28">
        <v>23</v>
      </c>
      <c r="B115" s="29" t="s">
        <v>111</v>
      </c>
      <c r="C115" s="30" t="s">
        <v>112</v>
      </c>
      <c r="D115" s="31" t="s">
        <v>96</v>
      </c>
      <c r="E115" s="32">
        <v>1</v>
      </c>
      <c r="F115" s="169"/>
      <c r="G115" s="33">
        <f>E115*F115</f>
        <v>0</v>
      </c>
      <c r="O115" s="27">
        <v>2</v>
      </c>
      <c r="AA115" s="3">
        <v>12</v>
      </c>
      <c r="AB115" s="3">
        <v>0</v>
      </c>
      <c r="AC115" s="3">
        <v>3</v>
      </c>
      <c r="AZ115" s="3">
        <v>1</v>
      </c>
      <c r="BA115" s="3">
        <f>IF(AZ115=1,G115,0)</f>
        <v>0</v>
      </c>
      <c r="BB115" s="3">
        <f>IF(AZ115=2,G115,0)</f>
        <v>0</v>
      </c>
      <c r="BC115" s="3">
        <f>IF(AZ115=3,G115,0)</f>
        <v>0</v>
      </c>
      <c r="BD115" s="3">
        <f>IF(AZ115=4,G115,0)</f>
        <v>0</v>
      </c>
      <c r="BE115" s="3">
        <f>IF(AZ115=5,G115,0)</f>
        <v>0</v>
      </c>
      <c r="CA115" s="27">
        <v>12</v>
      </c>
      <c r="CB115" s="27">
        <v>0</v>
      </c>
      <c r="CZ115" s="3">
        <v>0</v>
      </c>
    </row>
    <row r="116" spans="1:104" x14ac:dyDescent="0.2">
      <c r="A116" s="28">
        <v>24</v>
      </c>
      <c r="B116" s="29" t="s">
        <v>113</v>
      </c>
      <c r="C116" s="30" t="s">
        <v>114</v>
      </c>
      <c r="D116" s="31" t="s">
        <v>96</v>
      </c>
      <c r="E116" s="32">
        <v>1</v>
      </c>
      <c r="F116" s="169"/>
      <c r="G116" s="33">
        <f>E116*F116</f>
        <v>0</v>
      </c>
      <c r="O116" s="27">
        <v>2</v>
      </c>
      <c r="AA116" s="3">
        <v>12</v>
      </c>
      <c r="AB116" s="3">
        <v>0</v>
      </c>
      <c r="AC116" s="3">
        <v>134</v>
      </c>
      <c r="AZ116" s="3">
        <v>1</v>
      </c>
      <c r="BA116" s="3">
        <f>IF(AZ116=1,G116,0)</f>
        <v>0</v>
      </c>
      <c r="BB116" s="3">
        <f>IF(AZ116=2,G116,0)</f>
        <v>0</v>
      </c>
      <c r="BC116" s="3">
        <f>IF(AZ116=3,G116,0)</f>
        <v>0</v>
      </c>
      <c r="BD116" s="3">
        <f>IF(AZ116=4,G116,0)</f>
        <v>0</v>
      </c>
      <c r="BE116" s="3">
        <f>IF(AZ116=5,G116,0)</f>
        <v>0</v>
      </c>
      <c r="CA116" s="27">
        <v>12</v>
      </c>
      <c r="CB116" s="27">
        <v>0</v>
      </c>
      <c r="CZ116" s="3">
        <v>0</v>
      </c>
    </row>
    <row r="117" spans="1:104" x14ac:dyDescent="0.2">
      <c r="A117" s="41"/>
      <c r="B117" s="42" t="s">
        <v>15</v>
      </c>
      <c r="C117" s="43" t="str">
        <f>CONCATENATE(B112," ",C112)</f>
        <v>9 Ostatní konstrukce, bourání</v>
      </c>
      <c r="D117" s="44"/>
      <c r="E117" s="45"/>
      <c r="F117" s="46"/>
      <c r="G117" s="47">
        <f>SUM(G112:G116)</f>
        <v>0</v>
      </c>
      <c r="O117" s="27">
        <v>4</v>
      </c>
      <c r="BA117" s="48">
        <f>SUM(BA112:BA116)</f>
        <v>0</v>
      </c>
      <c r="BB117" s="48">
        <f>SUM(BB112:BB116)</f>
        <v>0</v>
      </c>
      <c r="BC117" s="48">
        <f>SUM(BC112:BC116)</f>
        <v>0</v>
      </c>
      <c r="BD117" s="48">
        <f>SUM(BD112:BD116)</f>
        <v>0</v>
      </c>
      <c r="BE117" s="48">
        <f>SUM(BE112:BE116)</f>
        <v>0</v>
      </c>
    </row>
    <row r="118" spans="1:104" x14ac:dyDescent="0.2">
      <c r="A118" s="20" t="s">
        <v>14</v>
      </c>
      <c r="B118" s="21" t="s">
        <v>115</v>
      </c>
      <c r="C118" s="22" t="s">
        <v>116</v>
      </c>
      <c r="D118" s="23"/>
      <c r="E118" s="24"/>
      <c r="F118" s="24"/>
      <c r="G118" s="25"/>
      <c r="H118" s="26"/>
      <c r="I118" s="26"/>
      <c r="O118" s="27">
        <v>1</v>
      </c>
    </row>
    <row r="119" spans="1:104" x14ac:dyDescent="0.2">
      <c r="A119" s="28">
        <v>25</v>
      </c>
      <c r="B119" s="29" t="s">
        <v>117</v>
      </c>
      <c r="C119" s="30" t="s">
        <v>118</v>
      </c>
      <c r="D119" s="31" t="s">
        <v>24</v>
      </c>
      <c r="E119" s="32">
        <v>15</v>
      </c>
      <c r="F119" s="169"/>
      <c r="G119" s="33">
        <f>E119*F119</f>
        <v>0</v>
      </c>
      <c r="O119" s="27">
        <v>2</v>
      </c>
      <c r="AA119" s="3">
        <v>1</v>
      </c>
      <c r="AB119" s="3">
        <v>1</v>
      </c>
      <c r="AC119" s="3">
        <v>1</v>
      </c>
      <c r="AZ119" s="3">
        <v>1</v>
      </c>
      <c r="BA119" s="3">
        <f>IF(AZ119=1,G119,0)</f>
        <v>0</v>
      </c>
      <c r="BB119" s="3">
        <f>IF(AZ119=2,G119,0)</f>
        <v>0</v>
      </c>
      <c r="BC119" s="3">
        <f>IF(AZ119=3,G119,0)</f>
        <v>0</v>
      </c>
      <c r="BD119" s="3">
        <f>IF(AZ119=4,G119,0)</f>
        <v>0</v>
      </c>
      <c r="BE119" s="3">
        <f>IF(AZ119=5,G119,0)</f>
        <v>0</v>
      </c>
      <c r="CA119" s="27">
        <v>1</v>
      </c>
      <c r="CB119" s="27">
        <v>1</v>
      </c>
      <c r="CZ119" s="3">
        <v>1.58E-3</v>
      </c>
    </row>
    <row r="120" spans="1:104" x14ac:dyDescent="0.2">
      <c r="A120" s="41"/>
      <c r="B120" s="42" t="s">
        <v>15</v>
      </c>
      <c r="C120" s="43" t="str">
        <f>CONCATENATE(B118," ",C118)</f>
        <v>94 Lešení a stavební výtahy</v>
      </c>
      <c r="D120" s="44"/>
      <c r="E120" s="45"/>
      <c r="F120" s="46"/>
      <c r="G120" s="47">
        <f>SUM(G118:G119)</f>
        <v>0</v>
      </c>
      <c r="O120" s="27">
        <v>4</v>
      </c>
      <c r="BA120" s="48">
        <f>SUM(BA118:BA119)</f>
        <v>0</v>
      </c>
      <c r="BB120" s="48">
        <f>SUM(BB118:BB119)</f>
        <v>0</v>
      </c>
      <c r="BC120" s="48">
        <f>SUM(BC118:BC119)</f>
        <v>0</v>
      </c>
      <c r="BD120" s="48">
        <f>SUM(BD118:BD119)</f>
        <v>0</v>
      </c>
      <c r="BE120" s="48">
        <f>SUM(BE118:BE119)</f>
        <v>0</v>
      </c>
    </row>
    <row r="121" spans="1:104" x14ac:dyDescent="0.2">
      <c r="A121" s="20" t="s">
        <v>14</v>
      </c>
      <c r="B121" s="21" t="s">
        <v>119</v>
      </c>
      <c r="C121" s="22" t="s">
        <v>120</v>
      </c>
      <c r="D121" s="23"/>
      <c r="E121" s="24"/>
      <c r="F121" s="24"/>
      <c r="G121" s="25"/>
      <c r="H121" s="26"/>
      <c r="I121" s="26"/>
      <c r="O121" s="27">
        <v>1</v>
      </c>
    </row>
    <row r="122" spans="1:104" x14ac:dyDescent="0.2">
      <c r="A122" s="28">
        <v>26</v>
      </c>
      <c r="B122" s="29" t="s">
        <v>121</v>
      </c>
      <c r="C122" s="30" t="s">
        <v>122</v>
      </c>
      <c r="D122" s="31" t="s">
        <v>24</v>
      </c>
      <c r="E122" s="32">
        <v>75.34</v>
      </c>
      <c r="F122" s="169"/>
      <c r="G122" s="33">
        <f>E122*F122</f>
        <v>0</v>
      </c>
      <c r="O122" s="27">
        <v>2</v>
      </c>
      <c r="AA122" s="3">
        <v>1</v>
      </c>
      <c r="AB122" s="3">
        <v>1</v>
      </c>
      <c r="AC122" s="3">
        <v>1</v>
      </c>
      <c r="AZ122" s="3">
        <v>1</v>
      </c>
      <c r="BA122" s="3">
        <f>IF(AZ122=1,G122,0)</f>
        <v>0</v>
      </c>
      <c r="BB122" s="3">
        <f>IF(AZ122=2,G122,0)</f>
        <v>0</v>
      </c>
      <c r="BC122" s="3">
        <f>IF(AZ122=3,G122,0)</f>
        <v>0</v>
      </c>
      <c r="BD122" s="3">
        <f>IF(AZ122=4,G122,0)</f>
        <v>0</v>
      </c>
      <c r="BE122" s="3">
        <f>IF(AZ122=5,G122,0)</f>
        <v>0</v>
      </c>
      <c r="CA122" s="27">
        <v>1</v>
      </c>
      <c r="CB122" s="27">
        <v>1</v>
      </c>
      <c r="CZ122" s="3">
        <v>4.0000000000000003E-5</v>
      </c>
    </row>
    <row r="123" spans="1:104" x14ac:dyDescent="0.2">
      <c r="A123" s="34"/>
      <c r="B123" s="37"/>
      <c r="C123" s="195" t="s">
        <v>51</v>
      </c>
      <c r="D123" s="196"/>
      <c r="E123" s="38">
        <v>25.59</v>
      </c>
      <c r="F123" s="161"/>
      <c r="G123" s="40"/>
      <c r="M123" s="36" t="s">
        <v>51</v>
      </c>
      <c r="O123" s="27"/>
    </row>
    <row r="124" spans="1:104" x14ac:dyDescent="0.2">
      <c r="A124" s="34"/>
      <c r="B124" s="37"/>
      <c r="C124" s="195" t="s">
        <v>52</v>
      </c>
      <c r="D124" s="196"/>
      <c r="E124" s="38">
        <v>38.42</v>
      </c>
      <c r="F124" s="161"/>
      <c r="G124" s="40"/>
      <c r="M124" s="36" t="s">
        <v>52</v>
      </c>
      <c r="O124" s="27"/>
    </row>
    <row r="125" spans="1:104" x14ac:dyDescent="0.2">
      <c r="A125" s="34"/>
      <c r="B125" s="37"/>
      <c r="C125" s="195" t="s">
        <v>53</v>
      </c>
      <c r="D125" s="196"/>
      <c r="E125" s="38">
        <v>4</v>
      </c>
      <c r="F125" s="161"/>
      <c r="G125" s="40"/>
      <c r="M125" s="36" t="s">
        <v>53</v>
      </c>
      <c r="O125" s="27"/>
    </row>
    <row r="126" spans="1:104" x14ac:dyDescent="0.2">
      <c r="A126" s="34"/>
      <c r="B126" s="37"/>
      <c r="C126" s="195" t="s">
        <v>54</v>
      </c>
      <c r="D126" s="196"/>
      <c r="E126" s="38">
        <v>5.13</v>
      </c>
      <c r="F126" s="161"/>
      <c r="G126" s="40"/>
      <c r="M126" s="36" t="s">
        <v>54</v>
      </c>
      <c r="O126" s="27"/>
    </row>
    <row r="127" spans="1:104" x14ac:dyDescent="0.2">
      <c r="A127" s="34"/>
      <c r="B127" s="37"/>
      <c r="C127" s="195" t="s">
        <v>55</v>
      </c>
      <c r="D127" s="196"/>
      <c r="E127" s="38">
        <v>2.2000000000000002</v>
      </c>
      <c r="F127" s="161"/>
      <c r="G127" s="40"/>
      <c r="M127" s="36" t="s">
        <v>55</v>
      </c>
      <c r="O127" s="27"/>
    </row>
    <row r="128" spans="1:104" x14ac:dyDescent="0.2">
      <c r="A128" s="41"/>
      <c r="B128" s="42" t="s">
        <v>15</v>
      </c>
      <c r="C128" s="43" t="str">
        <f>CONCATENATE(B121," ",C121)</f>
        <v>95 Dokončovací konstrukce na pozemních stavbách</v>
      </c>
      <c r="D128" s="44"/>
      <c r="E128" s="45"/>
      <c r="F128" s="46"/>
      <c r="G128" s="47">
        <f>SUM(G121:G127)</f>
        <v>0</v>
      </c>
      <c r="O128" s="27">
        <v>4</v>
      </c>
      <c r="BA128" s="48">
        <f>SUM(BA121:BA127)</f>
        <v>0</v>
      </c>
      <c r="BB128" s="48">
        <f>SUM(BB121:BB127)</f>
        <v>0</v>
      </c>
      <c r="BC128" s="48">
        <f>SUM(BC121:BC127)</f>
        <v>0</v>
      </c>
      <c r="BD128" s="48">
        <f>SUM(BD121:BD127)</f>
        <v>0</v>
      </c>
      <c r="BE128" s="48">
        <f>SUM(BE121:BE127)</f>
        <v>0</v>
      </c>
    </row>
    <row r="129" spans="1:104" x14ac:dyDescent="0.2">
      <c r="A129" s="20" t="s">
        <v>14</v>
      </c>
      <c r="B129" s="21" t="s">
        <v>123</v>
      </c>
      <c r="C129" s="22" t="s">
        <v>124</v>
      </c>
      <c r="D129" s="23"/>
      <c r="E129" s="24"/>
      <c r="F129" s="24"/>
      <c r="G129" s="25"/>
      <c r="H129" s="26"/>
      <c r="I129" s="26"/>
      <c r="O129" s="27">
        <v>1</v>
      </c>
    </row>
    <row r="130" spans="1:104" x14ac:dyDescent="0.2">
      <c r="A130" s="28">
        <v>27</v>
      </c>
      <c r="B130" s="29" t="s">
        <v>125</v>
      </c>
      <c r="C130" s="30" t="s">
        <v>126</v>
      </c>
      <c r="D130" s="31" t="s">
        <v>24</v>
      </c>
      <c r="E130" s="32">
        <v>22.4</v>
      </c>
      <c r="F130" s="169"/>
      <c r="G130" s="33">
        <f>E130*F130</f>
        <v>0</v>
      </c>
      <c r="O130" s="27">
        <v>2</v>
      </c>
      <c r="AA130" s="3">
        <v>1</v>
      </c>
      <c r="AB130" s="3">
        <v>1</v>
      </c>
      <c r="AC130" s="3">
        <v>1</v>
      </c>
      <c r="AZ130" s="3">
        <v>1</v>
      </c>
      <c r="BA130" s="3">
        <f>IF(AZ130=1,G130,0)</f>
        <v>0</v>
      </c>
      <c r="BB130" s="3">
        <f>IF(AZ130=2,G130,0)</f>
        <v>0</v>
      </c>
      <c r="BC130" s="3">
        <f>IF(AZ130=3,G130,0)</f>
        <v>0</v>
      </c>
      <c r="BD130" s="3">
        <f>IF(AZ130=4,G130,0)</f>
        <v>0</v>
      </c>
      <c r="BE130" s="3">
        <f>IF(AZ130=5,G130,0)</f>
        <v>0</v>
      </c>
      <c r="CA130" s="27">
        <v>1</v>
      </c>
      <c r="CB130" s="27">
        <v>1</v>
      </c>
      <c r="CZ130" s="3">
        <v>0</v>
      </c>
    </row>
    <row r="131" spans="1:104" x14ac:dyDescent="0.2">
      <c r="A131" s="34"/>
      <c r="B131" s="37"/>
      <c r="C131" s="195" t="s">
        <v>127</v>
      </c>
      <c r="D131" s="196"/>
      <c r="E131" s="38">
        <v>22.4</v>
      </c>
      <c r="F131" s="39"/>
      <c r="G131" s="40"/>
      <c r="M131" s="36" t="s">
        <v>127</v>
      </c>
      <c r="O131" s="27"/>
    </row>
    <row r="132" spans="1:104" x14ac:dyDescent="0.2">
      <c r="A132" s="41"/>
      <c r="B132" s="42" t="s">
        <v>15</v>
      </c>
      <c r="C132" s="43" t="str">
        <f>CONCATENATE(B129," ",C129)</f>
        <v>96 Bourání konstrukcí</v>
      </c>
      <c r="D132" s="44"/>
      <c r="E132" s="45"/>
      <c r="F132" s="46"/>
      <c r="G132" s="47">
        <f>SUM(G129:G131)</f>
        <v>0</v>
      </c>
      <c r="O132" s="27">
        <v>4</v>
      </c>
      <c r="BA132" s="48">
        <f>SUM(BA129:BA131)</f>
        <v>0</v>
      </c>
      <c r="BB132" s="48">
        <f>SUM(BB129:BB131)</f>
        <v>0</v>
      </c>
      <c r="BC132" s="48">
        <f>SUM(BC129:BC131)</f>
        <v>0</v>
      </c>
      <c r="BD132" s="48">
        <f>SUM(BD129:BD131)</f>
        <v>0</v>
      </c>
      <c r="BE132" s="48">
        <f>SUM(BE129:BE131)</f>
        <v>0</v>
      </c>
    </row>
    <row r="133" spans="1:104" x14ac:dyDescent="0.2">
      <c r="A133" s="20" t="s">
        <v>14</v>
      </c>
      <c r="B133" s="21" t="s">
        <v>128</v>
      </c>
      <c r="C133" s="22" t="s">
        <v>129</v>
      </c>
      <c r="D133" s="23"/>
      <c r="E133" s="24"/>
      <c r="F133" s="24"/>
      <c r="G133" s="25"/>
      <c r="H133" s="26"/>
      <c r="I133" s="26"/>
      <c r="O133" s="27">
        <v>1</v>
      </c>
    </row>
    <row r="134" spans="1:104" x14ac:dyDescent="0.2">
      <c r="A134" s="28">
        <v>28</v>
      </c>
      <c r="B134" s="29" t="s">
        <v>130</v>
      </c>
      <c r="C134" s="30" t="s">
        <v>131</v>
      </c>
      <c r="D134" s="31" t="s">
        <v>24</v>
      </c>
      <c r="E134" s="32">
        <v>5</v>
      </c>
      <c r="F134" s="169"/>
      <c r="G134" s="33">
        <f>E134*F134</f>
        <v>0</v>
      </c>
      <c r="O134" s="27">
        <v>2</v>
      </c>
      <c r="AA134" s="3">
        <v>1</v>
      </c>
      <c r="AB134" s="3">
        <v>1</v>
      </c>
      <c r="AC134" s="3">
        <v>1</v>
      </c>
      <c r="AZ134" s="3">
        <v>1</v>
      </c>
      <c r="BA134" s="3">
        <f>IF(AZ134=1,G134,0)</f>
        <v>0</v>
      </c>
      <c r="BB134" s="3">
        <f>IF(AZ134=2,G134,0)</f>
        <v>0</v>
      </c>
      <c r="BC134" s="3">
        <f>IF(AZ134=3,G134,0)</f>
        <v>0</v>
      </c>
      <c r="BD134" s="3">
        <f>IF(AZ134=4,G134,0)</f>
        <v>0</v>
      </c>
      <c r="BE134" s="3">
        <f>IF(AZ134=5,G134,0)</f>
        <v>0</v>
      </c>
      <c r="CA134" s="27">
        <v>1</v>
      </c>
      <c r="CB134" s="27">
        <v>1</v>
      </c>
      <c r="CZ134" s="3">
        <v>5.4000000000000001E-4</v>
      </c>
    </row>
    <row r="135" spans="1:104" x14ac:dyDescent="0.2">
      <c r="A135" s="34"/>
      <c r="B135" s="37"/>
      <c r="C135" s="195" t="s">
        <v>132</v>
      </c>
      <c r="D135" s="196"/>
      <c r="E135" s="38">
        <v>2</v>
      </c>
      <c r="F135" s="161"/>
      <c r="G135" s="40"/>
      <c r="M135" s="36" t="s">
        <v>132</v>
      </c>
      <c r="O135" s="27"/>
    </row>
    <row r="136" spans="1:104" x14ac:dyDescent="0.2">
      <c r="A136" s="34"/>
      <c r="B136" s="37"/>
      <c r="C136" s="195" t="s">
        <v>133</v>
      </c>
      <c r="D136" s="196"/>
      <c r="E136" s="38">
        <v>3</v>
      </c>
      <c r="F136" s="161"/>
      <c r="G136" s="40"/>
      <c r="M136" s="36" t="s">
        <v>133</v>
      </c>
      <c r="O136" s="27"/>
    </row>
    <row r="137" spans="1:104" x14ac:dyDescent="0.2">
      <c r="A137" s="28">
        <v>29</v>
      </c>
      <c r="B137" s="29" t="s">
        <v>134</v>
      </c>
      <c r="C137" s="30" t="s">
        <v>135</v>
      </c>
      <c r="D137" s="31" t="s">
        <v>136</v>
      </c>
      <c r="E137" s="32">
        <v>4.0999999999999996</v>
      </c>
      <c r="F137" s="169"/>
      <c r="G137" s="33">
        <f>E137*F137</f>
        <v>0</v>
      </c>
      <c r="O137" s="27">
        <v>2</v>
      </c>
      <c r="AA137" s="3">
        <v>1</v>
      </c>
      <c r="AB137" s="3">
        <v>1</v>
      </c>
      <c r="AC137" s="3">
        <v>1</v>
      </c>
      <c r="AZ137" s="3">
        <v>1</v>
      </c>
      <c r="BA137" s="3">
        <f>IF(AZ137=1,G137,0)</f>
        <v>0</v>
      </c>
      <c r="BB137" s="3">
        <f>IF(AZ137=2,G137,0)</f>
        <v>0</v>
      </c>
      <c r="BC137" s="3">
        <f>IF(AZ137=3,G137,0)</f>
        <v>0</v>
      </c>
      <c r="BD137" s="3">
        <f>IF(AZ137=4,G137,0)</f>
        <v>0</v>
      </c>
      <c r="BE137" s="3">
        <f>IF(AZ137=5,G137,0)</f>
        <v>0</v>
      </c>
      <c r="CA137" s="27">
        <v>1</v>
      </c>
      <c r="CB137" s="27">
        <v>1</v>
      </c>
      <c r="CZ137" s="3">
        <v>1.8069999999999999E-2</v>
      </c>
    </row>
    <row r="138" spans="1:104" x14ac:dyDescent="0.2">
      <c r="A138" s="34"/>
      <c r="B138" s="37"/>
      <c r="C138" s="195" t="s">
        <v>137</v>
      </c>
      <c r="D138" s="196"/>
      <c r="E138" s="38">
        <v>2</v>
      </c>
      <c r="F138" s="161"/>
      <c r="G138" s="40"/>
      <c r="M138" s="36" t="s">
        <v>137</v>
      </c>
      <c r="O138" s="27"/>
    </row>
    <row r="139" spans="1:104" x14ac:dyDescent="0.2">
      <c r="A139" s="34"/>
      <c r="B139" s="37"/>
      <c r="C139" s="195" t="s">
        <v>138</v>
      </c>
      <c r="D139" s="196"/>
      <c r="E139" s="38">
        <v>2.1</v>
      </c>
      <c r="F139" s="161"/>
      <c r="G139" s="40"/>
      <c r="M139" s="36" t="s">
        <v>138</v>
      </c>
      <c r="O139" s="27"/>
    </row>
    <row r="140" spans="1:104" x14ac:dyDescent="0.2">
      <c r="A140" s="28">
        <v>30</v>
      </c>
      <c r="B140" s="29" t="s">
        <v>139</v>
      </c>
      <c r="C140" s="30" t="s">
        <v>140</v>
      </c>
      <c r="D140" s="31" t="s">
        <v>24</v>
      </c>
      <c r="E140" s="32">
        <v>95.519000000000005</v>
      </c>
      <c r="F140" s="169"/>
      <c r="G140" s="33">
        <f>E140*F140</f>
        <v>0</v>
      </c>
      <c r="O140" s="27">
        <v>2</v>
      </c>
      <c r="AA140" s="3">
        <v>1</v>
      </c>
      <c r="AB140" s="3">
        <v>1</v>
      </c>
      <c r="AC140" s="3">
        <v>1</v>
      </c>
      <c r="AZ140" s="3">
        <v>1</v>
      </c>
      <c r="BA140" s="3">
        <f>IF(AZ140=1,G140,0)</f>
        <v>0</v>
      </c>
      <c r="BB140" s="3">
        <f>IF(AZ140=2,G140,0)</f>
        <v>0</v>
      </c>
      <c r="BC140" s="3">
        <f>IF(AZ140=3,G140,0)</f>
        <v>0</v>
      </c>
      <c r="BD140" s="3">
        <f>IF(AZ140=4,G140,0)</f>
        <v>0</v>
      </c>
      <c r="BE140" s="3">
        <f>IF(AZ140=5,G140,0)</f>
        <v>0</v>
      </c>
      <c r="CA140" s="27">
        <v>1</v>
      </c>
      <c r="CB140" s="27">
        <v>1</v>
      </c>
      <c r="CZ140" s="3">
        <v>0</v>
      </c>
    </row>
    <row r="141" spans="1:104" x14ac:dyDescent="0.2">
      <c r="A141" s="34"/>
      <c r="B141" s="37"/>
      <c r="C141" s="195" t="s">
        <v>25</v>
      </c>
      <c r="D141" s="196"/>
      <c r="E141" s="38">
        <v>60.682499999999997</v>
      </c>
      <c r="F141" s="161"/>
      <c r="G141" s="40"/>
      <c r="M141" s="36" t="s">
        <v>25</v>
      </c>
      <c r="O141" s="27"/>
    </row>
    <row r="142" spans="1:104" x14ac:dyDescent="0.2">
      <c r="A142" s="34"/>
      <c r="B142" s="37"/>
      <c r="C142" s="195" t="s">
        <v>82</v>
      </c>
      <c r="D142" s="196"/>
      <c r="E142" s="38">
        <v>-10.125</v>
      </c>
      <c r="F142" s="161"/>
      <c r="G142" s="40"/>
      <c r="M142" s="36" t="s">
        <v>82</v>
      </c>
      <c r="O142" s="27"/>
    </row>
    <row r="143" spans="1:104" x14ac:dyDescent="0.2">
      <c r="A143" s="34"/>
      <c r="B143" s="37"/>
      <c r="C143" s="195" t="s">
        <v>27</v>
      </c>
      <c r="D143" s="196"/>
      <c r="E143" s="38">
        <v>-1.5760000000000001</v>
      </c>
      <c r="F143" s="161"/>
      <c r="G143" s="40"/>
      <c r="M143" s="36" t="s">
        <v>27</v>
      </c>
      <c r="O143" s="27"/>
    </row>
    <row r="144" spans="1:104" x14ac:dyDescent="0.2">
      <c r="A144" s="34"/>
      <c r="B144" s="37"/>
      <c r="C144" s="195" t="s">
        <v>28</v>
      </c>
      <c r="D144" s="196"/>
      <c r="E144" s="38">
        <v>58</v>
      </c>
      <c r="F144" s="161"/>
      <c r="G144" s="40"/>
      <c r="M144" s="36" t="s">
        <v>28</v>
      </c>
      <c r="O144" s="27"/>
    </row>
    <row r="145" spans="1:104" x14ac:dyDescent="0.2">
      <c r="A145" s="34"/>
      <c r="B145" s="37"/>
      <c r="C145" s="195" t="s">
        <v>29</v>
      </c>
      <c r="D145" s="196"/>
      <c r="E145" s="38">
        <v>-9</v>
      </c>
      <c r="F145" s="161"/>
      <c r="G145" s="40"/>
      <c r="M145" s="36" t="s">
        <v>29</v>
      </c>
      <c r="O145" s="27"/>
    </row>
    <row r="146" spans="1:104" x14ac:dyDescent="0.2">
      <c r="A146" s="34"/>
      <c r="B146" s="37"/>
      <c r="C146" s="195" t="s">
        <v>30</v>
      </c>
      <c r="D146" s="196"/>
      <c r="E146" s="38">
        <v>-2.4624999999999999</v>
      </c>
      <c r="F146" s="161"/>
      <c r="G146" s="40"/>
      <c r="M146" s="36" t="s">
        <v>30</v>
      </c>
      <c r="O146" s="27"/>
    </row>
    <row r="147" spans="1:104" x14ac:dyDescent="0.2">
      <c r="A147" s="28">
        <v>31</v>
      </c>
      <c r="B147" s="29" t="s">
        <v>141</v>
      </c>
      <c r="C147" s="30" t="s">
        <v>142</v>
      </c>
      <c r="D147" s="31" t="s">
        <v>24</v>
      </c>
      <c r="E147" s="32">
        <v>6.75</v>
      </c>
      <c r="F147" s="169"/>
      <c r="G147" s="33">
        <f>E147*F147</f>
        <v>0</v>
      </c>
      <c r="O147" s="27">
        <v>2</v>
      </c>
      <c r="AA147" s="3">
        <v>1</v>
      </c>
      <c r="AB147" s="3">
        <v>1</v>
      </c>
      <c r="AC147" s="3">
        <v>1</v>
      </c>
      <c r="AZ147" s="3">
        <v>1</v>
      </c>
      <c r="BA147" s="3">
        <f>IF(AZ147=1,G147,0)</f>
        <v>0</v>
      </c>
      <c r="BB147" s="3">
        <f>IF(AZ147=2,G147,0)</f>
        <v>0</v>
      </c>
      <c r="BC147" s="3">
        <f>IF(AZ147=3,G147,0)</f>
        <v>0</v>
      </c>
      <c r="BD147" s="3">
        <f>IF(AZ147=4,G147,0)</f>
        <v>0</v>
      </c>
      <c r="BE147" s="3">
        <f>IF(AZ147=5,G147,0)</f>
        <v>0</v>
      </c>
      <c r="CA147" s="27">
        <v>1</v>
      </c>
      <c r="CB147" s="27">
        <v>1</v>
      </c>
      <c r="CZ147" s="3">
        <v>0</v>
      </c>
    </row>
    <row r="148" spans="1:104" x14ac:dyDescent="0.2">
      <c r="A148" s="34"/>
      <c r="B148" s="37"/>
      <c r="C148" s="195" t="s">
        <v>143</v>
      </c>
      <c r="D148" s="196"/>
      <c r="E148" s="38">
        <v>6.75</v>
      </c>
      <c r="F148" s="161"/>
      <c r="G148" s="40"/>
      <c r="M148" s="36" t="s">
        <v>143</v>
      </c>
      <c r="O148" s="27"/>
    </row>
    <row r="149" spans="1:104" x14ac:dyDescent="0.2">
      <c r="A149" s="28">
        <v>32</v>
      </c>
      <c r="B149" s="29" t="s">
        <v>144</v>
      </c>
      <c r="C149" s="30" t="s">
        <v>145</v>
      </c>
      <c r="D149" s="31" t="s">
        <v>146</v>
      </c>
      <c r="E149" s="32">
        <v>8.9124590000000001</v>
      </c>
      <c r="F149" s="169"/>
      <c r="G149" s="33">
        <f t="shared" ref="G149:G155" si="0">E149*F149</f>
        <v>0</v>
      </c>
      <c r="O149" s="27">
        <v>2</v>
      </c>
      <c r="AA149" s="3">
        <v>8</v>
      </c>
      <c r="AB149" s="3">
        <v>0</v>
      </c>
      <c r="AC149" s="3">
        <v>3</v>
      </c>
      <c r="AZ149" s="3">
        <v>1</v>
      </c>
      <c r="BA149" s="3">
        <f t="shared" ref="BA149:BA155" si="1">IF(AZ149=1,G149,0)</f>
        <v>0</v>
      </c>
      <c r="BB149" s="3">
        <f t="shared" ref="BB149:BB155" si="2">IF(AZ149=2,G149,0)</f>
        <v>0</v>
      </c>
      <c r="BC149" s="3">
        <f t="shared" ref="BC149:BC155" si="3">IF(AZ149=3,G149,0)</f>
        <v>0</v>
      </c>
      <c r="BD149" s="3">
        <f t="shared" ref="BD149:BD155" si="4">IF(AZ149=4,G149,0)</f>
        <v>0</v>
      </c>
      <c r="BE149" s="3">
        <f t="shared" ref="BE149:BE155" si="5">IF(AZ149=5,G149,0)</f>
        <v>0</v>
      </c>
      <c r="CA149" s="27">
        <v>8</v>
      </c>
      <c r="CB149" s="27">
        <v>0</v>
      </c>
      <c r="CZ149" s="3">
        <v>0</v>
      </c>
    </row>
    <row r="150" spans="1:104" x14ac:dyDescent="0.2">
      <c r="A150" s="28">
        <v>33</v>
      </c>
      <c r="B150" s="29" t="s">
        <v>147</v>
      </c>
      <c r="C150" s="30" t="s">
        <v>148</v>
      </c>
      <c r="D150" s="31" t="s">
        <v>146</v>
      </c>
      <c r="E150" s="32">
        <v>35.649836000000001</v>
      </c>
      <c r="F150" s="169"/>
      <c r="G150" s="33">
        <f t="shared" si="0"/>
        <v>0</v>
      </c>
      <c r="O150" s="27">
        <v>2</v>
      </c>
      <c r="AA150" s="3">
        <v>8</v>
      </c>
      <c r="AB150" s="3">
        <v>0</v>
      </c>
      <c r="AC150" s="3">
        <v>3</v>
      </c>
      <c r="AZ150" s="3">
        <v>1</v>
      </c>
      <c r="BA150" s="3">
        <f t="shared" si="1"/>
        <v>0</v>
      </c>
      <c r="BB150" s="3">
        <f t="shared" si="2"/>
        <v>0</v>
      </c>
      <c r="BC150" s="3">
        <f t="shared" si="3"/>
        <v>0</v>
      </c>
      <c r="BD150" s="3">
        <f t="shared" si="4"/>
        <v>0</v>
      </c>
      <c r="BE150" s="3">
        <f t="shared" si="5"/>
        <v>0</v>
      </c>
      <c r="CA150" s="27">
        <v>8</v>
      </c>
      <c r="CB150" s="27">
        <v>0</v>
      </c>
      <c r="CZ150" s="3">
        <v>0</v>
      </c>
    </row>
    <row r="151" spans="1:104" x14ac:dyDescent="0.2">
      <c r="A151" s="28">
        <v>34</v>
      </c>
      <c r="B151" s="29" t="s">
        <v>149</v>
      </c>
      <c r="C151" s="30" t="s">
        <v>150</v>
      </c>
      <c r="D151" s="31" t="s">
        <v>146</v>
      </c>
      <c r="E151" s="32">
        <v>8.9124590000000001</v>
      </c>
      <c r="F151" s="169"/>
      <c r="G151" s="33">
        <f t="shared" si="0"/>
        <v>0</v>
      </c>
      <c r="O151" s="27">
        <v>2</v>
      </c>
      <c r="AA151" s="3">
        <v>8</v>
      </c>
      <c r="AB151" s="3">
        <v>0</v>
      </c>
      <c r="AC151" s="3">
        <v>3</v>
      </c>
      <c r="AZ151" s="3">
        <v>1</v>
      </c>
      <c r="BA151" s="3">
        <f t="shared" si="1"/>
        <v>0</v>
      </c>
      <c r="BB151" s="3">
        <f t="shared" si="2"/>
        <v>0</v>
      </c>
      <c r="BC151" s="3">
        <f t="shared" si="3"/>
        <v>0</v>
      </c>
      <c r="BD151" s="3">
        <f t="shared" si="4"/>
        <v>0</v>
      </c>
      <c r="BE151" s="3">
        <f t="shared" si="5"/>
        <v>0</v>
      </c>
      <c r="CA151" s="27">
        <v>8</v>
      </c>
      <c r="CB151" s="27">
        <v>0</v>
      </c>
      <c r="CZ151" s="3">
        <v>0</v>
      </c>
    </row>
    <row r="152" spans="1:104" x14ac:dyDescent="0.2">
      <c r="A152" s="28">
        <v>35</v>
      </c>
      <c r="B152" s="29" t="s">
        <v>151</v>
      </c>
      <c r="C152" s="30" t="s">
        <v>152</v>
      </c>
      <c r="D152" s="31" t="s">
        <v>146</v>
      </c>
      <c r="E152" s="32">
        <v>124.77442600000001</v>
      </c>
      <c r="F152" s="169"/>
      <c r="G152" s="33">
        <f t="shared" si="0"/>
        <v>0</v>
      </c>
      <c r="O152" s="27">
        <v>2</v>
      </c>
      <c r="AA152" s="3">
        <v>8</v>
      </c>
      <c r="AB152" s="3">
        <v>0</v>
      </c>
      <c r="AC152" s="3">
        <v>3</v>
      </c>
      <c r="AZ152" s="3">
        <v>1</v>
      </c>
      <c r="BA152" s="3">
        <f t="shared" si="1"/>
        <v>0</v>
      </c>
      <c r="BB152" s="3">
        <f t="shared" si="2"/>
        <v>0</v>
      </c>
      <c r="BC152" s="3">
        <f t="shared" si="3"/>
        <v>0</v>
      </c>
      <c r="BD152" s="3">
        <f t="shared" si="4"/>
        <v>0</v>
      </c>
      <c r="BE152" s="3">
        <f t="shared" si="5"/>
        <v>0</v>
      </c>
      <c r="CA152" s="27">
        <v>8</v>
      </c>
      <c r="CB152" s="27">
        <v>0</v>
      </c>
      <c r="CZ152" s="3">
        <v>0</v>
      </c>
    </row>
    <row r="153" spans="1:104" x14ac:dyDescent="0.2">
      <c r="A153" s="28">
        <v>36</v>
      </c>
      <c r="B153" s="29" t="s">
        <v>153</v>
      </c>
      <c r="C153" s="30" t="s">
        <v>154</v>
      </c>
      <c r="D153" s="31" t="s">
        <v>146</v>
      </c>
      <c r="E153" s="32">
        <v>8.9124590000000001</v>
      </c>
      <c r="F153" s="169"/>
      <c r="G153" s="33">
        <f t="shared" si="0"/>
        <v>0</v>
      </c>
      <c r="O153" s="27">
        <v>2</v>
      </c>
      <c r="AA153" s="3">
        <v>8</v>
      </c>
      <c r="AB153" s="3">
        <v>0</v>
      </c>
      <c r="AC153" s="3">
        <v>3</v>
      </c>
      <c r="AZ153" s="3">
        <v>1</v>
      </c>
      <c r="BA153" s="3">
        <f t="shared" si="1"/>
        <v>0</v>
      </c>
      <c r="BB153" s="3">
        <f t="shared" si="2"/>
        <v>0</v>
      </c>
      <c r="BC153" s="3">
        <f t="shared" si="3"/>
        <v>0</v>
      </c>
      <c r="BD153" s="3">
        <f t="shared" si="4"/>
        <v>0</v>
      </c>
      <c r="BE153" s="3">
        <f t="shared" si="5"/>
        <v>0</v>
      </c>
      <c r="CA153" s="27">
        <v>8</v>
      </c>
      <c r="CB153" s="27">
        <v>0</v>
      </c>
      <c r="CZ153" s="3">
        <v>0</v>
      </c>
    </row>
    <row r="154" spans="1:104" x14ac:dyDescent="0.2">
      <c r="A154" s="28">
        <v>37</v>
      </c>
      <c r="B154" s="29" t="s">
        <v>155</v>
      </c>
      <c r="C154" s="30" t="s">
        <v>156</v>
      </c>
      <c r="D154" s="31" t="s">
        <v>146</v>
      </c>
      <c r="E154" s="32">
        <v>44.562294999999999</v>
      </c>
      <c r="F154" s="169"/>
      <c r="G154" s="33">
        <f t="shared" si="0"/>
        <v>0</v>
      </c>
      <c r="O154" s="27">
        <v>2</v>
      </c>
      <c r="AA154" s="3">
        <v>8</v>
      </c>
      <c r="AB154" s="3">
        <v>0</v>
      </c>
      <c r="AC154" s="3">
        <v>3</v>
      </c>
      <c r="AZ154" s="3">
        <v>1</v>
      </c>
      <c r="BA154" s="3">
        <f t="shared" si="1"/>
        <v>0</v>
      </c>
      <c r="BB154" s="3">
        <f t="shared" si="2"/>
        <v>0</v>
      </c>
      <c r="BC154" s="3">
        <f t="shared" si="3"/>
        <v>0</v>
      </c>
      <c r="BD154" s="3">
        <f t="shared" si="4"/>
        <v>0</v>
      </c>
      <c r="BE154" s="3">
        <f t="shared" si="5"/>
        <v>0</v>
      </c>
      <c r="CA154" s="27">
        <v>8</v>
      </c>
      <c r="CB154" s="27">
        <v>0</v>
      </c>
      <c r="CZ154" s="3">
        <v>0</v>
      </c>
    </row>
    <row r="155" spans="1:104" x14ac:dyDescent="0.2">
      <c r="A155" s="28">
        <v>38</v>
      </c>
      <c r="B155" s="29" t="s">
        <v>157</v>
      </c>
      <c r="C155" s="30" t="s">
        <v>158</v>
      </c>
      <c r="D155" s="31" t="s">
        <v>146</v>
      </c>
      <c r="E155" s="32">
        <v>8.9124590000000001</v>
      </c>
      <c r="F155" s="169"/>
      <c r="G155" s="33">
        <f t="shared" si="0"/>
        <v>0</v>
      </c>
      <c r="O155" s="27">
        <v>2</v>
      </c>
      <c r="AA155" s="3">
        <v>8</v>
      </c>
      <c r="AB155" s="3">
        <v>0</v>
      </c>
      <c r="AC155" s="3">
        <v>3</v>
      </c>
      <c r="AZ155" s="3">
        <v>1</v>
      </c>
      <c r="BA155" s="3">
        <f t="shared" si="1"/>
        <v>0</v>
      </c>
      <c r="BB155" s="3">
        <f t="shared" si="2"/>
        <v>0</v>
      </c>
      <c r="BC155" s="3">
        <f t="shared" si="3"/>
        <v>0</v>
      </c>
      <c r="BD155" s="3">
        <f t="shared" si="4"/>
        <v>0</v>
      </c>
      <c r="BE155" s="3">
        <f t="shared" si="5"/>
        <v>0</v>
      </c>
      <c r="CA155" s="27">
        <v>8</v>
      </c>
      <c r="CB155" s="27">
        <v>0</v>
      </c>
      <c r="CZ155" s="3">
        <v>0</v>
      </c>
    </row>
    <row r="156" spans="1:104" x14ac:dyDescent="0.2">
      <c r="A156" s="41"/>
      <c r="B156" s="42" t="s">
        <v>15</v>
      </c>
      <c r="C156" s="43" t="str">
        <f>CONCATENATE(B133," ",C133)</f>
        <v>97 Prorážení otvorů</v>
      </c>
      <c r="D156" s="44"/>
      <c r="E156" s="45"/>
      <c r="F156" s="46"/>
      <c r="G156" s="47">
        <f>SUM(G133:G155)</f>
        <v>0</v>
      </c>
      <c r="O156" s="27">
        <v>4</v>
      </c>
      <c r="BA156" s="48">
        <f>SUM(BA133:BA155)</f>
        <v>0</v>
      </c>
      <c r="BB156" s="48">
        <f>SUM(BB133:BB155)</f>
        <v>0</v>
      </c>
      <c r="BC156" s="48">
        <f>SUM(BC133:BC155)</f>
        <v>0</v>
      </c>
      <c r="BD156" s="48">
        <f>SUM(BD133:BD155)</f>
        <v>0</v>
      </c>
      <c r="BE156" s="48">
        <f>SUM(BE133:BE155)</f>
        <v>0</v>
      </c>
    </row>
    <row r="157" spans="1:104" x14ac:dyDescent="0.2">
      <c r="A157" s="20" t="s">
        <v>14</v>
      </c>
      <c r="B157" s="21" t="s">
        <v>159</v>
      </c>
      <c r="C157" s="22" t="s">
        <v>160</v>
      </c>
      <c r="D157" s="23"/>
      <c r="E157" s="24"/>
      <c r="F157" s="24"/>
      <c r="G157" s="25"/>
      <c r="H157" s="26"/>
      <c r="I157" s="26"/>
      <c r="O157" s="27">
        <v>1</v>
      </c>
    </row>
    <row r="158" spans="1:104" x14ac:dyDescent="0.2">
      <c r="A158" s="28">
        <v>39</v>
      </c>
      <c r="B158" s="29" t="s">
        <v>336</v>
      </c>
      <c r="C158" s="30" t="s">
        <v>337</v>
      </c>
      <c r="D158" s="31" t="s">
        <v>146</v>
      </c>
      <c r="E158" s="32">
        <v>8.981879545</v>
      </c>
      <c r="F158" s="169"/>
      <c r="G158" s="33">
        <f>E158*F158</f>
        <v>0</v>
      </c>
      <c r="O158" s="27">
        <v>2</v>
      </c>
      <c r="AA158" s="3">
        <v>7</v>
      </c>
      <c r="AB158" s="3">
        <v>1</v>
      </c>
      <c r="AC158" s="3">
        <v>2</v>
      </c>
      <c r="AZ158" s="3">
        <v>1</v>
      </c>
      <c r="BA158" s="3">
        <f>IF(AZ158=1,G158,0)</f>
        <v>0</v>
      </c>
      <c r="BB158" s="3">
        <f>IF(AZ158=2,G158,0)</f>
        <v>0</v>
      </c>
      <c r="BC158" s="3">
        <f>IF(AZ158=3,G158,0)</f>
        <v>0</v>
      </c>
      <c r="BD158" s="3">
        <f>IF(AZ158=4,G158,0)</f>
        <v>0</v>
      </c>
      <c r="BE158" s="3">
        <f>IF(AZ158=5,G158,0)</f>
        <v>0</v>
      </c>
      <c r="CA158" s="27">
        <v>7</v>
      </c>
      <c r="CB158" s="27">
        <v>1</v>
      </c>
      <c r="CZ158" s="3">
        <v>0</v>
      </c>
    </row>
    <row r="159" spans="1:104" x14ac:dyDescent="0.2">
      <c r="A159" s="41"/>
      <c r="B159" s="42" t="s">
        <v>15</v>
      </c>
      <c r="C159" s="43" t="str">
        <f>CONCATENATE(B157," ",C157)</f>
        <v>99 Staveništní přesun hmot</v>
      </c>
      <c r="D159" s="44"/>
      <c r="E159" s="45"/>
      <c r="F159" s="46"/>
      <c r="G159" s="47">
        <f>SUM(G157:G158)</f>
        <v>0</v>
      </c>
      <c r="O159" s="27">
        <v>4</v>
      </c>
      <c r="BA159" s="48">
        <f>SUM(BA157:BA158)</f>
        <v>0</v>
      </c>
      <c r="BB159" s="48">
        <f>SUM(BB157:BB158)</f>
        <v>0</v>
      </c>
      <c r="BC159" s="48">
        <f>SUM(BC157:BC158)</f>
        <v>0</v>
      </c>
      <c r="BD159" s="48">
        <f>SUM(BD157:BD158)</f>
        <v>0</v>
      </c>
      <c r="BE159" s="48">
        <f>SUM(BE157:BE158)</f>
        <v>0</v>
      </c>
    </row>
    <row r="160" spans="1:104" x14ac:dyDescent="0.2">
      <c r="A160" s="20" t="s">
        <v>14</v>
      </c>
      <c r="B160" s="21" t="s">
        <v>161</v>
      </c>
      <c r="C160" s="22" t="s">
        <v>162</v>
      </c>
      <c r="D160" s="23"/>
      <c r="E160" s="24"/>
      <c r="F160" s="24"/>
      <c r="G160" s="25"/>
      <c r="H160" s="26"/>
      <c r="I160" s="26"/>
      <c r="O160" s="27">
        <v>1</v>
      </c>
    </row>
    <row r="161" spans="1:104" x14ac:dyDescent="0.2">
      <c r="A161" s="28">
        <v>40</v>
      </c>
      <c r="B161" s="29" t="s">
        <v>163</v>
      </c>
      <c r="C161" s="30" t="s">
        <v>910</v>
      </c>
      <c r="D161" s="31" t="s">
        <v>24</v>
      </c>
      <c r="E161" s="32">
        <v>54.670999999999999</v>
      </c>
      <c r="F161" s="169"/>
      <c r="G161" s="33">
        <f>E161*F161</f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>IF(AZ161=1,G161,0)</f>
        <v>0</v>
      </c>
      <c r="BB161" s="3">
        <f>IF(AZ161=2,G161,0)</f>
        <v>0</v>
      </c>
      <c r="BC161" s="3">
        <f>IF(AZ161=3,G161,0)</f>
        <v>0</v>
      </c>
      <c r="BD161" s="3">
        <f>IF(AZ161=4,G161,0)</f>
        <v>0</v>
      </c>
      <c r="BE161" s="3">
        <f>IF(AZ161=5,G161,0)</f>
        <v>0</v>
      </c>
      <c r="CA161" s="27">
        <v>1</v>
      </c>
      <c r="CB161" s="27">
        <v>7</v>
      </c>
      <c r="CZ161" s="3">
        <v>4.0000000000000001E-3</v>
      </c>
    </row>
    <row r="162" spans="1:104" x14ac:dyDescent="0.2">
      <c r="A162" s="34"/>
      <c r="B162" s="37"/>
      <c r="C162" s="195" t="s">
        <v>59</v>
      </c>
      <c r="D162" s="196"/>
      <c r="E162" s="38">
        <v>0</v>
      </c>
      <c r="F162" s="161"/>
      <c r="G162" s="40"/>
      <c r="M162" s="36" t="s">
        <v>59</v>
      </c>
      <c r="O162" s="27"/>
    </row>
    <row r="163" spans="1:104" x14ac:dyDescent="0.2">
      <c r="A163" s="34"/>
      <c r="B163" s="37"/>
      <c r="C163" s="195" t="s">
        <v>164</v>
      </c>
      <c r="D163" s="196"/>
      <c r="E163" s="38">
        <v>16.239999999999998</v>
      </c>
      <c r="F163" s="161"/>
      <c r="G163" s="40"/>
      <c r="M163" s="36" t="s">
        <v>164</v>
      </c>
      <c r="O163" s="27"/>
    </row>
    <row r="164" spans="1:104" x14ac:dyDescent="0.2">
      <c r="A164" s="34"/>
      <c r="B164" s="37"/>
      <c r="C164" s="195" t="s">
        <v>63</v>
      </c>
      <c r="D164" s="196"/>
      <c r="E164" s="38">
        <v>-1.6</v>
      </c>
      <c r="F164" s="161"/>
      <c r="G164" s="40"/>
      <c r="M164" s="36" t="s">
        <v>63</v>
      </c>
      <c r="O164" s="27"/>
    </row>
    <row r="165" spans="1:104" x14ac:dyDescent="0.2">
      <c r="A165" s="34"/>
      <c r="B165" s="37"/>
      <c r="C165" s="195" t="s">
        <v>165</v>
      </c>
      <c r="D165" s="196"/>
      <c r="E165" s="38">
        <v>17.28</v>
      </c>
      <c r="F165" s="161"/>
      <c r="G165" s="40"/>
      <c r="M165" s="36" t="s">
        <v>165</v>
      </c>
      <c r="O165" s="27"/>
    </row>
    <row r="166" spans="1:104" x14ac:dyDescent="0.2">
      <c r="A166" s="34"/>
      <c r="B166" s="37"/>
      <c r="C166" s="195" t="s">
        <v>166</v>
      </c>
      <c r="D166" s="196"/>
      <c r="E166" s="38">
        <v>1</v>
      </c>
      <c r="F166" s="161"/>
      <c r="G166" s="40"/>
      <c r="M166" s="36" t="s">
        <v>166</v>
      </c>
      <c r="O166" s="27"/>
    </row>
    <row r="167" spans="1:104" x14ac:dyDescent="0.2">
      <c r="A167" s="34"/>
      <c r="B167" s="37"/>
      <c r="C167" s="195" t="s">
        <v>63</v>
      </c>
      <c r="D167" s="196"/>
      <c r="E167" s="38">
        <v>-1.6</v>
      </c>
      <c r="F167" s="161"/>
      <c r="G167" s="40"/>
      <c r="M167" s="36" t="s">
        <v>63</v>
      </c>
      <c r="O167" s="27"/>
    </row>
    <row r="168" spans="1:104" x14ac:dyDescent="0.2">
      <c r="A168" s="34"/>
      <c r="B168" s="37"/>
      <c r="C168" s="195" t="s">
        <v>167</v>
      </c>
      <c r="D168" s="196"/>
      <c r="E168" s="38">
        <v>13.4</v>
      </c>
      <c r="F168" s="161"/>
      <c r="G168" s="40"/>
      <c r="M168" s="36" t="s">
        <v>167</v>
      </c>
      <c r="O168" s="27"/>
    </row>
    <row r="169" spans="1:104" x14ac:dyDescent="0.2">
      <c r="A169" s="34"/>
      <c r="B169" s="37"/>
      <c r="C169" s="195" t="s">
        <v>39</v>
      </c>
      <c r="D169" s="196"/>
      <c r="E169" s="38">
        <v>-1.379</v>
      </c>
      <c r="F169" s="161"/>
      <c r="G169" s="40"/>
      <c r="M169" s="36" t="s">
        <v>39</v>
      </c>
      <c r="O169" s="27"/>
    </row>
    <row r="170" spans="1:104" x14ac:dyDescent="0.2">
      <c r="A170" s="34"/>
      <c r="B170" s="37"/>
      <c r="C170" s="195" t="s">
        <v>168</v>
      </c>
      <c r="D170" s="196"/>
      <c r="E170" s="38">
        <v>0</v>
      </c>
      <c r="F170" s="161"/>
      <c r="G170" s="40"/>
      <c r="M170" s="36" t="s">
        <v>168</v>
      </c>
      <c r="O170" s="27"/>
    </row>
    <row r="171" spans="1:104" x14ac:dyDescent="0.2">
      <c r="A171" s="34"/>
      <c r="B171" s="37"/>
      <c r="C171" s="195" t="s">
        <v>53</v>
      </c>
      <c r="D171" s="196"/>
      <c r="E171" s="38">
        <v>4</v>
      </c>
      <c r="F171" s="161"/>
      <c r="G171" s="40"/>
      <c r="M171" s="36" t="s">
        <v>53</v>
      </c>
      <c r="O171" s="27"/>
    </row>
    <row r="172" spans="1:104" x14ac:dyDescent="0.2">
      <c r="A172" s="34"/>
      <c r="B172" s="37"/>
      <c r="C172" s="195" t="s">
        <v>54</v>
      </c>
      <c r="D172" s="196"/>
      <c r="E172" s="38">
        <v>5.13</v>
      </c>
      <c r="F172" s="161"/>
      <c r="G172" s="40"/>
      <c r="M172" s="36" t="s">
        <v>54</v>
      </c>
      <c r="O172" s="27"/>
    </row>
    <row r="173" spans="1:104" x14ac:dyDescent="0.2">
      <c r="A173" s="34"/>
      <c r="B173" s="37"/>
      <c r="C173" s="195" t="s">
        <v>169</v>
      </c>
      <c r="D173" s="196"/>
      <c r="E173" s="38">
        <v>2.2000000000000002</v>
      </c>
      <c r="F173" s="161"/>
      <c r="G173" s="40"/>
      <c r="M173" s="36" t="s">
        <v>169</v>
      </c>
      <c r="O173" s="27"/>
    </row>
    <row r="174" spans="1:104" x14ac:dyDescent="0.2">
      <c r="A174" s="28">
        <v>41</v>
      </c>
      <c r="B174" s="29" t="s">
        <v>170</v>
      </c>
      <c r="C174" s="30" t="s">
        <v>171</v>
      </c>
      <c r="D174" s="31" t="s">
        <v>136</v>
      </c>
      <c r="E174" s="32">
        <v>21.66</v>
      </c>
      <c r="F174" s="169"/>
      <c r="G174" s="33">
        <f>E174*F174</f>
        <v>0</v>
      </c>
      <c r="O174" s="27">
        <v>2</v>
      </c>
      <c r="AA174" s="3">
        <v>1</v>
      </c>
      <c r="AB174" s="3">
        <v>7</v>
      </c>
      <c r="AC174" s="3">
        <v>7</v>
      </c>
      <c r="AZ174" s="3">
        <v>2</v>
      </c>
      <c r="BA174" s="3">
        <f>IF(AZ174=1,G174,0)</f>
        <v>0</v>
      </c>
      <c r="BB174" s="3">
        <f>IF(AZ174=2,G174,0)</f>
        <v>0</v>
      </c>
      <c r="BC174" s="3">
        <f>IF(AZ174=3,G174,0)</f>
        <v>0</v>
      </c>
      <c r="BD174" s="3">
        <f>IF(AZ174=4,G174,0)</f>
        <v>0</v>
      </c>
      <c r="BE174" s="3">
        <f>IF(AZ174=5,G174,0)</f>
        <v>0</v>
      </c>
      <c r="CA174" s="27">
        <v>1</v>
      </c>
      <c r="CB174" s="27">
        <v>7</v>
      </c>
      <c r="CZ174" s="3">
        <v>3.2000000000000003E-4</v>
      </c>
    </row>
    <row r="175" spans="1:104" x14ac:dyDescent="0.2">
      <c r="A175" s="34"/>
      <c r="B175" s="37"/>
      <c r="C175" s="195" t="s">
        <v>172</v>
      </c>
      <c r="D175" s="196"/>
      <c r="E175" s="38">
        <v>8.1199999999999992</v>
      </c>
      <c r="F175" s="161"/>
      <c r="G175" s="40"/>
      <c r="M175" s="36" t="s">
        <v>172</v>
      </c>
      <c r="O175" s="27"/>
    </row>
    <row r="176" spans="1:104" x14ac:dyDescent="0.2">
      <c r="A176" s="34"/>
      <c r="B176" s="37"/>
      <c r="C176" s="195" t="s">
        <v>173</v>
      </c>
      <c r="D176" s="196"/>
      <c r="E176" s="38">
        <v>-0.8</v>
      </c>
      <c r="F176" s="161"/>
      <c r="G176" s="40"/>
      <c r="M176" s="36" t="s">
        <v>173</v>
      </c>
      <c r="O176" s="27"/>
    </row>
    <row r="177" spans="1:104" x14ac:dyDescent="0.2">
      <c r="A177" s="34"/>
      <c r="B177" s="37"/>
      <c r="C177" s="195" t="s">
        <v>174</v>
      </c>
      <c r="D177" s="196"/>
      <c r="E177" s="38">
        <v>9.14</v>
      </c>
      <c r="F177" s="161"/>
      <c r="G177" s="40"/>
      <c r="M177" s="36" t="s">
        <v>174</v>
      </c>
      <c r="O177" s="27"/>
    </row>
    <row r="178" spans="1:104" x14ac:dyDescent="0.2">
      <c r="A178" s="34"/>
      <c r="B178" s="37"/>
      <c r="C178" s="195" t="s">
        <v>173</v>
      </c>
      <c r="D178" s="196"/>
      <c r="E178" s="38">
        <v>-0.8</v>
      </c>
      <c r="F178" s="161"/>
      <c r="G178" s="40"/>
      <c r="M178" s="36" t="s">
        <v>173</v>
      </c>
      <c r="O178" s="27"/>
    </row>
    <row r="179" spans="1:104" x14ac:dyDescent="0.2">
      <c r="A179" s="34"/>
      <c r="B179" s="37"/>
      <c r="C179" s="195" t="s">
        <v>175</v>
      </c>
      <c r="D179" s="196"/>
      <c r="E179" s="38">
        <v>6.7</v>
      </c>
      <c r="F179" s="161"/>
      <c r="G179" s="40"/>
      <c r="M179" s="36" t="s">
        <v>175</v>
      </c>
      <c r="O179" s="27"/>
    </row>
    <row r="180" spans="1:104" x14ac:dyDescent="0.2">
      <c r="A180" s="34"/>
      <c r="B180" s="37"/>
      <c r="C180" s="195" t="s">
        <v>176</v>
      </c>
      <c r="D180" s="196"/>
      <c r="E180" s="38">
        <v>-0.7</v>
      </c>
      <c r="F180" s="161"/>
      <c r="G180" s="40"/>
      <c r="M180" s="36" t="s">
        <v>176</v>
      </c>
      <c r="O180" s="27"/>
    </row>
    <row r="181" spans="1:104" x14ac:dyDescent="0.2">
      <c r="A181" s="28">
        <v>42</v>
      </c>
      <c r="B181" s="29" t="s">
        <v>177</v>
      </c>
      <c r="C181" s="30" t="s">
        <v>178</v>
      </c>
      <c r="D181" s="31" t="s">
        <v>4</v>
      </c>
      <c r="E181" s="169"/>
      <c r="F181" s="169"/>
      <c r="G181" s="33">
        <f>E181*F181</f>
        <v>0</v>
      </c>
      <c r="O181" s="27">
        <v>2</v>
      </c>
      <c r="AA181" s="3">
        <v>7</v>
      </c>
      <c r="AB181" s="3">
        <v>1002</v>
      </c>
      <c r="AC181" s="3">
        <v>5</v>
      </c>
      <c r="AZ181" s="3">
        <v>2</v>
      </c>
      <c r="BA181" s="3">
        <f>IF(AZ181=1,G181,0)</f>
        <v>0</v>
      </c>
      <c r="BB181" s="3">
        <f>IF(AZ181=2,G181,0)</f>
        <v>0</v>
      </c>
      <c r="BC181" s="3">
        <f>IF(AZ181=3,G181,0)</f>
        <v>0</v>
      </c>
      <c r="BD181" s="3">
        <f>IF(AZ181=4,G181,0)</f>
        <v>0</v>
      </c>
      <c r="BE181" s="3">
        <f>IF(AZ181=5,G181,0)</f>
        <v>0</v>
      </c>
      <c r="CA181" s="27">
        <v>7</v>
      </c>
      <c r="CB181" s="27">
        <v>1002</v>
      </c>
      <c r="CZ181" s="3">
        <v>0</v>
      </c>
    </row>
    <row r="182" spans="1:104" x14ac:dyDescent="0.2">
      <c r="A182" s="41"/>
      <c r="B182" s="42" t="s">
        <v>15</v>
      </c>
      <c r="C182" s="43" t="str">
        <f>CONCATENATE(B160," ",C160)</f>
        <v>711 Izolace proti vodě</v>
      </c>
      <c r="D182" s="44"/>
      <c r="E182" s="45"/>
      <c r="F182" s="46"/>
      <c r="G182" s="47">
        <f>SUM(G160:G181)</f>
        <v>0</v>
      </c>
      <c r="O182" s="27">
        <v>4</v>
      </c>
      <c r="BA182" s="48">
        <f>SUM(BA160:BA181)</f>
        <v>0</v>
      </c>
      <c r="BB182" s="48">
        <f>SUM(BB160:BB181)</f>
        <v>0</v>
      </c>
      <c r="BC182" s="48">
        <f>SUM(BC160:BC181)</f>
        <v>0</v>
      </c>
      <c r="BD182" s="48">
        <f>SUM(BD160:BD181)</f>
        <v>0</v>
      </c>
      <c r="BE182" s="48">
        <f>SUM(BE160:BE181)</f>
        <v>0</v>
      </c>
    </row>
    <row r="183" spans="1:104" x14ac:dyDescent="0.2">
      <c r="A183" s="20" t="s">
        <v>14</v>
      </c>
      <c r="B183" s="21" t="s">
        <v>179</v>
      </c>
      <c r="C183" s="22" t="s">
        <v>180</v>
      </c>
      <c r="D183" s="23"/>
      <c r="E183" s="24"/>
      <c r="F183" s="24"/>
      <c r="G183" s="25"/>
      <c r="H183" s="26"/>
      <c r="I183" s="26"/>
      <c r="O183" s="27">
        <v>1</v>
      </c>
    </row>
    <row r="184" spans="1:104" x14ac:dyDescent="0.2">
      <c r="A184" s="28">
        <v>43</v>
      </c>
      <c r="B184" s="29" t="s">
        <v>181</v>
      </c>
      <c r="C184" s="30" t="s">
        <v>182</v>
      </c>
      <c r="D184" s="31" t="s">
        <v>21</v>
      </c>
      <c r="E184" s="32">
        <v>2</v>
      </c>
      <c r="F184" s="169"/>
      <c r="G184" s="33">
        <f t="shared" ref="G184:G192" si="6">E184*F184</f>
        <v>0</v>
      </c>
      <c r="O184" s="27">
        <v>2</v>
      </c>
      <c r="AA184" s="3">
        <v>12</v>
      </c>
      <c r="AB184" s="3">
        <v>0</v>
      </c>
      <c r="AC184" s="3">
        <v>4</v>
      </c>
      <c r="AZ184" s="3">
        <v>2</v>
      </c>
      <c r="BA184" s="3">
        <f t="shared" ref="BA184:BA192" si="7">IF(AZ184=1,G184,0)</f>
        <v>0</v>
      </c>
      <c r="BB184" s="3">
        <f t="shared" ref="BB184:BB192" si="8">IF(AZ184=2,G184,0)</f>
        <v>0</v>
      </c>
      <c r="BC184" s="3">
        <f t="shared" ref="BC184:BC192" si="9">IF(AZ184=3,G184,0)</f>
        <v>0</v>
      </c>
      <c r="BD184" s="3">
        <f t="shared" ref="BD184:BD192" si="10">IF(AZ184=4,G184,0)</f>
        <v>0</v>
      </c>
      <c r="BE184" s="3">
        <f t="shared" ref="BE184:BE192" si="11">IF(AZ184=5,G184,0)</f>
        <v>0</v>
      </c>
      <c r="CA184" s="27">
        <v>12</v>
      </c>
      <c r="CB184" s="27">
        <v>0</v>
      </c>
      <c r="CZ184" s="3">
        <v>0</v>
      </c>
    </row>
    <row r="185" spans="1:104" ht="22.5" x14ac:dyDescent="0.2">
      <c r="A185" s="28">
        <v>44</v>
      </c>
      <c r="B185" s="29" t="s">
        <v>183</v>
      </c>
      <c r="C185" s="30" t="s">
        <v>184</v>
      </c>
      <c r="D185" s="31" t="s">
        <v>21</v>
      </c>
      <c r="E185" s="32">
        <v>2</v>
      </c>
      <c r="F185" s="169"/>
      <c r="G185" s="33">
        <f t="shared" si="6"/>
        <v>0</v>
      </c>
      <c r="O185" s="27">
        <v>2</v>
      </c>
      <c r="AA185" s="3">
        <v>12</v>
      </c>
      <c r="AB185" s="3">
        <v>0</v>
      </c>
      <c r="AC185" s="3">
        <v>6</v>
      </c>
      <c r="AZ185" s="3">
        <v>2</v>
      </c>
      <c r="BA185" s="3">
        <f t="shared" si="7"/>
        <v>0</v>
      </c>
      <c r="BB185" s="3">
        <f t="shared" si="8"/>
        <v>0</v>
      </c>
      <c r="BC185" s="3">
        <f t="shared" si="9"/>
        <v>0</v>
      </c>
      <c r="BD185" s="3">
        <f t="shared" si="10"/>
        <v>0</v>
      </c>
      <c r="BE185" s="3">
        <f t="shared" si="11"/>
        <v>0</v>
      </c>
      <c r="CA185" s="27">
        <v>12</v>
      </c>
      <c r="CB185" s="27">
        <v>0</v>
      </c>
      <c r="CZ185" s="3">
        <v>3.8280000000000002E-2</v>
      </c>
    </row>
    <row r="186" spans="1:104" x14ac:dyDescent="0.2">
      <c r="A186" s="28">
        <v>45</v>
      </c>
      <c r="B186" s="29" t="s">
        <v>185</v>
      </c>
      <c r="C186" s="30" t="s">
        <v>186</v>
      </c>
      <c r="D186" s="31" t="s">
        <v>21</v>
      </c>
      <c r="E186" s="32">
        <v>2</v>
      </c>
      <c r="F186" s="169"/>
      <c r="G186" s="33">
        <f t="shared" si="6"/>
        <v>0</v>
      </c>
      <c r="O186" s="27">
        <v>2</v>
      </c>
      <c r="AA186" s="3">
        <v>12</v>
      </c>
      <c r="AB186" s="3">
        <v>0</v>
      </c>
      <c r="AC186" s="3">
        <v>121</v>
      </c>
      <c r="AZ186" s="3">
        <v>2</v>
      </c>
      <c r="BA186" s="3">
        <f t="shared" si="7"/>
        <v>0</v>
      </c>
      <c r="BB186" s="3">
        <f t="shared" si="8"/>
        <v>0</v>
      </c>
      <c r="BC186" s="3">
        <f t="shared" si="9"/>
        <v>0</v>
      </c>
      <c r="BD186" s="3">
        <f t="shared" si="10"/>
        <v>0</v>
      </c>
      <c r="BE186" s="3">
        <f t="shared" si="11"/>
        <v>0</v>
      </c>
      <c r="CA186" s="27">
        <v>12</v>
      </c>
      <c r="CB186" s="27">
        <v>0</v>
      </c>
      <c r="CZ186" s="3">
        <v>3.8280000000000002E-2</v>
      </c>
    </row>
    <row r="187" spans="1:104" x14ac:dyDescent="0.2">
      <c r="A187" s="28">
        <v>46</v>
      </c>
      <c r="B187" s="29" t="s">
        <v>187</v>
      </c>
      <c r="C187" s="30" t="s">
        <v>188</v>
      </c>
      <c r="D187" s="31" t="s">
        <v>21</v>
      </c>
      <c r="E187" s="32">
        <v>2</v>
      </c>
      <c r="F187" s="169"/>
      <c r="G187" s="33">
        <f t="shared" si="6"/>
        <v>0</v>
      </c>
      <c r="O187" s="27">
        <v>2</v>
      </c>
      <c r="AA187" s="3">
        <v>12</v>
      </c>
      <c r="AB187" s="3">
        <v>0</v>
      </c>
      <c r="AC187" s="3">
        <v>7</v>
      </c>
      <c r="AZ187" s="3">
        <v>2</v>
      </c>
      <c r="BA187" s="3">
        <f t="shared" si="7"/>
        <v>0</v>
      </c>
      <c r="BB187" s="3">
        <f t="shared" si="8"/>
        <v>0</v>
      </c>
      <c r="BC187" s="3">
        <f t="shared" si="9"/>
        <v>0</v>
      </c>
      <c r="BD187" s="3">
        <f t="shared" si="10"/>
        <v>0</v>
      </c>
      <c r="BE187" s="3">
        <f t="shared" si="11"/>
        <v>0</v>
      </c>
      <c r="CA187" s="27">
        <v>12</v>
      </c>
      <c r="CB187" s="27">
        <v>0</v>
      </c>
      <c r="CZ187" s="3">
        <v>3.8280000000000002E-2</v>
      </c>
    </row>
    <row r="188" spans="1:104" x14ac:dyDescent="0.2">
      <c r="A188" s="28">
        <v>47</v>
      </c>
      <c r="B188" s="29" t="s">
        <v>189</v>
      </c>
      <c r="C188" s="30" t="s">
        <v>190</v>
      </c>
      <c r="D188" s="31" t="s">
        <v>21</v>
      </c>
      <c r="E188" s="32">
        <v>2</v>
      </c>
      <c r="F188" s="169"/>
      <c r="G188" s="33">
        <f t="shared" si="6"/>
        <v>0</v>
      </c>
      <c r="O188" s="27">
        <v>2</v>
      </c>
      <c r="AA188" s="3">
        <v>12</v>
      </c>
      <c r="AB188" s="3">
        <v>0</v>
      </c>
      <c r="AC188" s="3">
        <v>8</v>
      </c>
      <c r="AZ188" s="3">
        <v>2</v>
      </c>
      <c r="BA188" s="3">
        <f t="shared" si="7"/>
        <v>0</v>
      </c>
      <c r="BB188" s="3">
        <f t="shared" si="8"/>
        <v>0</v>
      </c>
      <c r="BC188" s="3">
        <f t="shared" si="9"/>
        <v>0</v>
      </c>
      <c r="BD188" s="3">
        <f t="shared" si="10"/>
        <v>0</v>
      </c>
      <c r="BE188" s="3">
        <f t="shared" si="11"/>
        <v>0</v>
      </c>
      <c r="CA188" s="27">
        <v>12</v>
      </c>
      <c r="CB188" s="27">
        <v>0</v>
      </c>
      <c r="CZ188" s="3">
        <v>0</v>
      </c>
    </row>
    <row r="189" spans="1:104" x14ac:dyDescent="0.2">
      <c r="A189" s="28">
        <v>48</v>
      </c>
      <c r="B189" s="29" t="s">
        <v>191</v>
      </c>
      <c r="C189" s="30" t="s">
        <v>192</v>
      </c>
      <c r="D189" s="31" t="s">
        <v>21</v>
      </c>
      <c r="E189" s="32">
        <v>4</v>
      </c>
      <c r="F189" s="169"/>
      <c r="G189" s="33">
        <f t="shared" si="6"/>
        <v>0</v>
      </c>
      <c r="O189" s="27">
        <v>2</v>
      </c>
      <c r="AA189" s="3">
        <v>12</v>
      </c>
      <c r="AB189" s="3">
        <v>0</v>
      </c>
      <c r="AC189" s="3">
        <v>9</v>
      </c>
      <c r="AZ189" s="3">
        <v>2</v>
      </c>
      <c r="BA189" s="3">
        <f t="shared" si="7"/>
        <v>0</v>
      </c>
      <c r="BB189" s="3">
        <f t="shared" si="8"/>
        <v>0</v>
      </c>
      <c r="BC189" s="3">
        <f t="shared" si="9"/>
        <v>0</v>
      </c>
      <c r="BD189" s="3">
        <f t="shared" si="10"/>
        <v>0</v>
      </c>
      <c r="BE189" s="3">
        <f t="shared" si="11"/>
        <v>0</v>
      </c>
      <c r="CA189" s="27">
        <v>12</v>
      </c>
      <c r="CB189" s="27">
        <v>0</v>
      </c>
      <c r="CZ189" s="3">
        <v>2.0129999999999999E-2</v>
      </c>
    </row>
    <row r="190" spans="1:104" x14ac:dyDescent="0.2">
      <c r="A190" s="28">
        <v>49</v>
      </c>
      <c r="B190" s="29" t="s">
        <v>193</v>
      </c>
      <c r="C190" s="30" t="s">
        <v>194</v>
      </c>
      <c r="D190" s="31" t="s">
        <v>21</v>
      </c>
      <c r="E190" s="32">
        <v>2</v>
      </c>
      <c r="F190" s="169"/>
      <c r="G190" s="33">
        <f t="shared" si="6"/>
        <v>0</v>
      </c>
      <c r="O190" s="27">
        <v>2</v>
      </c>
      <c r="AA190" s="3">
        <v>12</v>
      </c>
      <c r="AB190" s="3">
        <v>0</v>
      </c>
      <c r="AC190" s="3">
        <v>84</v>
      </c>
      <c r="AZ190" s="3">
        <v>2</v>
      </c>
      <c r="BA190" s="3">
        <f t="shared" si="7"/>
        <v>0</v>
      </c>
      <c r="BB190" s="3">
        <f t="shared" si="8"/>
        <v>0</v>
      </c>
      <c r="BC190" s="3">
        <f t="shared" si="9"/>
        <v>0</v>
      </c>
      <c r="BD190" s="3">
        <f t="shared" si="10"/>
        <v>0</v>
      </c>
      <c r="BE190" s="3">
        <f t="shared" si="11"/>
        <v>0</v>
      </c>
      <c r="CA190" s="27">
        <v>12</v>
      </c>
      <c r="CB190" s="27">
        <v>0</v>
      </c>
      <c r="CZ190" s="3">
        <v>2.0129999999999999E-2</v>
      </c>
    </row>
    <row r="191" spans="1:104" x14ac:dyDescent="0.2">
      <c r="A191" s="28">
        <v>50</v>
      </c>
      <c r="B191" s="29" t="s">
        <v>195</v>
      </c>
      <c r="C191" s="30" t="s">
        <v>196</v>
      </c>
      <c r="D191" s="31" t="s">
        <v>21</v>
      </c>
      <c r="E191" s="32">
        <v>2</v>
      </c>
      <c r="F191" s="169"/>
      <c r="G191" s="33">
        <f t="shared" si="6"/>
        <v>0</v>
      </c>
      <c r="O191" s="27">
        <v>2</v>
      </c>
      <c r="AA191" s="3">
        <v>12</v>
      </c>
      <c r="AB191" s="3">
        <v>0</v>
      </c>
      <c r="AC191" s="3">
        <v>85</v>
      </c>
      <c r="AZ191" s="3">
        <v>2</v>
      </c>
      <c r="BA191" s="3">
        <f t="shared" si="7"/>
        <v>0</v>
      </c>
      <c r="BB191" s="3">
        <f t="shared" si="8"/>
        <v>0</v>
      </c>
      <c r="BC191" s="3">
        <f t="shared" si="9"/>
        <v>0</v>
      </c>
      <c r="BD191" s="3">
        <f t="shared" si="10"/>
        <v>0</v>
      </c>
      <c r="BE191" s="3">
        <f t="shared" si="11"/>
        <v>0</v>
      </c>
      <c r="CA191" s="27">
        <v>12</v>
      </c>
      <c r="CB191" s="27">
        <v>0</v>
      </c>
      <c r="CZ191" s="3">
        <v>2.0129999999999999E-2</v>
      </c>
    </row>
    <row r="192" spans="1:104" x14ac:dyDescent="0.2">
      <c r="A192" s="28">
        <v>51</v>
      </c>
      <c r="B192" s="29" t="s">
        <v>197</v>
      </c>
      <c r="C192" s="30" t="s">
        <v>198</v>
      </c>
      <c r="D192" s="31" t="s">
        <v>4</v>
      </c>
      <c r="E192" s="169"/>
      <c r="F192" s="169"/>
      <c r="G192" s="33">
        <f t="shared" si="6"/>
        <v>0</v>
      </c>
      <c r="O192" s="27">
        <v>2</v>
      </c>
      <c r="AA192" s="3">
        <v>7</v>
      </c>
      <c r="AB192" s="3">
        <v>1002</v>
      </c>
      <c r="AC192" s="3">
        <v>5</v>
      </c>
      <c r="AZ192" s="3">
        <v>2</v>
      </c>
      <c r="BA192" s="3">
        <f t="shared" si="7"/>
        <v>0</v>
      </c>
      <c r="BB192" s="3">
        <f t="shared" si="8"/>
        <v>0</v>
      </c>
      <c r="BC192" s="3">
        <f t="shared" si="9"/>
        <v>0</v>
      </c>
      <c r="BD192" s="3">
        <f t="shared" si="10"/>
        <v>0</v>
      </c>
      <c r="BE192" s="3">
        <f t="shared" si="11"/>
        <v>0</v>
      </c>
      <c r="CA192" s="27">
        <v>7</v>
      </c>
      <c r="CB192" s="27">
        <v>1002</v>
      </c>
      <c r="CZ192" s="3">
        <v>0</v>
      </c>
    </row>
    <row r="193" spans="1:104" x14ac:dyDescent="0.2">
      <c r="A193" s="41"/>
      <c r="B193" s="42" t="s">
        <v>15</v>
      </c>
      <c r="C193" s="43" t="str">
        <f>CONCATENATE(B183," ",C183)</f>
        <v>725 Zařizovací předměty</v>
      </c>
      <c r="D193" s="44"/>
      <c r="E193" s="45"/>
      <c r="F193" s="46"/>
      <c r="G193" s="47">
        <f>SUM(G183:G192)</f>
        <v>0</v>
      </c>
      <c r="O193" s="27">
        <v>4</v>
      </c>
      <c r="BA193" s="48">
        <f>SUM(BA183:BA192)</f>
        <v>0</v>
      </c>
      <c r="BB193" s="48">
        <f>SUM(BB183:BB192)</f>
        <v>0</v>
      </c>
      <c r="BC193" s="48">
        <f>SUM(BC183:BC192)</f>
        <v>0</v>
      </c>
      <c r="BD193" s="48">
        <f>SUM(BD183:BD192)</f>
        <v>0</v>
      </c>
      <c r="BE193" s="48">
        <f>SUM(BE183:BE192)</f>
        <v>0</v>
      </c>
    </row>
    <row r="194" spans="1:104" x14ac:dyDescent="0.2">
      <c r="A194" s="20" t="s">
        <v>14</v>
      </c>
      <c r="B194" s="21" t="s">
        <v>199</v>
      </c>
      <c r="C194" s="22" t="s">
        <v>200</v>
      </c>
      <c r="D194" s="23"/>
      <c r="E194" s="24"/>
      <c r="F194" s="24"/>
      <c r="G194" s="25"/>
      <c r="H194" s="26"/>
      <c r="I194" s="26"/>
      <c r="O194" s="27">
        <v>1</v>
      </c>
    </row>
    <row r="195" spans="1:104" x14ac:dyDescent="0.2">
      <c r="A195" s="28">
        <v>52</v>
      </c>
      <c r="B195" s="29" t="s">
        <v>201</v>
      </c>
      <c r="C195" s="30" t="s">
        <v>202</v>
      </c>
      <c r="D195" s="31" t="s">
        <v>136</v>
      </c>
      <c r="E195" s="32">
        <v>75.709999999999994</v>
      </c>
      <c r="F195" s="169"/>
      <c r="G195" s="33">
        <f>E195*F195</f>
        <v>0</v>
      </c>
      <c r="O195" s="27">
        <v>2</v>
      </c>
      <c r="AA195" s="3">
        <v>1</v>
      </c>
      <c r="AB195" s="3">
        <v>7</v>
      </c>
      <c r="AC195" s="3">
        <v>7</v>
      </c>
      <c r="AZ195" s="3">
        <v>2</v>
      </c>
      <c r="BA195" s="3">
        <f>IF(AZ195=1,G195,0)</f>
        <v>0</v>
      </c>
      <c r="BB195" s="3">
        <f>IF(AZ195=2,G195,0)</f>
        <v>0</v>
      </c>
      <c r="BC195" s="3">
        <f>IF(AZ195=3,G195,0)</f>
        <v>0</v>
      </c>
      <c r="BD195" s="3">
        <f>IF(AZ195=4,G195,0)</f>
        <v>0</v>
      </c>
      <c r="BE195" s="3">
        <f>IF(AZ195=5,G195,0)</f>
        <v>0</v>
      </c>
      <c r="CA195" s="27">
        <v>1</v>
      </c>
      <c r="CB195" s="27">
        <v>7</v>
      </c>
      <c r="CZ195" s="3">
        <v>2.5999999999999998E-4</v>
      </c>
    </row>
    <row r="196" spans="1:104" x14ac:dyDescent="0.2">
      <c r="A196" s="34"/>
      <c r="B196" s="37"/>
      <c r="C196" s="195" t="s">
        <v>50</v>
      </c>
      <c r="D196" s="196"/>
      <c r="E196" s="38">
        <v>0</v>
      </c>
      <c r="F196" s="161"/>
      <c r="G196" s="40"/>
      <c r="M196" s="36" t="s">
        <v>50</v>
      </c>
      <c r="O196" s="27"/>
    </row>
    <row r="197" spans="1:104" x14ac:dyDescent="0.2">
      <c r="A197" s="34"/>
      <c r="B197" s="37"/>
      <c r="C197" s="195" t="s">
        <v>203</v>
      </c>
      <c r="D197" s="196"/>
      <c r="E197" s="38">
        <v>24.25</v>
      </c>
      <c r="F197" s="161"/>
      <c r="G197" s="40"/>
      <c r="M197" s="36" t="s">
        <v>203</v>
      </c>
      <c r="O197" s="27"/>
    </row>
    <row r="198" spans="1:104" x14ac:dyDescent="0.2">
      <c r="A198" s="34"/>
      <c r="B198" s="37"/>
      <c r="C198" s="195" t="s">
        <v>204</v>
      </c>
      <c r="D198" s="196"/>
      <c r="E198" s="38">
        <v>27.5</v>
      </c>
      <c r="F198" s="161"/>
      <c r="G198" s="40"/>
      <c r="M198" s="36" t="s">
        <v>204</v>
      </c>
      <c r="O198" s="27"/>
    </row>
    <row r="199" spans="1:104" x14ac:dyDescent="0.2">
      <c r="A199" s="34"/>
      <c r="B199" s="37"/>
      <c r="C199" s="195" t="s">
        <v>50</v>
      </c>
      <c r="D199" s="196"/>
      <c r="E199" s="38">
        <v>0</v>
      </c>
      <c r="F199" s="161"/>
      <c r="G199" s="40"/>
      <c r="M199" s="36" t="s">
        <v>50</v>
      </c>
      <c r="O199" s="27"/>
    </row>
    <row r="200" spans="1:104" x14ac:dyDescent="0.2">
      <c r="A200" s="34"/>
      <c r="B200" s="37"/>
      <c r="C200" s="195" t="s">
        <v>172</v>
      </c>
      <c r="D200" s="196"/>
      <c r="E200" s="38">
        <v>8.1199999999999992</v>
      </c>
      <c r="F200" s="161"/>
      <c r="G200" s="40"/>
      <c r="M200" s="36" t="s">
        <v>172</v>
      </c>
      <c r="O200" s="27"/>
    </row>
    <row r="201" spans="1:104" x14ac:dyDescent="0.2">
      <c r="A201" s="34"/>
      <c r="B201" s="37"/>
      <c r="C201" s="195" t="s">
        <v>205</v>
      </c>
      <c r="D201" s="196"/>
      <c r="E201" s="38">
        <v>9.14</v>
      </c>
      <c r="F201" s="161"/>
      <c r="G201" s="40"/>
      <c r="M201" s="36" t="s">
        <v>205</v>
      </c>
      <c r="O201" s="27"/>
    </row>
    <row r="202" spans="1:104" x14ac:dyDescent="0.2">
      <c r="A202" s="34"/>
      <c r="B202" s="37"/>
      <c r="C202" s="195" t="s">
        <v>206</v>
      </c>
      <c r="D202" s="196"/>
      <c r="E202" s="38">
        <v>6.7</v>
      </c>
      <c r="F202" s="161"/>
      <c r="G202" s="40"/>
      <c r="M202" s="36" t="s">
        <v>206</v>
      </c>
      <c r="O202" s="27"/>
    </row>
    <row r="203" spans="1:104" x14ac:dyDescent="0.2">
      <c r="A203" s="28">
        <v>53</v>
      </c>
      <c r="B203" s="29" t="s">
        <v>207</v>
      </c>
      <c r="C203" s="30" t="s">
        <v>208</v>
      </c>
      <c r="D203" s="31" t="s">
        <v>24</v>
      </c>
      <c r="E203" s="32">
        <v>75.34</v>
      </c>
      <c r="F203" s="169"/>
      <c r="G203" s="33">
        <f>E203*F203</f>
        <v>0</v>
      </c>
      <c r="O203" s="27">
        <v>2</v>
      </c>
      <c r="AA203" s="3">
        <v>1</v>
      </c>
      <c r="AB203" s="3">
        <v>7</v>
      </c>
      <c r="AC203" s="3">
        <v>7</v>
      </c>
      <c r="AZ203" s="3">
        <v>2</v>
      </c>
      <c r="BA203" s="3">
        <f>IF(AZ203=1,G203,0)</f>
        <v>0</v>
      </c>
      <c r="BB203" s="3">
        <f>IF(AZ203=2,G203,0)</f>
        <v>0</v>
      </c>
      <c r="BC203" s="3">
        <f>IF(AZ203=3,G203,0)</f>
        <v>0</v>
      </c>
      <c r="BD203" s="3">
        <f>IF(AZ203=4,G203,0)</f>
        <v>0</v>
      </c>
      <c r="BE203" s="3">
        <f>IF(AZ203=5,G203,0)</f>
        <v>0</v>
      </c>
      <c r="CA203" s="27">
        <v>1</v>
      </c>
      <c r="CB203" s="27">
        <v>7</v>
      </c>
      <c r="CZ203" s="3">
        <v>1E-4</v>
      </c>
    </row>
    <row r="204" spans="1:104" x14ac:dyDescent="0.2">
      <c r="A204" s="34"/>
      <c r="B204" s="37"/>
      <c r="C204" s="195" t="s">
        <v>50</v>
      </c>
      <c r="D204" s="196"/>
      <c r="E204" s="38">
        <v>0</v>
      </c>
      <c r="F204" s="161"/>
      <c r="G204" s="40"/>
      <c r="M204" s="36" t="s">
        <v>50</v>
      </c>
      <c r="O204" s="27"/>
    </row>
    <row r="205" spans="1:104" x14ac:dyDescent="0.2">
      <c r="A205" s="34"/>
      <c r="B205" s="37"/>
      <c r="C205" s="195" t="s">
        <v>51</v>
      </c>
      <c r="D205" s="196"/>
      <c r="E205" s="38">
        <v>25.59</v>
      </c>
      <c r="F205" s="161"/>
      <c r="G205" s="40"/>
      <c r="M205" s="36" t="s">
        <v>51</v>
      </c>
      <c r="O205" s="27"/>
    </row>
    <row r="206" spans="1:104" x14ac:dyDescent="0.2">
      <c r="A206" s="34"/>
      <c r="B206" s="37"/>
      <c r="C206" s="195" t="s">
        <v>52</v>
      </c>
      <c r="D206" s="196"/>
      <c r="E206" s="38">
        <v>38.42</v>
      </c>
      <c r="F206" s="161"/>
      <c r="G206" s="40"/>
      <c r="M206" s="36" t="s">
        <v>52</v>
      </c>
      <c r="O206" s="27"/>
    </row>
    <row r="207" spans="1:104" x14ac:dyDescent="0.2">
      <c r="A207" s="34"/>
      <c r="B207" s="37"/>
      <c r="C207" s="195" t="s">
        <v>50</v>
      </c>
      <c r="D207" s="196"/>
      <c r="E207" s="38">
        <v>0</v>
      </c>
      <c r="F207" s="161"/>
      <c r="G207" s="40"/>
      <c r="M207" s="36" t="s">
        <v>50</v>
      </c>
      <c r="O207" s="27"/>
    </row>
    <row r="208" spans="1:104" x14ac:dyDescent="0.2">
      <c r="A208" s="34"/>
      <c r="B208" s="37"/>
      <c r="C208" s="195" t="s">
        <v>53</v>
      </c>
      <c r="D208" s="196"/>
      <c r="E208" s="38">
        <v>4</v>
      </c>
      <c r="F208" s="161"/>
      <c r="G208" s="40"/>
      <c r="M208" s="36" t="s">
        <v>53</v>
      </c>
      <c r="O208" s="27"/>
    </row>
    <row r="209" spans="1:104" x14ac:dyDescent="0.2">
      <c r="A209" s="34"/>
      <c r="B209" s="37"/>
      <c r="C209" s="195" t="s">
        <v>54</v>
      </c>
      <c r="D209" s="196"/>
      <c r="E209" s="38">
        <v>5.13</v>
      </c>
      <c r="F209" s="161"/>
      <c r="G209" s="40"/>
      <c r="M209" s="36" t="s">
        <v>54</v>
      </c>
      <c r="O209" s="27"/>
    </row>
    <row r="210" spans="1:104" x14ac:dyDescent="0.2">
      <c r="A210" s="34"/>
      <c r="B210" s="37"/>
      <c r="C210" s="195" t="s">
        <v>55</v>
      </c>
      <c r="D210" s="196"/>
      <c r="E210" s="38">
        <v>2.2000000000000002</v>
      </c>
      <c r="F210" s="161"/>
      <c r="G210" s="40"/>
      <c r="M210" s="36" t="s">
        <v>55</v>
      </c>
      <c r="O210" s="27"/>
    </row>
    <row r="211" spans="1:104" x14ac:dyDescent="0.2">
      <c r="A211" s="28">
        <v>54</v>
      </c>
      <c r="B211" s="29" t="s">
        <v>209</v>
      </c>
      <c r="C211" s="30" t="s">
        <v>210</v>
      </c>
      <c r="D211" s="31" t="s">
        <v>21</v>
      </c>
      <c r="E211" s="32">
        <v>2</v>
      </c>
      <c r="F211" s="169"/>
      <c r="G211" s="33">
        <f>E211*F211</f>
        <v>0</v>
      </c>
      <c r="O211" s="27">
        <v>2</v>
      </c>
      <c r="AA211" s="3">
        <v>1</v>
      </c>
      <c r="AB211" s="3">
        <v>7</v>
      </c>
      <c r="AC211" s="3">
        <v>7</v>
      </c>
      <c r="AZ211" s="3">
        <v>2</v>
      </c>
      <c r="BA211" s="3">
        <f>IF(AZ211=1,G211,0)</f>
        <v>0</v>
      </c>
      <c r="BB211" s="3">
        <f>IF(AZ211=2,G211,0)</f>
        <v>0</v>
      </c>
      <c r="BC211" s="3">
        <f>IF(AZ211=3,G211,0)</f>
        <v>0</v>
      </c>
      <c r="BD211" s="3">
        <f>IF(AZ211=4,G211,0)</f>
        <v>0</v>
      </c>
      <c r="BE211" s="3">
        <f>IF(AZ211=5,G211,0)</f>
        <v>0</v>
      </c>
      <c r="CA211" s="27">
        <v>1</v>
      </c>
      <c r="CB211" s="27">
        <v>7</v>
      </c>
      <c r="CZ211" s="3">
        <v>0</v>
      </c>
    </row>
    <row r="212" spans="1:104" x14ac:dyDescent="0.2">
      <c r="A212" s="28">
        <v>55</v>
      </c>
      <c r="B212" s="29" t="s">
        <v>211</v>
      </c>
      <c r="C212" s="30" t="s">
        <v>909</v>
      </c>
      <c r="D212" s="31" t="s">
        <v>21</v>
      </c>
      <c r="E212" s="32">
        <v>2</v>
      </c>
      <c r="F212" s="169"/>
      <c r="G212" s="33">
        <f>E212*F212</f>
        <v>0</v>
      </c>
      <c r="O212" s="27">
        <v>2</v>
      </c>
      <c r="AA212" s="3">
        <v>3</v>
      </c>
      <c r="AB212" s="3">
        <v>7</v>
      </c>
      <c r="AC212" s="3">
        <v>553353502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3</v>
      </c>
      <c r="CB212" s="27">
        <v>7</v>
      </c>
      <c r="CZ212" s="3">
        <v>4.2500000000000003E-2</v>
      </c>
    </row>
    <row r="213" spans="1:104" x14ac:dyDescent="0.2">
      <c r="A213" s="28">
        <v>56</v>
      </c>
      <c r="B213" s="29" t="s">
        <v>212</v>
      </c>
      <c r="C213" s="30" t="s">
        <v>213</v>
      </c>
      <c r="D213" s="31" t="s">
        <v>4</v>
      </c>
      <c r="E213" s="169"/>
      <c r="F213" s="169"/>
      <c r="G213" s="33">
        <f>E213*F213</f>
        <v>0</v>
      </c>
      <c r="O213" s="27">
        <v>2</v>
      </c>
      <c r="AA213" s="3">
        <v>7</v>
      </c>
      <c r="AB213" s="3">
        <v>1002</v>
      </c>
      <c r="AC213" s="3">
        <v>5</v>
      </c>
      <c r="AZ213" s="3">
        <v>2</v>
      </c>
      <c r="BA213" s="3">
        <f>IF(AZ213=1,G213,0)</f>
        <v>0</v>
      </c>
      <c r="BB213" s="3">
        <f>IF(AZ213=2,G213,0)</f>
        <v>0</v>
      </c>
      <c r="BC213" s="3">
        <f>IF(AZ213=3,G213,0)</f>
        <v>0</v>
      </c>
      <c r="BD213" s="3">
        <f>IF(AZ213=4,G213,0)</f>
        <v>0</v>
      </c>
      <c r="BE213" s="3">
        <f>IF(AZ213=5,G213,0)</f>
        <v>0</v>
      </c>
      <c r="CA213" s="27">
        <v>7</v>
      </c>
      <c r="CB213" s="27">
        <v>1002</v>
      </c>
      <c r="CZ213" s="3">
        <v>0</v>
      </c>
    </row>
    <row r="214" spans="1:104" x14ac:dyDescent="0.2">
      <c r="A214" s="41"/>
      <c r="B214" s="42" t="s">
        <v>15</v>
      </c>
      <c r="C214" s="43" t="str">
        <f>CONCATENATE(B194," ",C194)</f>
        <v>763 Dřevostavby</v>
      </c>
      <c r="D214" s="44"/>
      <c r="E214" s="45"/>
      <c r="F214" s="46"/>
      <c r="G214" s="47">
        <f>SUM(G194:G213)</f>
        <v>0</v>
      </c>
      <c r="O214" s="27">
        <v>4</v>
      </c>
      <c r="BA214" s="48">
        <f>SUM(BA194:BA213)</f>
        <v>0</v>
      </c>
      <c r="BB214" s="48">
        <f>SUM(BB194:BB213)</f>
        <v>0</v>
      </c>
      <c r="BC214" s="48">
        <f>SUM(BC194:BC213)</f>
        <v>0</v>
      </c>
      <c r="BD214" s="48">
        <f>SUM(BD194:BD213)</f>
        <v>0</v>
      </c>
      <c r="BE214" s="48">
        <f>SUM(BE194:BE213)</f>
        <v>0</v>
      </c>
    </row>
    <row r="215" spans="1:104" x14ac:dyDescent="0.2">
      <c r="A215" s="20" t="s">
        <v>14</v>
      </c>
      <c r="B215" s="21" t="s">
        <v>214</v>
      </c>
      <c r="C215" s="22" t="s">
        <v>215</v>
      </c>
      <c r="D215" s="23"/>
      <c r="E215" s="24"/>
      <c r="F215" s="24"/>
      <c r="G215" s="25"/>
      <c r="H215" s="26"/>
      <c r="I215" s="26"/>
      <c r="O215" s="27">
        <v>1</v>
      </c>
    </row>
    <row r="216" spans="1:104" x14ac:dyDescent="0.2">
      <c r="A216" s="28">
        <v>57</v>
      </c>
      <c r="B216" s="29" t="s">
        <v>216</v>
      </c>
      <c r="C216" s="30" t="s">
        <v>217</v>
      </c>
      <c r="D216" s="31" t="s">
        <v>21</v>
      </c>
      <c r="E216" s="32">
        <v>2</v>
      </c>
      <c r="F216" s="169"/>
      <c r="G216" s="33">
        <f>E216*F216</f>
        <v>0</v>
      </c>
      <c r="O216" s="27">
        <v>2</v>
      </c>
      <c r="AA216" s="3">
        <v>1</v>
      </c>
      <c r="AB216" s="3">
        <v>7</v>
      </c>
      <c r="AC216" s="3">
        <v>7</v>
      </c>
      <c r="AZ216" s="3">
        <v>2</v>
      </c>
      <c r="BA216" s="3">
        <f>IF(AZ216=1,G216,0)</f>
        <v>0</v>
      </c>
      <c r="BB216" s="3">
        <f>IF(AZ216=2,G216,0)</f>
        <v>0</v>
      </c>
      <c r="BC216" s="3">
        <f>IF(AZ216=3,G216,0)</f>
        <v>0</v>
      </c>
      <c r="BD216" s="3">
        <f>IF(AZ216=4,G216,0)</f>
        <v>0</v>
      </c>
      <c r="BE216" s="3">
        <f>IF(AZ216=5,G216,0)</f>
        <v>0</v>
      </c>
      <c r="CA216" s="27">
        <v>1</v>
      </c>
      <c r="CB216" s="27">
        <v>7</v>
      </c>
      <c r="CZ216" s="3">
        <v>0</v>
      </c>
    </row>
    <row r="217" spans="1:104" x14ac:dyDescent="0.2">
      <c r="A217" s="34"/>
      <c r="B217" s="37"/>
      <c r="C217" s="195" t="s">
        <v>218</v>
      </c>
      <c r="D217" s="196"/>
      <c r="E217" s="38">
        <v>1</v>
      </c>
      <c r="F217" s="161"/>
      <c r="G217" s="40"/>
      <c r="M217" s="36" t="s">
        <v>218</v>
      </c>
      <c r="O217" s="27"/>
    </row>
    <row r="218" spans="1:104" x14ac:dyDescent="0.2">
      <c r="A218" s="34"/>
      <c r="B218" s="37"/>
      <c r="C218" s="195" t="s">
        <v>219</v>
      </c>
      <c r="D218" s="196"/>
      <c r="E218" s="38">
        <v>1</v>
      </c>
      <c r="F218" s="161"/>
      <c r="G218" s="40"/>
      <c r="M218" s="36" t="s">
        <v>219</v>
      </c>
      <c r="O218" s="27"/>
    </row>
    <row r="219" spans="1:104" x14ac:dyDescent="0.2">
      <c r="A219" s="28">
        <v>58</v>
      </c>
      <c r="B219" s="29" t="s">
        <v>220</v>
      </c>
      <c r="C219" s="30" t="s">
        <v>221</v>
      </c>
      <c r="D219" s="31" t="s">
        <v>21</v>
      </c>
      <c r="E219" s="32">
        <v>2</v>
      </c>
      <c r="F219" s="169"/>
      <c r="G219" s="33">
        <f t="shared" ref="G219:G235" si="12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35" si="13">IF(AZ219=1,G219,0)</f>
        <v>0</v>
      </c>
      <c r="BB219" s="3">
        <f t="shared" ref="BB219:BB235" si="14">IF(AZ219=2,G219,0)</f>
        <v>0</v>
      </c>
      <c r="BC219" s="3">
        <f t="shared" ref="BC219:BC235" si="15">IF(AZ219=3,G219,0)</f>
        <v>0</v>
      </c>
      <c r="BD219" s="3">
        <f t="shared" ref="BD219:BD235" si="16">IF(AZ219=4,G219,0)</f>
        <v>0</v>
      </c>
      <c r="BE219" s="3">
        <f t="shared" ref="BE219:BE235" si="17">IF(AZ219=5,G219,0)</f>
        <v>0</v>
      </c>
      <c r="CA219" s="27">
        <v>1</v>
      </c>
      <c r="CB219" s="27">
        <v>7</v>
      </c>
      <c r="CZ219" s="3">
        <v>4.0000000000000002E-4</v>
      </c>
    </row>
    <row r="220" spans="1:104" x14ac:dyDescent="0.2">
      <c r="A220" s="28">
        <v>59</v>
      </c>
      <c r="B220" s="29" t="s">
        <v>222</v>
      </c>
      <c r="C220" s="30" t="s">
        <v>223</v>
      </c>
      <c r="D220" s="31" t="s">
        <v>21</v>
      </c>
      <c r="E220" s="32">
        <v>1</v>
      </c>
      <c r="F220" s="169"/>
      <c r="G220" s="33">
        <f t="shared" si="12"/>
        <v>0</v>
      </c>
      <c r="O220" s="27">
        <v>2</v>
      </c>
      <c r="AA220" s="3">
        <v>12</v>
      </c>
      <c r="AB220" s="3">
        <v>0</v>
      </c>
      <c r="AC220" s="3">
        <v>12</v>
      </c>
      <c r="AZ220" s="3">
        <v>2</v>
      </c>
      <c r="BA220" s="3">
        <f t="shared" si="13"/>
        <v>0</v>
      </c>
      <c r="BB220" s="3">
        <f t="shared" si="14"/>
        <v>0</v>
      </c>
      <c r="BC220" s="3">
        <f t="shared" si="15"/>
        <v>0</v>
      </c>
      <c r="BD220" s="3">
        <f t="shared" si="16"/>
        <v>0</v>
      </c>
      <c r="BE220" s="3">
        <f t="shared" si="17"/>
        <v>0</v>
      </c>
      <c r="CA220" s="27">
        <v>12</v>
      </c>
      <c r="CB220" s="27">
        <v>0</v>
      </c>
      <c r="CZ220" s="3">
        <v>0</v>
      </c>
    </row>
    <row r="221" spans="1:104" x14ac:dyDescent="0.2">
      <c r="A221" s="28">
        <v>60</v>
      </c>
      <c r="B221" s="29" t="s">
        <v>224</v>
      </c>
      <c r="C221" s="30" t="s">
        <v>225</v>
      </c>
      <c r="D221" s="31" t="s">
        <v>21</v>
      </c>
      <c r="E221" s="32">
        <v>1</v>
      </c>
      <c r="F221" s="169"/>
      <c r="G221" s="33">
        <f t="shared" si="12"/>
        <v>0</v>
      </c>
      <c r="O221" s="27">
        <v>2</v>
      </c>
      <c r="AA221" s="3">
        <v>12</v>
      </c>
      <c r="AB221" s="3">
        <v>0</v>
      </c>
      <c r="AC221" s="3">
        <v>13</v>
      </c>
      <c r="AZ221" s="3">
        <v>2</v>
      </c>
      <c r="BA221" s="3">
        <f t="shared" si="13"/>
        <v>0</v>
      </c>
      <c r="BB221" s="3">
        <f t="shared" si="14"/>
        <v>0</v>
      </c>
      <c r="BC221" s="3">
        <f t="shared" si="15"/>
        <v>0</v>
      </c>
      <c r="BD221" s="3">
        <f t="shared" si="16"/>
        <v>0</v>
      </c>
      <c r="BE221" s="3">
        <f t="shared" si="17"/>
        <v>0</v>
      </c>
      <c r="CA221" s="27">
        <v>12</v>
      </c>
      <c r="CB221" s="27">
        <v>0</v>
      </c>
      <c r="CZ221" s="3">
        <v>0</v>
      </c>
    </row>
    <row r="222" spans="1:104" x14ac:dyDescent="0.2">
      <c r="A222" s="28">
        <v>61</v>
      </c>
      <c r="B222" s="29" t="s">
        <v>226</v>
      </c>
      <c r="C222" s="30" t="s">
        <v>227</v>
      </c>
      <c r="D222" s="31" t="s">
        <v>21</v>
      </c>
      <c r="E222" s="32">
        <v>2</v>
      </c>
      <c r="F222" s="169"/>
      <c r="G222" s="33">
        <f t="shared" si="12"/>
        <v>0</v>
      </c>
      <c r="O222" s="27">
        <v>2</v>
      </c>
      <c r="AA222" s="3">
        <v>12</v>
      </c>
      <c r="AB222" s="3">
        <v>0</v>
      </c>
      <c r="AC222" s="3">
        <v>14</v>
      </c>
      <c r="AZ222" s="3">
        <v>2</v>
      </c>
      <c r="BA222" s="3">
        <f t="shared" si="13"/>
        <v>0</v>
      </c>
      <c r="BB222" s="3">
        <f t="shared" si="14"/>
        <v>0</v>
      </c>
      <c r="BC222" s="3">
        <f t="shared" si="15"/>
        <v>0</v>
      </c>
      <c r="BD222" s="3">
        <f t="shared" si="16"/>
        <v>0</v>
      </c>
      <c r="BE222" s="3">
        <f t="shared" si="17"/>
        <v>0</v>
      </c>
      <c r="CA222" s="27">
        <v>12</v>
      </c>
      <c r="CB222" s="27">
        <v>0</v>
      </c>
      <c r="CZ222" s="3">
        <v>0</v>
      </c>
    </row>
    <row r="223" spans="1:104" x14ac:dyDescent="0.2">
      <c r="A223" s="28">
        <v>62</v>
      </c>
      <c r="B223" s="29" t="s">
        <v>228</v>
      </c>
      <c r="C223" s="30" t="s">
        <v>229</v>
      </c>
      <c r="D223" s="31" t="s">
        <v>21</v>
      </c>
      <c r="E223" s="32">
        <v>2</v>
      </c>
      <c r="F223" s="169"/>
      <c r="G223" s="33">
        <f t="shared" si="12"/>
        <v>0</v>
      </c>
      <c r="O223" s="27">
        <v>2</v>
      </c>
      <c r="AA223" s="3">
        <v>12</v>
      </c>
      <c r="AB223" s="3">
        <v>0</v>
      </c>
      <c r="AC223" s="3">
        <v>15</v>
      </c>
      <c r="AZ223" s="3">
        <v>2</v>
      </c>
      <c r="BA223" s="3">
        <f t="shared" si="13"/>
        <v>0</v>
      </c>
      <c r="BB223" s="3">
        <f t="shared" si="14"/>
        <v>0</v>
      </c>
      <c r="BC223" s="3">
        <f t="shared" si="15"/>
        <v>0</v>
      </c>
      <c r="BD223" s="3">
        <f t="shared" si="16"/>
        <v>0</v>
      </c>
      <c r="BE223" s="3">
        <f t="shared" si="17"/>
        <v>0</v>
      </c>
      <c r="CA223" s="27">
        <v>12</v>
      </c>
      <c r="CB223" s="27">
        <v>0</v>
      </c>
      <c r="CZ223" s="3">
        <v>0</v>
      </c>
    </row>
    <row r="224" spans="1:104" x14ac:dyDescent="0.2">
      <c r="A224" s="28">
        <v>63</v>
      </c>
      <c r="B224" s="29" t="s">
        <v>230</v>
      </c>
      <c r="C224" s="30" t="s">
        <v>231</v>
      </c>
      <c r="D224" s="31" t="s">
        <v>21</v>
      </c>
      <c r="E224" s="32">
        <v>2</v>
      </c>
      <c r="F224" s="169"/>
      <c r="G224" s="33">
        <f t="shared" si="12"/>
        <v>0</v>
      </c>
      <c r="O224" s="27">
        <v>2</v>
      </c>
      <c r="AA224" s="3">
        <v>12</v>
      </c>
      <c r="AB224" s="3">
        <v>0</v>
      </c>
      <c r="AC224" s="3">
        <v>16</v>
      </c>
      <c r="AZ224" s="3">
        <v>2</v>
      </c>
      <c r="BA224" s="3">
        <f t="shared" si="13"/>
        <v>0</v>
      </c>
      <c r="BB224" s="3">
        <f t="shared" si="14"/>
        <v>0</v>
      </c>
      <c r="BC224" s="3">
        <f t="shared" si="15"/>
        <v>0</v>
      </c>
      <c r="BD224" s="3">
        <f t="shared" si="16"/>
        <v>0</v>
      </c>
      <c r="BE224" s="3">
        <f t="shared" si="17"/>
        <v>0</v>
      </c>
      <c r="CA224" s="27">
        <v>12</v>
      </c>
      <c r="CB224" s="27">
        <v>0</v>
      </c>
      <c r="CZ224" s="3">
        <v>0</v>
      </c>
    </row>
    <row r="225" spans="1:104" x14ac:dyDescent="0.2">
      <c r="A225" s="28">
        <v>64</v>
      </c>
      <c r="B225" s="29" t="s">
        <v>232</v>
      </c>
      <c r="C225" s="30" t="s">
        <v>233</v>
      </c>
      <c r="D225" s="31" t="s">
        <v>21</v>
      </c>
      <c r="E225" s="32">
        <v>1</v>
      </c>
      <c r="F225" s="169"/>
      <c r="G225" s="33">
        <f t="shared" si="12"/>
        <v>0</v>
      </c>
      <c r="O225" s="27">
        <v>2</v>
      </c>
      <c r="AA225" s="3">
        <v>12</v>
      </c>
      <c r="AB225" s="3">
        <v>0</v>
      </c>
      <c r="AC225" s="3">
        <v>83</v>
      </c>
      <c r="AZ225" s="3">
        <v>2</v>
      </c>
      <c r="BA225" s="3">
        <f t="shared" si="13"/>
        <v>0</v>
      </c>
      <c r="BB225" s="3">
        <f t="shared" si="14"/>
        <v>0</v>
      </c>
      <c r="BC225" s="3">
        <f t="shared" si="15"/>
        <v>0</v>
      </c>
      <c r="BD225" s="3">
        <f t="shared" si="16"/>
        <v>0</v>
      </c>
      <c r="BE225" s="3">
        <f t="shared" si="17"/>
        <v>0</v>
      </c>
      <c r="CA225" s="27">
        <v>12</v>
      </c>
      <c r="CB225" s="27">
        <v>0</v>
      </c>
      <c r="CZ225" s="3">
        <v>0</v>
      </c>
    </row>
    <row r="226" spans="1:104" ht="22.5" x14ac:dyDescent="0.2">
      <c r="A226" s="28">
        <v>65</v>
      </c>
      <c r="B226" s="29" t="s">
        <v>234</v>
      </c>
      <c r="C226" s="30" t="s">
        <v>235</v>
      </c>
      <c r="D226" s="31" t="s">
        <v>21</v>
      </c>
      <c r="E226" s="32">
        <v>4</v>
      </c>
      <c r="F226" s="169"/>
      <c r="G226" s="33">
        <f t="shared" si="12"/>
        <v>0</v>
      </c>
      <c r="O226" s="27">
        <v>2</v>
      </c>
      <c r="AA226" s="3">
        <v>12</v>
      </c>
      <c r="AB226" s="3">
        <v>0</v>
      </c>
      <c r="AC226" s="3">
        <v>115</v>
      </c>
      <c r="AZ226" s="3">
        <v>2</v>
      </c>
      <c r="BA226" s="3">
        <f t="shared" si="13"/>
        <v>0</v>
      </c>
      <c r="BB226" s="3">
        <f t="shared" si="14"/>
        <v>0</v>
      </c>
      <c r="BC226" s="3">
        <f t="shared" si="15"/>
        <v>0</v>
      </c>
      <c r="BD226" s="3">
        <f t="shared" si="16"/>
        <v>0</v>
      </c>
      <c r="BE226" s="3">
        <f t="shared" si="17"/>
        <v>0</v>
      </c>
      <c r="CA226" s="27">
        <v>12</v>
      </c>
      <c r="CB226" s="27">
        <v>0</v>
      </c>
      <c r="CZ226" s="3">
        <v>0</v>
      </c>
    </row>
    <row r="227" spans="1:104" ht="22.5" x14ac:dyDescent="0.2">
      <c r="A227" s="28">
        <v>66</v>
      </c>
      <c r="B227" s="29" t="s">
        <v>236</v>
      </c>
      <c r="C227" s="30" t="s">
        <v>237</v>
      </c>
      <c r="D227" s="31" t="s">
        <v>21</v>
      </c>
      <c r="E227" s="32">
        <v>2</v>
      </c>
      <c r="F227" s="169"/>
      <c r="G227" s="33">
        <f t="shared" si="12"/>
        <v>0</v>
      </c>
      <c r="O227" s="27">
        <v>2</v>
      </c>
      <c r="AA227" s="3">
        <v>12</v>
      </c>
      <c r="AB227" s="3">
        <v>0</v>
      </c>
      <c r="AC227" s="3">
        <v>116</v>
      </c>
      <c r="AZ227" s="3">
        <v>2</v>
      </c>
      <c r="BA227" s="3">
        <f t="shared" si="13"/>
        <v>0</v>
      </c>
      <c r="BB227" s="3">
        <f t="shared" si="14"/>
        <v>0</v>
      </c>
      <c r="BC227" s="3">
        <f t="shared" si="15"/>
        <v>0</v>
      </c>
      <c r="BD227" s="3">
        <f t="shared" si="16"/>
        <v>0</v>
      </c>
      <c r="BE227" s="3">
        <f t="shared" si="17"/>
        <v>0</v>
      </c>
      <c r="CA227" s="27">
        <v>12</v>
      </c>
      <c r="CB227" s="27">
        <v>0</v>
      </c>
      <c r="CZ227" s="3">
        <v>0</v>
      </c>
    </row>
    <row r="228" spans="1:104" x14ac:dyDescent="0.2">
      <c r="A228" s="28">
        <v>67</v>
      </c>
      <c r="B228" s="29" t="s">
        <v>238</v>
      </c>
      <c r="C228" s="30" t="s">
        <v>239</v>
      </c>
      <c r="D228" s="31" t="s">
        <v>21</v>
      </c>
      <c r="E228" s="32">
        <v>2</v>
      </c>
      <c r="F228" s="169"/>
      <c r="G228" s="33">
        <f t="shared" si="12"/>
        <v>0</v>
      </c>
      <c r="O228" s="27">
        <v>2</v>
      </c>
      <c r="AA228" s="3">
        <v>12</v>
      </c>
      <c r="AB228" s="3">
        <v>0</v>
      </c>
      <c r="AC228" s="3">
        <v>117</v>
      </c>
      <c r="AZ228" s="3">
        <v>2</v>
      </c>
      <c r="BA228" s="3">
        <f t="shared" si="13"/>
        <v>0</v>
      </c>
      <c r="BB228" s="3">
        <f t="shared" si="14"/>
        <v>0</v>
      </c>
      <c r="BC228" s="3">
        <f t="shared" si="15"/>
        <v>0</v>
      </c>
      <c r="BD228" s="3">
        <f t="shared" si="16"/>
        <v>0</v>
      </c>
      <c r="BE228" s="3">
        <f t="shared" si="17"/>
        <v>0</v>
      </c>
      <c r="CA228" s="27">
        <v>12</v>
      </c>
      <c r="CB228" s="27">
        <v>0</v>
      </c>
      <c r="CZ228" s="3">
        <v>0</v>
      </c>
    </row>
    <row r="229" spans="1:104" x14ac:dyDescent="0.2">
      <c r="A229" s="28">
        <v>68</v>
      </c>
      <c r="B229" s="29" t="s">
        <v>240</v>
      </c>
      <c r="C229" s="30" t="s">
        <v>241</v>
      </c>
      <c r="D229" s="31" t="s">
        <v>21</v>
      </c>
      <c r="E229" s="32">
        <v>4</v>
      </c>
      <c r="F229" s="169"/>
      <c r="G229" s="33">
        <f t="shared" si="12"/>
        <v>0</v>
      </c>
      <c r="O229" s="27">
        <v>2</v>
      </c>
      <c r="AA229" s="3">
        <v>12</v>
      </c>
      <c r="AB229" s="3">
        <v>0</v>
      </c>
      <c r="AC229" s="3">
        <v>118</v>
      </c>
      <c r="AZ229" s="3">
        <v>2</v>
      </c>
      <c r="BA229" s="3">
        <f t="shared" si="13"/>
        <v>0</v>
      </c>
      <c r="BB229" s="3">
        <f t="shared" si="14"/>
        <v>0</v>
      </c>
      <c r="BC229" s="3">
        <f t="shared" si="15"/>
        <v>0</v>
      </c>
      <c r="BD229" s="3">
        <f t="shared" si="16"/>
        <v>0</v>
      </c>
      <c r="BE229" s="3">
        <f t="shared" si="17"/>
        <v>0</v>
      </c>
      <c r="CA229" s="27">
        <v>12</v>
      </c>
      <c r="CB229" s="27">
        <v>0</v>
      </c>
      <c r="CZ229" s="3">
        <v>0</v>
      </c>
    </row>
    <row r="230" spans="1:104" ht="22.5" x14ac:dyDescent="0.2">
      <c r="A230" s="28">
        <v>69</v>
      </c>
      <c r="B230" s="29" t="s">
        <v>242</v>
      </c>
      <c r="C230" s="30" t="s">
        <v>243</v>
      </c>
      <c r="D230" s="31" t="s">
        <v>21</v>
      </c>
      <c r="E230" s="32">
        <v>2</v>
      </c>
      <c r="F230" s="169"/>
      <c r="G230" s="33">
        <f t="shared" si="12"/>
        <v>0</v>
      </c>
      <c r="O230" s="27">
        <v>2</v>
      </c>
      <c r="AA230" s="3">
        <v>12</v>
      </c>
      <c r="AB230" s="3">
        <v>0</v>
      </c>
      <c r="AC230" s="3">
        <v>119</v>
      </c>
      <c r="AZ230" s="3">
        <v>2</v>
      </c>
      <c r="BA230" s="3">
        <f t="shared" si="13"/>
        <v>0</v>
      </c>
      <c r="BB230" s="3">
        <f t="shared" si="14"/>
        <v>0</v>
      </c>
      <c r="BC230" s="3">
        <f t="shared" si="15"/>
        <v>0</v>
      </c>
      <c r="BD230" s="3">
        <f t="shared" si="16"/>
        <v>0</v>
      </c>
      <c r="BE230" s="3">
        <f t="shared" si="17"/>
        <v>0</v>
      </c>
      <c r="CA230" s="27">
        <v>12</v>
      </c>
      <c r="CB230" s="27">
        <v>0</v>
      </c>
      <c r="CZ230" s="3">
        <v>0</v>
      </c>
    </row>
    <row r="231" spans="1:104" ht="22.5" x14ac:dyDescent="0.2">
      <c r="A231" s="28">
        <v>70</v>
      </c>
      <c r="B231" s="29" t="s">
        <v>244</v>
      </c>
      <c r="C231" s="30" t="s">
        <v>908</v>
      </c>
      <c r="D231" s="31" t="s">
        <v>21</v>
      </c>
      <c r="E231" s="32">
        <v>2</v>
      </c>
      <c r="F231" s="169"/>
      <c r="G231" s="33">
        <f t="shared" si="12"/>
        <v>0</v>
      </c>
      <c r="O231" s="27">
        <v>2</v>
      </c>
      <c r="AA231" s="3">
        <v>12</v>
      </c>
      <c r="AB231" s="3">
        <v>0</v>
      </c>
      <c r="AC231" s="3">
        <v>120</v>
      </c>
      <c r="AZ231" s="3">
        <v>2</v>
      </c>
      <c r="BA231" s="3">
        <f t="shared" si="13"/>
        <v>0</v>
      </c>
      <c r="BB231" s="3">
        <f t="shared" si="14"/>
        <v>0</v>
      </c>
      <c r="BC231" s="3">
        <f t="shared" si="15"/>
        <v>0</v>
      </c>
      <c r="BD231" s="3">
        <f t="shared" si="16"/>
        <v>0</v>
      </c>
      <c r="BE231" s="3">
        <f t="shared" si="17"/>
        <v>0</v>
      </c>
      <c r="CA231" s="27">
        <v>12</v>
      </c>
      <c r="CB231" s="27">
        <v>0</v>
      </c>
      <c r="CZ231" s="3">
        <v>0</v>
      </c>
    </row>
    <row r="232" spans="1:104" ht="22.5" x14ac:dyDescent="0.2">
      <c r="A232" s="28">
        <v>71</v>
      </c>
      <c r="B232" s="29" t="s">
        <v>245</v>
      </c>
      <c r="C232" s="30" t="s">
        <v>907</v>
      </c>
      <c r="D232" s="31" t="s">
        <v>21</v>
      </c>
      <c r="E232" s="32">
        <v>2</v>
      </c>
      <c r="F232" s="169"/>
      <c r="G232" s="33">
        <f t="shared" si="12"/>
        <v>0</v>
      </c>
      <c r="O232" s="27">
        <v>2</v>
      </c>
      <c r="AA232" s="3">
        <v>3</v>
      </c>
      <c r="AB232" s="3">
        <v>7</v>
      </c>
      <c r="AC232" s="3">
        <v>558100</v>
      </c>
      <c r="AZ232" s="3">
        <v>2</v>
      </c>
      <c r="BA232" s="3">
        <f t="shared" si="13"/>
        <v>0</v>
      </c>
      <c r="BB232" s="3">
        <f t="shared" si="14"/>
        <v>0</v>
      </c>
      <c r="BC232" s="3">
        <f t="shared" si="15"/>
        <v>0</v>
      </c>
      <c r="BD232" s="3">
        <f t="shared" si="16"/>
        <v>0</v>
      </c>
      <c r="BE232" s="3">
        <f t="shared" si="17"/>
        <v>0</v>
      </c>
      <c r="CA232" s="27">
        <v>3</v>
      </c>
      <c r="CB232" s="27">
        <v>7</v>
      </c>
      <c r="CZ232" s="3">
        <v>0</v>
      </c>
    </row>
    <row r="233" spans="1:104" ht="22.5" x14ac:dyDescent="0.2">
      <c r="A233" s="28">
        <v>72</v>
      </c>
      <c r="B233" s="29" t="s">
        <v>246</v>
      </c>
      <c r="C233" s="30" t="s">
        <v>247</v>
      </c>
      <c r="D233" s="31" t="s">
        <v>21</v>
      </c>
      <c r="E233" s="32">
        <v>2</v>
      </c>
      <c r="F233" s="169"/>
      <c r="G233" s="33">
        <f t="shared" si="12"/>
        <v>0</v>
      </c>
      <c r="O233" s="27">
        <v>2</v>
      </c>
      <c r="AA233" s="3">
        <v>3</v>
      </c>
      <c r="AB233" s="3">
        <v>7</v>
      </c>
      <c r="AC233" s="3">
        <v>61161720</v>
      </c>
      <c r="AZ233" s="3">
        <v>2</v>
      </c>
      <c r="BA233" s="3">
        <f t="shared" si="13"/>
        <v>0</v>
      </c>
      <c r="BB233" s="3">
        <f t="shared" si="14"/>
        <v>0</v>
      </c>
      <c r="BC233" s="3">
        <f t="shared" si="15"/>
        <v>0</v>
      </c>
      <c r="BD233" s="3">
        <f t="shared" si="16"/>
        <v>0</v>
      </c>
      <c r="BE233" s="3">
        <f t="shared" si="17"/>
        <v>0</v>
      </c>
      <c r="CA233" s="27">
        <v>3</v>
      </c>
      <c r="CB233" s="27">
        <v>7</v>
      </c>
      <c r="CZ233" s="3">
        <v>0.02</v>
      </c>
    </row>
    <row r="234" spans="1:104" x14ac:dyDescent="0.2">
      <c r="A234" s="28">
        <v>73</v>
      </c>
      <c r="B234" s="29" t="s">
        <v>248</v>
      </c>
      <c r="C234" s="30" t="s">
        <v>906</v>
      </c>
      <c r="D234" s="31" t="s">
        <v>21</v>
      </c>
      <c r="E234" s="32">
        <v>2</v>
      </c>
      <c r="F234" s="169"/>
      <c r="G234" s="33">
        <f t="shared" si="12"/>
        <v>0</v>
      </c>
      <c r="O234" s="27">
        <v>2</v>
      </c>
      <c r="AA234" s="3">
        <v>3</v>
      </c>
      <c r="AB234" s="3">
        <v>7</v>
      </c>
      <c r="AC234" s="3" t="s">
        <v>248</v>
      </c>
      <c r="AZ234" s="3">
        <v>2</v>
      </c>
      <c r="BA234" s="3">
        <f t="shared" si="13"/>
        <v>0</v>
      </c>
      <c r="BB234" s="3">
        <f t="shared" si="14"/>
        <v>0</v>
      </c>
      <c r="BC234" s="3">
        <f t="shared" si="15"/>
        <v>0</v>
      </c>
      <c r="BD234" s="3">
        <f t="shared" si="16"/>
        <v>0</v>
      </c>
      <c r="BE234" s="3">
        <f t="shared" si="17"/>
        <v>0</v>
      </c>
      <c r="CA234" s="27">
        <v>3</v>
      </c>
      <c r="CB234" s="27">
        <v>7</v>
      </c>
      <c r="CZ234" s="3">
        <v>0.02</v>
      </c>
    </row>
    <row r="235" spans="1:104" x14ac:dyDescent="0.2">
      <c r="A235" s="28">
        <v>74</v>
      </c>
      <c r="B235" s="29" t="s">
        <v>249</v>
      </c>
      <c r="C235" s="30" t="s">
        <v>250</v>
      </c>
      <c r="D235" s="31" t="s">
        <v>4</v>
      </c>
      <c r="E235" s="169"/>
      <c r="F235" s="169"/>
      <c r="G235" s="33">
        <f t="shared" si="12"/>
        <v>0</v>
      </c>
      <c r="O235" s="27">
        <v>2</v>
      </c>
      <c r="AA235" s="3">
        <v>7</v>
      </c>
      <c r="AB235" s="3">
        <v>1002</v>
      </c>
      <c r="AC235" s="3">
        <v>5</v>
      </c>
      <c r="AZ235" s="3">
        <v>2</v>
      </c>
      <c r="BA235" s="3">
        <f t="shared" si="13"/>
        <v>0</v>
      </c>
      <c r="BB235" s="3">
        <f t="shared" si="14"/>
        <v>0</v>
      </c>
      <c r="BC235" s="3">
        <f t="shared" si="15"/>
        <v>0</v>
      </c>
      <c r="BD235" s="3">
        <f t="shared" si="16"/>
        <v>0</v>
      </c>
      <c r="BE235" s="3">
        <f t="shared" si="17"/>
        <v>0</v>
      </c>
      <c r="CA235" s="27">
        <v>7</v>
      </c>
      <c r="CB235" s="27">
        <v>1002</v>
      </c>
      <c r="CZ235" s="3">
        <v>0</v>
      </c>
    </row>
    <row r="236" spans="1:104" x14ac:dyDescent="0.2">
      <c r="A236" s="41"/>
      <c r="B236" s="42" t="s">
        <v>15</v>
      </c>
      <c r="C236" s="43" t="str">
        <f>CONCATENATE(B215," ",C215)</f>
        <v>766 Konstrukce truhlářské</v>
      </c>
      <c r="D236" s="44"/>
      <c r="E236" s="45"/>
      <c r="F236" s="46"/>
      <c r="G236" s="47">
        <f>SUM(G215:G235)</f>
        <v>0</v>
      </c>
      <c r="O236" s="27">
        <v>4</v>
      </c>
      <c r="BA236" s="48">
        <f>SUM(BA215:BA235)</f>
        <v>0</v>
      </c>
      <c r="BB236" s="48">
        <f>SUM(BB215:BB235)</f>
        <v>0</v>
      </c>
      <c r="BC236" s="48">
        <f>SUM(BC215:BC235)</f>
        <v>0</v>
      </c>
      <c r="BD236" s="48">
        <f>SUM(BD215:BD235)</f>
        <v>0</v>
      </c>
      <c r="BE236" s="48">
        <f>SUM(BE215:BE235)</f>
        <v>0</v>
      </c>
    </row>
    <row r="237" spans="1:104" x14ac:dyDescent="0.2">
      <c r="A237" s="20" t="s">
        <v>14</v>
      </c>
      <c r="B237" s="21" t="s">
        <v>251</v>
      </c>
      <c r="C237" s="22" t="s">
        <v>252</v>
      </c>
      <c r="D237" s="23"/>
      <c r="E237" s="24"/>
      <c r="F237" s="24"/>
      <c r="G237" s="25"/>
      <c r="H237" s="26"/>
      <c r="I237" s="26"/>
      <c r="O237" s="27">
        <v>1</v>
      </c>
    </row>
    <row r="238" spans="1:104" x14ac:dyDescent="0.2">
      <c r="A238" s="28">
        <v>75</v>
      </c>
      <c r="B238" s="29" t="s">
        <v>253</v>
      </c>
      <c r="C238" s="30" t="s">
        <v>254</v>
      </c>
      <c r="D238" s="31" t="s">
        <v>24</v>
      </c>
      <c r="E238" s="32">
        <v>33.729999999999997</v>
      </c>
      <c r="F238" s="169"/>
      <c r="G238" s="33">
        <f>E238*F238</f>
        <v>0</v>
      </c>
      <c r="O238" s="27">
        <v>2</v>
      </c>
      <c r="AA238" s="3">
        <v>1</v>
      </c>
      <c r="AB238" s="3">
        <v>7</v>
      </c>
      <c r="AC238" s="3">
        <v>7</v>
      </c>
      <c r="AZ238" s="3">
        <v>2</v>
      </c>
      <c r="BA238" s="3">
        <f>IF(AZ238=1,G238,0)</f>
        <v>0</v>
      </c>
      <c r="BB238" s="3">
        <f>IF(AZ238=2,G238,0)</f>
        <v>0</v>
      </c>
      <c r="BC238" s="3">
        <f>IF(AZ238=3,G238,0)</f>
        <v>0</v>
      </c>
      <c r="BD238" s="3">
        <f>IF(AZ238=4,G238,0)</f>
        <v>0</v>
      </c>
      <c r="BE238" s="3">
        <f>IF(AZ238=5,G238,0)</f>
        <v>0</v>
      </c>
      <c r="CA238" s="27">
        <v>1</v>
      </c>
      <c r="CB238" s="27">
        <v>7</v>
      </c>
      <c r="CZ238" s="3">
        <v>0</v>
      </c>
    </row>
    <row r="239" spans="1:104" x14ac:dyDescent="0.2">
      <c r="A239" s="34"/>
      <c r="B239" s="37"/>
      <c r="C239" s="195" t="s">
        <v>53</v>
      </c>
      <c r="D239" s="196"/>
      <c r="E239" s="38">
        <v>4</v>
      </c>
      <c r="F239" s="161"/>
      <c r="G239" s="40"/>
      <c r="M239" s="36" t="s">
        <v>53</v>
      </c>
      <c r="O239" s="27"/>
    </row>
    <row r="240" spans="1:104" x14ac:dyDescent="0.2">
      <c r="A240" s="34"/>
      <c r="B240" s="37"/>
      <c r="C240" s="195" t="s">
        <v>54</v>
      </c>
      <c r="D240" s="196"/>
      <c r="E240" s="38">
        <v>5.13</v>
      </c>
      <c r="F240" s="161"/>
      <c r="G240" s="40"/>
      <c r="M240" s="36" t="s">
        <v>54</v>
      </c>
      <c r="O240" s="27"/>
    </row>
    <row r="241" spans="1:104" x14ac:dyDescent="0.2">
      <c r="A241" s="34"/>
      <c r="B241" s="37"/>
      <c r="C241" s="195" t="s">
        <v>55</v>
      </c>
      <c r="D241" s="196"/>
      <c r="E241" s="38">
        <v>2.2000000000000002</v>
      </c>
      <c r="F241" s="161"/>
      <c r="G241" s="40"/>
      <c r="M241" s="36" t="s">
        <v>55</v>
      </c>
      <c r="O241" s="27"/>
    </row>
    <row r="242" spans="1:104" x14ac:dyDescent="0.2">
      <c r="A242" s="34"/>
      <c r="B242" s="37"/>
      <c r="C242" s="195" t="s">
        <v>127</v>
      </c>
      <c r="D242" s="196"/>
      <c r="E242" s="38">
        <v>22.4</v>
      </c>
      <c r="F242" s="161"/>
      <c r="G242" s="40"/>
      <c r="M242" s="36" t="s">
        <v>127</v>
      </c>
      <c r="O242" s="27"/>
    </row>
    <row r="243" spans="1:104" x14ac:dyDescent="0.2">
      <c r="A243" s="28">
        <v>76</v>
      </c>
      <c r="B243" s="29" t="s">
        <v>255</v>
      </c>
      <c r="C243" s="30" t="s">
        <v>256</v>
      </c>
      <c r="D243" s="31" t="s">
        <v>24</v>
      </c>
      <c r="E243" s="32">
        <v>33.729999999999997</v>
      </c>
      <c r="F243" s="169"/>
      <c r="G243" s="33">
        <f>E243*F243</f>
        <v>0</v>
      </c>
      <c r="O243" s="27">
        <v>2</v>
      </c>
      <c r="AA243" s="3">
        <v>1</v>
      </c>
      <c r="AB243" s="3">
        <v>7</v>
      </c>
      <c r="AC243" s="3">
        <v>7</v>
      </c>
      <c r="AZ243" s="3">
        <v>2</v>
      </c>
      <c r="BA243" s="3">
        <f>IF(AZ243=1,G243,0)</f>
        <v>0</v>
      </c>
      <c r="BB243" s="3">
        <f>IF(AZ243=2,G243,0)</f>
        <v>0</v>
      </c>
      <c r="BC243" s="3">
        <f>IF(AZ243=3,G243,0)</f>
        <v>0</v>
      </c>
      <c r="BD243" s="3">
        <f>IF(AZ243=4,G243,0)</f>
        <v>0</v>
      </c>
      <c r="BE243" s="3">
        <f>IF(AZ243=5,G243,0)</f>
        <v>0</v>
      </c>
      <c r="CA243" s="27">
        <v>1</v>
      </c>
      <c r="CB243" s="27">
        <v>7</v>
      </c>
      <c r="CZ243" s="3">
        <v>0</v>
      </c>
    </row>
    <row r="244" spans="1:104" x14ac:dyDescent="0.2">
      <c r="A244" s="34"/>
      <c r="B244" s="37"/>
      <c r="C244" s="195" t="s">
        <v>53</v>
      </c>
      <c r="D244" s="196"/>
      <c r="E244" s="38">
        <v>4</v>
      </c>
      <c r="F244" s="161"/>
      <c r="G244" s="40"/>
      <c r="M244" s="36" t="s">
        <v>53</v>
      </c>
      <c r="O244" s="27"/>
    </row>
    <row r="245" spans="1:104" x14ac:dyDescent="0.2">
      <c r="A245" s="34"/>
      <c r="B245" s="37"/>
      <c r="C245" s="195" t="s">
        <v>54</v>
      </c>
      <c r="D245" s="196"/>
      <c r="E245" s="38">
        <v>5.13</v>
      </c>
      <c r="F245" s="161"/>
      <c r="G245" s="40"/>
      <c r="M245" s="36" t="s">
        <v>54</v>
      </c>
      <c r="O245" s="27"/>
    </row>
    <row r="246" spans="1:104" x14ac:dyDescent="0.2">
      <c r="A246" s="34"/>
      <c r="B246" s="37"/>
      <c r="C246" s="195" t="s">
        <v>55</v>
      </c>
      <c r="D246" s="196"/>
      <c r="E246" s="38">
        <v>2.2000000000000002</v>
      </c>
      <c r="F246" s="161"/>
      <c r="G246" s="40"/>
      <c r="M246" s="36" t="s">
        <v>55</v>
      </c>
      <c r="O246" s="27"/>
    </row>
    <row r="247" spans="1:104" x14ac:dyDescent="0.2">
      <c r="A247" s="34"/>
      <c r="B247" s="37"/>
      <c r="C247" s="195" t="s">
        <v>127</v>
      </c>
      <c r="D247" s="196"/>
      <c r="E247" s="38">
        <v>22.4</v>
      </c>
      <c r="F247" s="161"/>
      <c r="G247" s="40"/>
      <c r="M247" s="36" t="s">
        <v>127</v>
      </c>
      <c r="O247" s="27"/>
    </row>
    <row r="248" spans="1:104" x14ac:dyDescent="0.2">
      <c r="A248" s="28">
        <v>77</v>
      </c>
      <c r="B248" s="29" t="s">
        <v>257</v>
      </c>
      <c r="C248" s="30" t="s">
        <v>258</v>
      </c>
      <c r="D248" s="31" t="s">
        <v>24</v>
      </c>
      <c r="E248" s="32">
        <v>37.11</v>
      </c>
      <c r="F248" s="16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2.8E-3</v>
      </c>
    </row>
    <row r="249" spans="1:104" x14ac:dyDescent="0.2">
      <c r="A249" s="34"/>
      <c r="B249" s="37"/>
      <c r="C249" s="195" t="s">
        <v>53</v>
      </c>
      <c r="D249" s="196"/>
      <c r="E249" s="38">
        <v>4</v>
      </c>
      <c r="F249" s="161"/>
      <c r="G249" s="40"/>
      <c r="M249" s="36" t="s">
        <v>53</v>
      </c>
      <c r="O249" s="27"/>
    </row>
    <row r="250" spans="1:104" x14ac:dyDescent="0.2">
      <c r="A250" s="34"/>
      <c r="B250" s="37"/>
      <c r="C250" s="195" t="s">
        <v>54</v>
      </c>
      <c r="D250" s="196"/>
      <c r="E250" s="38">
        <v>5.13</v>
      </c>
      <c r="F250" s="161"/>
      <c r="G250" s="40"/>
      <c r="M250" s="36" t="s">
        <v>54</v>
      </c>
      <c r="O250" s="27"/>
    </row>
    <row r="251" spans="1:104" x14ac:dyDescent="0.2">
      <c r="A251" s="34"/>
      <c r="B251" s="37"/>
      <c r="C251" s="195" t="s">
        <v>55</v>
      </c>
      <c r="D251" s="196"/>
      <c r="E251" s="38">
        <v>2.2000000000000002</v>
      </c>
      <c r="F251" s="161"/>
      <c r="G251" s="40"/>
      <c r="M251" s="36" t="s">
        <v>55</v>
      </c>
      <c r="O251" s="27"/>
    </row>
    <row r="252" spans="1:104" x14ac:dyDescent="0.2">
      <c r="A252" s="34"/>
      <c r="B252" s="37"/>
      <c r="C252" s="195" t="s">
        <v>259</v>
      </c>
      <c r="D252" s="196"/>
      <c r="E252" s="38">
        <v>1.5</v>
      </c>
      <c r="F252" s="161"/>
      <c r="G252" s="40"/>
      <c r="M252" s="36" t="s">
        <v>259</v>
      </c>
      <c r="O252" s="27"/>
    </row>
    <row r="253" spans="1:104" x14ac:dyDescent="0.2">
      <c r="A253" s="34"/>
      <c r="B253" s="37"/>
      <c r="C253" s="195" t="s">
        <v>260</v>
      </c>
      <c r="D253" s="196"/>
      <c r="E253" s="38">
        <v>1.88</v>
      </c>
      <c r="F253" s="161"/>
      <c r="G253" s="40"/>
      <c r="M253" s="36" t="s">
        <v>260</v>
      </c>
      <c r="O253" s="27"/>
    </row>
    <row r="254" spans="1:104" x14ac:dyDescent="0.2">
      <c r="A254" s="34"/>
      <c r="B254" s="37"/>
      <c r="C254" s="195" t="s">
        <v>127</v>
      </c>
      <c r="D254" s="196"/>
      <c r="E254" s="38">
        <v>22.4</v>
      </c>
      <c r="F254" s="161"/>
      <c r="G254" s="40"/>
      <c r="M254" s="36" t="s">
        <v>127</v>
      </c>
      <c r="O254" s="27"/>
    </row>
    <row r="255" spans="1:104" x14ac:dyDescent="0.2">
      <c r="A255" s="28">
        <v>78</v>
      </c>
      <c r="B255" s="29" t="s">
        <v>261</v>
      </c>
      <c r="C255" s="30" t="s">
        <v>262</v>
      </c>
      <c r="D255" s="31" t="s">
        <v>136</v>
      </c>
      <c r="E255" s="32">
        <v>62.36</v>
      </c>
      <c r="F255" s="169"/>
      <c r="G255" s="33">
        <f>E255*F255</f>
        <v>0</v>
      </c>
      <c r="O255" s="27">
        <v>2</v>
      </c>
      <c r="AA255" s="3">
        <v>1</v>
      </c>
      <c r="AB255" s="3">
        <v>7</v>
      </c>
      <c r="AC255" s="3">
        <v>7</v>
      </c>
      <c r="AZ255" s="3">
        <v>2</v>
      </c>
      <c r="BA255" s="3">
        <f>IF(AZ255=1,G255,0)</f>
        <v>0</v>
      </c>
      <c r="BB255" s="3">
        <f>IF(AZ255=2,G255,0)</f>
        <v>0</v>
      </c>
      <c r="BC255" s="3">
        <f>IF(AZ255=3,G255,0)</f>
        <v>0</v>
      </c>
      <c r="BD255" s="3">
        <f>IF(AZ255=4,G255,0)</f>
        <v>0</v>
      </c>
      <c r="BE255" s="3">
        <f>IF(AZ255=5,G255,0)</f>
        <v>0</v>
      </c>
      <c r="CA255" s="27">
        <v>1</v>
      </c>
      <c r="CB255" s="27">
        <v>7</v>
      </c>
      <c r="CZ255" s="3">
        <v>4.0000000000000003E-5</v>
      </c>
    </row>
    <row r="256" spans="1:104" x14ac:dyDescent="0.2">
      <c r="A256" s="34"/>
      <c r="B256" s="37"/>
      <c r="C256" s="195" t="s">
        <v>263</v>
      </c>
      <c r="D256" s="196"/>
      <c r="E256" s="38">
        <v>38.4</v>
      </c>
      <c r="F256" s="161"/>
      <c r="G256" s="40"/>
      <c r="M256" s="36" t="s">
        <v>263</v>
      </c>
      <c r="O256" s="27"/>
    </row>
    <row r="257" spans="1:104" x14ac:dyDescent="0.2">
      <c r="A257" s="34"/>
      <c r="B257" s="37"/>
      <c r="C257" s="195" t="s">
        <v>172</v>
      </c>
      <c r="D257" s="196"/>
      <c r="E257" s="38">
        <v>8.1199999999999992</v>
      </c>
      <c r="F257" s="161"/>
      <c r="G257" s="40"/>
      <c r="M257" s="36" t="s">
        <v>172</v>
      </c>
      <c r="O257" s="27"/>
    </row>
    <row r="258" spans="1:104" x14ac:dyDescent="0.2">
      <c r="A258" s="34"/>
      <c r="B258" s="37"/>
      <c r="C258" s="195" t="s">
        <v>205</v>
      </c>
      <c r="D258" s="196"/>
      <c r="E258" s="38">
        <v>9.14</v>
      </c>
      <c r="F258" s="161"/>
      <c r="G258" s="40"/>
      <c r="M258" s="36" t="s">
        <v>205</v>
      </c>
      <c r="O258" s="27"/>
    </row>
    <row r="259" spans="1:104" x14ac:dyDescent="0.2">
      <c r="A259" s="34"/>
      <c r="B259" s="37"/>
      <c r="C259" s="195" t="s">
        <v>206</v>
      </c>
      <c r="D259" s="196"/>
      <c r="E259" s="38">
        <v>6.7</v>
      </c>
      <c r="F259" s="161"/>
      <c r="G259" s="40"/>
      <c r="M259" s="36" t="s">
        <v>206</v>
      </c>
      <c r="O259" s="27"/>
    </row>
    <row r="260" spans="1:104" x14ac:dyDescent="0.2">
      <c r="A260" s="28">
        <v>79</v>
      </c>
      <c r="B260" s="29" t="s">
        <v>264</v>
      </c>
      <c r="C260" s="30" t="s">
        <v>265</v>
      </c>
      <c r="D260" s="31" t="s">
        <v>24</v>
      </c>
      <c r="E260" s="32">
        <v>33.729999999999997</v>
      </c>
      <c r="F260" s="169"/>
      <c r="G260" s="33">
        <f>E260*F260</f>
        <v>0</v>
      </c>
      <c r="O260" s="27">
        <v>2</v>
      </c>
      <c r="AA260" s="3">
        <v>1</v>
      </c>
      <c r="AB260" s="3">
        <v>7</v>
      </c>
      <c r="AC260" s="3">
        <v>7</v>
      </c>
      <c r="AZ260" s="3">
        <v>2</v>
      </c>
      <c r="BA260" s="3">
        <f>IF(AZ260=1,G260,0)</f>
        <v>0</v>
      </c>
      <c r="BB260" s="3">
        <f>IF(AZ260=2,G260,0)</f>
        <v>0</v>
      </c>
      <c r="BC260" s="3">
        <f>IF(AZ260=3,G260,0)</f>
        <v>0</v>
      </c>
      <c r="BD260" s="3">
        <f>IF(AZ260=4,G260,0)</f>
        <v>0</v>
      </c>
      <c r="BE260" s="3">
        <f>IF(AZ260=5,G260,0)</f>
        <v>0</v>
      </c>
      <c r="CA260" s="27">
        <v>1</v>
      </c>
      <c r="CB260" s="27">
        <v>7</v>
      </c>
      <c r="CZ260" s="3">
        <v>8.0000000000000004E-4</v>
      </c>
    </row>
    <row r="261" spans="1:104" x14ac:dyDescent="0.2">
      <c r="A261" s="34"/>
      <c r="B261" s="37"/>
      <c r="C261" s="195" t="s">
        <v>53</v>
      </c>
      <c r="D261" s="196"/>
      <c r="E261" s="38">
        <v>4</v>
      </c>
      <c r="F261" s="161"/>
      <c r="G261" s="40"/>
      <c r="M261" s="36" t="s">
        <v>53</v>
      </c>
      <c r="O261" s="27"/>
    </row>
    <row r="262" spans="1:104" x14ac:dyDescent="0.2">
      <c r="A262" s="34"/>
      <c r="B262" s="37"/>
      <c r="C262" s="195" t="s">
        <v>54</v>
      </c>
      <c r="D262" s="196"/>
      <c r="E262" s="38">
        <v>5.13</v>
      </c>
      <c r="F262" s="161"/>
      <c r="G262" s="40"/>
      <c r="M262" s="36" t="s">
        <v>54</v>
      </c>
      <c r="O262" s="27"/>
    </row>
    <row r="263" spans="1:104" x14ac:dyDescent="0.2">
      <c r="A263" s="34"/>
      <c r="B263" s="37"/>
      <c r="C263" s="195" t="s">
        <v>55</v>
      </c>
      <c r="D263" s="196"/>
      <c r="E263" s="38">
        <v>2.2000000000000002</v>
      </c>
      <c r="F263" s="161"/>
      <c r="G263" s="40"/>
      <c r="M263" s="36" t="s">
        <v>55</v>
      </c>
      <c r="O263" s="27"/>
    </row>
    <row r="264" spans="1:104" x14ac:dyDescent="0.2">
      <c r="A264" s="34"/>
      <c r="B264" s="37"/>
      <c r="C264" s="195" t="s">
        <v>127</v>
      </c>
      <c r="D264" s="196"/>
      <c r="E264" s="38">
        <v>22.4</v>
      </c>
      <c r="F264" s="161"/>
      <c r="G264" s="40"/>
      <c r="M264" s="36" t="s">
        <v>127</v>
      </c>
      <c r="O264" s="27"/>
    </row>
    <row r="265" spans="1:104" x14ac:dyDescent="0.2">
      <c r="A265" s="28">
        <v>80</v>
      </c>
      <c r="B265" s="29" t="s">
        <v>266</v>
      </c>
      <c r="C265" s="30" t="s">
        <v>267</v>
      </c>
      <c r="D265" s="31" t="s">
        <v>24</v>
      </c>
      <c r="E265" s="32">
        <v>11.33</v>
      </c>
      <c r="F265" s="16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0</v>
      </c>
    </row>
    <row r="266" spans="1:104" x14ac:dyDescent="0.2">
      <c r="A266" s="28">
        <v>81</v>
      </c>
      <c r="B266" s="29" t="s">
        <v>268</v>
      </c>
      <c r="C266" s="30" t="s">
        <v>905</v>
      </c>
      <c r="D266" s="31" t="s">
        <v>24</v>
      </c>
      <c r="E266" s="32">
        <v>97.74</v>
      </c>
      <c r="F266" s="169"/>
      <c r="G266" s="33">
        <f>E266*F266</f>
        <v>0</v>
      </c>
      <c r="O266" s="27">
        <v>2</v>
      </c>
      <c r="AA266" s="3">
        <v>2</v>
      </c>
      <c r="AB266" s="3">
        <v>7</v>
      </c>
      <c r="AC266" s="3">
        <v>7</v>
      </c>
      <c r="AZ266" s="3">
        <v>2</v>
      </c>
      <c r="BA266" s="3">
        <f>IF(AZ266=1,G266,0)</f>
        <v>0</v>
      </c>
      <c r="BB266" s="3">
        <f>IF(AZ266=2,G266,0)</f>
        <v>0</v>
      </c>
      <c r="BC266" s="3">
        <f>IF(AZ266=3,G266,0)</f>
        <v>0</v>
      </c>
      <c r="BD266" s="3">
        <f>IF(AZ266=4,G266,0)</f>
        <v>0</v>
      </c>
      <c r="BE266" s="3">
        <f>IF(AZ266=5,G266,0)</f>
        <v>0</v>
      </c>
      <c r="CA266" s="27">
        <v>2</v>
      </c>
      <c r="CB266" s="27">
        <v>7</v>
      </c>
      <c r="CZ266" s="3">
        <v>5.1399999999999996E-3</v>
      </c>
    </row>
    <row r="267" spans="1:104" x14ac:dyDescent="0.2">
      <c r="A267" s="34"/>
      <c r="B267" s="37"/>
      <c r="C267" s="195" t="s">
        <v>51</v>
      </c>
      <c r="D267" s="196"/>
      <c r="E267" s="38">
        <v>25.59</v>
      </c>
      <c r="F267" s="161"/>
      <c r="G267" s="40"/>
      <c r="M267" s="36" t="s">
        <v>51</v>
      </c>
      <c r="O267" s="27"/>
    </row>
    <row r="268" spans="1:104" x14ac:dyDescent="0.2">
      <c r="A268" s="34"/>
      <c r="B268" s="37"/>
      <c r="C268" s="195" t="s">
        <v>53</v>
      </c>
      <c r="D268" s="196"/>
      <c r="E268" s="38">
        <v>4</v>
      </c>
      <c r="F268" s="161"/>
      <c r="G268" s="40"/>
      <c r="M268" s="36" t="s">
        <v>53</v>
      </c>
      <c r="O268" s="27"/>
    </row>
    <row r="269" spans="1:104" x14ac:dyDescent="0.2">
      <c r="A269" s="34"/>
      <c r="B269" s="37"/>
      <c r="C269" s="195" t="s">
        <v>52</v>
      </c>
      <c r="D269" s="196"/>
      <c r="E269" s="38">
        <v>38.42</v>
      </c>
      <c r="F269" s="161"/>
      <c r="G269" s="40"/>
      <c r="M269" s="36" t="s">
        <v>52</v>
      </c>
      <c r="O269" s="27"/>
    </row>
    <row r="270" spans="1:104" x14ac:dyDescent="0.2">
      <c r="A270" s="34"/>
      <c r="B270" s="37"/>
      <c r="C270" s="195" t="s">
        <v>54</v>
      </c>
      <c r="D270" s="196"/>
      <c r="E270" s="38">
        <v>5.13</v>
      </c>
      <c r="F270" s="161"/>
      <c r="G270" s="40"/>
      <c r="M270" s="36" t="s">
        <v>54</v>
      </c>
      <c r="O270" s="27"/>
    </row>
    <row r="271" spans="1:104" x14ac:dyDescent="0.2">
      <c r="A271" s="34"/>
      <c r="B271" s="37"/>
      <c r="C271" s="195" t="s">
        <v>55</v>
      </c>
      <c r="D271" s="196"/>
      <c r="E271" s="38">
        <v>2.2000000000000002</v>
      </c>
      <c r="F271" s="161"/>
      <c r="G271" s="40"/>
      <c r="M271" s="36" t="s">
        <v>55</v>
      </c>
      <c r="O271" s="27"/>
    </row>
    <row r="272" spans="1:104" x14ac:dyDescent="0.2">
      <c r="A272" s="34"/>
      <c r="B272" s="37"/>
      <c r="C272" s="195" t="s">
        <v>127</v>
      </c>
      <c r="D272" s="196"/>
      <c r="E272" s="38">
        <v>22.4</v>
      </c>
      <c r="F272" s="161"/>
      <c r="G272" s="40"/>
      <c r="M272" s="36" t="s">
        <v>127</v>
      </c>
      <c r="O272" s="27"/>
    </row>
    <row r="273" spans="1:104" x14ac:dyDescent="0.2">
      <c r="A273" s="28">
        <v>82</v>
      </c>
      <c r="B273" s="29" t="s">
        <v>269</v>
      </c>
      <c r="C273" s="30" t="s">
        <v>270</v>
      </c>
      <c r="D273" s="31" t="s">
        <v>24</v>
      </c>
      <c r="E273" s="32">
        <v>38.789499999999997</v>
      </c>
      <c r="F273" s="169"/>
      <c r="G273" s="33">
        <f>E273*F273</f>
        <v>0</v>
      </c>
      <c r="O273" s="27">
        <v>2</v>
      </c>
      <c r="AA273" s="3">
        <v>3</v>
      </c>
      <c r="AB273" s="3">
        <v>7</v>
      </c>
      <c r="AC273" s="3">
        <v>597001</v>
      </c>
      <c r="AZ273" s="3">
        <v>2</v>
      </c>
      <c r="BA273" s="3">
        <f>IF(AZ273=1,G273,0)</f>
        <v>0</v>
      </c>
      <c r="BB273" s="3">
        <f>IF(AZ273=2,G273,0)</f>
        <v>0</v>
      </c>
      <c r="BC273" s="3">
        <f>IF(AZ273=3,G273,0)</f>
        <v>0</v>
      </c>
      <c r="BD273" s="3">
        <f>IF(AZ273=4,G273,0)</f>
        <v>0</v>
      </c>
      <c r="BE273" s="3">
        <f>IF(AZ273=5,G273,0)</f>
        <v>0</v>
      </c>
      <c r="CA273" s="27">
        <v>3</v>
      </c>
      <c r="CB273" s="27">
        <v>7</v>
      </c>
      <c r="CZ273" s="3">
        <v>1.4200000000000001E-2</v>
      </c>
    </row>
    <row r="274" spans="1:104" x14ac:dyDescent="0.2">
      <c r="A274" s="34"/>
      <c r="B274" s="37"/>
      <c r="C274" s="195" t="s">
        <v>271</v>
      </c>
      <c r="D274" s="196"/>
      <c r="E274" s="38">
        <v>0</v>
      </c>
      <c r="F274" s="161"/>
      <c r="G274" s="40"/>
      <c r="M274" s="36" t="s">
        <v>271</v>
      </c>
      <c r="O274" s="27"/>
    </row>
    <row r="275" spans="1:104" x14ac:dyDescent="0.2">
      <c r="A275" s="34"/>
      <c r="B275" s="37"/>
      <c r="C275" s="195" t="s">
        <v>272</v>
      </c>
      <c r="D275" s="196"/>
      <c r="E275" s="38">
        <v>4.5999999999999996</v>
      </c>
      <c r="F275" s="161"/>
      <c r="G275" s="40"/>
      <c r="M275" s="36" t="s">
        <v>272</v>
      </c>
      <c r="O275" s="27"/>
    </row>
    <row r="276" spans="1:104" x14ac:dyDescent="0.2">
      <c r="A276" s="34"/>
      <c r="B276" s="37"/>
      <c r="C276" s="195" t="s">
        <v>273</v>
      </c>
      <c r="D276" s="196"/>
      <c r="E276" s="38">
        <v>5.8994999999999997</v>
      </c>
      <c r="F276" s="161"/>
      <c r="G276" s="40"/>
      <c r="M276" s="36" t="s">
        <v>273</v>
      </c>
      <c r="O276" s="27"/>
    </row>
    <row r="277" spans="1:104" x14ac:dyDescent="0.2">
      <c r="A277" s="34"/>
      <c r="B277" s="37"/>
      <c r="C277" s="195" t="s">
        <v>274</v>
      </c>
      <c r="D277" s="196"/>
      <c r="E277" s="38">
        <v>2.5299999999999998</v>
      </c>
      <c r="F277" s="161"/>
      <c r="G277" s="40"/>
      <c r="M277" s="36" t="s">
        <v>274</v>
      </c>
      <c r="O277" s="27"/>
    </row>
    <row r="278" spans="1:104" x14ac:dyDescent="0.2">
      <c r="A278" s="34"/>
      <c r="B278" s="37"/>
      <c r="C278" s="195" t="s">
        <v>275</v>
      </c>
      <c r="D278" s="196"/>
      <c r="E278" s="38">
        <v>25.76</v>
      </c>
      <c r="F278" s="161"/>
      <c r="G278" s="40"/>
      <c r="M278" s="36" t="s">
        <v>275</v>
      </c>
      <c r="O278" s="27"/>
    </row>
    <row r="279" spans="1:104" x14ac:dyDescent="0.2">
      <c r="A279" s="28">
        <v>83</v>
      </c>
      <c r="B279" s="29" t="s">
        <v>276</v>
      </c>
      <c r="C279" s="30" t="s">
        <v>277</v>
      </c>
      <c r="D279" s="31" t="s">
        <v>4</v>
      </c>
      <c r="E279" s="169"/>
      <c r="F279" s="169"/>
      <c r="G279" s="33">
        <f>E279*F279</f>
        <v>0</v>
      </c>
      <c r="O279" s="27">
        <v>2</v>
      </c>
      <c r="AA279" s="3">
        <v>7</v>
      </c>
      <c r="AB279" s="3">
        <v>1002</v>
      </c>
      <c r="AC279" s="3">
        <v>5</v>
      </c>
      <c r="AZ279" s="3">
        <v>2</v>
      </c>
      <c r="BA279" s="3">
        <f>IF(AZ279=1,G279,0)</f>
        <v>0</v>
      </c>
      <c r="BB279" s="3">
        <f>IF(AZ279=2,G279,0)</f>
        <v>0</v>
      </c>
      <c r="BC279" s="3">
        <f>IF(AZ279=3,G279,0)</f>
        <v>0</v>
      </c>
      <c r="BD279" s="3">
        <f>IF(AZ279=4,G279,0)</f>
        <v>0</v>
      </c>
      <c r="BE279" s="3">
        <f>IF(AZ279=5,G279,0)</f>
        <v>0</v>
      </c>
      <c r="CA279" s="27">
        <v>7</v>
      </c>
      <c r="CB279" s="27">
        <v>1002</v>
      </c>
      <c r="CZ279" s="3">
        <v>0</v>
      </c>
    </row>
    <row r="280" spans="1:104" x14ac:dyDescent="0.2">
      <c r="A280" s="41"/>
      <c r="B280" s="42" t="s">
        <v>15</v>
      </c>
      <c r="C280" s="43" t="str">
        <f>CONCATENATE(B237," ",C237)</f>
        <v>771 Podlahy z dlaždic a obklady</v>
      </c>
      <c r="D280" s="44"/>
      <c r="E280" s="45"/>
      <c r="F280" s="46"/>
      <c r="G280" s="47">
        <f>SUM(G237:G279)</f>
        <v>0</v>
      </c>
      <c r="O280" s="27">
        <v>4</v>
      </c>
      <c r="BA280" s="48">
        <f>SUM(BA237:BA279)</f>
        <v>0</v>
      </c>
      <c r="BB280" s="48">
        <f>SUM(BB237:BB279)</f>
        <v>0</v>
      </c>
      <c r="BC280" s="48">
        <f>SUM(BC237:BC279)</f>
        <v>0</v>
      </c>
      <c r="BD280" s="48">
        <f>SUM(BD237:BD279)</f>
        <v>0</v>
      </c>
      <c r="BE280" s="48">
        <f>SUM(BE237:BE279)</f>
        <v>0</v>
      </c>
    </row>
    <row r="281" spans="1:104" x14ac:dyDescent="0.2">
      <c r="A281" s="20" t="s">
        <v>14</v>
      </c>
      <c r="B281" s="21" t="s">
        <v>278</v>
      </c>
      <c r="C281" s="22" t="s">
        <v>279</v>
      </c>
      <c r="D281" s="23"/>
      <c r="E281" s="24"/>
      <c r="F281" s="24"/>
      <c r="G281" s="25"/>
      <c r="H281" s="26"/>
      <c r="I281" s="26"/>
      <c r="O281" s="27">
        <v>1</v>
      </c>
    </row>
    <row r="282" spans="1:104" x14ac:dyDescent="0.2">
      <c r="A282" s="28">
        <v>84</v>
      </c>
      <c r="B282" s="29" t="s">
        <v>280</v>
      </c>
      <c r="C282" s="30" t="s">
        <v>281</v>
      </c>
      <c r="D282" s="31" t="s">
        <v>24</v>
      </c>
      <c r="E282" s="32">
        <v>133.05000000000001</v>
      </c>
      <c r="F282" s="169"/>
      <c r="G282" s="33">
        <f>E282*F282</f>
        <v>0</v>
      </c>
      <c r="O282" s="27">
        <v>2</v>
      </c>
      <c r="AA282" s="3">
        <v>1</v>
      </c>
      <c r="AB282" s="3">
        <v>7</v>
      </c>
      <c r="AC282" s="3">
        <v>7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1</v>
      </c>
      <c r="CB282" s="27">
        <v>7</v>
      </c>
      <c r="CZ282" s="3">
        <v>0</v>
      </c>
    </row>
    <row r="283" spans="1:104" x14ac:dyDescent="0.2">
      <c r="A283" s="34"/>
      <c r="B283" s="37"/>
      <c r="C283" s="195" t="s">
        <v>282</v>
      </c>
      <c r="D283" s="196"/>
      <c r="E283" s="38">
        <v>87.3</v>
      </c>
      <c r="F283" s="161"/>
      <c r="G283" s="40"/>
      <c r="M283" s="36" t="s">
        <v>282</v>
      </c>
      <c r="O283" s="27"/>
    </row>
    <row r="284" spans="1:104" x14ac:dyDescent="0.2">
      <c r="A284" s="34"/>
      <c r="B284" s="37"/>
      <c r="C284" s="195" t="s">
        <v>283</v>
      </c>
      <c r="D284" s="196"/>
      <c r="E284" s="38">
        <v>45.75</v>
      </c>
      <c r="F284" s="161"/>
      <c r="G284" s="40"/>
      <c r="M284" s="36" t="s">
        <v>283</v>
      </c>
      <c r="O284" s="27"/>
    </row>
    <row r="285" spans="1:104" x14ac:dyDescent="0.2">
      <c r="A285" s="28">
        <v>85</v>
      </c>
      <c r="B285" s="29" t="s">
        <v>284</v>
      </c>
      <c r="C285" s="30" t="s">
        <v>285</v>
      </c>
      <c r="D285" s="31" t="s">
        <v>24</v>
      </c>
      <c r="E285" s="32">
        <v>60.63</v>
      </c>
      <c r="F285" s="169"/>
      <c r="G285" s="33">
        <f>E285*F285</f>
        <v>0</v>
      </c>
      <c r="O285" s="27">
        <v>2</v>
      </c>
      <c r="AA285" s="3">
        <v>1</v>
      </c>
      <c r="AB285" s="3">
        <v>7</v>
      </c>
      <c r="AC285" s="3">
        <v>7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1</v>
      </c>
      <c r="CB285" s="27">
        <v>7</v>
      </c>
      <c r="CZ285" s="3">
        <v>3.6000000000000002E-4</v>
      </c>
    </row>
    <row r="286" spans="1:104" x14ac:dyDescent="0.2">
      <c r="A286" s="34"/>
      <c r="B286" s="37"/>
      <c r="C286" s="195" t="s">
        <v>51</v>
      </c>
      <c r="D286" s="196"/>
      <c r="E286" s="38">
        <v>25.59</v>
      </c>
      <c r="F286" s="161"/>
      <c r="G286" s="40"/>
      <c r="M286" s="36" t="s">
        <v>51</v>
      </c>
      <c r="O286" s="27"/>
    </row>
    <row r="287" spans="1:104" x14ac:dyDescent="0.2">
      <c r="A287" s="34"/>
      <c r="B287" s="37"/>
      <c r="C287" s="195" t="s">
        <v>52</v>
      </c>
      <c r="D287" s="196"/>
      <c r="E287" s="38">
        <v>38.42</v>
      </c>
      <c r="F287" s="161"/>
      <c r="G287" s="40"/>
      <c r="M287" s="36" t="s">
        <v>52</v>
      </c>
      <c r="O287" s="27"/>
    </row>
    <row r="288" spans="1:104" x14ac:dyDescent="0.2">
      <c r="A288" s="34"/>
      <c r="B288" s="37"/>
      <c r="C288" s="195" t="s">
        <v>286</v>
      </c>
      <c r="D288" s="196"/>
      <c r="E288" s="38">
        <v>-1.5</v>
      </c>
      <c r="F288" s="161"/>
      <c r="G288" s="40"/>
      <c r="M288" s="36" t="s">
        <v>286</v>
      </c>
      <c r="O288" s="27"/>
    </row>
    <row r="289" spans="1:104" x14ac:dyDescent="0.2">
      <c r="A289" s="34"/>
      <c r="B289" s="37"/>
      <c r="C289" s="195" t="s">
        <v>287</v>
      </c>
      <c r="D289" s="196"/>
      <c r="E289" s="38">
        <v>-1.88</v>
      </c>
      <c r="F289" s="161"/>
      <c r="G289" s="40"/>
      <c r="M289" s="36" t="s">
        <v>287</v>
      </c>
      <c r="O289" s="27"/>
    </row>
    <row r="290" spans="1:104" x14ac:dyDescent="0.2">
      <c r="A290" s="28">
        <v>86</v>
      </c>
      <c r="B290" s="29" t="s">
        <v>288</v>
      </c>
      <c r="C290" s="30" t="s">
        <v>289</v>
      </c>
      <c r="D290" s="31" t="s">
        <v>136</v>
      </c>
      <c r="E290" s="32">
        <v>52.7</v>
      </c>
      <c r="F290" s="169"/>
      <c r="G290" s="33">
        <f>E290*F290</f>
        <v>0</v>
      </c>
      <c r="O290" s="27">
        <v>2</v>
      </c>
      <c r="AA290" s="3">
        <v>12</v>
      </c>
      <c r="AB290" s="3">
        <v>0</v>
      </c>
      <c r="AC290" s="3">
        <v>18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12</v>
      </c>
      <c r="CB290" s="27">
        <v>0</v>
      </c>
      <c r="CZ290" s="3">
        <v>7.2999999999999996E-4</v>
      </c>
    </row>
    <row r="291" spans="1:104" x14ac:dyDescent="0.2">
      <c r="A291" s="34"/>
      <c r="B291" s="37"/>
      <c r="C291" s="195" t="s">
        <v>203</v>
      </c>
      <c r="D291" s="196"/>
      <c r="E291" s="38">
        <v>24.25</v>
      </c>
      <c r="F291" s="161"/>
      <c r="G291" s="40"/>
      <c r="M291" s="36" t="s">
        <v>203</v>
      </c>
      <c r="O291" s="27"/>
    </row>
    <row r="292" spans="1:104" x14ac:dyDescent="0.2">
      <c r="A292" s="34"/>
      <c r="B292" s="37"/>
      <c r="C292" s="195" t="s">
        <v>290</v>
      </c>
      <c r="D292" s="196"/>
      <c r="E292" s="38">
        <v>-1.6</v>
      </c>
      <c r="F292" s="161"/>
      <c r="G292" s="40"/>
      <c r="M292" s="36" t="s">
        <v>290</v>
      </c>
      <c r="O292" s="27"/>
    </row>
    <row r="293" spans="1:104" x14ac:dyDescent="0.2">
      <c r="A293" s="34"/>
      <c r="B293" s="37"/>
      <c r="C293" s="195" t="s">
        <v>204</v>
      </c>
      <c r="D293" s="196"/>
      <c r="E293" s="38">
        <v>27.5</v>
      </c>
      <c r="F293" s="161"/>
      <c r="G293" s="40"/>
      <c r="M293" s="36" t="s">
        <v>204</v>
      </c>
      <c r="O293" s="27"/>
    </row>
    <row r="294" spans="1:104" x14ac:dyDescent="0.2">
      <c r="A294" s="34"/>
      <c r="B294" s="37"/>
      <c r="C294" s="195" t="s">
        <v>290</v>
      </c>
      <c r="D294" s="196"/>
      <c r="E294" s="38">
        <v>-1.6</v>
      </c>
      <c r="F294" s="161"/>
      <c r="G294" s="40"/>
      <c r="M294" s="36" t="s">
        <v>290</v>
      </c>
      <c r="O294" s="27"/>
    </row>
    <row r="295" spans="1:104" x14ac:dyDescent="0.2">
      <c r="A295" s="34"/>
      <c r="B295" s="37"/>
      <c r="C295" s="195" t="s">
        <v>291</v>
      </c>
      <c r="D295" s="196"/>
      <c r="E295" s="38">
        <v>1</v>
      </c>
      <c r="F295" s="161"/>
      <c r="G295" s="40"/>
      <c r="M295" s="36" t="s">
        <v>291</v>
      </c>
      <c r="O295" s="27"/>
    </row>
    <row r="296" spans="1:104" x14ac:dyDescent="0.2">
      <c r="A296" s="34"/>
      <c r="B296" s="37"/>
      <c r="C296" s="195" t="s">
        <v>292</v>
      </c>
      <c r="D296" s="196"/>
      <c r="E296" s="38">
        <v>3</v>
      </c>
      <c r="F296" s="161"/>
      <c r="G296" s="40"/>
      <c r="M296" s="36" t="s">
        <v>292</v>
      </c>
      <c r="O296" s="27"/>
    </row>
    <row r="297" spans="1:104" x14ac:dyDescent="0.2">
      <c r="A297" s="34"/>
      <c r="B297" s="37"/>
      <c r="C297" s="195" t="s">
        <v>293</v>
      </c>
      <c r="D297" s="196"/>
      <c r="E297" s="38">
        <v>0.15</v>
      </c>
      <c r="F297" s="161"/>
      <c r="G297" s="40"/>
      <c r="M297" s="36" t="s">
        <v>293</v>
      </c>
      <c r="O297" s="27"/>
    </row>
    <row r="298" spans="1:104" x14ac:dyDescent="0.2">
      <c r="A298" s="28">
        <v>87</v>
      </c>
      <c r="B298" s="29" t="s">
        <v>294</v>
      </c>
      <c r="C298" s="30" t="s">
        <v>295</v>
      </c>
      <c r="D298" s="31" t="s">
        <v>24</v>
      </c>
      <c r="E298" s="32">
        <v>48.1</v>
      </c>
      <c r="F298" s="169"/>
      <c r="G298" s="33">
        <f>E298*F298</f>
        <v>0</v>
      </c>
      <c r="O298" s="27">
        <v>2</v>
      </c>
      <c r="AA298" s="3">
        <v>3</v>
      </c>
      <c r="AB298" s="3">
        <v>7</v>
      </c>
      <c r="AC298" s="3">
        <v>69740</v>
      </c>
      <c r="AZ298" s="3">
        <v>2</v>
      </c>
      <c r="BA298" s="3">
        <f>IF(AZ298=1,G298,0)</f>
        <v>0</v>
      </c>
      <c r="BB298" s="3">
        <f>IF(AZ298=2,G298,0)</f>
        <v>0</v>
      </c>
      <c r="BC298" s="3">
        <f>IF(AZ298=3,G298,0)</f>
        <v>0</v>
      </c>
      <c r="BD298" s="3">
        <f>IF(AZ298=4,G298,0)</f>
        <v>0</v>
      </c>
      <c r="BE298" s="3">
        <f>IF(AZ298=5,G298,0)</f>
        <v>0</v>
      </c>
      <c r="CA298" s="27">
        <v>3</v>
      </c>
      <c r="CB298" s="27">
        <v>7</v>
      </c>
      <c r="CZ298" s="3">
        <v>1.5E-3</v>
      </c>
    </row>
    <row r="299" spans="1:104" x14ac:dyDescent="0.2">
      <c r="A299" s="34"/>
      <c r="B299" s="37"/>
      <c r="C299" s="195" t="s">
        <v>203</v>
      </c>
      <c r="D299" s="196"/>
      <c r="E299" s="38">
        <v>24.25</v>
      </c>
      <c r="F299" s="161"/>
      <c r="G299" s="40"/>
      <c r="M299" s="36" t="s">
        <v>203</v>
      </c>
      <c r="O299" s="27"/>
    </row>
    <row r="300" spans="1:104" x14ac:dyDescent="0.2">
      <c r="A300" s="34"/>
      <c r="B300" s="37"/>
      <c r="C300" s="195" t="s">
        <v>290</v>
      </c>
      <c r="D300" s="196"/>
      <c r="E300" s="38">
        <v>-1.6</v>
      </c>
      <c r="F300" s="161"/>
      <c r="G300" s="40"/>
      <c r="M300" s="36" t="s">
        <v>290</v>
      </c>
      <c r="O300" s="27"/>
    </row>
    <row r="301" spans="1:104" x14ac:dyDescent="0.2">
      <c r="A301" s="34"/>
      <c r="B301" s="37"/>
      <c r="C301" s="195" t="s">
        <v>204</v>
      </c>
      <c r="D301" s="196"/>
      <c r="E301" s="38">
        <v>27.5</v>
      </c>
      <c r="F301" s="161"/>
      <c r="G301" s="40"/>
      <c r="M301" s="36" t="s">
        <v>204</v>
      </c>
      <c r="O301" s="27"/>
    </row>
    <row r="302" spans="1:104" x14ac:dyDescent="0.2">
      <c r="A302" s="34"/>
      <c r="B302" s="37"/>
      <c r="C302" s="195" t="s">
        <v>296</v>
      </c>
      <c r="D302" s="196"/>
      <c r="E302" s="38">
        <v>-0.8</v>
      </c>
      <c r="F302" s="161"/>
      <c r="G302" s="40"/>
      <c r="M302" s="36" t="s">
        <v>296</v>
      </c>
      <c r="O302" s="27"/>
    </row>
    <row r="303" spans="1:104" x14ac:dyDescent="0.2">
      <c r="A303" s="34"/>
      <c r="B303" s="37"/>
      <c r="C303" s="195" t="s">
        <v>297</v>
      </c>
      <c r="D303" s="196"/>
      <c r="E303" s="38">
        <v>-1.25</v>
      </c>
      <c r="F303" s="161"/>
      <c r="G303" s="40"/>
      <c r="M303" s="36" t="s">
        <v>297</v>
      </c>
      <c r="O303" s="27"/>
    </row>
    <row r="304" spans="1:104" x14ac:dyDescent="0.2">
      <c r="A304" s="28">
        <v>88</v>
      </c>
      <c r="B304" s="29" t="s">
        <v>298</v>
      </c>
      <c r="C304" s="30" t="s">
        <v>299</v>
      </c>
      <c r="D304" s="31" t="s">
        <v>4</v>
      </c>
      <c r="E304" s="169"/>
      <c r="F304" s="169"/>
      <c r="G304" s="33">
        <f>E304*F304</f>
        <v>0</v>
      </c>
      <c r="O304" s="27">
        <v>2</v>
      </c>
      <c r="AA304" s="3">
        <v>7</v>
      </c>
      <c r="AB304" s="3">
        <v>1002</v>
      </c>
      <c r="AC304" s="3">
        <v>5</v>
      </c>
      <c r="AZ304" s="3">
        <v>2</v>
      </c>
      <c r="BA304" s="3">
        <f>IF(AZ304=1,G304,0)</f>
        <v>0</v>
      </c>
      <c r="BB304" s="3">
        <f>IF(AZ304=2,G304,0)</f>
        <v>0</v>
      </c>
      <c r="BC304" s="3">
        <f>IF(AZ304=3,G304,0)</f>
        <v>0</v>
      </c>
      <c r="BD304" s="3">
        <f>IF(AZ304=4,G304,0)</f>
        <v>0</v>
      </c>
      <c r="BE304" s="3">
        <f>IF(AZ304=5,G304,0)</f>
        <v>0</v>
      </c>
      <c r="CA304" s="27">
        <v>7</v>
      </c>
      <c r="CB304" s="27">
        <v>1002</v>
      </c>
      <c r="CZ304" s="3">
        <v>0</v>
      </c>
    </row>
    <row r="305" spans="1:104" x14ac:dyDescent="0.2">
      <c r="A305" s="41"/>
      <c r="B305" s="42" t="s">
        <v>15</v>
      </c>
      <c r="C305" s="43" t="str">
        <f>CONCATENATE(B281," ",C281)</f>
        <v>776 Podlahy povlakové</v>
      </c>
      <c r="D305" s="44"/>
      <c r="E305" s="45"/>
      <c r="F305" s="46"/>
      <c r="G305" s="47">
        <f>SUM(G281:G304)</f>
        <v>0</v>
      </c>
      <c r="O305" s="27">
        <v>4</v>
      </c>
      <c r="BA305" s="48">
        <f>SUM(BA281:BA304)</f>
        <v>0</v>
      </c>
      <c r="BB305" s="48">
        <f>SUM(BB281:BB304)</f>
        <v>0</v>
      </c>
      <c r="BC305" s="48">
        <f>SUM(BC281:BC304)</f>
        <v>0</v>
      </c>
      <c r="BD305" s="48">
        <f>SUM(BD281:BD304)</f>
        <v>0</v>
      </c>
      <c r="BE305" s="48">
        <f>SUM(BE281:BE304)</f>
        <v>0</v>
      </c>
    </row>
    <row r="306" spans="1:104" x14ac:dyDescent="0.2">
      <c r="A306" s="20" t="s">
        <v>14</v>
      </c>
      <c r="B306" s="21" t="s">
        <v>300</v>
      </c>
      <c r="C306" s="22" t="s">
        <v>301</v>
      </c>
      <c r="D306" s="23"/>
      <c r="E306" s="24"/>
      <c r="F306" s="24"/>
      <c r="G306" s="25"/>
      <c r="H306" s="26"/>
      <c r="I306" s="26"/>
      <c r="O306" s="27">
        <v>1</v>
      </c>
    </row>
    <row r="307" spans="1:104" x14ac:dyDescent="0.2">
      <c r="A307" s="28">
        <v>89</v>
      </c>
      <c r="B307" s="29" t="s">
        <v>302</v>
      </c>
      <c r="C307" s="30" t="s">
        <v>303</v>
      </c>
      <c r="D307" s="31" t="s">
        <v>24</v>
      </c>
      <c r="E307" s="32">
        <v>43.334699999999998</v>
      </c>
      <c r="F307" s="16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2.1000000000000001E-4</v>
      </c>
    </row>
    <row r="308" spans="1:104" x14ac:dyDescent="0.2">
      <c r="A308" s="34"/>
      <c r="B308" s="37"/>
      <c r="C308" s="195" t="s">
        <v>164</v>
      </c>
      <c r="D308" s="196"/>
      <c r="E308" s="38">
        <v>16.239999999999998</v>
      </c>
      <c r="F308" s="161"/>
      <c r="G308" s="40"/>
      <c r="M308" s="36" t="s">
        <v>164</v>
      </c>
      <c r="O308" s="27"/>
    </row>
    <row r="309" spans="1:104" x14ac:dyDescent="0.2">
      <c r="A309" s="34"/>
      <c r="B309" s="37"/>
      <c r="C309" s="195" t="s">
        <v>63</v>
      </c>
      <c r="D309" s="196"/>
      <c r="E309" s="38">
        <v>-1.6</v>
      </c>
      <c r="F309" s="161"/>
      <c r="G309" s="40"/>
      <c r="M309" s="36" t="s">
        <v>63</v>
      </c>
      <c r="O309" s="27"/>
    </row>
    <row r="310" spans="1:104" x14ac:dyDescent="0.2">
      <c r="A310" s="34"/>
      <c r="B310" s="37"/>
      <c r="C310" s="195" t="s">
        <v>304</v>
      </c>
      <c r="D310" s="196"/>
      <c r="E310" s="38">
        <v>18.28</v>
      </c>
      <c r="F310" s="161"/>
      <c r="G310" s="40"/>
      <c r="M310" s="36" t="s">
        <v>304</v>
      </c>
      <c r="O310" s="27"/>
    </row>
    <row r="311" spans="1:104" x14ac:dyDescent="0.2">
      <c r="A311" s="34"/>
      <c r="B311" s="37"/>
      <c r="C311" s="195" t="s">
        <v>63</v>
      </c>
      <c r="D311" s="196"/>
      <c r="E311" s="38">
        <v>-1.6</v>
      </c>
      <c r="F311" s="161"/>
      <c r="G311" s="40"/>
      <c r="M311" s="36" t="s">
        <v>63</v>
      </c>
      <c r="O311" s="27"/>
    </row>
    <row r="312" spans="1:104" x14ac:dyDescent="0.2">
      <c r="A312" s="34"/>
      <c r="B312" s="37"/>
      <c r="C312" s="195" t="s">
        <v>305</v>
      </c>
      <c r="D312" s="196"/>
      <c r="E312" s="38">
        <v>13.4</v>
      </c>
      <c r="F312" s="161"/>
      <c r="G312" s="40"/>
      <c r="M312" s="36" t="s">
        <v>305</v>
      </c>
      <c r="O312" s="27"/>
    </row>
    <row r="313" spans="1:104" x14ac:dyDescent="0.2">
      <c r="A313" s="34"/>
      <c r="B313" s="37"/>
      <c r="C313" s="195" t="s">
        <v>306</v>
      </c>
      <c r="D313" s="196"/>
      <c r="E313" s="38">
        <v>-1.3853</v>
      </c>
      <c r="F313" s="161"/>
      <c r="G313" s="40"/>
      <c r="M313" s="36" t="s">
        <v>306</v>
      </c>
      <c r="O313" s="27"/>
    </row>
    <row r="314" spans="1:104" x14ac:dyDescent="0.2">
      <c r="A314" s="28">
        <v>90</v>
      </c>
      <c r="B314" s="29" t="s">
        <v>307</v>
      </c>
      <c r="C314" s="30" t="s">
        <v>308</v>
      </c>
      <c r="D314" s="31" t="s">
        <v>24</v>
      </c>
      <c r="E314" s="32">
        <v>43.334699999999998</v>
      </c>
      <c r="F314" s="169"/>
      <c r="G314" s="33">
        <f>E314*F314</f>
        <v>0</v>
      </c>
      <c r="O314" s="27">
        <v>2</v>
      </c>
      <c r="AA314" s="3">
        <v>1</v>
      </c>
      <c r="AB314" s="3">
        <v>7</v>
      </c>
      <c r="AC314" s="3">
        <v>7</v>
      </c>
      <c r="AZ314" s="3">
        <v>2</v>
      </c>
      <c r="BA314" s="3">
        <f>IF(AZ314=1,G314,0)</f>
        <v>0</v>
      </c>
      <c r="BB314" s="3">
        <f>IF(AZ314=2,G314,0)</f>
        <v>0</v>
      </c>
      <c r="BC314" s="3">
        <f>IF(AZ314=3,G314,0)</f>
        <v>0</v>
      </c>
      <c r="BD314" s="3">
        <f>IF(AZ314=4,G314,0)</f>
        <v>0</v>
      </c>
      <c r="BE314" s="3">
        <f>IF(AZ314=5,G314,0)</f>
        <v>0</v>
      </c>
      <c r="CA314" s="27">
        <v>1</v>
      </c>
      <c r="CB314" s="27">
        <v>7</v>
      </c>
      <c r="CZ314" s="3">
        <v>0</v>
      </c>
    </row>
    <row r="315" spans="1:104" x14ac:dyDescent="0.2">
      <c r="A315" s="28">
        <v>91</v>
      </c>
      <c r="B315" s="29" t="s">
        <v>266</v>
      </c>
      <c r="C315" s="30" t="s">
        <v>267</v>
      </c>
      <c r="D315" s="31" t="s">
        <v>24</v>
      </c>
      <c r="E315" s="32">
        <v>43.334699999999998</v>
      </c>
      <c r="F315" s="169"/>
      <c r="G315" s="33">
        <f>E315*F315</f>
        <v>0</v>
      </c>
      <c r="O315" s="27">
        <v>2</v>
      </c>
      <c r="AA315" s="3">
        <v>1</v>
      </c>
      <c r="AB315" s="3">
        <v>7</v>
      </c>
      <c r="AC315" s="3">
        <v>7</v>
      </c>
      <c r="AZ315" s="3">
        <v>2</v>
      </c>
      <c r="BA315" s="3">
        <f>IF(AZ315=1,G315,0)</f>
        <v>0</v>
      </c>
      <c r="BB315" s="3">
        <f>IF(AZ315=2,G315,0)</f>
        <v>0</v>
      </c>
      <c r="BC315" s="3">
        <f>IF(AZ315=3,G315,0)</f>
        <v>0</v>
      </c>
      <c r="BD315" s="3">
        <f>IF(AZ315=4,G315,0)</f>
        <v>0</v>
      </c>
      <c r="BE315" s="3">
        <f>IF(AZ315=5,G315,0)</f>
        <v>0</v>
      </c>
      <c r="CA315" s="27">
        <v>1</v>
      </c>
      <c r="CB315" s="27">
        <v>7</v>
      </c>
      <c r="CZ315" s="3">
        <v>0</v>
      </c>
    </row>
    <row r="316" spans="1:104" x14ac:dyDescent="0.2">
      <c r="A316" s="28">
        <v>92</v>
      </c>
      <c r="B316" s="29" t="s">
        <v>309</v>
      </c>
      <c r="C316" s="30" t="s">
        <v>310</v>
      </c>
      <c r="D316" s="31" t="s">
        <v>24</v>
      </c>
      <c r="E316" s="32">
        <v>43.334699999999998</v>
      </c>
      <c r="F316" s="169"/>
      <c r="G316" s="33">
        <f>E316*F316</f>
        <v>0</v>
      </c>
      <c r="O316" s="27">
        <v>2</v>
      </c>
      <c r="AA316" s="3">
        <v>1</v>
      </c>
      <c r="AB316" s="3">
        <v>7</v>
      </c>
      <c r="AC316" s="3">
        <v>7</v>
      </c>
      <c r="AZ316" s="3">
        <v>2</v>
      </c>
      <c r="BA316" s="3">
        <f>IF(AZ316=1,G316,0)</f>
        <v>0</v>
      </c>
      <c r="BB316" s="3">
        <f>IF(AZ316=2,G316,0)</f>
        <v>0</v>
      </c>
      <c r="BC316" s="3">
        <f>IF(AZ316=3,G316,0)</f>
        <v>0</v>
      </c>
      <c r="BD316" s="3">
        <f>IF(AZ316=4,G316,0)</f>
        <v>0</v>
      </c>
      <c r="BE316" s="3">
        <f>IF(AZ316=5,G316,0)</f>
        <v>0</v>
      </c>
      <c r="CA316" s="27">
        <v>1</v>
      </c>
      <c r="CB316" s="27">
        <v>7</v>
      </c>
      <c r="CZ316" s="3">
        <v>2.7E-4</v>
      </c>
    </row>
    <row r="317" spans="1:104" ht="22.5" x14ac:dyDescent="0.2">
      <c r="A317" s="28">
        <v>93</v>
      </c>
      <c r="B317" s="29" t="s">
        <v>311</v>
      </c>
      <c r="C317" s="30" t="s">
        <v>312</v>
      </c>
      <c r="D317" s="31" t="s">
        <v>136</v>
      </c>
      <c r="E317" s="32">
        <v>50.36</v>
      </c>
      <c r="F317" s="169"/>
      <c r="G317" s="33">
        <f>E317*F317</f>
        <v>0</v>
      </c>
      <c r="O317" s="27">
        <v>2</v>
      </c>
      <c r="AA317" s="3">
        <v>1</v>
      </c>
      <c r="AB317" s="3">
        <v>7</v>
      </c>
      <c r="AC317" s="3">
        <v>7</v>
      </c>
      <c r="AZ317" s="3">
        <v>2</v>
      </c>
      <c r="BA317" s="3">
        <f>IF(AZ317=1,G317,0)</f>
        <v>0</v>
      </c>
      <c r="BB317" s="3">
        <f>IF(AZ317=2,G317,0)</f>
        <v>0</v>
      </c>
      <c r="BC317" s="3">
        <f>IF(AZ317=3,G317,0)</f>
        <v>0</v>
      </c>
      <c r="BD317" s="3">
        <f>IF(AZ317=4,G317,0)</f>
        <v>0</v>
      </c>
      <c r="BE317" s="3">
        <f>IF(AZ317=5,G317,0)</f>
        <v>0</v>
      </c>
      <c r="CA317" s="27">
        <v>1</v>
      </c>
      <c r="CB317" s="27">
        <v>7</v>
      </c>
      <c r="CZ317" s="3">
        <v>0</v>
      </c>
    </row>
    <row r="318" spans="1:104" x14ac:dyDescent="0.2">
      <c r="A318" s="34"/>
      <c r="B318" s="37"/>
      <c r="C318" s="195" t="s">
        <v>172</v>
      </c>
      <c r="D318" s="196"/>
      <c r="E318" s="38">
        <v>8.1199999999999992</v>
      </c>
      <c r="F318" s="161"/>
      <c r="G318" s="40"/>
      <c r="M318" s="36" t="s">
        <v>172</v>
      </c>
      <c r="O318" s="27"/>
    </row>
    <row r="319" spans="1:104" x14ac:dyDescent="0.2">
      <c r="A319" s="34"/>
      <c r="B319" s="37"/>
      <c r="C319" s="195" t="s">
        <v>173</v>
      </c>
      <c r="D319" s="196"/>
      <c r="E319" s="38">
        <v>-0.8</v>
      </c>
      <c r="F319" s="161"/>
      <c r="G319" s="40"/>
      <c r="M319" s="36" t="s">
        <v>173</v>
      </c>
      <c r="O319" s="27"/>
    </row>
    <row r="320" spans="1:104" x14ac:dyDescent="0.2">
      <c r="A320" s="34"/>
      <c r="B320" s="37"/>
      <c r="C320" s="195" t="s">
        <v>313</v>
      </c>
      <c r="D320" s="196"/>
      <c r="E320" s="38">
        <v>8</v>
      </c>
      <c r="F320" s="161"/>
      <c r="G320" s="40"/>
      <c r="M320" s="36" t="s">
        <v>313</v>
      </c>
      <c r="O320" s="27"/>
    </row>
    <row r="321" spans="1:104" x14ac:dyDescent="0.2">
      <c r="A321" s="34"/>
      <c r="B321" s="37"/>
      <c r="C321" s="195" t="s">
        <v>314</v>
      </c>
      <c r="D321" s="196"/>
      <c r="E321" s="38">
        <v>9.14</v>
      </c>
      <c r="F321" s="161"/>
      <c r="G321" s="40"/>
      <c r="M321" s="36" t="s">
        <v>314</v>
      </c>
      <c r="O321" s="27"/>
    </row>
    <row r="322" spans="1:104" x14ac:dyDescent="0.2">
      <c r="A322" s="34"/>
      <c r="B322" s="37"/>
      <c r="C322" s="195" t="s">
        <v>296</v>
      </c>
      <c r="D322" s="196"/>
      <c r="E322" s="38">
        <v>-0.8</v>
      </c>
      <c r="F322" s="161"/>
      <c r="G322" s="40"/>
      <c r="M322" s="36" t="s">
        <v>296</v>
      </c>
      <c r="O322" s="27"/>
    </row>
    <row r="323" spans="1:104" x14ac:dyDescent="0.2">
      <c r="A323" s="34"/>
      <c r="B323" s="37"/>
      <c r="C323" s="195" t="s">
        <v>315</v>
      </c>
      <c r="D323" s="196"/>
      <c r="E323" s="38">
        <v>12</v>
      </c>
      <c r="F323" s="161"/>
      <c r="G323" s="40"/>
      <c r="M323" s="36" t="s">
        <v>315</v>
      </c>
      <c r="O323" s="27"/>
    </row>
    <row r="324" spans="1:104" x14ac:dyDescent="0.2">
      <c r="A324" s="34"/>
      <c r="B324" s="37"/>
      <c r="C324" s="195" t="s">
        <v>206</v>
      </c>
      <c r="D324" s="196"/>
      <c r="E324" s="38">
        <v>6.7</v>
      </c>
      <c r="F324" s="161"/>
      <c r="G324" s="40"/>
      <c r="M324" s="36" t="s">
        <v>206</v>
      </c>
      <c r="O324" s="27"/>
    </row>
    <row r="325" spans="1:104" x14ac:dyDescent="0.2">
      <c r="A325" s="34"/>
      <c r="B325" s="37"/>
      <c r="C325" s="195" t="s">
        <v>313</v>
      </c>
      <c r="D325" s="196"/>
      <c r="E325" s="38">
        <v>8</v>
      </c>
      <c r="F325" s="161"/>
      <c r="G325" s="40"/>
      <c r="M325" s="36" t="s">
        <v>313</v>
      </c>
      <c r="O325" s="27"/>
    </row>
    <row r="326" spans="1:104" x14ac:dyDescent="0.2">
      <c r="A326" s="28">
        <v>94</v>
      </c>
      <c r="B326" s="29" t="s">
        <v>316</v>
      </c>
      <c r="C326" s="30" t="s">
        <v>317</v>
      </c>
      <c r="D326" s="31" t="s">
        <v>24</v>
      </c>
      <c r="E326" s="32">
        <v>49.834899999999998</v>
      </c>
      <c r="F326" s="169"/>
      <c r="G326" s="33">
        <f>E326*F326</f>
        <v>0</v>
      </c>
      <c r="O326" s="27">
        <v>2</v>
      </c>
      <c r="AA326" s="3">
        <v>3</v>
      </c>
      <c r="AB326" s="3">
        <v>7</v>
      </c>
      <c r="AC326" s="3">
        <v>597000</v>
      </c>
      <c r="AZ326" s="3">
        <v>2</v>
      </c>
      <c r="BA326" s="3">
        <f>IF(AZ326=1,G326,0)</f>
        <v>0</v>
      </c>
      <c r="BB326" s="3">
        <f>IF(AZ326=2,G326,0)</f>
        <v>0</v>
      </c>
      <c r="BC326" s="3">
        <f>IF(AZ326=3,G326,0)</f>
        <v>0</v>
      </c>
      <c r="BD326" s="3">
        <f>IF(AZ326=4,G326,0)</f>
        <v>0</v>
      </c>
      <c r="BE326" s="3">
        <f>IF(AZ326=5,G326,0)</f>
        <v>0</v>
      </c>
      <c r="CA326" s="27">
        <v>3</v>
      </c>
      <c r="CB326" s="27">
        <v>7</v>
      </c>
      <c r="CZ326" s="3">
        <v>1.4200000000000001E-2</v>
      </c>
    </row>
    <row r="327" spans="1:104" x14ac:dyDescent="0.2">
      <c r="A327" s="34"/>
      <c r="B327" s="37"/>
      <c r="C327" s="195" t="s">
        <v>318</v>
      </c>
      <c r="D327" s="196"/>
      <c r="E327" s="38">
        <v>0</v>
      </c>
      <c r="F327" s="161"/>
      <c r="G327" s="40"/>
      <c r="M327" s="36" t="s">
        <v>318</v>
      </c>
      <c r="O327" s="27"/>
    </row>
    <row r="328" spans="1:104" x14ac:dyDescent="0.2">
      <c r="A328" s="34"/>
      <c r="B328" s="37"/>
      <c r="C328" s="195" t="s">
        <v>319</v>
      </c>
      <c r="D328" s="196"/>
      <c r="E328" s="38">
        <v>49.834899999999998</v>
      </c>
      <c r="F328" s="161"/>
      <c r="G328" s="40"/>
      <c r="M328" s="36" t="s">
        <v>319</v>
      </c>
      <c r="O328" s="27"/>
    </row>
    <row r="329" spans="1:104" x14ac:dyDescent="0.2">
      <c r="A329" s="28">
        <v>95</v>
      </c>
      <c r="B329" s="29" t="s">
        <v>320</v>
      </c>
      <c r="C329" s="30" t="s">
        <v>321</v>
      </c>
      <c r="D329" s="31" t="s">
        <v>136</v>
      </c>
      <c r="E329" s="32">
        <v>50.36</v>
      </c>
      <c r="F329" s="169"/>
      <c r="G329" s="33">
        <f>E329*F329</f>
        <v>0</v>
      </c>
      <c r="O329" s="27">
        <v>2</v>
      </c>
      <c r="AA329" s="3">
        <v>3</v>
      </c>
      <c r="AB329" s="3">
        <v>7</v>
      </c>
      <c r="AC329" s="3">
        <v>5976600</v>
      </c>
      <c r="AZ329" s="3">
        <v>2</v>
      </c>
      <c r="BA329" s="3">
        <f>IF(AZ329=1,G329,0)</f>
        <v>0</v>
      </c>
      <c r="BB329" s="3">
        <f>IF(AZ329=2,G329,0)</f>
        <v>0</v>
      </c>
      <c r="BC329" s="3">
        <f>IF(AZ329=3,G329,0)</f>
        <v>0</v>
      </c>
      <c r="BD329" s="3">
        <f>IF(AZ329=4,G329,0)</f>
        <v>0</v>
      </c>
      <c r="BE329" s="3">
        <f>IF(AZ329=5,G329,0)</f>
        <v>0</v>
      </c>
      <c r="CA329" s="27">
        <v>3</v>
      </c>
      <c r="CB329" s="27">
        <v>7</v>
      </c>
      <c r="CZ329" s="3">
        <v>2.2000000000000001E-4</v>
      </c>
    </row>
    <row r="330" spans="1:104" x14ac:dyDescent="0.2">
      <c r="A330" s="28">
        <v>96</v>
      </c>
      <c r="B330" s="29" t="s">
        <v>322</v>
      </c>
      <c r="C330" s="30" t="s">
        <v>323</v>
      </c>
      <c r="D330" s="31" t="s">
        <v>4</v>
      </c>
      <c r="E330" s="169"/>
      <c r="F330" s="169"/>
      <c r="G330" s="33">
        <f>E330*F330</f>
        <v>0</v>
      </c>
      <c r="O330" s="27">
        <v>2</v>
      </c>
      <c r="AA330" s="3">
        <v>7</v>
      </c>
      <c r="AB330" s="3">
        <v>1002</v>
      </c>
      <c r="AC330" s="3">
        <v>5</v>
      </c>
      <c r="AZ330" s="3">
        <v>2</v>
      </c>
      <c r="BA330" s="3">
        <f>IF(AZ330=1,G330,0)</f>
        <v>0</v>
      </c>
      <c r="BB330" s="3">
        <f>IF(AZ330=2,G330,0)</f>
        <v>0</v>
      </c>
      <c r="BC330" s="3">
        <f>IF(AZ330=3,G330,0)</f>
        <v>0</v>
      </c>
      <c r="BD330" s="3">
        <f>IF(AZ330=4,G330,0)</f>
        <v>0</v>
      </c>
      <c r="BE330" s="3">
        <f>IF(AZ330=5,G330,0)</f>
        <v>0</v>
      </c>
      <c r="CA330" s="27">
        <v>7</v>
      </c>
      <c r="CB330" s="27">
        <v>1002</v>
      </c>
      <c r="CZ330" s="3">
        <v>0</v>
      </c>
    </row>
    <row r="331" spans="1:104" x14ac:dyDescent="0.2">
      <c r="A331" s="41"/>
      <c r="B331" s="42" t="s">
        <v>15</v>
      </c>
      <c r="C331" s="43" t="str">
        <f>CONCATENATE(B306," ",C306)</f>
        <v>781 Obklady keramické</v>
      </c>
      <c r="D331" s="44"/>
      <c r="E331" s="45"/>
      <c r="F331" s="46"/>
      <c r="G331" s="47">
        <f>SUM(G306:G330)</f>
        <v>0</v>
      </c>
      <c r="O331" s="27">
        <v>4</v>
      </c>
      <c r="BA331" s="48">
        <f>SUM(BA306:BA330)</f>
        <v>0</v>
      </c>
      <c r="BB331" s="48">
        <f>SUM(BB306:BB330)</f>
        <v>0</v>
      </c>
      <c r="BC331" s="48">
        <f>SUM(BC306:BC330)</f>
        <v>0</v>
      </c>
      <c r="BD331" s="48">
        <f>SUM(BD306:BD330)</f>
        <v>0</v>
      </c>
      <c r="BE331" s="48">
        <f>SUM(BE306:BE330)</f>
        <v>0</v>
      </c>
    </row>
    <row r="332" spans="1:104" x14ac:dyDescent="0.2">
      <c r="A332" s="20" t="s">
        <v>14</v>
      </c>
      <c r="B332" s="21" t="s">
        <v>324</v>
      </c>
      <c r="C332" s="22" t="s">
        <v>325</v>
      </c>
      <c r="D332" s="23"/>
      <c r="E332" s="24"/>
      <c r="F332" s="24"/>
      <c r="G332" s="25"/>
      <c r="H332" s="26"/>
      <c r="I332" s="26"/>
      <c r="O332" s="27">
        <v>1</v>
      </c>
    </row>
    <row r="333" spans="1:104" x14ac:dyDescent="0.2">
      <c r="A333" s="28">
        <v>97</v>
      </c>
      <c r="B333" s="29" t="s">
        <v>326</v>
      </c>
      <c r="C333" s="30" t="s">
        <v>904</v>
      </c>
      <c r="D333" s="31" t="s">
        <v>24</v>
      </c>
      <c r="E333" s="32">
        <v>256.33699999999999</v>
      </c>
      <c r="F333" s="169"/>
      <c r="G333" s="33">
        <f>E333*F333</f>
        <v>0</v>
      </c>
      <c r="O333" s="27">
        <v>2</v>
      </c>
      <c r="AA333" s="3">
        <v>1</v>
      </c>
      <c r="AB333" s="3">
        <v>7</v>
      </c>
      <c r="AC333" s="3">
        <v>7</v>
      </c>
      <c r="AZ333" s="3">
        <v>2</v>
      </c>
      <c r="BA333" s="3">
        <f>IF(AZ333=1,G333,0)</f>
        <v>0</v>
      </c>
      <c r="BB333" s="3">
        <f>IF(AZ333=2,G333,0)</f>
        <v>0</v>
      </c>
      <c r="BC333" s="3">
        <f>IF(AZ333=3,G333,0)</f>
        <v>0</v>
      </c>
      <c r="BD333" s="3">
        <f>IF(AZ333=4,G333,0)</f>
        <v>0</v>
      </c>
      <c r="BE333" s="3">
        <f>IF(AZ333=5,G333,0)</f>
        <v>0</v>
      </c>
      <c r="CA333" s="27">
        <v>1</v>
      </c>
      <c r="CB333" s="27">
        <v>7</v>
      </c>
      <c r="CZ333" s="3">
        <v>1.2999999999999999E-4</v>
      </c>
    </row>
    <row r="334" spans="1:104" x14ac:dyDescent="0.2">
      <c r="A334" s="34"/>
      <c r="B334" s="37"/>
      <c r="C334" s="195" t="s">
        <v>327</v>
      </c>
      <c r="D334" s="196"/>
      <c r="E334" s="38">
        <v>0</v>
      </c>
      <c r="F334" s="161"/>
      <c r="G334" s="40"/>
      <c r="M334" s="36" t="s">
        <v>327</v>
      </c>
      <c r="O334" s="27"/>
    </row>
    <row r="335" spans="1:104" x14ac:dyDescent="0.2">
      <c r="A335" s="34"/>
      <c r="B335" s="37"/>
      <c r="C335" s="195" t="s">
        <v>51</v>
      </c>
      <c r="D335" s="196"/>
      <c r="E335" s="38">
        <v>25.59</v>
      </c>
      <c r="F335" s="161"/>
      <c r="G335" s="40"/>
      <c r="M335" s="36" t="s">
        <v>51</v>
      </c>
      <c r="O335" s="27"/>
    </row>
    <row r="336" spans="1:104" x14ac:dyDescent="0.2">
      <c r="A336" s="34"/>
      <c r="B336" s="37"/>
      <c r="C336" s="195" t="s">
        <v>52</v>
      </c>
      <c r="D336" s="196"/>
      <c r="E336" s="38">
        <v>38.42</v>
      </c>
      <c r="F336" s="161"/>
      <c r="G336" s="40"/>
      <c r="M336" s="36" t="s">
        <v>52</v>
      </c>
      <c r="O336" s="27"/>
    </row>
    <row r="337" spans="1:104" x14ac:dyDescent="0.2">
      <c r="A337" s="34"/>
      <c r="B337" s="37"/>
      <c r="C337" s="195" t="s">
        <v>53</v>
      </c>
      <c r="D337" s="196"/>
      <c r="E337" s="38">
        <v>4</v>
      </c>
      <c r="F337" s="161"/>
      <c r="G337" s="40"/>
      <c r="M337" s="36" t="s">
        <v>53</v>
      </c>
      <c r="O337" s="27"/>
    </row>
    <row r="338" spans="1:104" x14ac:dyDescent="0.2">
      <c r="A338" s="34"/>
      <c r="B338" s="37"/>
      <c r="C338" s="195" t="s">
        <v>54</v>
      </c>
      <c r="D338" s="196"/>
      <c r="E338" s="38">
        <v>5.13</v>
      </c>
      <c r="F338" s="161"/>
      <c r="G338" s="40"/>
      <c r="M338" s="36" t="s">
        <v>54</v>
      </c>
      <c r="O338" s="27"/>
    </row>
    <row r="339" spans="1:104" x14ac:dyDescent="0.2">
      <c r="A339" s="34"/>
      <c r="B339" s="37"/>
      <c r="C339" s="195" t="s">
        <v>55</v>
      </c>
      <c r="D339" s="196"/>
      <c r="E339" s="38">
        <v>2.2000000000000002</v>
      </c>
      <c r="F339" s="161"/>
      <c r="G339" s="40"/>
      <c r="M339" s="36" t="s">
        <v>55</v>
      </c>
      <c r="O339" s="27"/>
    </row>
    <row r="340" spans="1:104" x14ac:dyDescent="0.2">
      <c r="A340" s="34"/>
      <c r="B340" s="37"/>
      <c r="C340" s="195" t="s">
        <v>59</v>
      </c>
      <c r="D340" s="196"/>
      <c r="E340" s="38">
        <v>0</v>
      </c>
      <c r="F340" s="161"/>
      <c r="G340" s="40"/>
      <c r="M340" s="36" t="s">
        <v>59</v>
      </c>
      <c r="O340" s="27"/>
    </row>
    <row r="341" spans="1:104" x14ac:dyDescent="0.2">
      <c r="A341" s="34"/>
      <c r="B341" s="37"/>
      <c r="C341" s="195" t="s">
        <v>328</v>
      </c>
      <c r="D341" s="196"/>
      <c r="E341" s="38">
        <v>70.325000000000003</v>
      </c>
      <c r="F341" s="161"/>
      <c r="G341" s="40"/>
      <c r="M341" s="36" t="s">
        <v>328</v>
      </c>
      <c r="O341" s="27"/>
    </row>
    <row r="342" spans="1:104" x14ac:dyDescent="0.2">
      <c r="A342" s="34"/>
      <c r="B342" s="37"/>
      <c r="C342" s="195" t="s">
        <v>26</v>
      </c>
      <c r="D342" s="196"/>
      <c r="E342" s="38">
        <v>-10.125</v>
      </c>
      <c r="F342" s="161"/>
      <c r="G342" s="40"/>
      <c r="M342" s="36" t="s">
        <v>26</v>
      </c>
      <c r="O342" s="27"/>
    </row>
    <row r="343" spans="1:104" x14ac:dyDescent="0.2">
      <c r="A343" s="34"/>
      <c r="B343" s="37"/>
      <c r="C343" s="195" t="s">
        <v>329</v>
      </c>
      <c r="D343" s="196"/>
      <c r="E343" s="38">
        <v>-3.1520000000000001</v>
      </c>
      <c r="F343" s="161"/>
      <c r="G343" s="40"/>
      <c r="M343" s="36" t="s">
        <v>329</v>
      </c>
      <c r="O343" s="27"/>
    </row>
    <row r="344" spans="1:104" x14ac:dyDescent="0.2">
      <c r="A344" s="34"/>
      <c r="B344" s="37"/>
      <c r="C344" s="195" t="s">
        <v>330</v>
      </c>
      <c r="D344" s="196"/>
      <c r="E344" s="38">
        <v>79.75</v>
      </c>
      <c r="F344" s="161"/>
      <c r="G344" s="40"/>
      <c r="M344" s="36" t="s">
        <v>330</v>
      </c>
      <c r="O344" s="27"/>
    </row>
    <row r="345" spans="1:104" x14ac:dyDescent="0.2">
      <c r="A345" s="34"/>
      <c r="B345" s="37"/>
      <c r="C345" s="195" t="s">
        <v>29</v>
      </c>
      <c r="D345" s="196"/>
      <c r="E345" s="38">
        <v>-9</v>
      </c>
      <c r="F345" s="161"/>
      <c r="G345" s="40"/>
      <c r="M345" s="36" t="s">
        <v>29</v>
      </c>
      <c r="O345" s="27"/>
    </row>
    <row r="346" spans="1:104" x14ac:dyDescent="0.2">
      <c r="A346" s="34"/>
      <c r="B346" s="37"/>
      <c r="C346" s="195" t="s">
        <v>331</v>
      </c>
      <c r="D346" s="196"/>
      <c r="E346" s="38">
        <v>-4.9249999999999998</v>
      </c>
      <c r="F346" s="161"/>
      <c r="G346" s="40"/>
      <c r="M346" s="36" t="s">
        <v>331</v>
      </c>
      <c r="O346" s="27"/>
    </row>
    <row r="347" spans="1:104" x14ac:dyDescent="0.2">
      <c r="A347" s="34"/>
      <c r="B347" s="37"/>
      <c r="C347" s="195" t="s">
        <v>83</v>
      </c>
      <c r="D347" s="196"/>
      <c r="E347" s="38">
        <v>7.3079999999999998</v>
      </c>
      <c r="F347" s="161"/>
      <c r="G347" s="40"/>
      <c r="M347" s="36" t="s">
        <v>83</v>
      </c>
      <c r="O347" s="27"/>
    </row>
    <row r="348" spans="1:104" x14ac:dyDescent="0.2">
      <c r="A348" s="34"/>
      <c r="B348" s="37"/>
      <c r="C348" s="195" t="s">
        <v>332</v>
      </c>
      <c r="D348" s="196"/>
      <c r="E348" s="38">
        <v>44.786000000000001</v>
      </c>
      <c r="F348" s="161"/>
      <c r="G348" s="40"/>
      <c r="M348" s="36" t="s">
        <v>332</v>
      </c>
      <c r="O348" s="27"/>
    </row>
    <row r="349" spans="1:104" x14ac:dyDescent="0.2">
      <c r="A349" s="34"/>
      <c r="B349" s="37"/>
      <c r="C349" s="195" t="s">
        <v>333</v>
      </c>
      <c r="D349" s="196"/>
      <c r="E349" s="38">
        <v>6.03</v>
      </c>
      <c r="F349" s="161"/>
      <c r="G349" s="40"/>
      <c r="M349" s="36" t="s">
        <v>333</v>
      </c>
      <c r="O349" s="27"/>
    </row>
    <row r="350" spans="1:104" x14ac:dyDescent="0.2">
      <c r="A350" s="28">
        <v>98</v>
      </c>
      <c r="B350" s="29" t="s">
        <v>334</v>
      </c>
      <c r="C350" s="30" t="s">
        <v>335</v>
      </c>
      <c r="D350" s="31" t="s">
        <v>24</v>
      </c>
      <c r="E350" s="32">
        <v>256.33699999999999</v>
      </c>
      <c r="F350" s="169"/>
      <c r="G350" s="33">
        <f>E350*F350</f>
        <v>0</v>
      </c>
      <c r="O350" s="27">
        <v>2</v>
      </c>
      <c r="AA350" s="3">
        <v>1</v>
      </c>
      <c r="AB350" s="3">
        <v>7</v>
      </c>
      <c r="AC350" s="3">
        <v>7</v>
      </c>
      <c r="AZ350" s="3">
        <v>2</v>
      </c>
      <c r="BA350" s="3">
        <f>IF(AZ350=1,G350,0)</f>
        <v>0</v>
      </c>
      <c r="BB350" s="3">
        <f>IF(AZ350=2,G350,0)</f>
        <v>0</v>
      </c>
      <c r="BC350" s="3">
        <f>IF(AZ350=3,G350,0)</f>
        <v>0</v>
      </c>
      <c r="BD350" s="3">
        <f>IF(AZ350=4,G350,0)</f>
        <v>0</v>
      </c>
      <c r="BE350" s="3">
        <f>IF(AZ350=5,G350,0)</f>
        <v>0</v>
      </c>
      <c r="CA350" s="27">
        <v>1</v>
      </c>
      <c r="CB350" s="27">
        <v>7</v>
      </c>
      <c r="CZ350" s="3">
        <v>2.9E-4</v>
      </c>
    </row>
    <row r="351" spans="1:104" x14ac:dyDescent="0.2">
      <c r="A351" s="41"/>
      <c r="B351" s="42" t="s">
        <v>15</v>
      </c>
      <c r="C351" s="43" t="str">
        <f>CONCATENATE(B332," ",C332)</f>
        <v>784 Malby</v>
      </c>
      <c r="D351" s="44"/>
      <c r="E351" s="45"/>
      <c r="F351" s="46"/>
      <c r="G351" s="47">
        <f>SUM(G332:G350)</f>
        <v>0</v>
      </c>
      <c r="O351" s="27">
        <v>4</v>
      </c>
      <c r="BA351" s="48">
        <f>SUM(BA332:BA350)</f>
        <v>0</v>
      </c>
      <c r="BB351" s="48">
        <f>SUM(BB332:BB350)</f>
        <v>0</v>
      </c>
      <c r="BC351" s="48">
        <f>SUM(BC332:BC350)</f>
        <v>0</v>
      </c>
      <c r="BD351" s="48">
        <f>SUM(BD332:BD350)</f>
        <v>0</v>
      </c>
      <c r="BE351" s="48">
        <f>SUM(BE332:BE350)</f>
        <v>0</v>
      </c>
    </row>
    <row r="352" spans="1:104" x14ac:dyDescent="0.2">
      <c r="E352" s="3"/>
    </row>
    <row r="353" spans="3:7" x14ac:dyDescent="0.2">
      <c r="E353" s="3"/>
    </row>
    <row r="354" spans="3:7" s="57" customFormat="1" x14ac:dyDescent="0.2">
      <c r="C354" s="57" t="s">
        <v>387</v>
      </c>
      <c r="G354" s="148">
        <f>G351+G331+G305+G280+G236+G214+G193+G182+G159+G156+G132+G128+G120+G117+G111+G104+G77+G66</f>
        <v>0</v>
      </c>
    </row>
    <row r="355" spans="3:7" x14ac:dyDescent="0.2">
      <c r="E355" s="3"/>
    </row>
    <row r="356" spans="3:7" x14ac:dyDescent="0.2">
      <c r="E356" s="3"/>
    </row>
    <row r="357" spans="3:7" x14ac:dyDescent="0.2">
      <c r="E357" s="3"/>
    </row>
    <row r="358" spans="3:7" x14ac:dyDescent="0.2">
      <c r="E358" s="3"/>
    </row>
    <row r="359" spans="3:7" x14ac:dyDescent="0.2">
      <c r="E359" s="3"/>
    </row>
    <row r="360" spans="3:7" x14ac:dyDescent="0.2">
      <c r="E360" s="3"/>
    </row>
    <row r="361" spans="3:7" x14ac:dyDescent="0.2">
      <c r="E361" s="3"/>
    </row>
    <row r="362" spans="3:7" x14ac:dyDescent="0.2">
      <c r="E362" s="3"/>
    </row>
    <row r="363" spans="3:7" x14ac:dyDescent="0.2">
      <c r="E363" s="3"/>
    </row>
    <row r="364" spans="3:7" x14ac:dyDescent="0.2">
      <c r="E364" s="3"/>
    </row>
    <row r="365" spans="3:7" x14ac:dyDescent="0.2">
      <c r="E365" s="3"/>
    </row>
    <row r="366" spans="3:7" x14ac:dyDescent="0.2">
      <c r="E366" s="3"/>
    </row>
    <row r="367" spans="3:7" x14ac:dyDescent="0.2">
      <c r="E367" s="3"/>
    </row>
    <row r="368" spans="3:7" x14ac:dyDescent="0.2">
      <c r="E368" s="3"/>
    </row>
    <row r="369" spans="1:7" x14ac:dyDescent="0.2">
      <c r="E369" s="3"/>
    </row>
    <row r="370" spans="1:7" x14ac:dyDescent="0.2">
      <c r="E370" s="3"/>
    </row>
    <row r="371" spans="1:7" x14ac:dyDescent="0.2">
      <c r="E371" s="3"/>
    </row>
    <row r="372" spans="1:7" x14ac:dyDescent="0.2">
      <c r="E372" s="3"/>
    </row>
    <row r="373" spans="1:7" x14ac:dyDescent="0.2">
      <c r="E373" s="3"/>
    </row>
    <row r="374" spans="1:7" x14ac:dyDescent="0.2">
      <c r="E374" s="3"/>
    </row>
    <row r="375" spans="1:7" x14ac:dyDescent="0.2">
      <c r="A375" s="49"/>
      <c r="B375" s="49"/>
      <c r="C375" s="49"/>
      <c r="D375" s="49"/>
      <c r="E375" s="49"/>
      <c r="F375" s="49"/>
      <c r="G375" s="49"/>
    </row>
    <row r="376" spans="1:7" x14ac:dyDescent="0.2">
      <c r="A376" s="49"/>
      <c r="B376" s="49"/>
      <c r="C376" s="49"/>
      <c r="D376" s="49"/>
      <c r="E376" s="49"/>
      <c r="F376" s="49"/>
      <c r="G376" s="49"/>
    </row>
    <row r="377" spans="1:7" x14ac:dyDescent="0.2">
      <c r="A377" s="49"/>
      <c r="B377" s="49"/>
      <c r="C377" s="49"/>
      <c r="D377" s="49"/>
      <c r="E377" s="49"/>
      <c r="F377" s="49"/>
      <c r="G377" s="49"/>
    </row>
    <row r="378" spans="1:7" x14ac:dyDescent="0.2">
      <c r="A378" s="49"/>
      <c r="B378" s="49"/>
      <c r="C378" s="49"/>
      <c r="D378" s="49"/>
      <c r="E378" s="49"/>
      <c r="F378" s="49"/>
      <c r="G378" s="49"/>
    </row>
    <row r="379" spans="1:7" x14ac:dyDescent="0.2">
      <c r="E379" s="3"/>
    </row>
    <row r="380" spans="1:7" x14ac:dyDescent="0.2">
      <c r="E380" s="3"/>
    </row>
    <row r="381" spans="1:7" x14ac:dyDescent="0.2">
      <c r="E381" s="3"/>
    </row>
    <row r="382" spans="1:7" x14ac:dyDescent="0.2">
      <c r="E382" s="3"/>
    </row>
    <row r="383" spans="1:7" x14ac:dyDescent="0.2">
      <c r="E383" s="3"/>
    </row>
    <row r="384" spans="1:7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1:7" x14ac:dyDescent="0.2">
      <c r="E401" s="3"/>
    </row>
    <row r="402" spans="1:7" x14ac:dyDescent="0.2">
      <c r="E402" s="3"/>
    </row>
    <row r="403" spans="1:7" x14ac:dyDescent="0.2">
      <c r="E403" s="3"/>
    </row>
    <row r="404" spans="1:7" x14ac:dyDescent="0.2">
      <c r="E404" s="3"/>
    </row>
    <row r="405" spans="1:7" x14ac:dyDescent="0.2">
      <c r="E405" s="3"/>
    </row>
    <row r="406" spans="1:7" x14ac:dyDescent="0.2">
      <c r="E406" s="3"/>
    </row>
    <row r="407" spans="1:7" x14ac:dyDescent="0.2">
      <c r="E407" s="3"/>
    </row>
    <row r="408" spans="1:7" x14ac:dyDescent="0.2">
      <c r="E408" s="3"/>
    </row>
    <row r="409" spans="1:7" x14ac:dyDescent="0.2">
      <c r="E409" s="3"/>
    </row>
    <row r="410" spans="1:7" x14ac:dyDescent="0.2">
      <c r="A410" s="50"/>
      <c r="B410" s="50"/>
    </row>
    <row r="411" spans="1:7" x14ac:dyDescent="0.2">
      <c r="A411" s="49"/>
      <c r="B411" s="49"/>
      <c r="C411" s="52"/>
      <c r="D411" s="52"/>
      <c r="E411" s="53"/>
      <c r="F411" s="52"/>
      <c r="G411" s="54"/>
    </row>
    <row r="412" spans="1:7" x14ac:dyDescent="0.2">
      <c r="A412" s="55"/>
      <c r="B412" s="55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  <row r="415" spans="1:7" x14ac:dyDescent="0.2">
      <c r="A415" s="49"/>
      <c r="B415" s="49"/>
      <c r="C415" s="49"/>
      <c r="D415" s="49"/>
      <c r="E415" s="56"/>
      <c r="F415" s="49"/>
      <c r="G415" s="49"/>
    </row>
    <row r="416" spans="1:7" x14ac:dyDescent="0.2">
      <c r="A416" s="49"/>
      <c r="B416" s="49"/>
      <c r="C416" s="49"/>
      <c r="D416" s="49"/>
      <c r="E416" s="56"/>
      <c r="F416" s="49"/>
      <c r="G416" s="49"/>
    </row>
    <row r="417" spans="1:7" x14ac:dyDescent="0.2">
      <c r="A417" s="49"/>
      <c r="B417" s="49"/>
      <c r="C417" s="49"/>
      <c r="D417" s="49"/>
      <c r="E417" s="56"/>
      <c r="F417" s="49"/>
      <c r="G417" s="49"/>
    </row>
    <row r="418" spans="1:7" x14ac:dyDescent="0.2">
      <c r="A418" s="49"/>
      <c r="B418" s="49"/>
      <c r="C418" s="49"/>
      <c r="D418" s="49"/>
      <c r="E418" s="56"/>
      <c r="F418" s="49"/>
      <c r="G418" s="49"/>
    </row>
    <row r="419" spans="1:7" x14ac:dyDescent="0.2">
      <c r="A419" s="49"/>
      <c r="B419" s="49"/>
      <c r="C419" s="49"/>
      <c r="D419" s="49"/>
      <c r="E419" s="56"/>
      <c r="F419" s="49"/>
      <c r="G419" s="49"/>
    </row>
    <row r="420" spans="1:7" x14ac:dyDescent="0.2">
      <c r="A420" s="49"/>
      <c r="B420" s="49"/>
      <c r="C420" s="49"/>
      <c r="D420" s="49"/>
      <c r="E420" s="56"/>
      <c r="F420" s="49"/>
      <c r="G420" s="49"/>
    </row>
    <row r="421" spans="1:7" x14ac:dyDescent="0.2">
      <c r="A421" s="49"/>
      <c r="B421" s="49"/>
      <c r="C421" s="49"/>
      <c r="D421" s="49"/>
      <c r="E421" s="56"/>
      <c r="F421" s="49"/>
      <c r="G421" s="49"/>
    </row>
    <row r="422" spans="1:7" x14ac:dyDescent="0.2">
      <c r="A422" s="49"/>
      <c r="B422" s="49"/>
      <c r="C422" s="49"/>
      <c r="D422" s="49"/>
      <c r="E422" s="56"/>
      <c r="F422" s="49"/>
      <c r="G422" s="49"/>
    </row>
    <row r="423" spans="1:7" x14ac:dyDescent="0.2">
      <c r="A423" s="49"/>
      <c r="B423" s="49"/>
      <c r="C423" s="49"/>
      <c r="D423" s="49"/>
      <c r="E423" s="56"/>
      <c r="F423" s="49"/>
      <c r="G423" s="49"/>
    </row>
    <row r="424" spans="1:7" x14ac:dyDescent="0.2">
      <c r="A424" s="49"/>
      <c r="B424" s="49"/>
      <c r="C424" s="49"/>
      <c r="D424" s="49"/>
      <c r="E424" s="56"/>
      <c r="F424" s="49"/>
      <c r="G424" s="49"/>
    </row>
  </sheetData>
  <sheetProtection password="DE18" sheet="1" objects="1" scenarios="1"/>
  <mergeCells count="215">
    <mergeCell ref="C345:D345"/>
    <mergeCell ref="C346:D346"/>
    <mergeCell ref="C347:D347"/>
    <mergeCell ref="C348:D348"/>
    <mergeCell ref="C349:D349"/>
    <mergeCell ref="C339:D339"/>
    <mergeCell ref="C340:D340"/>
    <mergeCell ref="C341:D341"/>
    <mergeCell ref="C342:D342"/>
    <mergeCell ref="C343:D343"/>
    <mergeCell ref="C344:D344"/>
    <mergeCell ref="C325:D325"/>
    <mergeCell ref="C327:D327"/>
    <mergeCell ref="C328:D328"/>
    <mergeCell ref="C334:D334"/>
    <mergeCell ref="C335:D335"/>
    <mergeCell ref="C336:D336"/>
    <mergeCell ref="C337:D337"/>
    <mergeCell ref="C338:D338"/>
    <mergeCell ref="C308:D308"/>
    <mergeCell ref="C309:D309"/>
    <mergeCell ref="C310:D310"/>
    <mergeCell ref="C311:D311"/>
    <mergeCell ref="C312:D312"/>
    <mergeCell ref="C313:D313"/>
    <mergeCell ref="C318:D318"/>
    <mergeCell ref="C319:D319"/>
    <mergeCell ref="C320:D320"/>
    <mergeCell ref="C299:D299"/>
    <mergeCell ref="C300:D300"/>
    <mergeCell ref="C301:D301"/>
    <mergeCell ref="C302:D302"/>
    <mergeCell ref="C303:D303"/>
    <mergeCell ref="C321:D321"/>
    <mergeCell ref="C322:D322"/>
    <mergeCell ref="C323:D323"/>
    <mergeCell ref="C324:D324"/>
    <mergeCell ref="C292:D292"/>
    <mergeCell ref="C293:D293"/>
    <mergeCell ref="C294:D294"/>
    <mergeCell ref="C295:D295"/>
    <mergeCell ref="C296:D296"/>
    <mergeCell ref="C297:D297"/>
    <mergeCell ref="C278:D278"/>
    <mergeCell ref="C283:D283"/>
    <mergeCell ref="C284:D284"/>
    <mergeCell ref="C286:D286"/>
    <mergeCell ref="C287:D287"/>
    <mergeCell ref="C288:D288"/>
    <mergeCell ref="C289:D289"/>
    <mergeCell ref="C291:D291"/>
    <mergeCell ref="C271:D271"/>
    <mergeCell ref="C272:D272"/>
    <mergeCell ref="C274:D274"/>
    <mergeCell ref="C275:D275"/>
    <mergeCell ref="C276:D276"/>
    <mergeCell ref="C277:D277"/>
    <mergeCell ref="C263:D263"/>
    <mergeCell ref="C264:D264"/>
    <mergeCell ref="C267:D267"/>
    <mergeCell ref="C268:D268"/>
    <mergeCell ref="C269:D269"/>
    <mergeCell ref="C270:D270"/>
    <mergeCell ref="C256:D256"/>
    <mergeCell ref="C257:D257"/>
    <mergeCell ref="C258:D258"/>
    <mergeCell ref="C259:D259"/>
    <mergeCell ref="C261:D261"/>
    <mergeCell ref="C262:D262"/>
    <mergeCell ref="C249:D249"/>
    <mergeCell ref="C250:D250"/>
    <mergeCell ref="C251:D251"/>
    <mergeCell ref="C252:D252"/>
    <mergeCell ref="C253:D253"/>
    <mergeCell ref="C254:D254"/>
    <mergeCell ref="C239:D239"/>
    <mergeCell ref="C240:D240"/>
    <mergeCell ref="C241:D241"/>
    <mergeCell ref="C242:D242"/>
    <mergeCell ref="C244:D244"/>
    <mergeCell ref="C245:D245"/>
    <mergeCell ref="C246:D246"/>
    <mergeCell ref="C247:D247"/>
    <mergeCell ref="C209:D209"/>
    <mergeCell ref="C210:D210"/>
    <mergeCell ref="C217:D217"/>
    <mergeCell ref="C218:D218"/>
    <mergeCell ref="C202:D202"/>
    <mergeCell ref="C204:D204"/>
    <mergeCell ref="C205:D205"/>
    <mergeCell ref="C206:D206"/>
    <mergeCell ref="C207:D207"/>
    <mergeCell ref="C208:D208"/>
    <mergeCell ref="C196:D196"/>
    <mergeCell ref="C197:D197"/>
    <mergeCell ref="C198:D198"/>
    <mergeCell ref="C199:D199"/>
    <mergeCell ref="C200:D200"/>
    <mergeCell ref="C201:D201"/>
    <mergeCell ref="C175:D175"/>
    <mergeCell ref="C176:D176"/>
    <mergeCell ref="C177:D177"/>
    <mergeCell ref="C178:D178"/>
    <mergeCell ref="C179:D179"/>
    <mergeCell ref="C180:D180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42:D142"/>
    <mergeCell ref="C143:D143"/>
    <mergeCell ref="C144:D144"/>
    <mergeCell ref="C145:D145"/>
    <mergeCell ref="C146:D146"/>
    <mergeCell ref="C148:D148"/>
    <mergeCell ref="C131:D131"/>
    <mergeCell ref="C135:D135"/>
    <mergeCell ref="C136:D136"/>
    <mergeCell ref="C138:D138"/>
    <mergeCell ref="C139:D139"/>
    <mergeCell ref="C141:D141"/>
    <mergeCell ref="C123:D123"/>
    <mergeCell ref="C124:D124"/>
    <mergeCell ref="C125:D125"/>
    <mergeCell ref="C126:D126"/>
    <mergeCell ref="C127:D127"/>
    <mergeCell ref="C101:D101"/>
    <mergeCell ref="C107:G107"/>
    <mergeCell ref="C109:D109"/>
    <mergeCell ref="C94:D94"/>
    <mergeCell ref="C95:D95"/>
    <mergeCell ref="C96:D96"/>
    <mergeCell ref="C98:D98"/>
    <mergeCell ref="C99:D99"/>
    <mergeCell ref="C100:D100"/>
    <mergeCell ref="C88:D88"/>
    <mergeCell ref="C89:D89"/>
    <mergeCell ref="C90:D90"/>
    <mergeCell ref="C91:D91"/>
    <mergeCell ref="C92:D92"/>
    <mergeCell ref="C93:D93"/>
    <mergeCell ref="C76:D76"/>
    <mergeCell ref="C80:D80"/>
    <mergeCell ref="C81:D81"/>
    <mergeCell ref="C82:D82"/>
    <mergeCell ref="C83:D83"/>
    <mergeCell ref="C84:D84"/>
    <mergeCell ref="C85:D85"/>
    <mergeCell ref="C86:D86"/>
    <mergeCell ref="C64:D64"/>
    <mergeCell ref="C65:D65"/>
    <mergeCell ref="C69:D69"/>
    <mergeCell ref="C70:D70"/>
    <mergeCell ref="C71:D71"/>
    <mergeCell ref="C73:D73"/>
    <mergeCell ref="C74:D74"/>
    <mergeCell ref="C75:D75"/>
    <mergeCell ref="C57:D57"/>
    <mergeCell ref="C58:D58"/>
    <mergeCell ref="C59:D59"/>
    <mergeCell ref="C60:D60"/>
    <mergeCell ref="C62:D62"/>
    <mergeCell ref="C63:D63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8:D38"/>
    <mergeCell ref="C39:D39"/>
    <mergeCell ref="C41:D41"/>
    <mergeCell ref="C42:D42"/>
    <mergeCell ref="C43:D43"/>
    <mergeCell ref="C44:D44"/>
    <mergeCell ref="C31:D31"/>
    <mergeCell ref="C33:D33"/>
    <mergeCell ref="C34:D34"/>
    <mergeCell ref="C35:D35"/>
    <mergeCell ref="C36:D36"/>
    <mergeCell ref="C37:D37"/>
    <mergeCell ref="C23:D23"/>
    <mergeCell ref="C25:D25"/>
    <mergeCell ref="C26:D26"/>
    <mergeCell ref="C28:D28"/>
    <mergeCell ref="C30:D30"/>
    <mergeCell ref="C14:D14"/>
    <mergeCell ref="C15:D15"/>
    <mergeCell ref="C16:D16"/>
    <mergeCell ref="C18:D18"/>
    <mergeCell ref="C19:D19"/>
    <mergeCell ref="C20:D20"/>
    <mergeCell ref="A1:G1"/>
    <mergeCell ref="A3:B3"/>
    <mergeCell ref="A4:B4"/>
    <mergeCell ref="E4:G4"/>
    <mergeCell ref="C10:D10"/>
    <mergeCell ref="C11:D11"/>
    <mergeCell ref="C12:D12"/>
    <mergeCell ref="C13:D13"/>
    <mergeCell ref="C22:D2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view="pageBreakPreview" zoomScale="90" zoomScaleNormal="100" zoomScaleSheetLayoutView="90" workbookViewId="0">
      <selection activeCell="C2" sqref="C2:C19"/>
    </sheetView>
  </sheetViews>
  <sheetFormatPr defaultRowHeight="12.75" x14ac:dyDescent="0.2"/>
  <cols>
    <col min="1" max="1" width="52.42578125" style="62" customWidth="1"/>
    <col min="2" max="2" width="6.7109375" style="62" bestFit="1" customWidth="1"/>
    <col min="3" max="3" width="10.28515625" style="62" bestFit="1" customWidth="1"/>
    <col min="4" max="4" width="10.7109375" style="62" bestFit="1" customWidth="1"/>
    <col min="5" max="5" width="14.85546875" style="62" bestFit="1" customWidth="1"/>
    <col min="6" max="256" width="9.140625" style="62"/>
    <col min="257" max="257" width="46.42578125" style="62" bestFit="1" customWidth="1"/>
    <col min="258" max="258" width="6.7109375" style="62" bestFit="1" customWidth="1"/>
    <col min="259" max="259" width="10.140625" style="62" bestFit="1" customWidth="1"/>
    <col min="260" max="260" width="10.5703125" style="62" bestFit="1" customWidth="1"/>
    <col min="261" max="261" width="13.42578125" style="62" bestFit="1" customWidth="1"/>
    <col min="262" max="512" width="9.140625" style="62"/>
    <col min="513" max="513" width="46.42578125" style="62" bestFit="1" customWidth="1"/>
    <col min="514" max="514" width="6.7109375" style="62" bestFit="1" customWidth="1"/>
    <col min="515" max="515" width="10.140625" style="62" bestFit="1" customWidth="1"/>
    <col min="516" max="516" width="10.5703125" style="62" bestFit="1" customWidth="1"/>
    <col min="517" max="517" width="13.42578125" style="62" bestFit="1" customWidth="1"/>
    <col min="518" max="768" width="9.140625" style="62"/>
    <col min="769" max="769" width="46.42578125" style="62" bestFit="1" customWidth="1"/>
    <col min="770" max="770" width="6.7109375" style="62" bestFit="1" customWidth="1"/>
    <col min="771" max="771" width="10.140625" style="62" bestFit="1" customWidth="1"/>
    <col min="772" max="772" width="10.5703125" style="62" bestFit="1" customWidth="1"/>
    <col min="773" max="773" width="13.42578125" style="62" bestFit="1" customWidth="1"/>
    <col min="774" max="1024" width="9.140625" style="62"/>
    <col min="1025" max="1025" width="46.42578125" style="62" bestFit="1" customWidth="1"/>
    <col min="1026" max="1026" width="6.7109375" style="62" bestFit="1" customWidth="1"/>
    <col min="1027" max="1027" width="10.140625" style="62" bestFit="1" customWidth="1"/>
    <col min="1028" max="1028" width="10.5703125" style="62" bestFit="1" customWidth="1"/>
    <col min="1029" max="1029" width="13.42578125" style="62" bestFit="1" customWidth="1"/>
    <col min="1030" max="1280" width="9.140625" style="62"/>
    <col min="1281" max="1281" width="46.42578125" style="62" bestFit="1" customWidth="1"/>
    <col min="1282" max="1282" width="6.7109375" style="62" bestFit="1" customWidth="1"/>
    <col min="1283" max="1283" width="10.140625" style="62" bestFit="1" customWidth="1"/>
    <col min="1284" max="1284" width="10.5703125" style="62" bestFit="1" customWidth="1"/>
    <col min="1285" max="1285" width="13.42578125" style="62" bestFit="1" customWidth="1"/>
    <col min="1286" max="1536" width="9.140625" style="62"/>
    <col min="1537" max="1537" width="46.42578125" style="62" bestFit="1" customWidth="1"/>
    <col min="1538" max="1538" width="6.7109375" style="62" bestFit="1" customWidth="1"/>
    <col min="1539" max="1539" width="10.140625" style="62" bestFit="1" customWidth="1"/>
    <col min="1540" max="1540" width="10.5703125" style="62" bestFit="1" customWidth="1"/>
    <col min="1541" max="1541" width="13.42578125" style="62" bestFit="1" customWidth="1"/>
    <col min="1542" max="1792" width="9.140625" style="62"/>
    <col min="1793" max="1793" width="46.42578125" style="62" bestFit="1" customWidth="1"/>
    <col min="1794" max="1794" width="6.7109375" style="62" bestFit="1" customWidth="1"/>
    <col min="1795" max="1795" width="10.140625" style="62" bestFit="1" customWidth="1"/>
    <col min="1796" max="1796" width="10.5703125" style="62" bestFit="1" customWidth="1"/>
    <col min="1797" max="1797" width="13.42578125" style="62" bestFit="1" customWidth="1"/>
    <col min="1798" max="2048" width="9.140625" style="62"/>
    <col min="2049" max="2049" width="46.42578125" style="62" bestFit="1" customWidth="1"/>
    <col min="2050" max="2050" width="6.7109375" style="62" bestFit="1" customWidth="1"/>
    <col min="2051" max="2051" width="10.140625" style="62" bestFit="1" customWidth="1"/>
    <col min="2052" max="2052" width="10.5703125" style="62" bestFit="1" customWidth="1"/>
    <col min="2053" max="2053" width="13.42578125" style="62" bestFit="1" customWidth="1"/>
    <col min="2054" max="2304" width="9.140625" style="62"/>
    <col min="2305" max="2305" width="46.42578125" style="62" bestFit="1" customWidth="1"/>
    <col min="2306" max="2306" width="6.7109375" style="62" bestFit="1" customWidth="1"/>
    <col min="2307" max="2307" width="10.140625" style="62" bestFit="1" customWidth="1"/>
    <col min="2308" max="2308" width="10.5703125" style="62" bestFit="1" customWidth="1"/>
    <col min="2309" max="2309" width="13.42578125" style="62" bestFit="1" customWidth="1"/>
    <col min="2310" max="2560" width="9.140625" style="62"/>
    <col min="2561" max="2561" width="46.42578125" style="62" bestFit="1" customWidth="1"/>
    <col min="2562" max="2562" width="6.7109375" style="62" bestFit="1" customWidth="1"/>
    <col min="2563" max="2563" width="10.140625" style="62" bestFit="1" customWidth="1"/>
    <col min="2564" max="2564" width="10.5703125" style="62" bestFit="1" customWidth="1"/>
    <col min="2565" max="2565" width="13.42578125" style="62" bestFit="1" customWidth="1"/>
    <col min="2566" max="2816" width="9.140625" style="62"/>
    <col min="2817" max="2817" width="46.42578125" style="62" bestFit="1" customWidth="1"/>
    <col min="2818" max="2818" width="6.7109375" style="62" bestFit="1" customWidth="1"/>
    <col min="2819" max="2819" width="10.140625" style="62" bestFit="1" customWidth="1"/>
    <col min="2820" max="2820" width="10.5703125" style="62" bestFit="1" customWidth="1"/>
    <col min="2821" max="2821" width="13.42578125" style="62" bestFit="1" customWidth="1"/>
    <col min="2822" max="3072" width="9.140625" style="62"/>
    <col min="3073" max="3073" width="46.42578125" style="62" bestFit="1" customWidth="1"/>
    <col min="3074" max="3074" width="6.7109375" style="62" bestFit="1" customWidth="1"/>
    <col min="3075" max="3075" width="10.140625" style="62" bestFit="1" customWidth="1"/>
    <col min="3076" max="3076" width="10.5703125" style="62" bestFit="1" customWidth="1"/>
    <col min="3077" max="3077" width="13.42578125" style="62" bestFit="1" customWidth="1"/>
    <col min="3078" max="3328" width="9.140625" style="62"/>
    <col min="3329" max="3329" width="46.42578125" style="62" bestFit="1" customWidth="1"/>
    <col min="3330" max="3330" width="6.7109375" style="62" bestFit="1" customWidth="1"/>
    <col min="3331" max="3331" width="10.140625" style="62" bestFit="1" customWidth="1"/>
    <col min="3332" max="3332" width="10.5703125" style="62" bestFit="1" customWidth="1"/>
    <col min="3333" max="3333" width="13.42578125" style="62" bestFit="1" customWidth="1"/>
    <col min="3334" max="3584" width="9.140625" style="62"/>
    <col min="3585" max="3585" width="46.42578125" style="62" bestFit="1" customWidth="1"/>
    <col min="3586" max="3586" width="6.7109375" style="62" bestFit="1" customWidth="1"/>
    <col min="3587" max="3587" width="10.140625" style="62" bestFit="1" customWidth="1"/>
    <col min="3588" max="3588" width="10.5703125" style="62" bestFit="1" customWidth="1"/>
    <col min="3589" max="3589" width="13.42578125" style="62" bestFit="1" customWidth="1"/>
    <col min="3590" max="3840" width="9.140625" style="62"/>
    <col min="3841" max="3841" width="46.42578125" style="62" bestFit="1" customWidth="1"/>
    <col min="3842" max="3842" width="6.7109375" style="62" bestFit="1" customWidth="1"/>
    <col min="3843" max="3843" width="10.140625" style="62" bestFit="1" customWidth="1"/>
    <col min="3844" max="3844" width="10.5703125" style="62" bestFit="1" customWidth="1"/>
    <col min="3845" max="3845" width="13.42578125" style="62" bestFit="1" customWidth="1"/>
    <col min="3846" max="4096" width="9.140625" style="62"/>
    <col min="4097" max="4097" width="46.42578125" style="62" bestFit="1" customWidth="1"/>
    <col min="4098" max="4098" width="6.7109375" style="62" bestFit="1" customWidth="1"/>
    <col min="4099" max="4099" width="10.140625" style="62" bestFit="1" customWidth="1"/>
    <col min="4100" max="4100" width="10.5703125" style="62" bestFit="1" customWidth="1"/>
    <col min="4101" max="4101" width="13.42578125" style="62" bestFit="1" customWidth="1"/>
    <col min="4102" max="4352" width="9.140625" style="62"/>
    <col min="4353" max="4353" width="46.42578125" style="62" bestFit="1" customWidth="1"/>
    <col min="4354" max="4354" width="6.7109375" style="62" bestFit="1" customWidth="1"/>
    <col min="4355" max="4355" width="10.140625" style="62" bestFit="1" customWidth="1"/>
    <col min="4356" max="4356" width="10.5703125" style="62" bestFit="1" customWidth="1"/>
    <col min="4357" max="4357" width="13.42578125" style="62" bestFit="1" customWidth="1"/>
    <col min="4358" max="4608" width="9.140625" style="62"/>
    <col min="4609" max="4609" width="46.42578125" style="62" bestFit="1" customWidth="1"/>
    <col min="4610" max="4610" width="6.7109375" style="62" bestFit="1" customWidth="1"/>
    <col min="4611" max="4611" width="10.140625" style="62" bestFit="1" customWidth="1"/>
    <col min="4612" max="4612" width="10.5703125" style="62" bestFit="1" customWidth="1"/>
    <col min="4613" max="4613" width="13.42578125" style="62" bestFit="1" customWidth="1"/>
    <col min="4614" max="4864" width="9.140625" style="62"/>
    <col min="4865" max="4865" width="46.42578125" style="62" bestFit="1" customWidth="1"/>
    <col min="4866" max="4866" width="6.7109375" style="62" bestFit="1" customWidth="1"/>
    <col min="4867" max="4867" width="10.140625" style="62" bestFit="1" customWidth="1"/>
    <col min="4868" max="4868" width="10.5703125" style="62" bestFit="1" customWidth="1"/>
    <col min="4869" max="4869" width="13.42578125" style="62" bestFit="1" customWidth="1"/>
    <col min="4870" max="5120" width="9.140625" style="62"/>
    <col min="5121" max="5121" width="46.42578125" style="62" bestFit="1" customWidth="1"/>
    <col min="5122" max="5122" width="6.7109375" style="62" bestFit="1" customWidth="1"/>
    <col min="5123" max="5123" width="10.140625" style="62" bestFit="1" customWidth="1"/>
    <col min="5124" max="5124" width="10.5703125" style="62" bestFit="1" customWidth="1"/>
    <col min="5125" max="5125" width="13.42578125" style="62" bestFit="1" customWidth="1"/>
    <col min="5126" max="5376" width="9.140625" style="62"/>
    <col min="5377" max="5377" width="46.42578125" style="62" bestFit="1" customWidth="1"/>
    <col min="5378" max="5378" width="6.7109375" style="62" bestFit="1" customWidth="1"/>
    <col min="5379" max="5379" width="10.140625" style="62" bestFit="1" customWidth="1"/>
    <col min="5380" max="5380" width="10.5703125" style="62" bestFit="1" customWidth="1"/>
    <col min="5381" max="5381" width="13.42578125" style="62" bestFit="1" customWidth="1"/>
    <col min="5382" max="5632" width="9.140625" style="62"/>
    <col min="5633" max="5633" width="46.42578125" style="62" bestFit="1" customWidth="1"/>
    <col min="5634" max="5634" width="6.7109375" style="62" bestFit="1" customWidth="1"/>
    <col min="5635" max="5635" width="10.140625" style="62" bestFit="1" customWidth="1"/>
    <col min="5636" max="5636" width="10.5703125" style="62" bestFit="1" customWidth="1"/>
    <col min="5637" max="5637" width="13.42578125" style="62" bestFit="1" customWidth="1"/>
    <col min="5638" max="5888" width="9.140625" style="62"/>
    <col min="5889" max="5889" width="46.42578125" style="62" bestFit="1" customWidth="1"/>
    <col min="5890" max="5890" width="6.7109375" style="62" bestFit="1" customWidth="1"/>
    <col min="5891" max="5891" width="10.140625" style="62" bestFit="1" customWidth="1"/>
    <col min="5892" max="5892" width="10.5703125" style="62" bestFit="1" customWidth="1"/>
    <col min="5893" max="5893" width="13.42578125" style="62" bestFit="1" customWidth="1"/>
    <col min="5894" max="6144" width="9.140625" style="62"/>
    <col min="6145" max="6145" width="46.42578125" style="62" bestFit="1" customWidth="1"/>
    <col min="6146" max="6146" width="6.7109375" style="62" bestFit="1" customWidth="1"/>
    <col min="6147" max="6147" width="10.140625" style="62" bestFit="1" customWidth="1"/>
    <col min="6148" max="6148" width="10.5703125" style="62" bestFit="1" customWidth="1"/>
    <col min="6149" max="6149" width="13.42578125" style="62" bestFit="1" customWidth="1"/>
    <col min="6150" max="6400" width="9.140625" style="62"/>
    <col min="6401" max="6401" width="46.42578125" style="62" bestFit="1" customWidth="1"/>
    <col min="6402" max="6402" width="6.7109375" style="62" bestFit="1" customWidth="1"/>
    <col min="6403" max="6403" width="10.140625" style="62" bestFit="1" customWidth="1"/>
    <col min="6404" max="6404" width="10.5703125" style="62" bestFit="1" customWidth="1"/>
    <col min="6405" max="6405" width="13.42578125" style="62" bestFit="1" customWidth="1"/>
    <col min="6406" max="6656" width="9.140625" style="62"/>
    <col min="6657" max="6657" width="46.42578125" style="62" bestFit="1" customWidth="1"/>
    <col min="6658" max="6658" width="6.7109375" style="62" bestFit="1" customWidth="1"/>
    <col min="6659" max="6659" width="10.140625" style="62" bestFit="1" customWidth="1"/>
    <col min="6660" max="6660" width="10.5703125" style="62" bestFit="1" customWidth="1"/>
    <col min="6661" max="6661" width="13.42578125" style="62" bestFit="1" customWidth="1"/>
    <col min="6662" max="6912" width="9.140625" style="62"/>
    <col min="6913" max="6913" width="46.42578125" style="62" bestFit="1" customWidth="1"/>
    <col min="6914" max="6914" width="6.7109375" style="62" bestFit="1" customWidth="1"/>
    <col min="6915" max="6915" width="10.140625" style="62" bestFit="1" customWidth="1"/>
    <col min="6916" max="6916" width="10.5703125" style="62" bestFit="1" customWidth="1"/>
    <col min="6917" max="6917" width="13.42578125" style="62" bestFit="1" customWidth="1"/>
    <col min="6918" max="7168" width="9.140625" style="62"/>
    <col min="7169" max="7169" width="46.42578125" style="62" bestFit="1" customWidth="1"/>
    <col min="7170" max="7170" width="6.7109375" style="62" bestFit="1" customWidth="1"/>
    <col min="7171" max="7171" width="10.140625" style="62" bestFit="1" customWidth="1"/>
    <col min="7172" max="7172" width="10.5703125" style="62" bestFit="1" customWidth="1"/>
    <col min="7173" max="7173" width="13.42578125" style="62" bestFit="1" customWidth="1"/>
    <col min="7174" max="7424" width="9.140625" style="62"/>
    <col min="7425" max="7425" width="46.42578125" style="62" bestFit="1" customWidth="1"/>
    <col min="7426" max="7426" width="6.7109375" style="62" bestFit="1" customWidth="1"/>
    <col min="7427" max="7427" width="10.140625" style="62" bestFit="1" customWidth="1"/>
    <col min="7428" max="7428" width="10.5703125" style="62" bestFit="1" customWidth="1"/>
    <col min="7429" max="7429" width="13.42578125" style="62" bestFit="1" customWidth="1"/>
    <col min="7430" max="7680" width="9.140625" style="62"/>
    <col min="7681" max="7681" width="46.42578125" style="62" bestFit="1" customWidth="1"/>
    <col min="7682" max="7682" width="6.7109375" style="62" bestFit="1" customWidth="1"/>
    <col min="7683" max="7683" width="10.140625" style="62" bestFit="1" customWidth="1"/>
    <col min="7684" max="7684" width="10.5703125" style="62" bestFit="1" customWidth="1"/>
    <col min="7685" max="7685" width="13.42578125" style="62" bestFit="1" customWidth="1"/>
    <col min="7686" max="7936" width="9.140625" style="62"/>
    <col min="7937" max="7937" width="46.42578125" style="62" bestFit="1" customWidth="1"/>
    <col min="7938" max="7938" width="6.7109375" style="62" bestFit="1" customWidth="1"/>
    <col min="7939" max="7939" width="10.140625" style="62" bestFit="1" customWidth="1"/>
    <col min="7940" max="7940" width="10.5703125" style="62" bestFit="1" customWidth="1"/>
    <col min="7941" max="7941" width="13.42578125" style="62" bestFit="1" customWidth="1"/>
    <col min="7942" max="8192" width="9.140625" style="62"/>
    <col min="8193" max="8193" width="46.42578125" style="62" bestFit="1" customWidth="1"/>
    <col min="8194" max="8194" width="6.7109375" style="62" bestFit="1" customWidth="1"/>
    <col min="8195" max="8195" width="10.140625" style="62" bestFit="1" customWidth="1"/>
    <col min="8196" max="8196" width="10.5703125" style="62" bestFit="1" customWidth="1"/>
    <col min="8197" max="8197" width="13.42578125" style="62" bestFit="1" customWidth="1"/>
    <col min="8198" max="8448" width="9.140625" style="62"/>
    <col min="8449" max="8449" width="46.42578125" style="62" bestFit="1" customWidth="1"/>
    <col min="8450" max="8450" width="6.7109375" style="62" bestFit="1" customWidth="1"/>
    <col min="8451" max="8451" width="10.140625" style="62" bestFit="1" customWidth="1"/>
    <col min="8452" max="8452" width="10.5703125" style="62" bestFit="1" customWidth="1"/>
    <col min="8453" max="8453" width="13.42578125" style="62" bestFit="1" customWidth="1"/>
    <col min="8454" max="8704" width="9.140625" style="62"/>
    <col min="8705" max="8705" width="46.42578125" style="62" bestFit="1" customWidth="1"/>
    <col min="8706" max="8706" width="6.7109375" style="62" bestFit="1" customWidth="1"/>
    <col min="8707" max="8707" width="10.140625" style="62" bestFit="1" customWidth="1"/>
    <col min="8708" max="8708" width="10.5703125" style="62" bestFit="1" customWidth="1"/>
    <col min="8709" max="8709" width="13.42578125" style="62" bestFit="1" customWidth="1"/>
    <col min="8710" max="8960" width="9.140625" style="62"/>
    <col min="8961" max="8961" width="46.42578125" style="62" bestFit="1" customWidth="1"/>
    <col min="8962" max="8962" width="6.7109375" style="62" bestFit="1" customWidth="1"/>
    <col min="8963" max="8963" width="10.140625" style="62" bestFit="1" customWidth="1"/>
    <col min="8964" max="8964" width="10.5703125" style="62" bestFit="1" customWidth="1"/>
    <col min="8965" max="8965" width="13.42578125" style="62" bestFit="1" customWidth="1"/>
    <col min="8966" max="9216" width="9.140625" style="62"/>
    <col min="9217" max="9217" width="46.42578125" style="62" bestFit="1" customWidth="1"/>
    <col min="9218" max="9218" width="6.7109375" style="62" bestFit="1" customWidth="1"/>
    <col min="9219" max="9219" width="10.140625" style="62" bestFit="1" customWidth="1"/>
    <col min="9220" max="9220" width="10.5703125" style="62" bestFit="1" customWidth="1"/>
    <col min="9221" max="9221" width="13.42578125" style="62" bestFit="1" customWidth="1"/>
    <col min="9222" max="9472" width="9.140625" style="62"/>
    <col min="9473" max="9473" width="46.42578125" style="62" bestFit="1" customWidth="1"/>
    <col min="9474" max="9474" width="6.7109375" style="62" bestFit="1" customWidth="1"/>
    <col min="9475" max="9475" width="10.140625" style="62" bestFit="1" customWidth="1"/>
    <col min="9476" max="9476" width="10.5703125" style="62" bestFit="1" customWidth="1"/>
    <col min="9477" max="9477" width="13.42578125" style="62" bestFit="1" customWidth="1"/>
    <col min="9478" max="9728" width="9.140625" style="62"/>
    <col min="9729" max="9729" width="46.42578125" style="62" bestFit="1" customWidth="1"/>
    <col min="9730" max="9730" width="6.7109375" style="62" bestFit="1" customWidth="1"/>
    <col min="9731" max="9731" width="10.140625" style="62" bestFit="1" customWidth="1"/>
    <col min="9732" max="9732" width="10.5703125" style="62" bestFit="1" customWidth="1"/>
    <col min="9733" max="9733" width="13.42578125" style="62" bestFit="1" customWidth="1"/>
    <col min="9734" max="9984" width="9.140625" style="62"/>
    <col min="9985" max="9985" width="46.42578125" style="62" bestFit="1" customWidth="1"/>
    <col min="9986" max="9986" width="6.7109375" style="62" bestFit="1" customWidth="1"/>
    <col min="9987" max="9987" width="10.140625" style="62" bestFit="1" customWidth="1"/>
    <col min="9988" max="9988" width="10.5703125" style="62" bestFit="1" customWidth="1"/>
    <col min="9989" max="9989" width="13.42578125" style="62" bestFit="1" customWidth="1"/>
    <col min="9990" max="10240" width="9.140625" style="62"/>
    <col min="10241" max="10241" width="46.42578125" style="62" bestFit="1" customWidth="1"/>
    <col min="10242" max="10242" width="6.7109375" style="62" bestFit="1" customWidth="1"/>
    <col min="10243" max="10243" width="10.140625" style="62" bestFit="1" customWidth="1"/>
    <col min="10244" max="10244" width="10.5703125" style="62" bestFit="1" customWidth="1"/>
    <col min="10245" max="10245" width="13.42578125" style="62" bestFit="1" customWidth="1"/>
    <col min="10246" max="10496" width="9.140625" style="62"/>
    <col min="10497" max="10497" width="46.42578125" style="62" bestFit="1" customWidth="1"/>
    <col min="10498" max="10498" width="6.7109375" style="62" bestFit="1" customWidth="1"/>
    <col min="10499" max="10499" width="10.140625" style="62" bestFit="1" customWidth="1"/>
    <col min="10500" max="10500" width="10.5703125" style="62" bestFit="1" customWidth="1"/>
    <col min="10501" max="10501" width="13.42578125" style="62" bestFit="1" customWidth="1"/>
    <col min="10502" max="10752" width="9.140625" style="62"/>
    <col min="10753" max="10753" width="46.42578125" style="62" bestFit="1" customWidth="1"/>
    <col min="10754" max="10754" width="6.7109375" style="62" bestFit="1" customWidth="1"/>
    <col min="10755" max="10755" width="10.140625" style="62" bestFit="1" customWidth="1"/>
    <col min="10756" max="10756" width="10.5703125" style="62" bestFit="1" customWidth="1"/>
    <col min="10757" max="10757" width="13.42578125" style="62" bestFit="1" customWidth="1"/>
    <col min="10758" max="11008" width="9.140625" style="62"/>
    <col min="11009" max="11009" width="46.42578125" style="62" bestFit="1" customWidth="1"/>
    <col min="11010" max="11010" width="6.7109375" style="62" bestFit="1" customWidth="1"/>
    <col min="11011" max="11011" width="10.140625" style="62" bestFit="1" customWidth="1"/>
    <col min="11012" max="11012" width="10.5703125" style="62" bestFit="1" customWidth="1"/>
    <col min="11013" max="11013" width="13.42578125" style="62" bestFit="1" customWidth="1"/>
    <col min="11014" max="11264" width="9.140625" style="62"/>
    <col min="11265" max="11265" width="46.42578125" style="62" bestFit="1" customWidth="1"/>
    <col min="11266" max="11266" width="6.7109375" style="62" bestFit="1" customWidth="1"/>
    <col min="11267" max="11267" width="10.140625" style="62" bestFit="1" customWidth="1"/>
    <col min="11268" max="11268" width="10.5703125" style="62" bestFit="1" customWidth="1"/>
    <col min="11269" max="11269" width="13.42578125" style="62" bestFit="1" customWidth="1"/>
    <col min="11270" max="11520" width="9.140625" style="62"/>
    <col min="11521" max="11521" width="46.42578125" style="62" bestFit="1" customWidth="1"/>
    <col min="11522" max="11522" width="6.7109375" style="62" bestFit="1" customWidth="1"/>
    <col min="11523" max="11523" width="10.140625" style="62" bestFit="1" customWidth="1"/>
    <col min="11524" max="11524" width="10.5703125" style="62" bestFit="1" customWidth="1"/>
    <col min="11525" max="11525" width="13.42578125" style="62" bestFit="1" customWidth="1"/>
    <col min="11526" max="11776" width="9.140625" style="62"/>
    <col min="11777" max="11777" width="46.42578125" style="62" bestFit="1" customWidth="1"/>
    <col min="11778" max="11778" width="6.7109375" style="62" bestFit="1" customWidth="1"/>
    <col min="11779" max="11779" width="10.140625" style="62" bestFit="1" customWidth="1"/>
    <col min="11780" max="11780" width="10.5703125" style="62" bestFit="1" customWidth="1"/>
    <col min="11781" max="11781" width="13.42578125" style="62" bestFit="1" customWidth="1"/>
    <col min="11782" max="12032" width="9.140625" style="62"/>
    <col min="12033" max="12033" width="46.42578125" style="62" bestFit="1" customWidth="1"/>
    <col min="12034" max="12034" width="6.7109375" style="62" bestFit="1" customWidth="1"/>
    <col min="12035" max="12035" width="10.140625" style="62" bestFit="1" customWidth="1"/>
    <col min="12036" max="12036" width="10.5703125" style="62" bestFit="1" customWidth="1"/>
    <col min="12037" max="12037" width="13.42578125" style="62" bestFit="1" customWidth="1"/>
    <col min="12038" max="12288" width="9.140625" style="62"/>
    <col min="12289" max="12289" width="46.42578125" style="62" bestFit="1" customWidth="1"/>
    <col min="12290" max="12290" width="6.7109375" style="62" bestFit="1" customWidth="1"/>
    <col min="12291" max="12291" width="10.140625" style="62" bestFit="1" customWidth="1"/>
    <col min="12292" max="12292" width="10.5703125" style="62" bestFit="1" customWidth="1"/>
    <col min="12293" max="12293" width="13.42578125" style="62" bestFit="1" customWidth="1"/>
    <col min="12294" max="12544" width="9.140625" style="62"/>
    <col min="12545" max="12545" width="46.42578125" style="62" bestFit="1" customWidth="1"/>
    <col min="12546" max="12546" width="6.7109375" style="62" bestFit="1" customWidth="1"/>
    <col min="12547" max="12547" width="10.140625" style="62" bestFit="1" customWidth="1"/>
    <col min="12548" max="12548" width="10.5703125" style="62" bestFit="1" customWidth="1"/>
    <col min="12549" max="12549" width="13.42578125" style="62" bestFit="1" customWidth="1"/>
    <col min="12550" max="12800" width="9.140625" style="62"/>
    <col min="12801" max="12801" width="46.42578125" style="62" bestFit="1" customWidth="1"/>
    <col min="12802" max="12802" width="6.7109375" style="62" bestFit="1" customWidth="1"/>
    <col min="12803" max="12803" width="10.140625" style="62" bestFit="1" customWidth="1"/>
    <col min="12804" max="12804" width="10.5703125" style="62" bestFit="1" customWidth="1"/>
    <col min="12805" max="12805" width="13.42578125" style="62" bestFit="1" customWidth="1"/>
    <col min="12806" max="13056" width="9.140625" style="62"/>
    <col min="13057" max="13057" width="46.42578125" style="62" bestFit="1" customWidth="1"/>
    <col min="13058" max="13058" width="6.7109375" style="62" bestFit="1" customWidth="1"/>
    <col min="13059" max="13059" width="10.140625" style="62" bestFit="1" customWidth="1"/>
    <col min="13060" max="13060" width="10.5703125" style="62" bestFit="1" customWidth="1"/>
    <col min="13061" max="13061" width="13.42578125" style="62" bestFit="1" customWidth="1"/>
    <col min="13062" max="13312" width="9.140625" style="62"/>
    <col min="13313" max="13313" width="46.42578125" style="62" bestFit="1" customWidth="1"/>
    <col min="13314" max="13314" width="6.7109375" style="62" bestFit="1" customWidth="1"/>
    <col min="13315" max="13315" width="10.140625" style="62" bestFit="1" customWidth="1"/>
    <col min="13316" max="13316" width="10.5703125" style="62" bestFit="1" customWidth="1"/>
    <col min="13317" max="13317" width="13.42578125" style="62" bestFit="1" customWidth="1"/>
    <col min="13318" max="13568" width="9.140625" style="62"/>
    <col min="13569" max="13569" width="46.42578125" style="62" bestFit="1" customWidth="1"/>
    <col min="13570" max="13570" width="6.7109375" style="62" bestFit="1" customWidth="1"/>
    <col min="13571" max="13571" width="10.140625" style="62" bestFit="1" customWidth="1"/>
    <col min="13572" max="13572" width="10.5703125" style="62" bestFit="1" customWidth="1"/>
    <col min="13573" max="13573" width="13.42578125" style="62" bestFit="1" customWidth="1"/>
    <col min="13574" max="13824" width="9.140625" style="62"/>
    <col min="13825" max="13825" width="46.42578125" style="62" bestFit="1" customWidth="1"/>
    <col min="13826" max="13826" width="6.7109375" style="62" bestFit="1" customWidth="1"/>
    <col min="13827" max="13827" width="10.140625" style="62" bestFit="1" customWidth="1"/>
    <col min="13828" max="13828" width="10.5703125" style="62" bestFit="1" customWidth="1"/>
    <col min="13829" max="13829" width="13.42578125" style="62" bestFit="1" customWidth="1"/>
    <col min="13830" max="14080" width="9.140625" style="62"/>
    <col min="14081" max="14081" width="46.42578125" style="62" bestFit="1" customWidth="1"/>
    <col min="14082" max="14082" width="6.7109375" style="62" bestFit="1" customWidth="1"/>
    <col min="14083" max="14083" width="10.140625" style="62" bestFit="1" customWidth="1"/>
    <col min="14084" max="14084" width="10.5703125" style="62" bestFit="1" customWidth="1"/>
    <col min="14085" max="14085" width="13.42578125" style="62" bestFit="1" customWidth="1"/>
    <col min="14086" max="14336" width="9.140625" style="62"/>
    <col min="14337" max="14337" width="46.42578125" style="62" bestFit="1" customWidth="1"/>
    <col min="14338" max="14338" width="6.7109375" style="62" bestFit="1" customWidth="1"/>
    <col min="14339" max="14339" width="10.140625" style="62" bestFit="1" customWidth="1"/>
    <col min="14340" max="14340" width="10.5703125" style="62" bestFit="1" customWidth="1"/>
    <col min="14341" max="14341" width="13.42578125" style="62" bestFit="1" customWidth="1"/>
    <col min="14342" max="14592" width="9.140625" style="62"/>
    <col min="14593" max="14593" width="46.42578125" style="62" bestFit="1" customWidth="1"/>
    <col min="14594" max="14594" width="6.7109375" style="62" bestFit="1" customWidth="1"/>
    <col min="14595" max="14595" width="10.140625" style="62" bestFit="1" customWidth="1"/>
    <col min="14596" max="14596" width="10.5703125" style="62" bestFit="1" customWidth="1"/>
    <col min="14597" max="14597" width="13.42578125" style="62" bestFit="1" customWidth="1"/>
    <col min="14598" max="14848" width="9.140625" style="62"/>
    <col min="14849" max="14849" width="46.42578125" style="62" bestFit="1" customWidth="1"/>
    <col min="14850" max="14850" width="6.7109375" style="62" bestFit="1" customWidth="1"/>
    <col min="14851" max="14851" width="10.140625" style="62" bestFit="1" customWidth="1"/>
    <col min="14852" max="14852" width="10.5703125" style="62" bestFit="1" customWidth="1"/>
    <col min="14853" max="14853" width="13.42578125" style="62" bestFit="1" customWidth="1"/>
    <col min="14854" max="15104" width="9.140625" style="62"/>
    <col min="15105" max="15105" width="46.42578125" style="62" bestFit="1" customWidth="1"/>
    <col min="15106" max="15106" width="6.7109375" style="62" bestFit="1" customWidth="1"/>
    <col min="15107" max="15107" width="10.140625" style="62" bestFit="1" customWidth="1"/>
    <col min="15108" max="15108" width="10.5703125" style="62" bestFit="1" customWidth="1"/>
    <col min="15109" max="15109" width="13.42578125" style="62" bestFit="1" customWidth="1"/>
    <col min="15110" max="15360" width="9.140625" style="62"/>
    <col min="15361" max="15361" width="46.42578125" style="62" bestFit="1" customWidth="1"/>
    <col min="15362" max="15362" width="6.7109375" style="62" bestFit="1" customWidth="1"/>
    <col min="15363" max="15363" width="10.140625" style="62" bestFit="1" customWidth="1"/>
    <col min="15364" max="15364" width="10.5703125" style="62" bestFit="1" customWidth="1"/>
    <col min="15365" max="15365" width="13.42578125" style="62" bestFit="1" customWidth="1"/>
    <col min="15366" max="15616" width="9.140625" style="62"/>
    <col min="15617" max="15617" width="46.42578125" style="62" bestFit="1" customWidth="1"/>
    <col min="15618" max="15618" width="6.7109375" style="62" bestFit="1" customWidth="1"/>
    <col min="15619" max="15619" width="10.140625" style="62" bestFit="1" customWidth="1"/>
    <col min="15620" max="15620" width="10.5703125" style="62" bestFit="1" customWidth="1"/>
    <col min="15621" max="15621" width="13.42578125" style="62" bestFit="1" customWidth="1"/>
    <col min="15622" max="15872" width="9.140625" style="62"/>
    <col min="15873" max="15873" width="46.42578125" style="62" bestFit="1" customWidth="1"/>
    <col min="15874" max="15874" width="6.7109375" style="62" bestFit="1" customWidth="1"/>
    <col min="15875" max="15875" width="10.140625" style="62" bestFit="1" customWidth="1"/>
    <col min="15876" max="15876" width="10.5703125" style="62" bestFit="1" customWidth="1"/>
    <col min="15877" max="15877" width="13.42578125" style="62" bestFit="1" customWidth="1"/>
    <col min="15878" max="16128" width="9.140625" style="62"/>
    <col min="16129" max="16129" width="46.42578125" style="62" bestFit="1" customWidth="1"/>
    <col min="16130" max="16130" width="6.7109375" style="62" bestFit="1" customWidth="1"/>
    <col min="16131" max="16131" width="10.140625" style="62" bestFit="1" customWidth="1"/>
    <col min="16132" max="16132" width="10.5703125" style="62" bestFit="1" customWidth="1"/>
    <col min="16133" max="16133" width="13.42578125" style="62" bestFit="1" customWidth="1"/>
    <col min="16134" max="16384" width="9.140625" style="62"/>
  </cols>
  <sheetData>
    <row r="1" spans="1:5" ht="15.95" customHeight="1" x14ac:dyDescent="0.2">
      <c r="A1" s="59" t="s">
        <v>0</v>
      </c>
      <c r="B1" s="60" t="s">
        <v>860</v>
      </c>
      <c r="C1" s="60" t="s">
        <v>443</v>
      </c>
      <c r="D1" s="60" t="s">
        <v>444</v>
      </c>
      <c r="E1" s="61" t="s">
        <v>446</v>
      </c>
    </row>
    <row r="2" spans="1:5" x14ac:dyDescent="0.2">
      <c r="A2" s="62" t="s">
        <v>861</v>
      </c>
      <c r="C2" s="164"/>
      <c r="D2" s="71">
        <v>1</v>
      </c>
      <c r="E2" s="157">
        <f t="shared" ref="E2:E19" si="0">C2*D2</f>
        <v>0</v>
      </c>
    </row>
    <row r="3" spans="1:5" x14ac:dyDescent="0.2">
      <c r="A3" s="62" t="s">
        <v>862</v>
      </c>
      <c r="C3" s="164"/>
      <c r="D3" s="71">
        <v>1</v>
      </c>
      <c r="E3" s="157">
        <f>C3*D3</f>
        <v>0</v>
      </c>
    </row>
    <row r="4" spans="1:5" x14ac:dyDescent="0.2">
      <c r="A4" s="62" t="s">
        <v>863</v>
      </c>
      <c r="C4" s="164"/>
      <c r="D4" s="71">
        <v>15</v>
      </c>
      <c r="E4" s="157">
        <f t="shared" si="0"/>
        <v>0</v>
      </c>
    </row>
    <row r="5" spans="1:5" x14ac:dyDescent="0.2">
      <c r="A5" s="62" t="s">
        <v>864</v>
      </c>
      <c r="C5" s="164"/>
      <c r="D5" s="71">
        <v>10</v>
      </c>
      <c r="E5" s="157">
        <f>C5*D5</f>
        <v>0</v>
      </c>
    </row>
    <row r="6" spans="1:5" x14ac:dyDescent="0.2">
      <c r="A6" s="62" t="s">
        <v>865</v>
      </c>
      <c r="C6" s="164"/>
      <c r="D6" s="71">
        <v>10</v>
      </c>
      <c r="E6" s="157">
        <f>C6*D6</f>
        <v>0</v>
      </c>
    </row>
    <row r="7" spans="1:5" x14ac:dyDescent="0.2">
      <c r="A7" s="62" t="s">
        <v>866</v>
      </c>
      <c r="C7" s="164"/>
      <c r="D7" s="71">
        <v>1</v>
      </c>
      <c r="E7" s="157">
        <f>C7*D7</f>
        <v>0</v>
      </c>
    </row>
    <row r="8" spans="1:5" x14ac:dyDescent="0.2">
      <c r="A8" s="62" t="s">
        <v>867</v>
      </c>
      <c r="C8" s="165"/>
      <c r="D8" s="71">
        <v>50</v>
      </c>
      <c r="E8" s="157">
        <f t="shared" si="0"/>
        <v>0</v>
      </c>
    </row>
    <row r="9" spans="1:5" x14ac:dyDescent="0.2">
      <c r="A9" s="62" t="s">
        <v>868</v>
      </c>
      <c r="C9" s="165"/>
      <c r="D9" s="71">
        <v>20</v>
      </c>
      <c r="E9" s="157">
        <f t="shared" si="0"/>
        <v>0</v>
      </c>
    </row>
    <row r="10" spans="1:5" x14ac:dyDescent="0.2">
      <c r="A10" s="62" t="s">
        <v>869</v>
      </c>
      <c r="C10" s="165"/>
      <c r="D10" s="71">
        <v>10</v>
      </c>
      <c r="E10" s="157">
        <f t="shared" si="0"/>
        <v>0</v>
      </c>
    </row>
    <row r="11" spans="1:5" x14ac:dyDescent="0.2">
      <c r="A11" s="62" t="s">
        <v>870</v>
      </c>
      <c r="C11" s="165"/>
      <c r="D11" s="71">
        <v>20</v>
      </c>
      <c r="E11" s="157">
        <f t="shared" si="0"/>
        <v>0</v>
      </c>
    </row>
    <row r="12" spans="1:5" x14ac:dyDescent="0.2">
      <c r="A12" s="62" t="s">
        <v>871</v>
      </c>
      <c r="C12" s="165"/>
      <c r="D12" s="71">
        <v>18</v>
      </c>
      <c r="E12" s="157">
        <f t="shared" si="0"/>
        <v>0</v>
      </c>
    </row>
    <row r="13" spans="1:5" x14ac:dyDescent="0.2">
      <c r="A13" s="62" t="s">
        <v>872</v>
      </c>
      <c r="C13" s="165"/>
      <c r="D13" s="71">
        <v>8</v>
      </c>
      <c r="E13" s="157">
        <f t="shared" si="0"/>
        <v>0</v>
      </c>
    </row>
    <row r="14" spans="1:5" x14ac:dyDescent="0.2">
      <c r="A14" s="62" t="s">
        <v>873</v>
      </c>
      <c r="C14" s="166"/>
      <c r="D14" s="145">
        <v>16</v>
      </c>
      <c r="E14" s="157">
        <f t="shared" si="0"/>
        <v>0</v>
      </c>
    </row>
    <row r="15" spans="1:5" x14ac:dyDescent="0.2">
      <c r="A15" s="62" t="s">
        <v>874</v>
      </c>
      <c r="C15" s="166"/>
      <c r="D15" s="145">
        <v>10</v>
      </c>
      <c r="E15" s="157">
        <f t="shared" si="0"/>
        <v>0</v>
      </c>
    </row>
    <row r="16" spans="1:5" x14ac:dyDescent="0.2">
      <c r="A16" s="62" t="s">
        <v>896</v>
      </c>
      <c r="C16" s="166"/>
      <c r="D16" s="145">
        <v>1</v>
      </c>
      <c r="E16" s="157">
        <f t="shared" si="0"/>
        <v>0</v>
      </c>
    </row>
    <row r="17" spans="1:5" x14ac:dyDescent="0.2">
      <c r="A17" s="62" t="s">
        <v>897</v>
      </c>
      <c r="C17" s="166"/>
      <c r="D17" s="145">
        <v>1</v>
      </c>
      <c r="E17" s="157">
        <f t="shared" si="0"/>
        <v>0</v>
      </c>
    </row>
    <row r="18" spans="1:5" x14ac:dyDescent="0.2">
      <c r="A18" s="62" t="s">
        <v>898</v>
      </c>
      <c r="C18" s="166"/>
      <c r="D18" s="145">
        <v>1</v>
      </c>
      <c r="E18" s="157">
        <f t="shared" si="0"/>
        <v>0</v>
      </c>
    </row>
    <row r="19" spans="1:5" x14ac:dyDescent="0.2">
      <c r="A19" s="62" t="s">
        <v>899</v>
      </c>
      <c r="C19" s="166"/>
      <c r="D19" s="145">
        <v>1</v>
      </c>
      <c r="E19" s="157">
        <f t="shared" si="0"/>
        <v>0</v>
      </c>
    </row>
    <row r="20" spans="1:5" x14ac:dyDescent="0.2">
      <c r="C20" s="144"/>
      <c r="D20" s="145"/>
      <c r="E20" s="157"/>
    </row>
    <row r="21" spans="1:5" x14ac:dyDescent="0.2">
      <c r="C21" s="144"/>
      <c r="D21" s="145"/>
      <c r="E21" s="157"/>
    </row>
    <row r="22" spans="1:5" ht="15" x14ac:dyDescent="0.2">
      <c r="E22" s="158">
        <f>SUM(E2:E20)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6"/>
  <sheetViews>
    <sheetView view="pageBreakPreview" zoomScale="120" zoomScaleNormal="100" zoomScaleSheetLayoutView="120" workbookViewId="0">
      <selection activeCell="F16" sqref="F16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[1]Rekapitulace!H1</f>
        <v>002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[1]Rekapitulace!G2</f>
        <v>Výměna radiátorů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15</v>
      </c>
      <c r="F8" s="169"/>
      <c r="G8" s="33">
        <f>E8*F8</f>
        <v>0</v>
      </c>
      <c r="O8" s="27">
        <v>2</v>
      </c>
      <c r="AA8" s="3">
        <v>12</v>
      </c>
      <c r="AB8" s="3">
        <v>0</v>
      </c>
      <c r="AC8" s="3">
        <v>2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8</v>
      </c>
      <c r="F9" s="169"/>
      <c r="G9" s="33">
        <f>E9*F9</f>
        <v>0</v>
      </c>
      <c r="O9" s="27">
        <v>2</v>
      </c>
      <c r="AA9" s="3">
        <v>12</v>
      </c>
      <c r="AB9" s="3">
        <v>0</v>
      </c>
      <c r="AC9" s="3">
        <v>3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5</v>
      </c>
      <c r="F10" s="169"/>
      <c r="G10" s="33">
        <f>E10*F10</f>
        <v>0</v>
      </c>
      <c r="O10" s="27">
        <v>2</v>
      </c>
      <c r="AA10" s="3">
        <v>12</v>
      </c>
      <c r="AB10" s="3">
        <v>0</v>
      </c>
      <c r="AC10" s="3">
        <v>4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46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24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17</v>
      </c>
      <c r="F13" s="16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95" t="s">
        <v>351</v>
      </c>
      <c r="D14" s="196"/>
      <c r="E14" s="38">
        <v>17</v>
      </c>
      <c r="F14" s="161"/>
      <c r="G14" s="40"/>
      <c r="M14" s="36" t="s">
        <v>351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17</v>
      </c>
      <c r="F15" s="16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17</v>
      </c>
      <c r="F16" s="16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17</v>
      </c>
      <c r="F17" s="16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17</v>
      </c>
      <c r="F18" s="16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17</v>
      </c>
      <c r="F19" s="16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181.22</v>
      </c>
      <c r="F20" s="16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46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24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17</v>
      </c>
      <c r="F23" s="169"/>
      <c r="G23" s="33">
        <f t="shared" ref="G23:G33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3" si="7">IF(AZ23=1,G23,0)</f>
        <v>0</v>
      </c>
      <c r="BB23" s="3">
        <f t="shared" ref="BB23:BB33" si="8">IF(AZ23=2,G23,0)</f>
        <v>0</v>
      </c>
      <c r="BC23" s="3">
        <f t="shared" ref="BC23:BC33" si="9">IF(AZ23=3,G23,0)</f>
        <v>0</v>
      </c>
      <c r="BD23" s="3">
        <f t="shared" ref="BD23:BD33" si="10">IF(AZ23=4,G23,0)</f>
        <v>0</v>
      </c>
      <c r="BE23" s="3">
        <f t="shared" ref="BE23:BE33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6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916</v>
      </c>
      <c r="D25" s="31" t="s">
        <v>21</v>
      </c>
      <c r="E25" s="32">
        <v>17</v>
      </c>
      <c r="F25" s="16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17</v>
      </c>
      <c r="F26" s="16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374</v>
      </c>
      <c r="C27" s="30" t="s">
        <v>375</v>
      </c>
      <c r="D27" s="31" t="s">
        <v>21</v>
      </c>
      <c r="E27" s="32">
        <v>2</v>
      </c>
      <c r="F27" s="16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2.0000000000000002E-5</v>
      </c>
    </row>
    <row r="28" spans="1:104" x14ac:dyDescent="0.2">
      <c r="A28" s="28">
        <v>16</v>
      </c>
      <c r="B28" s="29" t="s">
        <v>376</v>
      </c>
      <c r="C28" s="30" t="s">
        <v>377</v>
      </c>
      <c r="D28" s="31" t="s">
        <v>21</v>
      </c>
      <c r="E28" s="32">
        <v>17</v>
      </c>
      <c r="F28" s="16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378</v>
      </c>
      <c r="C29" s="30" t="s">
        <v>379</v>
      </c>
      <c r="D29" s="31" t="s">
        <v>96</v>
      </c>
      <c r="E29" s="32">
        <v>1</v>
      </c>
      <c r="F29" s="16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380</v>
      </c>
      <c r="C30" s="30" t="s">
        <v>381</v>
      </c>
      <c r="D30" s="31" t="s">
        <v>96</v>
      </c>
      <c r="E30" s="32">
        <v>1</v>
      </c>
      <c r="F30" s="169"/>
      <c r="G30" s="33">
        <f t="shared" si="6"/>
        <v>0</v>
      </c>
      <c r="O30" s="27">
        <v>2</v>
      </c>
      <c r="AA30" s="3">
        <v>1</v>
      </c>
      <c r="AB30" s="3">
        <v>7</v>
      </c>
      <c r="AC30" s="3">
        <v>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1</v>
      </c>
      <c r="CB30" s="27">
        <v>7</v>
      </c>
      <c r="CZ30" s="3">
        <v>0</v>
      </c>
    </row>
    <row r="31" spans="1:104" x14ac:dyDescent="0.2">
      <c r="A31" s="28">
        <v>19</v>
      </c>
      <c r="B31" s="29" t="s">
        <v>382</v>
      </c>
      <c r="C31" s="30" t="s">
        <v>383</v>
      </c>
      <c r="D31" s="31" t="s">
        <v>21</v>
      </c>
      <c r="E31" s="32">
        <v>2</v>
      </c>
      <c r="F31" s="169"/>
      <c r="G31" s="33">
        <f t="shared" si="6"/>
        <v>0</v>
      </c>
      <c r="O31" s="27">
        <v>2</v>
      </c>
      <c r="AA31" s="3">
        <v>3</v>
      </c>
      <c r="AB31" s="3">
        <v>7</v>
      </c>
      <c r="AC31" s="3">
        <v>484100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3</v>
      </c>
      <c r="CB31" s="27">
        <v>7</v>
      </c>
      <c r="CZ31" s="3">
        <v>2.0000000000000002E-5</v>
      </c>
    </row>
    <row r="32" spans="1:104" x14ac:dyDescent="0.2">
      <c r="A32" s="28">
        <v>20</v>
      </c>
      <c r="B32" s="29" t="s">
        <v>384</v>
      </c>
      <c r="C32" s="30" t="s">
        <v>937</v>
      </c>
      <c r="D32" s="31" t="s">
        <v>21</v>
      </c>
      <c r="E32" s="32">
        <v>17</v>
      </c>
      <c r="F32" s="169"/>
      <c r="G32" s="33">
        <f t="shared" si="6"/>
        <v>0</v>
      </c>
      <c r="O32" s="27">
        <v>2</v>
      </c>
      <c r="AA32" s="3">
        <v>3</v>
      </c>
      <c r="AB32" s="3">
        <v>7</v>
      </c>
      <c r="AC32" s="3">
        <v>48457207</v>
      </c>
      <c r="AZ32" s="3">
        <v>2</v>
      </c>
      <c r="BA32" s="3">
        <f t="shared" si="7"/>
        <v>0</v>
      </c>
      <c r="BB32" s="3">
        <f t="shared" si="8"/>
        <v>0</v>
      </c>
      <c r="BC32" s="3">
        <f t="shared" si="9"/>
        <v>0</v>
      </c>
      <c r="BD32" s="3">
        <f t="shared" si="10"/>
        <v>0</v>
      </c>
      <c r="BE32" s="3">
        <f t="shared" si="11"/>
        <v>0</v>
      </c>
      <c r="CA32" s="27">
        <v>3</v>
      </c>
      <c r="CB32" s="27">
        <v>7</v>
      </c>
      <c r="CZ32" s="3">
        <v>3.6600000000000001E-2</v>
      </c>
    </row>
    <row r="33" spans="1:104" x14ac:dyDescent="0.2">
      <c r="A33" s="28">
        <v>21</v>
      </c>
      <c r="B33" s="29" t="s">
        <v>385</v>
      </c>
      <c r="C33" s="171" t="s">
        <v>386</v>
      </c>
      <c r="D33" s="31" t="s">
        <v>4</v>
      </c>
      <c r="E33" s="32">
        <v>870.42129999999997</v>
      </c>
      <c r="F33" s="169"/>
      <c r="G33" s="33">
        <f t="shared" si="6"/>
        <v>0</v>
      </c>
      <c r="O33" s="27">
        <v>2</v>
      </c>
      <c r="AA33" s="3">
        <v>7</v>
      </c>
      <c r="AB33" s="3">
        <v>1002</v>
      </c>
      <c r="AC33" s="3">
        <v>5</v>
      </c>
      <c r="AZ33" s="3">
        <v>2</v>
      </c>
      <c r="BA33" s="3">
        <f t="shared" si="7"/>
        <v>0</v>
      </c>
      <c r="BB33" s="3">
        <f t="shared" si="8"/>
        <v>0</v>
      </c>
      <c r="BC33" s="3">
        <f t="shared" si="9"/>
        <v>0</v>
      </c>
      <c r="BD33" s="3">
        <f t="shared" si="10"/>
        <v>0</v>
      </c>
      <c r="BE33" s="3">
        <f t="shared" si="11"/>
        <v>0</v>
      </c>
      <c r="CA33" s="27">
        <v>7</v>
      </c>
      <c r="CB33" s="27">
        <v>1002</v>
      </c>
      <c r="CZ33" s="3">
        <v>0</v>
      </c>
    </row>
    <row r="34" spans="1:104" x14ac:dyDescent="0.2">
      <c r="A34" s="41"/>
      <c r="B34" s="42" t="s">
        <v>15</v>
      </c>
      <c r="C34" s="43" t="str">
        <f>CONCATENATE(B22," ",C22)</f>
        <v>735 Otopná tělesa</v>
      </c>
      <c r="D34" s="44"/>
      <c r="E34" s="45"/>
      <c r="F34" s="46"/>
      <c r="G34" s="47">
        <f>SUM(G22:G33)</f>
        <v>0</v>
      </c>
      <c r="O34" s="27">
        <v>4</v>
      </c>
      <c r="BA34" s="48">
        <f>SUM(BA22:BA33)</f>
        <v>0</v>
      </c>
      <c r="BB34" s="48">
        <f>SUM(BB22:BB33)</f>
        <v>0</v>
      </c>
      <c r="BC34" s="48">
        <f>SUM(BC22:BC33)</f>
        <v>0</v>
      </c>
      <c r="BD34" s="48">
        <f>SUM(BD22:BD33)</f>
        <v>0</v>
      </c>
      <c r="BE34" s="48">
        <f>SUM(BE22:BE33)</f>
        <v>0</v>
      </c>
    </row>
    <row r="35" spans="1:104" x14ac:dyDescent="0.2">
      <c r="E35" s="3"/>
    </row>
    <row r="36" spans="1:104" s="57" customFormat="1" x14ac:dyDescent="0.2">
      <c r="B36" s="57" t="s">
        <v>387</v>
      </c>
      <c r="G36" s="58">
        <f>G11+G21+G34</f>
        <v>0</v>
      </c>
    </row>
    <row r="37" spans="1:104" s="57" customFormat="1" x14ac:dyDescent="0.2">
      <c r="G37" s="58"/>
    </row>
    <row r="38" spans="1:104" x14ac:dyDescent="0.2">
      <c r="E38" s="3"/>
      <c r="G38" s="48"/>
    </row>
    <row r="39" spans="1:104" x14ac:dyDescent="0.2">
      <c r="E39" s="3"/>
    </row>
    <row r="40" spans="1:104" x14ac:dyDescent="0.2">
      <c r="E40" s="3"/>
    </row>
    <row r="41" spans="1:104" x14ac:dyDescent="0.2">
      <c r="E41" s="3"/>
    </row>
    <row r="42" spans="1:104" x14ac:dyDescent="0.2">
      <c r="E42" s="3"/>
    </row>
    <row r="43" spans="1:104" x14ac:dyDescent="0.2">
      <c r="E43" s="3"/>
    </row>
    <row r="44" spans="1:104" x14ac:dyDescent="0.2">
      <c r="E44" s="3"/>
    </row>
    <row r="45" spans="1:104" x14ac:dyDescent="0.2">
      <c r="E45" s="3"/>
    </row>
    <row r="46" spans="1:104" x14ac:dyDescent="0.2">
      <c r="E46" s="3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A57" s="49"/>
      <c r="B57" s="49"/>
      <c r="C57" s="49"/>
      <c r="D57" s="49"/>
      <c r="E57" s="49"/>
      <c r="F57" s="49"/>
      <c r="G57" s="49"/>
    </row>
    <row r="58" spans="1:7" x14ac:dyDescent="0.2">
      <c r="A58" s="49"/>
      <c r="B58" s="49"/>
      <c r="C58" s="49"/>
      <c r="D58" s="49"/>
      <c r="E58" s="49"/>
      <c r="F58" s="49"/>
      <c r="G58" s="49"/>
    </row>
    <row r="59" spans="1:7" x14ac:dyDescent="0.2">
      <c r="A59" s="49"/>
      <c r="B59" s="49"/>
      <c r="C59" s="49"/>
      <c r="D59" s="49"/>
      <c r="E59" s="49"/>
      <c r="F59" s="49"/>
      <c r="G59" s="49"/>
    </row>
    <row r="60" spans="1:7" x14ac:dyDescent="0.2">
      <c r="A60" s="49"/>
      <c r="B60" s="49"/>
      <c r="C60" s="49"/>
      <c r="D60" s="49"/>
      <c r="E60" s="49"/>
      <c r="F60" s="49"/>
      <c r="G60" s="49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E88" s="3"/>
    </row>
    <row r="89" spans="1:7" x14ac:dyDescent="0.2">
      <c r="E89" s="3"/>
    </row>
    <row r="90" spans="1:7" x14ac:dyDescent="0.2">
      <c r="E90" s="3"/>
    </row>
    <row r="91" spans="1:7" x14ac:dyDescent="0.2">
      <c r="E91" s="3"/>
    </row>
    <row r="92" spans="1:7" x14ac:dyDescent="0.2">
      <c r="A92" s="50"/>
      <c r="B92" s="50"/>
    </row>
    <row r="93" spans="1:7" x14ac:dyDescent="0.2">
      <c r="A93" s="49"/>
      <c r="B93" s="49"/>
      <c r="C93" s="52"/>
      <c r="D93" s="52"/>
      <c r="E93" s="53"/>
      <c r="F93" s="52"/>
      <c r="G93" s="54"/>
    </row>
    <row r="94" spans="1:7" x14ac:dyDescent="0.2">
      <c r="A94" s="55"/>
      <c r="B94" s="55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86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3"/>
  <sheetViews>
    <sheetView view="pageBreakPreview" zoomScale="120" zoomScaleNormal="100" zoomScaleSheetLayoutView="120" workbookViewId="0">
      <selection activeCell="H19" sqref="H1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[2]Rekapitulace!H1</f>
        <v>003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[2]Rekapitulace!G2</f>
        <v>Zdravotechnika - kanalizace, vodoinstalace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388</v>
      </c>
      <c r="C7" s="22" t="s">
        <v>389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392</v>
      </c>
      <c r="C8" s="30" t="s">
        <v>393</v>
      </c>
      <c r="D8" s="31" t="s">
        <v>136</v>
      </c>
      <c r="E8" s="32">
        <v>4.0999999999999996</v>
      </c>
      <c r="F8" s="169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3.4000000000000002E-4</v>
      </c>
    </row>
    <row r="9" spans="1:104" x14ac:dyDescent="0.2">
      <c r="A9" s="34"/>
      <c r="B9" s="37"/>
      <c r="C9" s="195" t="s">
        <v>394</v>
      </c>
      <c r="D9" s="196"/>
      <c r="E9" s="38">
        <v>0</v>
      </c>
      <c r="F9" s="161"/>
      <c r="G9" s="40"/>
      <c r="M9" s="36" t="s">
        <v>394</v>
      </c>
      <c r="O9" s="27"/>
    </row>
    <row r="10" spans="1:104" x14ac:dyDescent="0.2">
      <c r="A10" s="34"/>
      <c r="B10" s="37"/>
      <c r="C10" s="195" t="s">
        <v>395</v>
      </c>
      <c r="D10" s="196"/>
      <c r="E10" s="38">
        <v>1.3</v>
      </c>
      <c r="F10" s="161"/>
      <c r="G10" s="40"/>
      <c r="M10" s="36" t="s">
        <v>395</v>
      </c>
      <c r="O10" s="27"/>
    </row>
    <row r="11" spans="1:104" x14ac:dyDescent="0.2">
      <c r="A11" s="34"/>
      <c r="B11" s="37"/>
      <c r="C11" s="195" t="s">
        <v>396</v>
      </c>
      <c r="D11" s="196"/>
      <c r="E11" s="38">
        <v>0.3</v>
      </c>
      <c r="F11" s="161"/>
      <c r="G11" s="40"/>
      <c r="M11" s="36" t="s">
        <v>396</v>
      </c>
      <c r="O11" s="27"/>
    </row>
    <row r="12" spans="1:104" x14ac:dyDescent="0.2">
      <c r="A12" s="34"/>
      <c r="B12" s="37"/>
      <c r="C12" s="195" t="s">
        <v>397</v>
      </c>
      <c r="D12" s="196"/>
      <c r="E12" s="38">
        <v>2.5</v>
      </c>
      <c r="F12" s="161"/>
      <c r="G12" s="40"/>
      <c r="M12" s="36" t="s">
        <v>397</v>
      </c>
      <c r="O12" s="27"/>
    </row>
    <row r="13" spans="1:104" x14ac:dyDescent="0.2">
      <c r="A13" s="28">
        <v>2</v>
      </c>
      <c r="B13" s="29" t="s">
        <v>398</v>
      </c>
      <c r="C13" s="30" t="s">
        <v>399</v>
      </c>
      <c r="D13" s="31" t="s">
        <v>136</v>
      </c>
      <c r="E13" s="32">
        <v>2.9</v>
      </c>
      <c r="F13" s="169"/>
      <c r="G13" s="33">
        <f>E13*F13</f>
        <v>0</v>
      </c>
      <c r="O13" s="27">
        <v>2</v>
      </c>
      <c r="AA13" s="3">
        <v>1</v>
      </c>
      <c r="AB13" s="3">
        <v>7</v>
      </c>
      <c r="AC13" s="3">
        <v>7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7</v>
      </c>
      <c r="CZ13" s="3">
        <v>4.6999999999999999E-4</v>
      </c>
    </row>
    <row r="14" spans="1:104" x14ac:dyDescent="0.2">
      <c r="A14" s="34"/>
      <c r="B14" s="37"/>
      <c r="C14" s="195" t="s">
        <v>400</v>
      </c>
      <c r="D14" s="196"/>
      <c r="E14" s="38">
        <v>0</v>
      </c>
      <c r="F14" s="161"/>
      <c r="G14" s="40"/>
      <c r="M14" s="36" t="s">
        <v>400</v>
      </c>
      <c r="O14" s="27"/>
    </row>
    <row r="15" spans="1:104" x14ac:dyDescent="0.2">
      <c r="A15" s="34"/>
      <c r="B15" s="37"/>
      <c r="C15" s="195" t="s">
        <v>401</v>
      </c>
      <c r="D15" s="196"/>
      <c r="E15" s="38">
        <v>1.1000000000000001</v>
      </c>
      <c r="F15" s="161"/>
      <c r="G15" s="40"/>
      <c r="M15" s="36" t="s">
        <v>401</v>
      </c>
      <c r="O15" s="27"/>
    </row>
    <row r="16" spans="1:104" x14ac:dyDescent="0.2">
      <c r="A16" s="34"/>
      <c r="B16" s="37"/>
      <c r="C16" s="195" t="s">
        <v>402</v>
      </c>
      <c r="D16" s="196"/>
      <c r="E16" s="38">
        <v>1.8</v>
      </c>
      <c r="F16" s="161"/>
      <c r="G16" s="40"/>
      <c r="M16" s="36" t="s">
        <v>402</v>
      </c>
      <c r="O16" s="27"/>
    </row>
    <row r="17" spans="1:104" x14ac:dyDescent="0.2">
      <c r="A17" s="28">
        <v>3</v>
      </c>
      <c r="B17" s="29" t="s">
        <v>403</v>
      </c>
      <c r="C17" s="30" t="s">
        <v>404</v>
      </c>
      <c r="D17" s="31" t="s">
        <v>136</v>
      </c>
      <c r="E17" s="32">
        <v>7.7</v>
      </c>
      <c r="F17" s="169"/>
      <c r="G17" s="33">
        <f>E17*F17</f>
        <v>0</v>
      </c>
      <c r="O17" s="27">
        <v>2</v>
      </c>
      <c r="AA17" s="3">
        <v>1</v>
      </c>
      <c r="AB17" s="3">
        <v>7</v>
      </c>
      <c r="AC17" s="3">
        <v>7</v>
      </c>
      <c r="AZ17" s="3">
        <v>2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7</v>
      </c>
      <c r="CZ17" s="3">
        <v>6.9999999999999999E-4</v>
      </c>
    </row>
    <row r="18" spans="1:104" x14ac:dyDescent="0.2">
      <c r="A18" s="34"/>
      <c r="B18" s="37"/>
      <c r="C18" s="195" t="s">
        <v>405</v>
      </c>
      <c r="D18" s="196"/>
      <c r="E18" s="38">
        <v>3.3</v>
      </c>
      <c r="F18" s="161"/>
      <c r="G18" s="40"/>
      <c r="M18" s="36" t="s">
        <v>405</v>
      </c>
      <c r="O18" s="27"/>
    </row>
    <row r="19" spans="1:104" x14ac:dyDescent="0.2">
      <c r="A19" s="34"/>
      <c r="B19" s="37"/>
      <c r="C19" s="195" t="s">
        <v>406</v>
      </c>
      <c r="D19" s="196"/>
      <c r="E19" s="38">
        <v>4.4000000000000004</v>
      </c>
      <c r="F19" s="161"/>
      <c r="G19" s="40"/>
      <c r="M19" s="36" t="s">
        <v>406</v>
      </c>
      <c r="O19" s="27"/>
    </row>
    <row r="20" spans="1:104" x14ac:dyDescent="0.2">
      <c r="A20" s="28">
        <v>4</v>
      </c>
      <c r="B20" s="29" t="s">
        <v>407</v>
      </c>
      <c r="C20" s="30" t="s">
        <v>408</v>
      </c>
      <c r="D20" s="31" t="s">
        <v>136</v>
      </c>
      <c r="E20" s="32">
        <v>4.9000000000000004</v>
      </c>
      <c r="F20" s="169"/>
      <c r="G20" s="33">
        <f>E20*F20</f>
        <v>0</v>
      </c>
      <c r="O20" s="27">
        <v>2</v>
      </c>
      <c r="AA20" s="3">
        <v>1</v>
      </c>
      <c r="AB20" s="3">
        <v>7</v>
      </c>
      <c r="AC20" s="3">
        <v>7</v>
      </c>
      <c r="AZ20" s="3">
        <v>2</v>
      </c>
      <c r="BA20" s="3">
        <f>IF(AZ20=1,G20,0)</f>
        <v>0</v>
      </c>
      <c r="BB20" s="3">
        <f>IF(AZ20=2,G20,0)</f>
        <v>0</v>
      </c>
      <c r="BC20" s="3">
        <f>IF(AZ20=3,G20,0)</f>
        <v>0</v>
      </c>
      <c r="BD20" s="3">
        <f>IF(AZ20=4,G20,0)</f>
        <v>0</v>
      </c>
      <c r="BE20" s="3">
        <f>IF(AZ20=5,G20,0)</f>
        <v>0</v>
      </c>
      <c r="CA20" s="27">
        <v>1</v>
      </c>
      <c r="CB20" s="27">
        <v>7</v>
      </c>
      <c r="CZ20" s="3">
        <v>1.5200000000000001E-3</v>
      </c>
    </row>
    <row r="21" spans="1:104" x14ac:dyDescent="0.2">
      <c r="A21" s="34"/>
      <c r="B21" s="37"/>
      <c r="C21" s="195" t="s">
        <v>409</v>
      </c>
      <c r="D21" s="196"/>
      <c r="E21" s="38">
        <v>1.8</v>
      </c>
      <c r="F21" s="161"/>
      <c r="G21" s="40"/>
      <c r="M21" s="36" t="s">
        <v>409</v>
      </c>
      <c r="O21" s="27"/>
    </row>
    <row r="22" spans="1:104" x14ac:dyDescent="0.2">
      <c r="A22" s="34"/>
      <c r="B22" s="37"/>
      <c r="C22" s="195" t="s">
        <v>410</v>
      </c>
      <c r="D22" s="196"/>
      <c r="E22" s="38">
        <v>3.1</v>
      </c>
      <c r="F22" s="161"/>
      <c r="G22" s="40"/>
      <c r="M22" s="36" t="s">
        <v>410</v>
      </c>
      <c r="O22" s="27"/>
    </row>
    <row r="23" spans="1:104" x14ac:dyDescent="0.2">
      <c r="A23" s="28">
        <v>5</v>
      </c>
      <c r="B23" s="29" t="s">
        <v>411</v>
      </c>
      <c r="C23" s="30" t="s">
        <v>412</v>
      </c>
      <c r="D23" s="31" t="s">
        <v>21</v>
      </c>
      <c r="E23" s="32">
        <v>4</v>
      </c>
      <c r="F23" s="169"/>
      <c r="G23" s="33">
        <f t="shared" ref="G23:G28" si="0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28" si="1">IF(AZ23=1,G23,0)</f>
        <v>0</v>
      </c>
      <c r="BB23" s="3">
        <f t="shared" ref="BB23:BB28" si="2">IF(AZ23=2,G23,0)</f>
        <v>0</v>
      </c>
      <c r="BC23" s="3">
        <f t="shared" ref="BC23:BC28" si="3">IF(AZ23=3,G23,0)</f>
        <v>0</v>
      </c>
      <c r="BD23" s="3">
        <f t="shared" ref="BD23:BD28" si="4">IF(AZ23=4,G23,0)</f>
        <v>0</v>
      </c>
      <c r="BE23" s="3">
        <f t="shared" ref="BE23:BE28" si="5">IF(AZ23=5,G23,0)</f>
        <v>0</v>
      </c>
      <c r="CA23" s="27">
        <v>1</v>
      </c>
      <c r="CB23" s="27">
        <v>7</v>
      </c>
      <c r="CZ23" s="3">
        <v>0</v>
      </c>
    </row>
    <row r="24" spans="1:104" x14ac:dyDescent="0.2">
      <c r="A24" s="28">
        <v>6</v>
      </c>
      <c r="B24" s="29" t="s">
        <v>413</v>
      </c>
      <c r="C24" s="30" t="s">
        <v>414</v>
      </c>
      <c r="D24" s="31" t="s">
        <v>21</v>
      </c>
      <c r="E24" s="32">
        <v>3</v>
      </c>
      <c r="F24" s="169"/>
      <c r="G24" s="33">
        <f t="shared" si="0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1"/>
        <v>0</v>
      </c>
      <c r="BB24" s="3">
        <f t="shared" si="2"/>
        <v>0</v>
      </c>
      <c r="BC24" s="3">
        <f t="shared" si="3"/>
        <v>0</v>
      </c>
      <c r="BD24" s="3">
        <f t="shared" si="4"/>
        <v>0</v>
      </c>
      <c r="BE24" s="3">
        <f t="shared" si="5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7</v>
      </c>
      <c r="B25" s="29" t="s">
        <v>415</v>
      </c>
      <c r="C25" s="30" t="s">
        <v>416</v>
      </c>
      <c r="D25" s="31" t="s">
        <v>21</v>
      </c>
      <c r="E25" s="32">
        <v>2</v>
      </c>
      <c r="F25" s="169"/>
      <c r="G25" s="33">
        <f t="shared" si="0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1"/>
        <v>0</v>
      </c>
      <c r="BB25" s="3">
        <f t="shared" si="2"/>
        <v>0</v>
      </c>
      <c r="BC25" s="3">
        <f t="shared" si="3"/>
        <v>0</v>
      </c>
      <c r="BD25" s="3">
        <f t="shared" si="4"/>
        <v>0</v>
      </c>
      <c r="BE25" s="3">
        <f t="shared" si="5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8</v>
      </c>
      <c r="B26" s="29" t="s">
        <v>417</v>
      </c>
      <c r="C26" s="30" t="s">
        <v>418</v>
      </c>
      <c r="D26" s="31" t="s">
        <v>21</v>
      </c>
      <c r="E26" s="32">
        <v>4</v>
      </c>
      <c r="F26" s="169"/>
      <c r="G26" s="33">
        <f t="shared" si="0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1"/>
        <v>0</v>
      </c>
      <c r="BB26" s="3">
        <f t="shared" si="2"/>
        <v>0</v>
      </c>
      <c r="BC26" s="3">
        <f t="shared" si="3"/>
        <v>0</v>
      </c>
      <c r="BD26" s="3">
        <f t="shared" si="4"/>
        <v>0</v>
      </c>
      <c r="BE26" s="3">
        <f t="shared" si="5"/>
        <v>0</v>
      </c>
      <c r="CA26" s="27">
        <v>1</v>
      </c>
      <c r="CB26" s="27">
        <v>7</v>
      </c>
      <c r="CZ26" s="3">
        <v>0</v>
      </c>
    </row>
    <row r="27" spans="1:104" x14ac:dyDescent="0.2">
      <c r="A27" s="28">
        <v>9</v>
      </c>
      <c r="B27" s="29" t="s">
        <v>419</v>
      </c>
      <c r="C27" s="30" t="s">
        <v>420</v>
      </c>
      <c r="D27" s="31" t="s">
        <v>21</v>
      </c>
      <c r="E27" s="32">
        <v>2</v>
      </c>
      <c r="F27" s="169"/>
      <c r="G27" s="33">
        <f t="shared" si="0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1"/>
        <v>0</v>
      </c>
      <c r="BB27" s="3">
        <f t="shared" si="2"/>
        <v>0</v>
      </c>
      <c r="BC27" s="3">
        <f t="shared" si="3"/>
        <v>0</v>
      </c>
      <c r="BD27" s="3">
        <f t="shared" si="4"/>
        <v>0</v>
      </c>
      <c r="BE27" s="3">
        <f t="shared" si="5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10</v>
      </c>
      <c r="B28" s="29" t="s">
        <v>421</v>
      </c>
      <c r="C28" s="30" t="s">
        <v>422</v>
      </c>
      <c r="D28" s="31" t="s">
        <v>136</v>
      </c>
      <c r="E28" s="32">
        <v>19.600000000000001</v>
      </c>
      <c r="F28" s="169"/>
      <c r="G28" s="33">
        <f t="shared" si="0"/>
        <v>0</v>
      </c>
      <c r="O28" s="27">
        <v>2</v>
      </c>
      <c r="AA28" s="3">
        <v>1</v>
      </c>
      <c r="AB28" s="3">
        <v>0</v>
      </c>
      <c r="AC28" s="3">
        <v>0</v>
      </c>
      <c r="AZ28" s="3">
        <v>2</v>
      </c>
      <c r="BA28" s="3">
        <f t="shared" si="1"/>
        <v>0</v>
      </c>
      <c r="BB28" s="3">
        <f t="shared" si="2"/>
        <v>0</v>
      </c>
      <c r="BC28" s="3">
        <f t="shared" si="3"/>
        <v>0</v>
      </c>
      <c r="BD28" s="3">
        <f t="shared" si="4"/>
        <v>0</v>
      </c>
      <c r="BE28" s="3">
        <f t="shared" si="5"/>
        <v>0</v>
      </c>
      <c r="CA28" s="27">
        <v>1</v>
      </c>
      <c r="CB28" s="27">
        <v>0</v>
      </c>
      <c r="CZ28" s="3">
        <v>0</v>
      </c>
    </row>
    <row r="29" spans="1:104" x14ac:dyDescent="0.2">
      <c r="A29" s="34"/>
      <c r="B29" s="37"/>
      <c r="C29" s="195" t="s">
        <v>423</v>
      </c>
      <c r="D29" s="196"/>
      <c r="E29" s="38">
        <v>19.600000000000001</v>
      </c>
      <c r="F29" s="161"/>
      <c r="G29" s="40"/>
      <c r="M29" s="36" t="s">
        <v>423</v>
      </c>
      <c r="O29" s="27"/>
    </row>
    <row r="30" spans="1:104" x14ac:dyDescent="0.2">
      <c r="A30" s="28">
        <v>11</v>
      </c>
      <c r="B30" s="29" t="s">
        <v>424</v>
      </c>
      <c r="C30" s="30" t="s">
        <v>425</v>
      </c>
      <c r="D30" s="31" t="s">
        <v>4</v>
      </c>
      <c r="E30" s="32">
        <v>81.251900000000006</v>
      </c>
      <c r="F30" s="169"/>
      <c r="G30" s="33">
        <f>E30*F30</f>
        <v>0</v>
      </c>
      <c r="O30" s="27">
        <v>2</v>
      </c>
      <c r="AA30" s="3">
        <v>7</v>
      </c>
      <c r="AB30" s="3">
        <v>1002</v>
      </c>
      <c r="AC30" s="3">
        <v>5</v>
      </c>
      <c r="AZ30" s="3">
        <v>2</v>
      </c>
      <c r="BA30" s="3">
        <f>IF(AZ30=1,G30,0)</f>
        <v>0</v>
      </c>
      <c r="BB30" s="3">
        <f>IF(AZ30=2,G30,0)</f>
        <v>0</v>
      </c>
      <c r="BC30" s="3">
        <f>IF(AZ30=3,G30,0)</f>
        <v>0</v>
      </c>
      <c r="BD30" s="3">
        <f>IF(AZ30=4,G30,0)</f>
        <v>0</v>
      </c>
      <c r="BE30" s="3">
        <f>IF(AZ30=5,G30,0)</f>
        <v>0</v>
      </c>
      <c r="CA30" s="27">
        <v>7</v>
      </c>
      <c r="CB30" s="27">
        <v>1002</v>
      </c>
      <c r="CZ30" s="3">
        <v>0</v>
      </c>
    </row>
    <row r="31" spans="1:104" x14ac:dyDescent="0.2">
      <c r="A31" s="41"/>
      <c r="B31" s="42" t="s">
        <v>15</v>
      </c>
      <c r="C31" s="43" t="str">
        <f>CONCATENATE(B7," ",C7)</f>
        <v>721 Vnitřní kanalizace</v>
      </c>
      <c r="D31" s="44"/>
      <c r="E31" s="45"/>
      <c r="F31" s="46"/>
      <c r="G31" s="47">
        <f>SUM(G7:G30)</f>
        <v>0</v>
      </c>
      <c r="O31" s="27">
        <v>4</v>
      </c>
      <c r="BA31" s="48">
        <f>SUM(BA7:BA30)</f>
        <v>0</v>
      </c>
      <c r="BB31" s="48">
        <f>SUM(BB7:BB30)</f>
        <v>0</v>
      </c>
      <c r="BC31" s="48">
        <f>SUM(BC7:BC30)</f>
        <v>0</v>
      </c>
      <c r="BD31" s="48">
        <f>SUM(BD7:BD30)</f>
        <v>0</v>
      </c>
      <c r="BE31" s="48">
        <f>SUM(BE7:BE30)</f>
        <v>0</v>
      </c>
    </row>
    <row r="32" spans="1:104" x14ac:dyDescent="0.2">
      <c r="A32" s="20" t="s">
        <v>14</v>
      </c>
      <c r="B32" s="21" t="s">
        <v>426</v>
      </c>
      <c r="C32" s="22" t="s">
        <v>427</v>
      </c>
      <c r="D32" s="23"/>
      <c r="E32" s="24"/>
      <c r="F32" s="24"/>
      <c r="G32" s="25"/>
      <c r="H32" s="26"/>
      <c r="I32" s="26"/>
      <c r="O32" s="27">
        <v>1</v>
      </c>
    </row>
    <row r="33" spans="1:104" x14ac:dyDescent="0.2">
      <c r="A33" s="28">
        <v>12</v>
      </c>
      <c r="B33" s="29" t="s">
        <v>428</v>
      </c>
      <c r="C33" s="30" t="s">
        <v>429</v>
      </c>
      <c r="D33" s="31" t="s">
        <v>136</v>
      </c>
      <c r="E33" s="32">
        <v>27.4</v>
      </c>
      <c r="F33" s="169"/>
      <c r="G33" s="33">
        <f>E33*F33</f>
        <v>0</v>
      </c>
      <c r="O33" s="27">
        <v>2</v>
      </c>
      <c r="AA33" s="3">
        <v>1</v>
      </c>
      <c r="AB33" s="3">
        <v>0</v>
      </c>
      <c r="AC33" s="3">
        <v>0</v>
      </c>
      <c r="AZ33" s="3">
        <v>2</v>
      </c>
      <c r="BA33" s="3">
        <f>IF(AZ33=1,G33,0)</f>
        <v>0</v>
      </c>
      <c r="BB33" s="3">
        <f>IF(AZ33=2,G33,0)</f>
        <v>0</v>
      </c>
      <c r="BC33" s="3">
        <f>IF(AZ33=3,G33,0)</f>
        <v>0</v>
      </c>
      <c r="BD33" s="3">
        <f>IF(AZ33=4,G33,0)</f>
        <v>0</v>
      </c>
      <c r="BE33" s="3">
        <f>IF(AZ33=5,G33,0)</f>
        <v>0</v>
      </c>
      <c r="CA33" s="27">
        <v>1</v>
      </c>
      <c r="CB33" s="27">
        <v>0</v>
      </c>
      <c r="CZ33" s="3">
        <v>1.1100000000000001E-3</v>
      </c>
    </row>
    <row r="34" spans="1:104" x14ac:dyDescent="0.2">
      <c r="A34" s="34"/>
      <c r="B34" s="37"/>
      <c r="C34" s="195" t="s">
        <v>430</v>
      </c>
      <c r="D34" s="196"/>
      <c r="E34" s="38">
        <v>2.6</v>
      </c>
      <c r="F34" s="161"/>
      <c r="G34" s="40"/>
      <c r="M34" s="36" t="s">
        <v>430</v>
      </c>
      <c r="O34" s="27"/>
    </row>
    <row r="35" spans="1:104" x14ac:dyDescent="0.2">
      <c r="A35" s="34"/>
      <c r="B35" s="37"/>
      <c r="C35" s="195" t="s">
        <v>431</v>
      </c>
      <c r="D35" s="196"/>
      <c r="E35" s="38">
        <v>3.2</v>
      </c>
      <c r="F35" s="161"/>
      <c r="G35" s="40"/>
      <c r="M35" s="36" t="s">
        <v>431</v>
      </c>
      <c r="O35" s="27"/>
    </row>
    <row r="36" spans="1:104" x14ac:dyDescent="0.2">
      <c r="A36" s="34"/>
      <c r="B36" s="37"/>
      <c r="C36" s="195" t="s">
        <v>432</v>
      </c>
      <c r="D36" s="196"/>
      <c r="E36" s="38">
        <v>21.6</v>
      </c>
      <c r="F36" s="161"/>
      <c r="G36" s="40"/>
      <c r="M36" s="36" t="s">
        <v>432</v>
      </c>
      <c r="O36" s="27"/>
    </row>
    <row r="37" spans="1:104" ht="22.5" x14ac:dyDescent="0.2">
      <c r="A37" s="28">
        <v>13</v>
      </c>
      <c r="B37" s="29" t="s">
        <v>433</v>
      </c>
      <c r="C37" s="30" t="s">
        <v>434</v>
      </c>
      <c r="D37" s="31" t="s">
        <v>136</v>
      </c>
      <c r="E37" s="32">
        <v>13.7</v>
      </c>
      <c r="F37" s="169"/>
      <c r="G37" s="33">
        <f>E37*F37</f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>IF(AZ37=1,G37,0)</f>
        <v>0</v>
      </c>
      <c r="BB37" s="3">
        <f>IF(AZ37=2,G37,0)</f>
        <v>0</v>
      </c>
      <c r="BC37" s="3">
        <f>IF(AZ37=3,G37,0)</f>
        <v>0</v>
      </c>
      <c r="BD37" s="3">
        <f>IF(AZ37=4,G37,0)</f>
        <v>0</v>
      </c>
      <c r="BE37" s="3">
        <f>IF(AZ37=5,G37,0)</f>
        <v>0</v>
      </c>
      <c r="CA37" s="27">
        <v>1</v>
      </c>
      <c r="CB37" s="27">
        <v>7</v>
      </c>
      <c r="CZ37" s="3">
        <v>0</v>
      </c>
    </row>
    <row r="38" spans="1:104" x14ac:dyDescent="0.2">
      <c r="A38" s="34"/>
      <c r="B38" s="35"/>
      <c r="C38" s="197"/>
      <c r="D38" s="198"/>
      <c r="E38" s="198"/>
      <c r="F38" s="198"/>
      <c r="G38" s="199"/>
      <c r="L38" s="36"/>
      <c r="O38" s="27">
        <v>3</v>
      </c>
    </row>
    <row r="39" spans="1:104" x14ac:dyDescent="0.2">
      <c r="A39" s="34"/>
      <c r="B39" s="37"/>
      <c r="C39" s="195" t="s">
        <v>435</v>
      </c>
      <c r="D39" s="196"/>
      <c r="E39" s="38">
        <v>13.7</v>
      </c>
      <c r="F39" s="39"/>
      <c r="G39" s="40"/>
      <c r="M39" s="36" t="s">
        <v>435</v>
      </c>
      <c r="O39" s="27"/>
    </row>
    <row r="40" spans="1:104" x14ac:dyDescent="0.2">
      <c r="A40" s="28">
        <v>14</v>
      </c>
      <c r="B40" s="29" t="s">
        <v>436</v>
      </c>
      <c r="C40" s="30" t="s">
        <v>437</v>
      </c>
      <c r="D40" s="31" t="s">
        <v>136</v>
      </c>
      <c r="E40" s="32">
        <v>27.4</v>
      </c>
      <c r="F40" s="169"/>
      <c r="G40" s="33">
        <f>E40*F40</f>
        <v>0</v>
      </c>
      <c r="O40" s="27">
        <v>2</v>
      </c>
      <c r="AA40" s="3">
        <v>1</v>
      </c>
      <c r="AB40" s="3">
        <v>7</v>
      </c>
      <c r="AC40" s="3">
        <v>7</v>
      </c>
      <c r="AZ40" s="3">
        <v>2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</v>
      </c>
      <c r="CB40" s="27">
        <v>7</v>
      </c>
      <c r="CZ40" s="3">
        <v>0</v>
      </c>
    </row>
    <row r="41" spans="1:104" x14ac:dyDescent="0.2">
      <c r="A41" s="28">
        <v>15</v>
      </c>
      <c r="B41" s="29" t="s">
        <v>438</v>
      </c>
      <c r="C41" s="30" t="s">
        <v>439</v>
      </c>
      <c r="D41" s="31" t="s">
        <v>136</v>
      </c>
      <c r="E41" s="32">
        <v>27.4</v>
      </c>
      <c r="F41" s="169"/>
      <c r="G41" s="33">
        <f>E41*F41</f>
        <v>0</v>
      </c>
      <c r="O41" s="27">
        <v>2</v>
      </c>
      <c r="AA41" s="3">
        <v>1</v>
      </c>
      <c r="AB41" s="3">
        <v>7</v>
      </c>
      <c r="AC41" s="3">
        <v>7</v>
      </c>
      <c r="AZ41" s="3">
        <v>2</v>
      </c>
      <c r="BA41" s="3">
        <f>IF(AZ41=1,G41,0)</f>
        <v>0</v>
      </c>
      <c r="BB41" s="3">
        <f>IF(AZ41=2,G41,0)</f>
        <v>0</v>
      </c>
      <c r="BC41" s="3">
        <f>IF(AZ41=3,G41,0)</f>
        <v>0</v>
      </c>
      <c r="BD41" s="3">
        <f>IF(AZ41=4,G41,0)</f>
        <v>0</v>
      </c>
      <c r="BE41" s="3">
        <f>IF(AZ41=5,G41,0)</f>
        <v>0</v>
      </c>
      <c r="CA41" s="27">
        <v>1</v>
      </c>
      <c r="CB41" s="27">
        <v>7</v>
      </c>
      <c r="CZ41" s="3">
        <v>1.0000000000000001E-5</v>
      </c>
    </row>
    <row r="42" spans="1:104" x14ac:dyDescent="0.2">
      <c r="A42" s="28">
        <v>16</v>
      </c>
      <c r="B42" s="29" t="s">
        <v>440</v>
      </c>
      <c r="C42" s="30" t="s">
        <v>441</v>
      </c>
      <c r="D42" s="31" t="s">
        <v>4</v>
      </c>
      <c r="E42" s="32">
        <v>123.4644</v>
      </c>
      <c r="F42" s="169"/>
      <c r="G42" s="33">
        <f>E42*F42</f>
        <v>0</v>
      </c>
      <c r="O42" s="27">
        <v>2</v>
      </c>
      <c r="AA42" s="3">
        <v>7</v>
      </c>
      <c r="AB42" s="3">
        <v>1002</v>
      </c>
      <c r="AC42" s="3">
        <v>5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7</v>
      </c>
      <c r="CB42" s="27">
        <v>1002</v>
      </c>
      <c r="CZ42" s="3">
        <v>0</v>
      </c>
    </row>
    <row r="43" spans="1:104" x14ac:dyDescent="0.2">
      <c r="A43" s="41"/>
      <c r="B43" s="42" t="s">
        <v>15</v>
      </c>
      <c r="C43" s="43" t="str">
        <f>CONCATENATE(B32," ",C32)</f>
        <v>722 Vnitřní vodovod</v>
      </c>
      <c r="D43" s="44"/>
      <c r="E43" s="45"/>
      <c r="F43" s="46"/>
      <c r="G43" s="47">
        <f>SUM(G32:G42)</f>
        <v>0</v>
      </c>
      <c r="O43" s="27">
        <v>4</v>
      </c>
      <c r="BA43" s="48">
        <f>SUM(BA32:BA42)</f>
        <v>0</v>
      </c>
      <c r="BB43" s="48">
        <f>SUM(BB32:BB42)</f>
        <v>0</v>
      </c>
      <c r="BC43" s="48">
        <f>SUM(BC32:BC42)</f>
        <v>0</v>
      </c>
      <c r="BD43" s="48">
        <f>SUM(BD32:BD42)</f>
        <v>0</v>
      </c>
      <c r="BE43" s="48">
        <f>SUM(BE32:BE42)</f>
        <v>0</v>
      </c>
    </row>
    <row r="44" spans="1:104" x14ac:dyDescent="0.2">
      <c r="E44" s="3"/>
      <c r="F44" s="172"/>
    </row>
    <row r="45" spans="1:104" s="57" customFormat="1" x14ac:dyDescent="0.2">
      <c r="B45" s="57" t="s">
        <v>387</v>
      </c>
      <c r="G45" s="58">
        <f>G31+G43</f>
        <v>0</v>
      </c>
    </row>
    <row r="46" spans="1:104" s="57" customFormat="1" x14ac:dyDescent="0.2">
      <c r="G46" s="58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A64" s="49"/>
      <c r="B64" s="49"/>
      <c r="C64" s="49"/>
      <c r="D64" s="49"/>
      <c r="E64" s="49"/>
      <c r="F64" s="49"/>
      <c r="G64" s="49"/>
    </row>
    <row r="65" spans="1:7" x14ac:dyDescent="0.2">
      <c r="A65" s="49"/>
      <c r="B65" s="49"/>
      <c r="C65" s="49"/>
      <c r="D65" s="49"/>
      <c r="E65" s="49"/>
      <c r="F65" s="49"/>
      <c r="G65" s="49"/>
    </row>
    <row r="66" spans="1:7" x14ac:dyDescent="0.2">
      <c r="A66" s="49"/>
      <c r="B66" s="49"/>
      <c r="C66" s="49"/>
      <c r="D66" s="49"/>
      <c r="E66" s="49"/>
      <c r="F66" s="49"/>
      <c r="G66" s="49"/>
    </row>
    <row r="67" spans="1:7" x14ac:dyDescent="0.2">
      <c r="A67" s="49"/>
      <c r="B67" s="49"/>
      <c r="C67" s="49"/>
      <c r="D67" s="49"/>
      <c r="E67" s="49"/>
      <c r="F67" s="49"/>
      <c r="G67" s="49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E74" s="3"/>
    </row>
    <row r="75" spans="1:7" x14ac:dyDescent="0.2">
      <c r="E75" s="3"/>
    </row>
    <row r="76" spans="1:7" x14ac:dyDescent="0.2">
      <c r="E76" s="3"/>
    </row>
    <row r="77" spans="1:7" x14ac:dyDescent="0.2">
      <c r="E77" s="3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A99" s="50"/>
      <c r="B99" s="50"/>
    </row>
    <row r="100" spans="1:7" x14ac:dyDescent="0.2">
      <c r="A100" s="49"/>
      <c r="B100" s="49"/>
      <c r="C100" s="52"/>
      <c r="D100" s="52"/>
      <c r="E100" s="53"/>
      <c r="F100" s="52"/>
      <c r="G100" s="54"/>
    </row>
    <row r="101" spans="1:7" x14ac:dyDescent="0.2">
      <c r="A101" s="55"/>
      <c r="B101" s="55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  <row r="107" spans="1:7" x14ac:dyDescent="0.2">
      <c r="A107" s="49"/>
      <c r="B107" s="49"/>
      <c r="C107" s="49"/>
      <c r="D107" s="49"/>
      <c r="E107" s="56"/>
      <c r="F107" s="49"/>
      <c r="G107" s="49"/>
    </row>
    <row r="108" spans="1:7" x14ac:dyDescent="0.2">
      <c r="A108" s="49"/>
      <c r="B108" s="49"/>
      <c r="C108" s="49"/>
      <c r="D108" s="49"/>
      <c r="E108" s="56"/>
      <c r="F108" s="49"/>
      <c r="G108" s="49"/>
    </row>
    <row r="109" spans="1:7" x14ac:dyDescent="0.2">
      <c r="A109" s="49"/>
      <c r="B109" s="49"/>
      <c r="C109" s="49"/>
      <c r="D109" s="49"/>
      <c r="E109" s="56"/>
      <c r="F109" s="49"/>
      <c r="G109" s="49"/>
    </row>
    <row r="110" spans="1:7" x14ac:dyDescent="0.2">
      <c r="A110" s="49"/>
      <c r="B110" s="49"/>
      <c r="C110" s="49"/>
      <c r="D110" s="49"/>
      <c r="E110" s="56"/>
      <c r="F110" s="49"/>
      <c r="G110" s="49"/>
    </row>
    <row r="111" spans="1:7" x14ac:dyDescent="0.2">
      <c r="A111" s="49"/>
      <c r="B111" s="49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</sheetData>
  <sheetProtection password="DE18" sheet="1" objects="1" scenarios="1"/>
  <mergeCells count="21">
    <mergeCell ref="C35:D35"/>
    <mergeCell ref="C36:D36"/>
    <mergeCell ref="C38:G38"/>
    <mergeCell ref="C39:D39"/>
    <mergeCell ref="C18:D18"/>
    <mergeCell ref="C19:D19"/>
    <mergeCell ref="C21:D21"/>
    <mergeCell ref="C22:D22"/>
    <mergeCell ref="C29:D29"/>
    <mergeCell ref="C34:D34"/>
    <mergeCell ref="C16:D16"/>
    <mergeCell ref="A1:G1"/>
    <mergeCell ref="A3:B3"/>
    <mergeCell ref="A4:B4"/>
    <mergeCell ref="E4:G4"/>
    <mergeCell ref="C9:D9"/>
    <mergeCell ref="C10:D10"/>
    <mergeCell ref="C11:D11"/>
    <mergeCell ref="C12:D12"/>
    <mergeCell ref="C14:D14"/>
    <mergeCell ref="C15:D15"/>
  </mergeCells>
  <pageMargins left="0.7" right="0.7" top="0.78740157499999996" bottom="0.78740157499999996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46" zoomScaleNormal="100" zoomScaleSheetLayoutView="100" workbookViewId="0">
      <selection activeCell="B48" sqref="B48:B85"/>
    </sheetView>
  </sheetViews>
  <sheetFormatPr defaultRowHeight="12.75" x14ac:dyDescent="0.2"/>
  <cols>
    <col min="1" max="1" width="61" style="62" customWidth="1"/>
    <col min="2" max="2" width="9.85546875" style="76" bestFit="1" customWidth="1"/>
    <col min="3" max="3" width="10.5703125" style="76" bestFit="1" customWidth="1"/>
    <col min="4" max="4" width="6.140625" style="62" bestFit="1" customWidth="1"/>
    <col min="5" max="5" width="14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6" ht="15.95" customHeight="1" x14ac:dyDescent="0.2">
      <c r="A1" s="59" t="s">
        <v>442</v>
      </c>
      <c r="B1" s="60" t="s">
        <v>443</v>
      </c>
      <c r="C1" s="60" t="s">
        <v>444</v>
      </c>
      <c r="D1" s="60" t="s">
        <v>445</v>
      </c>
      <c r="E1" s="61" t="s">
        <v>446</v>
      </c>
    </row>
    <row r="2" spans="1:6" x14ac:dyDescent="0.2">
      <c r="A2" s="63" t="s">
        <v>447</v>
      </c>
      <c r="B2" s="159"/>
      <c r="C2" s="64">
        <v>1000</v>
      </c>
      <c r="D2" s="63" t="s">
        <v>136</v>
      </c>
      <c r="E2" s="65">
        <f t="shared" ref="E2:E9" si="0">B2*C2</f>
        <v>0</v>
      </c>
      <c r="F2" s="66"/>
    </row>
    <row r="3" spans="1:6" x14ac:dyDescent="0.2">
      <c r="A3" s="63" t="s">
        <v>448</v>
      </c>
      <c r="B3" s="159"/>
      <c r="C3" s="64">
        <v>500</v>
      </c>
      <c r="D3" s="63" t="s">
        <v>136</v>
      </c>
      <c r="E3" s="65">
        <f t="shared" si="0"/>
        <v>0</v>
      </c>
      <c r="F3" s="66"/>
    </row>
    <row r="4" spans="1:6" x14ac:dyDescent="0.2">
      <c r="A4" s="63" t="s">
        <v>449</v>
      </c>
      <c r="B4" s="159"/>
      <c r="C4" s="64">
        <v>25</v>
      </c>
      <c r="D4" s="63" t="s">
        <v>450</v>
      </c>
      <c r="E4" s="65">
        <f t="shared" si="0"/>
        <v>0</v>
      </c>
      <c r="F4" s="66"/>
    </row>
    <row r="5" spans="1:6" x14ac:dyDescent="0.2">
      <c r="A5" s="63" t="s">
        <v>451</v>
      </c>
      <c r="B5" s="173"/>
      <c r="C5" s="67">
        <v>25</v>
      </c>
      <c r="D5" s="68" t="s">
        <v>136</v>
      </c>
      <c r="E5" s="65">
        <f t="shared" si="0"/>
        <v>0</v>
      </c>
      <c r="F5" s="66"/>
    </row>
    <row r="6" spans="1:6" x14ac:dyDescent="0.2">
      <c r="A6" s="63" t="s">
        <v>452</v>
      </c>
      <c r="B6" s="159"/>
      <c r="C6" s="64">
        <v>25</v>
      </c>
      <c r="D6" s="63" t="s">
        <v>136</v>
      </c>
      <c r="E6" s="65">
        <f>B6*C6</f>
        <v>0</v>
      </c>
      <c r="F6" s="66"/>
    </row>
    <row r="7" spans="1:6" x14ac:dyDescent="0.2">
      <c r="A7" s="63" t="s">
        <v>453</v>
      </c>
      <c r="B7" s="159"/>
      <c r="C7" s="64">
        <v>150</v>
      </c>
      <c r="D7" s="63" t="s">
        <v>136</v>
      </c>
      <c r="E7" s="65">
        <f t="shared" si="0"/>
        <v>0</v>
      </c>
      <c r="F7" s="66"/>
    </row>
    <row r="8" spans="1:6" x14ac:dyDescent="0.2">
      <c r="A8" s="63" t="s">
        <v>454</v>
      </c>
      <c r="B8" s="159"/>
      <c r="C8" s="64">
        <v>50</v>
      </c>
      <c r="D8" s="63" t="s">
        <v>136</v>
      </c>
      <c r="E8" s="65">
        <f>B8*C8</f>
        <v>0</v>
      </c>
      <c r="F8" s="66"/>
    </row>
    <row r="9" spans="1:6" x14ac:dyDescent="0.2">
      <c r="A9" s="63" t="s">
        <v>455</v>
      </c>
      <c r="B9" s="159"/>
      <c r="C9" s="64">
        <v>250</v>
      </c>
      <c r="D9" s="63" t="s">
        <v>136</v>
      </c>
      <c r="E9" s="65">
        <f t="shared" si="0"/>
        <v>0</v>
      </c>
      <c r="F9" s="66"/>
    </row>
    <row r="10" spans="1:6" x14ac:dyDescent="0.2">
      <c r="A10" s="63" t="s">
        <v>456</v>
      </c>
      <c r="B10" s="159"/>
      <c r="C10" s="64">
        <v>100</v>
      </c>
      <c r="D10" s="63" t="s">
        <v>136</v>
      </c>
      <c r="E10" s="65">
        <f>B10*C10</f>
        <v>0</v>
      </c>
      <c r="F10" s="66"/>
    </row>
    <row r="11" spans="1:6" x14ac:dyDescent="0.2">
      <c r="A11" s="63" t="s">
        <v>457</v>
      </c>
      <c r="B11" s="159"/>
      <c r="C11" s="64">
        <v>50</v>
      </c>
      <c r="D11" s="63" t="s">
        <v>136</v>
      </c>
      <c r="E11" s="65">
        <f t="shared" ref="E11:E37" si="1">B11*C11</f>
        <v>0</v>
      </c>
      <c r="F11" s="66"/>
    </row>
    <row r="12" spans="1:6" x14ac:dyDescent="0.2">
      <c r="A12" s="63" t="s">
        <v>458</v>
      </c>
      <c r="B12" s="159"/>
      <c r="C12" s="64">
        <v>1</v>
      </c>
      <c r="D12" s="63" t="s">
        <v>450</v>
      </c>
      <c r="E12" s="65">
        <f t="shared" si="1"/>
        <v>0</v>
      </c>
      <c r="F12" s="66"/>
    </row>
    <row r="13" spans="1:6" x14ac:dyDescent="0.2">
      <c r="A13" s="63" t="s">
        <v>459</v>
      </c>
      <c r="B13" s="159"/>
      <c r="C13" s="64">
        <v>100</v>
      </c>
      <c r="D13" s="63" t="s">
        <v>136</v>
      </c>
      <c r="E13" s="65">
        <f t="shared" si="1"/>
        <v>0</v>
      </c>
      <c r="F13" s="66"/>
    </row>
    <row r="14" spans="1:6" x14ac:dyDescent="0.2">
      <c r="A14" s="63" t="s">
        <v>460</v>
      </c>
      <c r="B14" s="159"/>
      <c r="C14" s="64">
        <v>50</v>
      </c>
      <c r="D14" s="63" t="s">
        <v>136</v>
      </c>
      <c r="E14" s="65">
        <f t="shared" si="1"/>
        <v>0</v>
      </c>
      <c r="F14" s="66"/>
    </row>
    <row r="15" spans="1:6" x14ac:dyDescent="0.2">
      <c r="A15" s="63" t="s">
        <v>461</v>
      </c>
      <c r="B15" s="159"/>
      <c r="C15" s="64">
        <v>200</v>
      </c>
      <c r="D15" s="63" t="s">
        <v>450</v>
      </c>
      <c r="E15" s="65">
        <f t="shared" si="1"/>
        <v>0</v>
      </c>
      <c r="F15" s="66"/>
    </row>
    <row r="16" spans="1:6" x14ac:dyDescent="0.2">
      <c r="A16" s="63" t="s">
        <v>462</v>
      </c>
      <c r="B16" s="159"/>
      <c r="C16" s="64">
        <v>20</v>
      </c>
      <c r="D16" s="63" t="s">
        <v>136</v>
      </c>
      <c r="E16" s="65">
        <f t="shared" si="1"/>
        <v>0</v>
      </c>
      <c r="F16" s="66"/>
    </row>
    <row r="17" spans="1:8" x14ac:dyDescent="0.2">
      <c r="A17" s="63" t="s">
        <v>463</v>
      </c>
      <c r="B17" s="159"/>
      <c r="C17" s="64">
        <v>20</v>
      </c>
      <c r="D17" s="63" t="s">
        <v>136</v>
      </c>
      <c r="E17" s="65">
        <f t="shared" si="1"/>
        <v>0</v>
      </c>
      <c r="F17" s="66"/>
    </row>
    <row r="18" spans="1:8" x14ac:dyDescent="0.2">
      <c r="A18" s="63" t="s">
        <v>464</v>
      </c>
      <c r="B18" s="159"/>
      <c r="C18" s="64">
        <v>20</v>
      </c>
      <c r="D18" s="63" t="s">
        <v>136</v>
      </c>
      <c r="E18" s="65">
        <f t="shared" si="1"/>
        <v>0</v>
      </c>
      <c r="F18" s="66"/>
    </row>
    <row r="19" spans="1:8" x14ac:dyDescent="0.2">
      <c r="A19" s="63" t="s">
        <v>465</v>
      </c>
      <c r="B19" s="159"/>
      <c r="C19" s="64">
        <v>20</v>
      </c>
      <c r="D19" s="63" t="s">
        <v>450</v>
      </c>
      <c r="E19" s="65">
        <f t="shared" si="1"/>
        <v>0</v>
      </c>
      <c r="F19" s="66"/>
    </row>
    <row r="20" spans="1:8" x14ac:dyDescent="0.2">
      <c r="A20" s="63" t="s">
        <v>466</v>
      </c>
      <c r="B20" s="159"/>
      <c r="C20" s="64">
        <v>20</v>
      </c>
      <c r="D20" s="63" t="s">
        <v>450</v>
      </c>
      <c r="E20" s="65">
        <f t="shared" si="1"/>
        <v>0</v>
      </c>
      <c r="F20" s="66"/>
    </row>
    <row r="21" spans="1:8" x14ac:dyDescent="0.2">
      <c r="A21" s="63" t="s">
        <v>467</v>
      </c>
      <c r="B21" s="159"/>
      <c r="C21" s="64">
        <v>20</v>
      </c>
      <c r="D21" s="63" t="s">
        <v>450</v>
      </c>
      <c r="E21" s="65">
        <f t="shared" si="1"/>
        <v>0</v>
      </c>
      <c r="F21" s="66"/>
    </row>
    <row r="22" spans="1:8" x14ac:dyDescent="0.2">
      <c r="A22" s="63" t="s">
        <v>468</v>
      </c>
      <c r="B22" s="159"/>
      <c r="C22" s="64">
        <v>20</v>
      </c>
      <c r="D22" s="63" t="s">
        <v>450</v>
      </c>
      <c r="E22" s="65">
        <f t="shared" si="1"/>
        <v>0</v>
      </c>
      <c r="F22" s="66"/>
    </row>
    <row r="23" spans="1:8" x14ac:dyDescent="0.2">
      <c r="A23" s="63" t="s">
        <v>469</v>
      </c>
      <c r="B23" s="159"/>
      <c r="C23" s="64">
        <v>2</v>
      </c>
      <c r="D23" s="63" t="s">
        <v>450</v>
      </c>
      <c r="E23" s="65">
        <f t="shared" si="1"/>
        <v>0</v>
      </c>
      <c r="F23" s="66"/>
    </row>
    <row r="24" spans="1:8" x14ac:dyDescent="0.2">
      <c r="A24" s="63" t="s">
        <v>470</v>
      </c>
      <c r="B24" s="159"/>
      <c r="C24" s="64">
        <v>2</v>
      </c>
      <c r="D24" s="63"/>
      <c r="E24" s="65">
        <f t="shared" si="1"/>
        <v>0</v>
      </c>
      <c r="F24" s="66"/>
    </row>
    <row r="25" spans="1:8" x14ac:dyDescent="0.2">
      <c r="A25" s="63" t="s">
        <v>471</v>
      </c>
      <c r="B25" s="159"/>
      <c r="C25" s="64">
        <v>2</v>
      </c>
      <c r="D25" s="63" t="s">
        <v>450</v>
      </c>
      <c r="E25" s="65">
        <f t="shared" si="1"/>
        <v>0</v>
      </c>
      <c r="F25" s="66"/>
    </row>
    <row r="26" spans="1:8" x14ac:dyDescent="0.2">
      <c r="A26" s="63" t="s">
        <v>472</v>
      </c>
      <c r="B26" s="159"/>
      <c r="C26" s="64">
        <v>150</v>
      </c>
      <c r="D26" s="63" t="s">
        <v>450</v>
      </c>
      <c r="E26" s="65">
        <f t="shared" si="1"/>
        <v>0</v>
      </c>
      <c r="F26" s="66"/>
    </row>
    <row r="27" spans="1:8" x14ac:dyDescent="0.2">
      <c r="A27" s="63" t="s">
        <v>473</v>
      </c>
      <c r="B27" s="159"/>
      <c r="C27" s="64">
        <v>2</v>
      </c>
      <c r="D27" s="63" t="s">
        <v>450</v>
      </c>
      <c r="E27" s="65">
        <f t="shared" si="1"/>
        <v>0</v>
      </c>
      <c r="F27" s="66"/>
    </row>
    <row r="28" spans="1:8" x14ac:dyDescent="0.2">
      <c r="A28" s="63" t="s">
        <v>474</v>
      </c>
      <c r="B28" s="159"/>
      <c r="C28" s="64">
        <v>50</v>
      </c>
      <c r="D28" s="63" t="s">
        <v>450</v>
      </c>
      <c r="E28" s="65">
        <f t="shared" si="1"/>
        <v>0</v>
      </c>
      <c r="F28" s="66"/>
    </row>
    <row r="29" spans="1:8" x14ac:dyDescent="0.2">
      <c r="A29" s="63" t="s">
        <v>475</v>
      </c>
      <c r="B29" s="159"/>
      <c r="C29" s="64">
        <v>40</v>
      </c>
      <c r="D29" s="63" t="s">
        <v>450</v>
      </c>
      <c r="E29" s="65">
        <f t="shared" si="1"/>
        <v>0</v>
      </c>
      <c r="F29" s="70"/>
      <c r="G29" s="71"/>
      <c r="H29" s="72"/>
    </row>
    <row r="30" spans="1:8" x14ac:dyDescent="0.2">
      <c r="A30" s="63" t="s">
        <v>476</v>
      </c>
      <c r="B30" s="159"/>
      <c r="C30" s="64">
        <v>15</v>
      </c>
      <c r="D30" s="63" t="s">
        <v>450</v>
      </c>
      <c r="E30" s="65">
        <f t="shared" si="1"/>
        <v>0</v>
      </c>
      <c r="F30" s="70"/>
      <c r="H30" s="72"/>
    </row>
    <row r="31" spans="1:8" x14ac:dyDescent="0.2">
      <c r="A31" s="63" t="s">
        <v>477</v>
      </c>
      <c r="B31" s="159"/>
      <c r="C31" s="64">
        <v>11</v>
      </c>
      <c r="D31" s="63" t="s">
        <v>450</v>
      </c>
      <c r="E31" s="65">
        <f t="shared" si="1"/>
        <v>0</v>
      </c>
      <c r="F31" s="66"/>
    </row>
    <row r="32" spans="1:8" x14ac:dyDescent="0.2">
      <c r="A32" s="63" t="s">
        <v>478</v>
      </c>
      <c r="B32" s="159"/>
      <c r="C32" s="64">
        <v>4</v>
      </c>
      <c r="D32" s="63" t="s">
        <v>450</v>
      </c>
      <c r="E32" s="65">
        <f t="shared" si="1"/>
        <v>0</v>
      </c>
      <c r="F32" s="66"/>
    </row>
    <row r="33" spans="1:7" x14ac:dyDescent="0.2">
      <c r="A33" s="63" t="s">
        <v>479</v>
      </c>
      <c r="B33" s="159"/>
      <c r="C33" s="64">
        <v>2</v>
      </c>
      <c r="D33" s="63" t="s">
        <v>450</v>
      </c>
      <c r="E33" s="65">
        <f t="shared" si="1"/>
        <v>0</v>
      </c>
      <c r="F33" s="66"/>
    </row>
    <row r="34" spans="1:7" x14ac:dyDescent="0.2">
      <c r="A34" s="63" t="s">
        <v>480</v>
      </c>
      <c r="B34" s="159"/>
      <c r="C34" s="64">
        <v>2</v>
      </c>
      <c r="D34" s="63" t="s">
        <v>450</v>
      </c>
      <c r="E34" s="65">
        <f t="shared" si="1"/>
        <v>0</v>
      </c>
      <c r="F34" s="66"/>
      <c r="G34" s="72"/>
    </row>
    <row r="35" spans="1:7" x14ac:dyDescent="0.2">
      <c r="A35" s="63" t="s">
        <v>481</v>
      </c>
      <c r="B35" s="159"/>
      <c r="C35" s="64">
        <v>10</v>
      </c>
      <c r="D35" s="63" t="s">
        <v>450</v>
      </c>
      <c r="E35" s="65">
        <f t="shared" si="1"/>
        <v>0</v>
      </c>
      <c r="F35" s="66"/>
    </row>
    <row r="36" spans="1:7" x14ac:dyDescent="0.2">
      <c r="A36" s="63" t="s">
        <v>482</v>
      </c>
      <c r="B36" s="159"/>
      <c r="C36" s="64">
        <v>2</v>
      </c>
      <c r="D36" s="63" t="s">
        <v>450</v>
      </c>
      <c r="E36" s="65">
        <f t="shared" si="1"/>
        <v>0</v>
      </c>
      <c r="F36" s="66"/>
    </row>
    <row r="37" spans="1:7" x14ac:dyDescent="0.2">
      <c r="A37" s="63" t="s">
        <v>483</v>
      </c>
      <c r="B37" s="159"/>
      <c r="C37" s="64">
        <v>2</v>
      </c>
      <c r="D37" s="63" t="s">
        <v>450</v>
      </c>
      <c r="E37" s="65">
        <f t="shared" si="1"/>
        <v>0</v>
      </c>
      <c r="F37" s="66"/>
    </row>
    <row r="38" spans="1:7" x14ac:dyDescent="0.2">
      <c r="A38" s="73" t="s">
        <v>484</v>
      </c>
      <c r="B38" s="173"/>
      <c r="C38" s="67">
        <v>2</v>
      </c>
      <c r="D38" s="68" t="s">
        <v>450</v>
      </c>
      <c r="E38" s="69">
        <f t="shared" ref="E38:E44" si="2">C38*B38</f>
        <v>0</v>
      </c>
      <c r="F38" s="66"/>
    </row>
    <row r="39" spans="1:7" x14ac:dyDescent="0.2">
      <c r="A39" s="73" t="s">
        <v>485</v>
      </c>
      <c r="B39" s="173"/>
      <c r="C39" s="67">
        <v>2</v>
      </c>
      <c r="D39" s="68" t="s">
        <v>450</v>
      </c>
      <c r="E39" s="69">
        <f t="shared" si="2"/>
        <v>0</v>
      </c>
      <c r="F39" s="66"/>
    </row>
    <row r="40" spans="1:7" x14ac:dyDescent="0.2">
      <c r="A40" s="74" t="s">
        <v>486</v>
      </c>
      <c r="B40" s="160"/>
      <c r="C40" s="75">
        <v>10</v>
      </c>
      <c r="D40" s="62" t="s">
        <v>450</v>
      </c>
      <c r="E40" s="71">
        <f t="shared" si="2"/>
        <v>0</v>
      </c>
    </row>
    <row r="41" spans="1:7" x14ac:dyDescent="0.2">
      <c r="A41" s="74" t="s">
        <v>487</v>
      </c>
      <c r="B41" s="160"/>
      <c r="C41" s="75">
        <v>2</v>
      </c>
      <c r="D41" s="62" t="s">
        <v>450</v>
      </c>
      <c r="E41" s="71">
        <f>C41*B41</f>
        <v>0</v>
      </c>
    </row>
    <row r="42" spans="1:7" x14ac:dyDescent="0.2">
      <c r="A42" s="74" t="s">
        <v>488</v>
      </c>
      <c r="B42" s="160"/>
      <c r="C42" s="75">
        <v>2</v>
      </c>
      <c r="D42" s="62" t="s">
        <v>450</v>
      </c>
      <c r="E42" s="71">
        <f t="shared" si="2"/>
        <v>0</v>
      </c>
    </row>
    <row r="43" spans="1:7" x14ac:dyDescent="0.2">
      <c r="A43" s="74" t="s">
        <v>489</v>
      </c>
      <c r="B43" s="160"/>
      <c r="C43" s="75">
        <v>2</v>
      </c>
      <c r="D43" s="62" t="s">
        <v>450</v>
      </c>
      <c r="E43" s="71">
        <f t="shared" si="2"/>
        <v>0</v>
      </c>
    </row>
    <row r="44" spans="1:7" x14ac:dyDescent="0.2">
      <c r="A44" s="74" t="s">
        <v>490</v>
      </c>
      <c r="B44" s="160"/>
      <c r="C44" s="75">
        <v>6</v>
      </c>
      <c r="E44" s="71">
        <f t="shared" si="2"/>
        <v>0</v>
      </c>
    </row>
    <row r="45" spans="1:7" ht="15" x14ac:dyDescent="0.2">
      <c r="C45" s="75"/>
      <c r="E45" s="77">
        <f>SUM(E2:E44)</f>
        <v>0</v>
      </c>
      <c r="F45" s="78"/>
    </row>
    <row r="47" spans="1:7" ht="15" x14ac:dyDescent="0.2">
      <c r="A47" s="59" t="s">
        <v>491</v>
      </c>
      <c r="B47" s="60" t="s">
        <v>443</v>
      </c>
      <c r="C47" s="60" t="s">
        <v>444</v>
      </c>
      <c r="D47" s="60" t="s">
        <v>445</v>
      </c>
      <c r="E47" s="61" t="s">
        <v>446</v>
      </c>
    </row>
    <row r="48" spans="1:7" x14ac:dyDescent="0.2">
      <c r="A48" s="63" t="s">
        <v>492</v>
      </c>
      <c r="B48" s="159"/>
      <c r="C48" s="64">
        <v>1</v>
      </c>
      <c r="D48" s="79" t="s">
        <v>493</v>
      </c>
      <c r="E48" s="80">
        <f>B48*C48</f>
        <v>0</v>
      </c>
    </row>
    <row r="49" spans="1:5" x14ac:dyDescent="0.2">
      <c r="A49" s="63" t="s">
        <v>494</v>
      </c>
      <c r="B49" s="159"/>
      <c r="C49" s="64">
        <v>50</v>
      </c>
      <c r="D49" s="79" t="s">
        <v>136</v>
      </c>
      <c r="E49" s="80">
        <f t="shared" ref="E49:E85" si="3">B49*C49</f>
        <v>0</v>
      </c>
    </row>
    <row r="50" spans="1:5" x14ac:dyDescent="0.2">
      <c r="A50" s="63" t="s">
        <v>495</v>
      </c>
      <c r="B50" s="159"/>
      <c r="C50" s="64">
        <v>150</v>
      </c>
      <c r="D50" s="79" t="s">
        <v>496</v>
      </c>
      <c r="E50" s="80">
        <f t="shared" si="3"/>
        <v>0</v>
      </c>
    </row>
    <row r="51" spans="1:5" x14ac:dyDescent="0.2">
      <c r="A51" s="63" t="s">
        <v>497</v>
      </c>
      <c r="B51" s="159"/>
      <c r="C51" s="64">
        <v>15</v>
      </c>
      <c r="D51" s="79" t="s">
        <v>496</v>
      </c>
      <c r="E51" s="80">
        <f t="shared" si="3"/>
        <v>0</v>
      </c>
    </row>
    <row r="52" spans="1:5" x14ac:dyDescent="0.2">
      <c r="A52" s="63" t="s">
        <v>498</v>
      </c>
      <c r="B52" s="159"/>
      <c r="C52" s="64">
        <v>15</v>
      </c>
      <c r="D52" s="79" t="s">
        <v>496</v>
      </c>
      <c r="E52" s="80">
        <f t="shared" si="3"/>
        <v>0</v>
      </c>
    </row>
    <row r="53" spans="1:5" x14ac:dyDescent="0.2">
      <c r="A53" s="63" t="s">
        <v>499</v>
      </c>
      <c r="B53" s="159"/>
      <c r="C53" s="64">
        <v>10</v>
      </c>
      <c r="D53" s="79" t="s">
        <v>136</v>
      </c>
      <c r="E53" s="80">
        <f t="shared" si="3"/>
        <v>0</v>
      </c>
    </row>
    <row r="54" spans="1:5" x14ac:dyDescent="0.2">
      <c r="A54" s="63" t="s">
        <v>500</v>
      </c>
      <c r="B54" s="159"/>
      <c r="C54" s="64">
        <v>100</v>
      </c>
      <c r="D54" s="79" t="s">
        <v>496</v>
      </c>
      <c r="E54" s="80">
        <f t="shared" si="3"/>
        <v>0</v>
      </c>
    </row>
    <row r="55" spans="1:5" x14ac:dyDescent="0.2">
      <c r="A55" s="63" t="s">
        <v>501</v>
      </c>
      <c r="B55" s="159"/>
      <c r="C55" s="64">
        <v>100</v>
      </c>
      <c r="D55" s="79" t="s">
        <v>502</v>
      </c>
      <c r="E55" s="80">
        <f t="shared" si="3"/>
        <v>0</v>
      </c>
    </row>
    <row r="56" spans="1:5" x14ac:dyDescent="0.2">
      <c r="A56" s="63" t="s">
        <v>503</v>
      </c>
      <c r="B56" s="159"/>
      <c r="C56" s="64">
        <v>1</v>
      </c>
      <c r="D56" s="79" t="s">
        <v>496</v>
      </c>
      <c r="E56" s="80">
        <f t="shared" si="3"/>
        <v>0</v>
      </c>
    </row>
    <row r="57" spans="1:5" x14ac:dyDescent="0.2">
      <c r="A57" s="63" t="s">
        <v>504</v>
      </c>
      <c r="B57" s="159"/>
      <c r="C57" s="64">
        <v>1000</v>
      </c>
      <c r="D57" s="79" t="s">
        <v>136</v>
      </c>
      <c r="E57" s="80">
        <f t="shared" si="3"/>
        <v>0</v>
      </c>
    </row>
    <row r="58" spans="1:5" x14ac:dyDescent="0.2">
      <c r="A58" s="63" t="s">
        <v>505</v>
      </c>
      <c r="B58" s="159"/>
      <c r="C58" s="64">
        <v>500</v>
      </c>
      <c r="D58" s="79" t="s">
        <v>136</v>
      </c>
      <c r="E58" s="80">
        <f>B58*C58</f>
        <v>0</v>
      </c>
    </row>
    <row r="59" spans="1:5" x14ac:dyDescent="0.2">
      <c r="A59" s="63" t="s">
        <v>506</v>
      </c>
      <c r="B59" s="159"/>
      <c r="C59" s="64">
        <v>75</v>
      </c>
      <c r="D59" s="79" t="s">
        <v>136</v>
      </c>
      <c r="E59" s="80">
        <f>B59*C59</f>
        <v>0</v>
      </c>
    </row>
    <row r="60" spans="1:5" x14ac:dyDescent="0.2">
      <c r="A60" s="63" t="s">
        <v>507</v>
      </c>
      <c r="B60" s="159"/>
      <c r="C60" s="64">
        <v>350</v>
      </c>
      <c r="D60" s="79" t="s">
        <v>136</v>
      </c>
      <c r="E60" s="80">
        <f>B60*C60</f>
        <v>0</v>
      </c>
    </row>
    <row r="61" spans="1:5" x14ac:dyDescent="0.2">
      <c r="A61" s="63" t="s">
        <v>508</v>
      </c>
      <c r="B61" s="159"/>
      <c r="C61" s="64">
        <v>50</v>
      </c>
      <c r="D61" s="79" t="s">
        <v>136</v>
      </c>
      <c r="E61" s="80">
        <f>B61*C61</f>
        <v>0</v>
      </c>
    </row>
    <row r="62" spans="1:5" x14ac:dyDescent="0.2">
      <c r="A62" s="63" t="s">
        <v>509</v>
      </c>
      <c r="B62" s="159"/>
      <c r="C62" s="64">
        <v>100</v>
      </c>
      <c r="D62" s="79" t="s">
        <v>136</v>
      </c>
      <c r="E62" s="80">
        <f t="shared" si="3"/>
        <v>0</v>
      </c>
    </row>
    <row r="63" spans="1:5" x14ac:dyDescent="0.2">
      <c r="A63" s="63" t="s">
        <v>510</v>
      </c>
      <c r="B63" s="159"/>
      <c r="C63" s="64">
        <v>100</v>
      </c>
      <c r="D63" s="79" t="s">
        <v>450</v>
      </c>
      <c r="E63" s="80">
        <f t="shared" si="3"/>
        <v>0</v>
      </c>
    </row>
    <row r="64" spans="1:5" x14ac:dyDescent="0.2">
      <c r="A64" s="63" t="s">
        <v>511</v>
      </c>
      <c r="B64" s="159"/>
      <c r="C64" s="64">
        <v>100</v>
      </c>
      <c r="D64" s="79" t="s">
        <v>450</v>
      </c>
      <c r="E64" s="80">
        <f t="shared" si="3"/>
        <v>0</v>
      </c>
    </row>
    <row r="65" spans="1:5" x14ac:dyDescent="0.2">
      <c r="A65" s="63" t="s">
        <v>512</v>
      </c>
      <c r="B65" s="159"/>
      <c r="C65" s="64">
        <v>120</v>
      </c>
      <c r="D65" s="79" t="s">
        <v>450</v>
      </c>
      <c r="E65" s="80">
        <f t="shared" si="3"/>
        <v>0</v>
      </c>
    </row>
    <row r="66" spans="1:5" x14ac:dyDescent="0.2">
      <c r="A66" s="63" t="s">
        <v>513</v>
      </c>
      <c r="B66" s="159"/>
      <c r="C66" s="64">
        <v>25</v>
      </c>
      <c r="D66" s="79" t="s">
        <v>136</v>
      </c>
      <c r="E66" s="80">
        <f t="shared" si="3"/>
        <v>0</v>
      </c>
    </row>
    <row r="67" spans="1:5" x14ac:dyDescent="0.2">
      <c r="A67" s="63" t="s">
        <v>514</v>
      </c>
      <c r="B67" s="159"/>
      <c r="C67" s="64">
        <v>20</v>
      </c>
      <c r="D67" s="79" t="s">
        <v>136</v>
      </c>
      <c r="E67" s="80">
        <f t="shared" si="3"/>
        <v>0</v>
      </c>
    </row>
    <row r="68" spans="1:5" x14ac:dyDescent="0.2">
      <c r="A68" s="63" t="s">
        <v>515</v>
      </c>
      <c r="B68" s="159"/>
      <c r="C68" s="64">
        <v>20</v>
      </c>
      <c r="D68" s="79" t="s">
        <v>136</v>
      </c>
      <c r="E68" s="80">
        <f t="shared" si="3"/>
        <v>0</v>
      </c>
    </row>
    <row r="69" spans="1:5" x14ac:dyDescent="0.2">
      <c r="A69" s="63" t="s">
        <v>516</v>
      </c>
      <c r="B69" s="159"/>
      <c r="C69" s="64">
        <v>20</v>
      </c>
      <c r="D69" s="79" t="s">
        <v>136</v>
      </c>
      <c r="E69" s="80">
        <f t="shared" si="3"/>
        <v>0</v>
      </c>
    </row>
    <row r="70" spans="1:5" x14ac:dyDescent="0.2">
      <c r="A70" s="63" t="s">
        <v>517</v>
      </c>
      <c r="B70" s="159"/>
      <c r="C70" s="64">
        <v>20</v>
      </c>
      <c r="D70" s="79" t="s">
        <v>450</v>
      </c>
      <c r="E70" s="80">
        <f t="shared" si="3"/>
        <v>0</v>
      </c>
    </row>
    <row r="71" spans="1:5" x14ac:dyDescent="0.2">
      <c r="A71" s="63" t="s">
        <v>518</v>
      </c>
      <c r="B71" s="159"/>
      <c r="C71" s="64">
        <v>48</v>
      </c>
      <c r="D71" s="79" t="s">
        <v>450</v>
      </c>
      <c r="E71" s="80">
        <f t="shared" si="3"/>
        <v>0</v>
      </c>
    </row>
    <row r="72" spans="1:5" x14ac:dyDescent="0.2">
      <c r="A72" s="63" t="s">
        <v>519</v>
      </c>
      <c r="B72" s="159"/>
      <c r="C72" s="64">
        <v>50</v>
      </c>
      <c r="D72" s="79" t="s">
        <v>450</v>
      </c>
      <c r="E72" s="80">
        <f t="shared" si="3"/>
        <v>0</v>
      </c>
    </row>
    <row r="73" spans="1:5" x14ac:dyDescent="0.2">
      <c r="A73" s="63" t="s">
        <v>520</v>
      </c>
      <c r="B73" s="159"/>
      <c r="C73" s="64">
        <v>50</v>
      </c>
      <c r="D73" s="79" t="s">
        <v>450</v>
      </c>
      <c r="E73" s="80">
        <f t="shared" si="3"/>
        <v>0</v>
      </c>
    </row>
    <row r="74" spans="1:5" x14ac:dyDescent="0.2">
      <c r="A74" s="63" t="s">
        <v>521</v>
      </c>
      <c r="B74" s="159"/>
      <c r="C74" s="64">
        <v>10</v>
      </c>
      <c r="D74" s="79" t="s">
        <v>450</v>
      </c>
      <c r="E74" s="80">
        <f t="shared" si="3"/>
        <v>0</v>
      </c>
    </row>
    <row r="75" spans="1:5" x14ac:dyDescent="0.2">
      <c r="A75" s="63" t="s">
        <v>495</v>
      </c>
      <c r="B75" s="159"/>
      <c r="C75" s="64">
        <v>1200</v>
      </c>
      <c r="D75" s="79" t="s">
        <v>496</v>
      </c>
      <c r="E75" s="80">
        <f t="shared" si="3"/>
        <v>0</v>
      </c>
    </row>
    <row r="76" spans="1:5" x14ac:dyDescent="0.2">
      <c r="A76" s="63" t="s">
        <v>522</v>
      </c>
      <c r="B76" s="159"/>
      <c r="C76" s="64">
        <v>250</v>
      </c>
      <c r="D76" s="79" t="s">
        <v>496</v>
      </c>
      <c r="E76" s="80">
        <f t="shared" si="3"/>
        <v>0</v>
      </c>
    </row>
    <row r="77" spans="1:5" x14ac:dyDescent="0.2">
      <c r="A77" s="63" t="s">
        <v>523</v>
      </c>
      <c r="B77" s="159"/>
      <c r="C77" s="64">
        <v>34</v>
      </c>
      <c r="D77" s="79" t="s">
        <v>496</v>
      </c>
      <c r="E77" s="80">
        <f t="shared" si="3"/>
        <v>0</v>
      </c>
    </row>
    <row r="78" spans="1:5" x14ac:dyDescent="0.2">
      <c r="A78" s="63" t="s">
        <v>524</v>
      </c>
      <c r="B78" s="159"/>
      <c r="C78" s="64">
        <v>40</v>
      </c>
      <c r="D78" s="79" t="s">
        <v>496</v>
      </c>
      <c r="E78" s="80">
        <f t="shared" si="3"/>
        <v>0</v>
      </c>
    </row>
    <row r="79" spans="1:5" x14ac:dyDescent="0.2">
      <c r="A79" s="63" t="s">
        <v>525</v>
      </c>
      <c r="B79" s="159"/>
      <c r="C79" s="64">
        <v>1</v>
      </c>
      <c r="D79" s="79" t="s">
        <v>450</v>
      </c>
      <c r="E79" s="80">
        <f t="shared" si="3"/>
        <v>0</v>
      </c>
    </row>
    <row r="80" spans="1:5" x14ac:dyDescent="0.2">
      <c r="A80" s="63" t="s">
        <v>526</v>
      </c>
      <c r="B80" s="159"/>
      <c r="C80" s="64">
        <v>1</v>
      </c>
      <c r="D80" s="79" t="s">
        <v>450</v>
      </c>
      <c r="E80" s="80">
        <f t="shared" si="3"/>
        <v>0</v>
      </c>
    </row>
    <row r="81" spans="1:5" x14ac:dyDescent="0.2">
      <c r="A81" s="63" t="s">
        <v>527</v>
      </c>
      <c r="B81" s="159"/>
      <c r="C81" s="64">
        <v>12</v>
      </c>
      <c r="D81" s="79" t="s">
        <v>450</v>
      </c>
      <c r="E81" s="80">
        <f t="shared" si="3"/>
        <v>0</v>
      </c>
    </row>
    <row r="82" spans="1:5" x14ac:dyDescent="0.2">
      <c r="A82" s="63" t="s">
        <v>528</v>
      </c>
      <c r="B82" s="159"/>
      <c r="C82" s="64">
        <v>34</v>
      </c>
      <c r="D82" s="79" t="s">
        <v>450</v>
      </c>
      <c r="E82" s="80">
        <f t="shared" si="3"/>
        <v>0</v>
      </c>
    </row>
    <row r="83" spans="1:5" x14ac:dyDescent="0.2">
      <c r="A83" s="63" t="s">
        <v>529</v>
      </c>
      <c r="B83" s="159"/>
      <c r="C83" s="64">
        <v>2</v>
      </c>
      <c r="D83" s="79" t="s">
        <v>450</v>
      </c>
      <c r="E83" s="80">
        <f t="shared" si="3"/>
        <v>0</v>
      </c>
    </row>
    <row r="84" spans="1:5" x14ac:dyDescent="0.2">
      <c r="A84" s="63" t="s">
        <v>530</v>
      </c>
      <c r="B84" s="159"/>
      <c r="C84" s="64">
        <v>22</v>
      </c>
      <c r="D84" s="79" t="s">
        <v>450</v>
      </c>
      <c r="E84" s="80">
        <f t="shared" si="3"/>
        <v>0</v>
      </c>
    </row>
    <row r="85" spans="1:5" x14ac:dyDescent="0.2">
      <c r="A85" s="63" t="s">
        <v>531</v>
      </c>
      <c r="B85" s="159"/>
      <c r="C85" s="64">
        <v>100</v>
      </c>
      <c r="D85" s="79" t="s">
        <v>136</v>
      </c>
      <c r="E85" s="80">
        <f t="shared" si="3"/>
        <v>0</v>
      </c>
    </row>
    <row r="86" spans="1:5" ht="15" x14ac:dyDescent="0.2">
      <c r="D86" s="76"/>
      <c r="E86" s="81">
        <f>SUM(E48:E85)</f>
        <v>0</v>
      </c>
    </row>
    <row r="89" spans="1:5" s="149" customFormat="1" x14ac:dyDescent="0.2">
      <c r="A89" s="149" t="s">
        <v>387</v>
      </c>
      <c r="B89" s="150"/>
      <c r="C89" s="150"/>
      <c r="E89" s="151">
        <f>E86+E45</f>
        <v>0</v>
      </c>
    </row>
  </sheetData>
  <sheetProtection password="DE18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view="pageBreakPreview" zoomScale="110" zoomScaleNormal="100" zoomScaleSheetLayoutView="110" workbookViewId="0">
      <selection activeCell="E4" sqref="E4:E24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82" t="s">
        <v>532</v>
      </c>
    </row>
    <row r="3" spans="1:7" x14ac:dyDescent="0.2">
      <c r="A3" s="83" t="s">
        <v>533</v>
      </c>
      <c r="B3" s="83" t="s">
        <v>534</v>
      </c>
      <c r="C3" s="83" t="s">
        <v>535</v>
      </c>
      <c r="D3" s="83" t="s">
        <v>536</v>
      </c>
      <c r="E3" s="84" t="s">
        <v>537</v>
      </c>
      <c r="F3" s="84" t="s">
        <v>538</v>
      </c>
      <c r="G3" s="84" t="s">
        <v>539</v>
      </c>
    </row>
    <row r="4" spans="1:7" x14ac:dyDescent="0.2">
      <c r="A4" s="85">
        <v>1</v>
      </c>
      <c r="B4" s="85" t="s">
        <v>540</v>
      </c>
      <c r="C4" s="85" t="s">
        <v>541</v>
      </c>
      <c r="D4" s="85" t="s">
        <v>542</v>
      </c>
      <c r="E4" s="174"/>
      <c r="F4" s="85">
        <v>1</v>
      </c>
      <c r="G4" s="86">
        <f t="shared" ref="G4:G24" si="0">F4*E4</f>
        <v>0</v>
      </c>
    </row>
    <row r="5" spans="1:7" x14ac:dyDescent="0.2">
      <c r="A5" s="85">
        <v>2</v>
      </c>
      <c r="B5" s="85" t="s">
        <v>543</v>
      </c>
      <c r="C5" s="85" t="s">
        <v>544</v>
      </c>
      <c r="D5" s="85" t="s">
        <v>545</v>
      </c>
      <c r="E5" s="174"/>
      <c r="F5" s="85">
        <v>1</v>
      </c>
      <c r="G5" s="86">
        <f t="shared" si="0"/>
        <v>0</v>
      </c>
    </row>
    <row r="6" spans="1:7" x14ac:dyDescent="0.2">
      <c r="A6" s="85">
        <v>3</v>
      </c>
      <c r="B6" s="85" t="s">
        <v>546</v>
      </c>
      <c r="C6" s="85" t="s">
        <v>547</v>
      </c>
      <c r="D6" s="85" t="s">
        <v>545</v>
      </c>
      <c r="E6" s="174"/>
      <c r="F6" s="85">
        <v>1</v>
      </c>
      <c r="G6" s="86">
        <f t="shared" si="0"/>
        <v>0</v>
      </c>
    </row>
    <row r="7" spans="1:7" x14ac:dyDescent="0.2">
      <c r="A7" s="85">
        <v>4</v>
      </c>
      <c r="B7" s="85" t="s">
        <v>548</v>
      </c>
      <c r="C7" s="85" t="s">
        <v>549</v>
      </c>
      <c r="D7" s="85" t="s">
        <v>550</v>
      </c>
      <c r="E7" s="174"/>
      <c r="F7" s="85">
        <v>1</v>
      </c>
      <c r="G7" s="86">
        <f t="shared" si="0"/>
        <v>0</v>
      </c>
    </row>
    <row r="8" spans="1:7" x14ac:dyDescent="0.2">
      <c r="A8" s="85">
        <v>5</v>
      </c>
      <c r="B8" s="85" t="s">
        <v>551</v>
      </c>
      <c r="C8" s="85" t="s">
        <v>552</v>
      </c>
      <c r="D8" s="85" t="s">
        <v>553</v>
      </c>
      <c r="E8" s="174"/>
      <c r="F8" s="85">
        <v>1</v>
      </c>
      <c r="G8" s="86">
        <f t="shared" si="0"/>
        <v>0</v>
      </c>
    </row>
    <row r="9" spans="1:7" x14ac:dyDescent="0.2">
      <c r="A9" s="85">
        <v>6</v>
      </c>
      <c r="B9" s="85" t="s">
        <v>554</v>
      </c>
      <c r="C9" s="85" t="s">
        <v>555</v>
      </c>
      <c r="D9" s="85" t="s">
        <v>553</v>
      </c>
      <c r="E9" s="174"/>
      <c r="F9" s="85">
        <v>3</v>
      </c>
      <c r="G9" s="86">
        <f t="shared" si="0"/>
        <v>0</v>
      </c>
    </row>
    <row r="10" spans="1:7" x14ac:dyDescent="0.2">
      <c r="A10" s="85">
        <v>7</v>
      </c>
      <c r="B10" s="85" t="s">
        <v>556</v>
      </c>
      <c r="C10" s="85" t="s">
        <v>557</v>
      </c>
      <c r="D10" s="85" t="s">
        <v>558</v>
      </c>
      <c r="E10" s="174"/>
      <c r="F10" s="85">
        <v>1</v>
      </c>
      <c r="G10" s="86">
        <f t="shared" si="0"/>
        <v>0</v>
      </c>
    </row>
    <row r="11" spans="1:7" x14ac:dyDescent="0.2">
      <c r="A11" s="85">
        <v>8</v>
      </c>
      <c r="B11" s="85" t="s">
        <v>559</v>
      </c>
      <c r="C11" s="85" t="s">
        <v>560</v>
      </c>
      <c r="D11" s="85" t="s">
        <v>561</v>
      </c>
      <c r="E11" s="174"/>
      <c r="F11" s="85">
        <v>3</v>
      </c>
      <c r="G11" s="86">
        <f t="shared" si="0"/>
        <v>0</v>
      </c>
    </row>
    <row r="12" spans="1:7" x14ac:dyDescent="0.2">
      <c r="A12" s="85">
        <v>9</v>
      </c>
      <c r="B12" s="85" t="s">
        <v>562</v>
      </c>
      <c r="C12" s="85" t="s">
        <v>563</v>
      </c>
      <c r="D12" s="85" t="s">
        <v>561</v>
      </c>
      <c r="E12" s="174"/>
      <c r="F12" s="85">
        <v>1</v>
      </c>
      <c r="G12" s="86">
        <f t="shared" si="0"/>
        <v>0</v>
      </c>
    </row>
    <row r="13" spans="1:7" x14ac:dyDescent="0.2">
      <c r="A13" s="85">
        <v>10</v>
      </c>
      <c r="B13" s="85" t="s">
        <v>564</v>
      </c>
      <c r="C13" s="85" t="s">
        <v>565</v>
      </c>
      <c r="D13" s="85" t="s">
        <v>561</v>
      </c>
      <c r="E13" s="174"/>
      <c r="F13" s="85">
        <v>3</v>
      </c>
      <c r="G13" s="86">
        <f t="shared" si="0"/>
        <v>0</v>
      </c>
    </row>
    <row r="14" spans="1:7" x14ac:dyDescent="0.2">
      <c r="A14" s="85">
        <v>11</v>
      </c>
      <c r="B14" s="85" t="s">
        <v>566</v>
      </c>
      <c r="C14" s="85" t="s">
        <v>567</v>
      </c>
      <c r="D14" s="85" t="s">
        <v>568</v>
      </c>
      <c r="E14" s="174"/>
      <c r="F14" s="85">
        <v>18</v>
      </c>
      <c r="G14" s="86">
        <f t="shared" si="0"/>
        <v>0</v>
      </c>
    </row>
    <row r="15" spans="1:7" x14ac:dyDescent="0.2">
      <c r="A15" s="85">
        <v>12</v>
      </c>
      <c r="B15" s="85" t="s">
        <v>569</v>
      </c>
      <c r="C15" s="85" t="s">
        <v>570</v>
      </c>
      <c r="D15" s="85" t="s">
        <v>571</v>
      </c>
      <c r="E15" s="174"/>
      <c r="F15" s="85">
        <v>3</v>
      </c>
      <c r="G15" s="86">
        <f t="shared" si="0"/>
        <v>0</v>
      </c>
    </row>
    <row r="16" spans="1:7" x14ac:dyDescent="0.2">
      <c r="A16" s="85">
        <v>13</v>
      </c>
      <c r="B16" s="85" t="s">
        <v>572</v>
      </c>
      <c r="C16" s="85" t="s">
        <v>573</v>
      </c>
      <c r="D16" s="85" t="s">
        <v>574</v>
      </c>
      <c r="E16" s="174"/>
      <c r="F16" s="85">
        <v>1</v>
      </c>
      <c r="G16" s="86">
        <f t="shared" si="0"/>
        <v>0</v>
      </c>
    </row>
    <row r="17" spans="1:7" x14ac:dyDescent="0.2">
      <c r="A17" s="85">
        <v>14</v>
      </c>
      <c r="B17" s="85" t="s">
        <v>575</v>
      </c>
      <c r="C17" s="85" t="s">
        <v>576</v>
      </c>
      <c r="D17" s="85" t="s">
        <v>577</v>
      </c>
      <c r="E17" s="174"/>
      <c r="F17" s="85">
        <v>1</v>
      </c>
      <c r="G17" s="86">
        <f t="shared" si="0"/>
        <v>0</v>
      </c>
    </row>
    <row r="18" spans="1:7" x14ac:dyDescent="0.2">
      <c r="A18" s="85">
        <v>15</v>
      </c>
      <c r="B18" s="85" t="s">
        <v>578</v>
      </c>
      <c r="C18" s="85" t="s">
        <v>579</v>
      </c>
      <c r="D18" s="85" t="s">
        <v>574</v>
      </c>
      <c r="E18" s="174"/>
      <c r="F18" s="85">
        <v>20</v>
      </c>
      <c r="G18" s="86">
        <f t="shared" si="0"/>
        <v>0</v>
      </c>
    </row>
    <row r="19" spans="1:7" x14ac:dyDescent="0.2">
      <c r="A19" s="85">
        <v>16</v>
      </c>
      <c r="B19" s="85" t="s">
        <v>580</v>
      </c>
      <c r="C19" s="85" t="s">
        <v>581</v>
      </c>
      <c r="D19" s="85" t="s">
        <v>574</v>
      </c>
      <c r="E19" s="174"/>
      <c r="F19" s="85">
        <v>12</v>
      </c>
      <c r="G19" s="86">
        <f t="shared" si="0"/>
        <v>0</v>
      </c>
    </row>
    <row r="20" spans="1:7" x14ac:dyDescent="0.2">
      <c r="A20" s="85">
        <v>17</v>
      </c>
      <c r="B20" s="85" t="s">
        <v>582</v>
      </c>
      <c r="C20" s="85" t="s">
        <v>583</v>
      </c>
      <c r="D20" s="85" t="s">
        <v>574</v>
      </c>
      <c r="E20" s="174"/>
      <c r="F20" s="85">
        <v>3</v>
      </c>
      <c r="G20" s="86">
        <f t="shared" si="0"/>
        <v>0</v>
      </c>
    </row>
    <row r="21" spans="1:7" x14ac:dyDescent="0.2">
      <c r="A21" s="85">
        <v>18</v>
      </c>
      <c r="B21" s="85" t="s">
        <v>584</v>
      </c>
      <c r="C21" s="85" t="s">
        <v>585</v>
      </c>
      <c r="D21" s="85" t="s">
        <v>586</v>
      </c>
      <c r="E21" s="174"/>
      <c r="F21" s="85">
        <v>2</v>
      </c>
      <c r="G21" s="86">
        <f t="shared" si="0"/>
        <v>0</v>
      </c>
    </row>
    <row r="22" spans="1:7" x14ac:dyDescent="0.2">
      <c r="A22" s="85">
        <v>19</v>
      </c>
      <c r="B22" s="85" t="s">
        <v>587</v>
      </c>
      <c r="C22" s="85" t="s">
        <v>588</v>
      </c>
      <c r="D22" s="85" t="s">
        <v>586</v>
      </c>
      <c r="E22" s="174"/>
      <c r="F22" s="85">
        <v>1</v>
      </c>
      <c r="G22" s="86">
        <f t="shared" si="0"/>
        <v>0</v>
      </c>
    </row>
    <row r="23" spans="1:7" x14ac:dyDescent="0.2">
      <c r="A23" s="85">
        <v>20</v>
      </c>
      <c r="B23" s="85" t="s">
        <v>589</v>
      </c>
      <c r="C23" s="85" t="s">
        <v>590</v>
      </c>
      <c r="D23" s="85" t="s">
        <v>577</v>
      </c>
      <c r="E23" s="174"/>
      <c r="F23" s="85">
        <v>2</v>
      </c>
      <c r="G23" s="86">
        <f t="shared" si="0"/>
        <v>0</v>
      </c>
    </row>
    <row r="24" spans="1:7" x14ac:dyDescent="0.2">
      <c r="A24" s="85">
        <v>21</v>
      </c>
      <c r="B24" s="85" t="s">
        <v>558</v>
      </c>
      <c r="C24" s="85" t="s">
        <v>591</v>
      </c>
      <c r="D24" s="85" t="s">
        <v>558</v>
      </c>
      <c r="E24" s="174"/>
      <c r="F24" s="85">
        <v>1</v>
      </c>
      <c r="G24" s="86">
        <f t="shared" si="0"/>
        <v>0</v>
      </c>
    </row>
    <row r="25" spans="1:7" x14ac:dyDescent="0.2">
      <c r="C25" s="87" t="s">
        <v>592</v>
      </c>
      <c r="D25" s="88" t="s">
        <v>558</v>
      </c>
      <c r="E25" s="88" t="s">
        <v>558</v>
      </c>
      <c r="F25" s="88" t="s">
        <v>558</v>
      </c>
      <c r="G25" s="89">
        <f>SUM(G4:G24)</f>
        <v>0</v>
      </c>
    </row>
    <row r="26" spans="1:7" x14ac:dyDescent="0.2">
      <c r="C26" s="90"/>
      <c r="D26" s="91"/>
      <c r="E26" s="91"/>
      <c r="F26" s="91"/>
      <c r="G26" s="92"/>
    </row>
    <row r="27" spans="1:7" x14ac:dyDescent="0.2">
      <c r="C27" s="90"/>
      <c r="D27" s="91"/>
      <c r="E27" s="91"/>
      <c r="F27" s="91"/>
      <c r="G27" s="92"/>
    </row>
    <row r="28" spans="1:7" s="93" customFormat="1" ht="11.25" customHeight="1" x14ac:dyDescent="0.2">
      <c r="C28" s="93" t="s">
        <v>593</v>
      </c>
      <c r="G28" s="94">
        <f>G25/100*3</f>
        <v>0</v>
      </c>
    </row>
    <row r="29" spans="1:7" s="93" customFormat="1" ht="11.25" customHeight="1" x14ac:dyDescent="0.2">
      <c r="C29" s="93" t="s">
        <v>594</v>
      </c>
      <c r="G29" s="94">
        <f>SUM(G25:G28)</f>
        <v>0</v>
      </c>
    </row>
    <row r="30" spans="1:7" s="93" customFormat="1" ht="11.25" customHeight="1" x14ac:dyDescent="0.2">
      <c r="C30" s="93" t="s">
        <v>3</v>
      </c>
      <c r="G30" s="94">
        <f>G25/100*33</f>
        <v>0</v>
      </c>
    </row>
    <row r="31" spans="1:7" s="93" customFormat="1" ht="11.25" customHeight="1" x14ac:dyDescent="0.2">
      <c r="C31" s="95" t="s">
        <v>595</v>
      </c>
      <c r="D31" s="95"/>
      <c r="E31" s="95"/>
      <c r="F31" s="95"/>
      <c r="G31" s="96">
        <f>SUM(G29:G30)</f>
        <v>0</v>
      </c>
    </row>
    <row r="32" spans="1:7" s="93" customFormat="1" ht="11.25" customHeight="1" x14ac:dyDescent="0.2">
      <c r="C32" s="93" t="s">
        <v>596</v>
      </c>
      <c r="G32" s="94">
        <f>G31/100*7</f>
        <v>0</v>
      </c>
    </row>
    <row r="33" spans="2:7" s="93" customFormat="1" ht="11.25" customHeight="1" x14ac:dyDescent="0.2">
      <c r="C33" s="97" t="s">
        <v>597</v>
      </c>
      <c r="D33" s="97"/>
      <c r="E33" s="97"/>
      <c r="F33" s="97"/>
      <c r="G33" s="98">
        <f>SUM(G31:G32)</f>
        <v>0</v>
      </c>
    </row>
    <row r="34" spans="2:7" x14ac:dyDescent="0.2">
      <c r="C34" s="99" t="s">
        <v>598</v>
      </c>
      <c r="G34" s="100">
        <f>G33/100*21</f>
        <v>0</v>
      </c>
    </row>
    <row r="35" spans="2:7" x14ac:dyDescent="0.2">
      <c r="C35" s="99" t="s">
        <v>599</v>
      </c>
      <c r="D35" s="99" t="s">
        <v>558</v>
      </c>
      <c r="E35" s="99" t="s">
        <v>558</v>
      </c>
      <c r="F35" s="99" t="s">
        <v>558</v>
      </c>
      <c r="G35" s="100">
        <f>SUM(G33:G34)</f>
        <v>0</v>
      </c>
    </row>
    <row r="37" spans="2:7" x14ac:dyDescent="0.2">
      <c r="B37" s="99"/>
      <c r="C37" s="101"/>
    </row>
    <row r="39" spans="2:7" x14ac:dyDescent="0.2">
      <c r="B39" s="99"/>
      <c r="C39" s="101"/>
    </row>
  </sheetData>
  <sheetProtection password="DE18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BreakPreview" topLeftCell="B1" zoomScale="90" zoomScaleNormal="100" zoomScaleSheetLayoutView="90" workbookViewId="0">
      <selection activeCell="G23" sqref="G23:G27"/>
    </sheetView>
  </sheetViews>
  <sheetFormatPr defaultRowHeight="12" x14ac:dyDescent="0.2"/>
  <cols>
    <col min="1" max="1" width="10.42578125" style="107" hidden="1" customWidth="1"/>
    <col min="2" max="2" width="8.140625" style="111" customWidth="1"/>
    <col min="3" max="3" width="58.140625" style="111" customWidth="1"/>
    <col min="4" max="4" width="5.85546875" style="111" customWidth="1"/>
    <col min="5" max="5" width="8.42578125" style="111" customWidth="1"/>
    <col min="6" max="11" width="15.7109375" style="111" customWidth="1"/>
    <col min="12" max="37" width="9.140625" style="111"/>
    <col min="38" max="256" width="9.140625" style="112"/>
    <col min="257" max="257" width="0" style="112" hidden="1" customWidth="1"/>
    <col min="258" max="258" width="8.140625" style="112" customWidth="1"/>
    <col min="259" max="259" width="58.140625" style="112" customWidth="1"/>
    <col min="260" max="260" width="5.85546875" style="112" customWidth="1"/>
    <col min="261" max="261" width="8.42578125" style="112" customWidth="1"/>
    <col min="262" max="267" width="15.7109375" style="112" customWidth="1"/>
    <col min="268" max="512" width="9.140625" style="112"/>
    <col min="513" max="513" width="0" style="112" hidden="1" customWidth="1"/>
    <col min="514" max="514" width="8.140625" style="112" customWidth="1"/>
    <col min="515" max="515" width="58.140625" style="112" customWidth="1"/>
    <col min="516" max="516" width="5.85546875" style="112" customWidth="1"/>
    <col min="517" max="517" width="8.42578125" style="112" customWidth="1"/>
    <col min="518" max="523" width="15.7109375" style="112" customWidth="1"/>
    <col min="524" max="768" width="9.140625" style="112"/>
    <col min="769" max="769" width="0" style="112" hidden="1" customWidth="1"/>
    <col min="770" max="770" width="8.140625" style="112" customWidth="1"/>
    <col min="771" max="771" width="58.140625" style="112" customWidth="1"/>
    <col min="772" max="772" width="5.85546875" style="112" customWidth="1"/>
    <col min="773" max="773" width="8.42578125" style="112" customWidth="1"/>
    <col min="774" max="779" width="15.7109375" style="112" customWidth="1"/>
    <col min="780" max="1024" width="9.140625" style="112"/>
    <col min="1025" max="1025" width="0" style="112" hidden="1" customWidth="1"/>
    <col min="1026" max="1026" width="8.140625" style="112" customWidth="1"/>
    <col min="1027" max="1027" width="58.140625" style="112" customWidth="1"/>
    <col min="1028" max="1028" width="5.85546875" style="112" customWidth="1"/>
    <col min="1029" max="1029" width="8.42578125" style="112" customWidth="1"/>
    <col min="1030" max="1035" width="15.7109375" style="112" customWidth="1"/>
    <col min="1036" max="1280" width="9.140625" style="112"/>
    <col min="1281" max="1281" width="0" style="112" hidden="1" customWidth="1"/>
    <col min="1282" max="1282" width="8.140625" style="112" customWidth="1"/>
    <col min="1283" max="1283" width="58.140625" style="112" customWidth="1"/>
    <col min="1284" max="1284" width="5.85546875" style="112" customWidth="1"/>
    <col min="1285" max="1285" width="8.42578125" style="112" customWidth="1"/>
    <col min="1286" max="1291" width="15.7109375" style="112" customWidth="1"/>
    <col min="1292" max="1536" width="9.140625" style="112"/>
    <col min="1537" max="1537" width="0" style="112" hidden="1" customWidth="1"/>
    <col min="1538" max="1538" width="8.140625" style="112" customWidth="1"/>
    <col min="1539" max="1539" width="58.140625" style="112" customWidth="1"/>
    <col min="1540" max="1540" width="5.85546875" style="112" customWidth="1"/>
    <col min="1541" max="1541" width="8.42578125" style="112" customWidth="1"/>
    <col min="1542" max="1547" width="15.7109375" style="112" customWidth="1"/>
    <col min="1548" max="1792" width="9.140625" style="112"/>
    <col min="1793" max="1793" width="0" style="112" hidden="1" customWidth="1"/>
    <col min="1794" max="1794" width="8.140625" style="112" customWidth="1"/>
    <col min="1795" max="1795" width="58.140625" style="112" customWidth="1"/>
    <col min="1796" max="1796" width="5.85546875" style="112" customWidth="1"/>
    <col min="1797" max="1797" width="8.42578125" style="112" customWidth="1"/>
    <col min="1798" max="1803" width="15.7109375" style="112" customWidth="1"/>
    <col min="1804" max="2048" width="9.140625" style="112"/>
    <col min="2049" max="2049" width="0" style="112" hidden="1" customWidth="1"/>
    <col min="2050" max="2050" width="8.140625" style="112" customWidth="1"/>
    <col min="2051" max="2051" width="58.140625" style="112" customWidth="1"/>
    <col min="2052" max="2052" width="5.85546875" style="112" customWidth="1"/>
    <col min="2053" max="2053" width="8.42578125" style="112" customWidth="1"/>
    <col min="2054" max="2059" width="15.7109375" style="112" customWidth="1"/>
    <col min="2060" max="2304" width="9.140625" style="112"/>
    <col min="2305" max="2305" width="0" style="112" hidden="1" customWidth="1"/>
    <col min="2306" max="2306" width="8.140625" style="112" customWidth="1"/>
    <col min="2307" max="2307" width="58.140625" style="112" customWidth="1"/>
    <col min="2308" max="2308" width="5.85546875" style="112" customWidth="1"/>
    <col min="2309" max="2309" width="8.42578125" style="112" customWidth="1"/>
    <col min="2310" max="2315" width="15.7109375" style="112" customWidth="1"/>
    <col min="2316" max="2560" width="9.140625" style="112"/>
    <col min="2561" max="2561" width="0" style="112" hidden="1" customWidth="1"/>
    <col min="2562" max="2562" width="8.140625" style="112" customWidth="1"/>
    <col min="2563" max="2563" width="58.140625" style="112" customWidth="1"/>
    <col min="2564" max="2564" width="5.85546875" style="112" customWidth="1"/>
    <col min="2565" max="2565" width="8.42578125" style="112" customWidth="1"/>
    <col min="2566" max="2571" width="15.7109375" style="112" customWidth="1"/>
    <col min="2572" max="2816" width="9.140625" style="112"/>
    <col min="2817" max="2817" width="0" style="112" hidden="1" customWidth="1"/>
    <col min="2818" max="2818" width="8.140625" style="112" customWidth="1"/>
    <col min="2819" max="2819" width="58.140625" style="112" customWidth="1"/>
    <col min="2820" max="2820" width="5.85546875" style="112" customWidth="1"/>
    <col min="2821" max="2821" width="8.42578125" style="112" customWidth="1"/>
    <col min="2822" max="2827" width="15.7109375" style="112" customWidth="1"/>
    <col min="2828" max="3072" width="9.140625" style="112"/>
    <col min="3073" max="3073" width="0" style="112" hidden="1" customWidth="1"/>
    <col min="3074" max="3074" width="8.140625" style="112" customWidth="1"/>
    <col min="3075" max="3075" width="58.140625" style="112" customWidth="1"/>
    <col min="3076" max="3076" width="5.85546875" style="112" customWidth="1"/>
    <col min="3077" max="3077" width="8.42578125" style="112" customWidth="1"/>
    <col min="3078" max="3083" width="15.7109375" style="112" customWidth="1"/>
    <col min="3084" max="3328" width="9.140625" style="112"/>
    <col min="3329" max="3329" width="0" style="112" hidden="1" customWidth="1"/>
    <col min="3330" max="3330" width="8.140625" style="112" customWidth="1"/>
    <col min="3331" max="3331" width="58.140625" style="112" customWidth="1"/>
    <col min="3332" max="3332" width="5.85546875" style="112" customWidth="1"/>
    <col min="3333" max="3333" width="8.42578125" style="112" customWidth="1"/>
    <col min="3334" max="3339" width="15.7109375" style="112" customWidth="1"/>
    <col min="3340" max="3584" width="9.140625" style="112"/>
    <col min="3585" max="3585" width="0" style="112" hidden="1" customWidth="1"/>
    <col min="3586" max="3586" width="8.140625" style="112" customWidth="1"/>
    <col min="3587" max="3587" width="58.140625" style="112" customWidth="1"/>
    <col min="3588" max="3588" width="5.85546875" style="112" customWidth="1"/>
    <col min="3589" max="3589" width="8.42578125" style="112" customWidth="1"/>
    <col min="3590" max="3595" width="15.7109375" style="112" customWidth="1"/>
    <col min="3596" max="3840" width="9.140625" style="112"/>
    <col min="3841" max="3841" width="0" style="112" hidden="1" customWidth="1"/>
    <col min="3842" max="3842" width="8.140625" style="112" customWidth="1"/>
    <col min="3843" max="3843" width="58.140625" style="112" customWidth="1"/>
    <col min="3844" max="3844" width="5.85546875" style="112" customWidth="1"/>
    <col min="3845" max="3845" width="8.42578125" style="112" customWidth="1"/>
    <col min="3846" max="3851" width="15.7109375" style="112" customWidth="1"/>
    <col min="3852" max="4096" width="9.140625" style="112"/>
    <col min="4097" max="4097" width="0" style="112" hidden="1" customWidth="1"/>
    <col min="4098" max="4098" width="8.140625" style="112" customWidth="1"/>
    <col min="4099" max="4099" width="58.140625" style="112" customWidth="1"/>
    <col min="4100" max="4100" width="5.85546875" style="112" customWidth="1"/>
    <col min="4101" max="4101" width="8.42578125" style="112" customWidth="1"/>
    <col min="4102" max="4107" width="15.7109375" style="112" customWidth="1"/>
    <col min="4108" max="4352" width="9.140625" style="112"/>
    <col min="4353" max="4353" width="0" style="112" hidden="1" customWidth="1"/>
    <col min="4354" max="4354" width="8.140625" style="112" customWidth="1"/>
    <col min="4355" max="4355" width="58.140625" style="112" customWidth="1"/>
    <col min="4356" max="4356" width="5.85546875" style="112" customWidth="1"/>
    <col min="4357" max="4357" width="8.42578125" style="112" customWidth="1"/>
    <col min="4358" max="4363" width="15.7109375" style="112" customWidth="1"/>
    <col min="4364" max="4608" width="9.140625" style="112"/>
    <col min="4609" max="4609" width="0" style="112" hidden="1" customWidth="1"/>
    <col min="4610" max="4610" width="8.140625" style="112" customWidth="1"/>
    <col min="4611" max="4611" width="58.140625" style="112" customWidth="1"/>
    <col min="4612" max="4612" width="5.85546875" style="112" customWidth="1"/>
    <col min="4613" max="4613" width="8.42578125" style="112" customWidth="1"/>
    <col min="4614" max="4619" width="15.7109375" style="112" customWidth="1"/>
    <col min="4620" max="4864" width="9.140625" style="112"/>
    <col min="4865" max="4865" width="0" style="112" hidden="1" customWidth="1"/>
    <col min="4866" max="4866" width="8.140625" style="112" customWidth="1"/>
    <col min="4867" max="4867" width="58.140625" style="112" customWidth="1"/>
    <col min="4868" max="4868" width="5.85546875" style="112" customWidth="1"/>
    <col min="4869" max="4869" width="8.42578125" style="112" customWidth="1"/>
    <col min="4870" max="4875" width="15.7109375" style="112" customWidth="1"/>
    <col min="4876" max="5120" width="9.140625" style="112"/>
    <col min="5121" max="5121" width="0" style="112" hidden="1" customWidth="1"/>
    <col min="5122" max="5122" width="8.140625" style="112" customWidth="1"/>
    <col min="5123" max="5123" width="58.140625" style="112" customWidth="1"/>
    <col min="5124" max="5124" width="5.85546875" style="112" customWidth="1"/>
    <col min="5125" max="5125" width="8.42578125" style="112" customWidth="1"/>
    <col min="5126" max="5131" width="15.7109375" style="112" customWidth="1"/>
    <col min="5132" max="5376" width="9.140625" style="112"/>
    <col min="5377" max="5377" width="0" style="112" hidden="1" customWidth="1"/>
    <col min="5378" max="5378" width="8.140625" style="112" customWidth="1"/>
    <col min="5379" max="5379" width="58.140625" style="112" customWidth="1"/>
    <col min="5380" max="5380" width="5.85546875" style="112" customWidth="1"/>
    <col min="5381" max="5381" width="8.42578125" style="112" customWidth="1"/>
    <col min="5382" max="5387" width="15.7109375" style="112" customWidth="1"/>
    <col min="5388" max="5632" width="9.140625" style="112"/>
    <col min="5633" max="5633" width="0" style="112" hidden="1" customWidth="1"/>
    <col min="5634" max="5634" width="8.140625" style="112" customWidth="1"/>
    <col min="5635" max="5635" width="58.140625" style="112" customWidth="1"/>
    <col min="5636" max="5636" width="5.85546875" style="112" customWidth="1"/>
    <col min="5637" max="5637" width="8.42578125" style="112" customWidth="1"/>
    <col min="5638" max="5643" width="15.7109375" style="112" customWidth="1"/>
    <col min="5644" max="5888" width="9.140625" style="112"/>
    <col min="5889" max="5889" width="0" style="112" hidden="1" customWidth="1"/>
    <col min="5890" max="5890" width="8.140625" style="112" customWidth="1"/>
    <col min="5891" max="5891" width="58.140625" style="112" customWidth="1"/>
    <col min="5892" max="5892" width="5.85546875" style="112" customWidth="1"/>
    <col min="5893" max="5893" width="8.42578125" style="112" customWidth="1"/>
    <col min="5894" max="5899" width="15.7109375" style="112" customWidth="1"/>
    <col min="5900" max="6144" width="9.140625" style="112"/>
    <col min="6145" max="6145" width="0" style="112" hidden="1" customWidth="1"/>
    <col min="6146" max="6146" width="8.140625" style="112" customWidth="1"/>
    <col min="6147" max="6147" width="58.140625" style="112" customWidth="1"/>
    <col min="6148" max="6148" width="5.85546875" style="112" customWidth="1"/>
    <col min="6149" max="6149" width="8.42578125" style="112" customWidth="1"/>
    <col min="6150" max="6155" width="15.7109375" style="112" customWidth="1"/>
    <col min="6156" max="6400" width="9.140625" style="112"/>
    <col min="6401" max="6401" width="0" style="112" hidden="1" customWidth="1"/>
    <col min="6402" max="6402" width="8.140625" style="112" customWidth="1"/>
    <col min="6403" max="6403" width="58.140625" style="112" customWidth="1"/>
    <col min="6404" max="6404" width="5.85546875" style="112" customWidth="1"/>
    <col min="6405" max="6405" width="8.42578125" style="112" customWidth="1"/>
    <col min="6406" max="6411" width="15.7109375" style="112" customWidth="1"/>
    <col min="6412" max="6656" width="9.140625" style="112"/>
    <col min="6657" max="6657" width="0" style="112" hidden="1" customWidth="1"/>
    <col min="6658" max="6658" width="8.140625" style="112" customWidth="1"/>
    <col min="6659" max="6659" width="58.140625" style="112" customWidth="1"/>
    <col min="6660" max="6660" width="5.85546875" style="112" customWidth="1"/>
    <col min="6661" max="6661" width="8.42578125" style="112" customWidth="1"/>
    <col min="6662" max="6667" width="15.7109375" style="112" customWidth="1"/>
    <col min="6668" max="6912" width="9.140625" style="112"/>
    <col min="6913" max="6913" width="0" style="112" hidden="1" customWidth="1"/>
    <col min="6914" max="6914" width="8.140625" style="112" customWidth="1"/>
    <col min="6915" max="6915" width="58.140625" style="112" customWidth="1"/>
    <col min="6916" max="6916" width="5.85546875" style="112" customWidth="1"/>
    <col min="6917" max="6917" width="8.42578125" style="112" customWidth="1"/>
    <col min="6918" max="6923" width="15.7109375" style="112" customWidth="1"/>
    <col min="6924" max="7168" width="9.140625" style="112"/>
    <col min="7169" max="7169" width="0" style="112" hidden="1" customWidth="1"/>
    <col min="7170" max="7170" width="8.140625" style="112" customWidth="1"/>
    <col min="7171" max="7171" width="58.140625" style="112" customWidth="1"/>
    <col min="7172" max="7172" width="5.85546875" style="112" customWidth="1"/>
    <col min="7173" max="7173" width="8.42578125" style="112" customWidth="1"/>
    <col min="7174" max="7179" width="15.7109375" style="112" customWidth="1"/>
    <col min="7180" max="7424" width="9.140625" style="112"/>
    <col min="7425" max="7425" width="0" style="112" hidden="1" customWidth="1"/>
    <col min="7426" max="7426" width="8.140625" style="112" customWidth="1"/>
    <col min="7427" max="7427" width="58.140625" style="112" customWidth="1"/>
    <col min="7428" max="7428" width="5.85546875" style="112" customWidth="1"/>
    <col min="7429" max="7429" width="8.42578125" style="112" customWidth="1"/>
    <col min="7430" max="7435" width="15.7109375" style="112" customWidth="1"/>
    <col min="7436" max="7680" width="9.140625" style="112"/>
    <col min="7681" max="7681" width="0" style="112" hidden="1" customWidth="1"/>
    <col min="7682" max="7682" width="8.140625" style="112" customWidth="1"/>
    <col min="7683" max="7683" width="58.140625" style="112" customWidth="1"/>
    <col min="7684" max="7684" width="5.85546875" style="112" customWidth="1"/>
    <col min="7685" max="7685" width="8.42578125" style="112" customWidth="1"/>
    <col min="7686" max="7691" width="15.7109375" style="112" customWidth="1"/>
    <col min="7692" max="7936" width="9.140625" style="112"/>
    <col min="7937" max="7937" width="0" style="112" hidden="1" customWidth="1"/>
    <col min="7938" max="7938" width="8.140625" style="112" customWidth="1"/>
    <col min="7939" max="7939" width="58.140625" style="112" customWidth="1"/>
    <col min="7940" max="7940" width="5.85546875" style="112" customWidth="1"/>
    <col min="7941" max="7941" width="8.42578125" style="112" customWidth="1"/>
    <col min="7942" max="7947" width="15.7109375" style="112" customWidth="1"/>
    <col min="7948" max="8192" width="9.140625" style="112"/>
    <col min="8193" max="8193" width="0" style="112" hidden="1" customWidth="1"/>
    <col min="8194" max="8194" width="8.140625" style="112" customWidth="1"/>
    <col min="8195" max="8195" width="58.140625" style="112" customWidth="1"/>
    <col min="8196" max="8196" width="5.85546875" style="112" customWidth="1"/>
    <col min="8197" max="8197" width="8.42578125" style="112" customWidth="1"/>
    <col min="8198" max="8203" width="15.7109375" style="112" customWidth="1"/>
    <col min="8204" max="8448" width="9.140625" style="112"/>
    <col min="8449" max="8449" width="0" style="112" hidden="1" customWidth="1"/>
    <col min="8450" max="8450" width="8.140625" style="112" customWidth="1"/>
    <col min="8451" max="8451" width="58.140625" style="112" customWidth="1"/>
    <col min="8452" max="8452" width="5.85546875" style="112" customWidth="1"/>
    <col min="8453" max="8453" width="8.42578125" style="112" customWidth="1"/>
    <col min="8454" max="8459" width="15.7109375" style="112" customWidth="1"/>
    <col min="8460" max="8704" width="9.140625" style="112"/>
    <col min="8705" max="8705" width="0" style="112" hidden="1" customWidth="1"/>
    <col min="8706" max="8706" width="8.140625" style="112" customWidth="1"/>
    <col min="8707" max="8707" width="58.140625" style="112" customWidth="1"/>
    <col min="8708" max="8708" width="5.85546875" style="112" customWidth="1"/>
    <col min="8709" max="8709" width="8.42578125" style="112" customWidth="1"/>
    <col min="8710" max="8715" width="15.7109375" style="112" customWidth="1"/>
    <col min="8716" max="8960" width="9.140625" style="112"/>
    <col min="8961" max="8961" width="0" style="112" hidden="1" customWidth="1"/>
    <col min="8962" max="8962" width="8.140625" style="112" customWidth="1"/>
    <col min="8963" max="8963" width="58.140625" style="112" customWidth="1"/>
    <col min="8964" max="8964" width="5.85546875" style="112" customWidth="1"/>
    <col min="8965" max="8965" width="8.42578125" style="112" customWidth="1"/>
    <col min="8966" max="8971" width="15.7109375" style="112" customWidth="1"/>
    <col min="8972" max="9216" width="9.140625" style="112"/>
    <col min="9217" max="9217" width="0" style="112" hidden="1" customWidth="1"/>
    <col min="9218" max="9218" width="8.140625" style="112" customWidth="1"/>
    <col min="9219" max="9219" width="58.140625" style="112" customWidth="1"/>
    <col min="9220" max="9220" width="5.85546875" style="112" customWidth="1"/>
    <col min="9221" max="9221" width="8.42578125" style="112" customWidth="1"/>
    <col min="9222" max="9227" width="15.7109375" style="112" customWidth="1"/>
    <col min="9228" max="9472" width="9.140625" style="112"/>
    <col min="9473" max="9473" width="0" style="112" hidden="1" customWidth="1"/>
    <col min="9474" max="9474" width="8.140625" style="112" customWidth="1"/>
    <col min="9475" max="9475" width="58.140625" style="112" customWidth="1"/>
    <col min="9476" max="9476" width="5.85546875" style="112" customWidth="1"/>
    <col min="9477" max="9477" width="8.42578125" style="112" customWidth="1"/>
    <col min="9478" max="9483" width="15.7109375" style="112" customWidth="1"/>
    <col min="9484" max="9728" width="9.140625" style="112"/>
    <col min="9729" max="9729" width="0" style="112" hidden="1" customWidth="1"/>
    <col min="9730" max="9730" width="8.140625" style="112" customWidth="1"/>
    <col min="9731" max="9731" width="58.140625" style="112" customWidth="1"/>
    <col min="9732" max="9732" width="5.85546875" style="112" customWidth="1"/>
    <col min="9733" max="9733" width="8.42578125" style="112" customWidth="1"/>
    <col min="9734" max="9739" width="15.7109375" style="112" customWidth="1"/>
    <col min="9740" max="9984" width="9.140625" style="112"/>
    <col min="9985" max="9985" width="0" style="112" hidden="1" customWidth="1"/>
    <col min="9986" max="9986" width="8.140625" style="112" customWidth="1"/>
    <col min="9987" max="9987" width="58.140625" style="112" customWidth="1"/>
    <col min="9988" max="9988" width="5.85546875" style="112" customWidth="1"/>
    <col min="9989" max="9989" width="8.42578125" style="112" customWidth="1"/>
    <col min="9990" max="9995" width="15.7109375" style="112" customWidth="1"/>
    <col min="9996" max="10240" width="9.140625" style="112"/>
    <col min="10241" max="10241" width="0" style="112" hidden="1" customWidth="1"/>
    <col min="10242" max="10242" width="8.140625" style="112" customWidth="1"/>
    <col min="10243" max="10243" width="58.140625" style="112" customWidth="1"/>
    <col min="10244" max="10244" width="5.85546875" style="112" customWidth="1"/>
    <col min="10245" max="10245" width="8.42578125" style="112" customWidth="1"/>
    <col min="10246" max="10251" width="15.7109375" style="112" customWidth="1"/>
    <col min="10252" max="10496" width="9.140625" style="112"/>
    <col min="10497" max="10497" width="0" style="112" hidden="1" customWidth="1"/>
    <col min="10498" max="10498" width="8.140625" style="112" customWidth="1"/>
    <col min="10499" max="10499" width="58.140625" style="112" customWidth="1"/>
    <col min="10500" max="10500" width="5.85546875" style="112" customWidth="1"/>
    <col min="10501" max="10501" width="8.42578125" style="112" customWidth="1"/>
    <col min="10502" max="10507" width="15.7109375" style="112" customWidth="1"/>
    <col min="10508" max="10752" width="9.140625" style="112"/>
    <col min="10753" max="10753" width="0" style="112" hidden="1" customWidth="1"/>
    <col min="10754" max="10754" width="8.140625" style="112" customWidth="1"/>
    <col min="10755" max="10755" width="58.140625" style="112" customWidth="1"/>
    <col min="10756" max="10756" width="5.85546875" style="112" customWidth="1"/>
    <col min="10757" max="10757" width="8.42578125" style="112" customWidth="1"/>
    <col min="10758" max="10763" width="15.7109375" style="112" customWidth="1"/>
    <col min="10764" max="11008" width="9.140625" style="112"/>
    <col min="11009" max="11009" width="0" style="112" hidden="1" customWidth="1"/>
    <col min="11010" max="11010" width="8.140625" style="112" customWidth="1"/>
    <col min="11011" max="11011" width="58.140625" style="112" customWidth="1"/>
    <col min="11012" max="11012" width="5.85546875" style="112" customWidth="1"/>
    <col min="11013" max="11013" width="8.42578125" style="112" customWidth="1"/>
    <col min="11014" max="11019" width="15.7109375" style="112" customWidth="1"/>
    <col min="11020" max="11264" width="9.140625" style="112"/>
    <col min="11265" max="11265" width="0" style="112" hidden="1" customWidth="1"/>
    <col min="11266" max="11266" width="8.140625" style="112" customWidth="1"/>
    <col min="11267" max="11267" width="58.140625" style="112" customWidth="1"/>
    <col min="11268" max="11268" width="5.85546875" style="112" customWidth="1"/>
    <col min="11269" max="11269" width="8.42578125" style="112" customWidth="1"/>
    <col min="11270" max="11275" width="15.7109375" style="112" customWidth="1"/>
    <col min="11276" max="11520" width="9.140625" style="112"/>
    <col min="11521" max="11521" width="0" style="112" hidden="1" customWidth="1"/>
    <col min="11522" max="11522" width="8.140625" style="112" customWidth="1"/>
    <col min="11523" max="11523" width="58.140625" style="112" customWidth="1"/>
    <col min="11524" max="11524" width="5.85546875" style="112" customWidth="1"/>
    <col min="11525" max="11525" width="8.42578125" style="112" customWidth="1"/>
    <col min="11526" max="11531" width="15.7109375" style="112" customWidth="1"/>
    <col min="11532" max="11776" width="9.140625" style="112"/>
    <col min="11777" max="11777" width="0" style="112" hidden="1" customWidth="1"/>
    <col min="11778" max="11778" width="8.140625" style="112" customWidth="1"/>
    <col min="11779" max="11779" width="58.140625" style="112" customWidth="1"/>
    <col min="11780" max="11780" width="5.85546875" style="112" customWidth="1"/>
    <col min="11781" max="11781" width="8.42578125" style="112" customWidth="1"/>
    <col min="11782" max="11787" width="15.7109375" style="112" customWidth="1"/>
    <col min="11788" max="12032" width="9.140625" style="112"/>
    <col min="12033" max="12033" width="0" style="112" hidden="1" customWidth="1"/>
    <col min="12034" max="12034" width="8.140625" style="112" customWidth="1"/>
    <col min="12035" max="12035" width="58.140625" style="112" customWidth="1"/>
    <col min="12036" max="12036" width="5.85546875" style="112" customWidth="1"/>
    <col min="12037" max="12037" width="8.42578125" style="112" customWidth="1"/>
    <col min="12038" max="12043" width="15.7109375" style="112" customWidth="1"/>
    <col min="12044" max="12288" width="9.140625" style="112"/>
    <col min="12289" max="12289" width="0" style="112" hidden="1" customWidth="1"/>
    <col min="12290" max="12290" width="8.140625" style="112" customWidth="1"/>
    <col min="12291" max="12291" width="58.140625" style="112" customWidth="1"/>
    <col min="12292" max="12292" width="5.85546875" style="112" customWidth="1"/>
    <col min="12293" max="12293" width="8.42578125" style="112" customWidth="1"/>
    <col min="12294" max="12299" width="15.7109375" style="112" customWidth="1"/>
    <col min="12300" max="12544" width="9.140625" style="112"/>
    <col min="12545" max="12545" width="0" style="112" hidden="1" customWidth="1"/>
    <col min="12546" max="12546" width="8.140625" style="112" customWidth="1"/>
    <col min="12547" max="12547" width="58.140625" style="112" customWidth="1"/>
    <col min="12548" max="12548" width="5.85546875" style="112" customWidth="1"/>
    <col min="12549" max="12549" width="8.42578125" style="112" customWidth="1"/>
    <col min="12550" max="12555" width="15.7109375" style="112" customWidth="1"/>
    <col min="12556" max="12800" width="9.140625" style="112"/>
    <col min="12801" max="12801" width="0" style="112" hidden="1" customWidth="1"/>
    <col min="12802" max="12802" width="8.140625" style="112" customWidth="1"/>
    <col min="12803" max="12803" width="58.140625" style="112" customWidth="1"/>
    <col min="12804" max="12804" width="5.85546875" style="112" customWidth="1"/>
    <col min="12805" max="12805" width="8.42578125" style="112" customWidth="1"/>
    <col min="12806" max="12811" width="15.7109375" style="112" customWidth="1"/>
    <col min="12812" max="13056" width="9.140625" style="112"/>
    <col min="13057" max="13057" width="0" style="112" hidden="1" customWidth="1"/>
    <col min="13058" max="13058" width="8.140625" style="112" customWidth="1"/>
    <col min="13059" max="13059" width="58.140625" style="112" customWidth="1"/>
    <col min="13060" max="13060" width="5.85546875" style="112" customWidth="1"/>
    <col min="13061" max="13061" width="8.42578125" style="112" customWidth="1"/>
    <col min="13062" max="13067" width="15.7109375" style="112" customWidth="1"/>
    <col min="13068" max="13312" width="9.140625" style="112"/>
    <col min="13313" max="13313" width="0" style="112" hidden="1" customWidth="1"/>
    <col min="13314" max="13314" width="8.140625" style="112" customWidth="1"/>
    <col min="13315" max="13315" width="58.140625" style="112" customWidth="1"/>
    <col min="13316" max="13316" width="5.85546875" style="112" customWidth="1"/>
    <col min="13317" max="13317" width="8.42578125" style="112" customWidth="1"/>
    <col min="13318" max="13323" width="15.7109375" style="112" customWidth="1"/>
    <col min="13324" max="13568" width="9.140625" style="112"/>
    <col min="13569" max="13569" width="0" style="112" hidden="1" customWidth="1"/>
    <col min="13570" max="13570" width="8.140625" style="112" customWidth="1"/>
    <col min="13571" max="13571" width="58.140625" style="112" customWidth="1"/>
    <col min="13572" max="13572" width="5.85546875" style="112" customWidth="1"/>
    <col min="13573" max="13573" width="8.42578125" style="112" customWidth="1"/>
    <col min="13574" max="13579" width="15.7109375" style="112" customWidth="1"/>
    <col min="13580" max="13824" width="9.140625" style="112"/>
    <col min="13825" max="13825" width="0" style="112" hidden="1" customWidth="1"/>
    <col min="13826" max="13826" width="8.140625" style="112" customWidth="1"/>
    <col min="13827" max="13827" width="58.140625" style="112" customWidth="1"/>
    <col min="13828" max="13828" width="5.85546875" style="112" customWidth="1"/>
    <col min="13829" max="13829" width="8.42578125" style="112" customWidth="1"/>
    <col min="13830" max="13835" width="15.7109375" style="112" customWidth="1"/>
    <col min="13836" max="14080" width="9.140625" style="112"/>
    <col min="14081" max="14081" width="0" style="112" hidden="1" customWidth="1"/>
    <col min="14082" max="14082" width="8.140625" style="112" customWidth="1"/>
    <col min="14083" max="14083" width="58.140625" style="112" customWidth="1"/>
    <col min="14084" max="14084" width="5.85546875" style="112" customWidth="1"/>
    <col min="14085" max="14085" width="8.42578125" style="112" customWidth="1"/>
    <col min="14086" max="14091" width="15.7109375" style="112" customWidth="1"/>
    <col min="14092" max="14336" width="9.140625" style="112"/>
    <col min="14337" max="14337" width="0" style="112" hidden="1" customWidth="1"/>
    <col min="14338" max="14338" width="8.140625" style="112" customWidth="1"/>
    <col min="14339" max="14339" width="58.140625" style="112" customWidth="1"/>
    <col min="14340" max="14340" width="5.85546875" style="112" customWidth="1"/>
    <col min="14341" max="14341" width="8.42578125" style="112" customWidth="1"/>
    <col min="14342" max="14347" width="15.7109375" style="112" customWidth="1"/>
    <col min="14348" max="14592" width="9.140625" style="112"/>
    <col min="14593" max="14593" width="0" style="112" hidden="1" customWidth="1"/>
    <col min="14594" max="14594" width="8.140625" style="112" customWidth="1"/>
    <col min="14595" max="14595" width="58.140625" style="112" customWidth="1"/>
    <col min="14596" max="14596" width="5.85546875" style="112" customWidth="1"/>
    <col min="14597" max="14597" width="8.42578125" style="112" customWidth="1"/>
    <col min="14598" max="14603" width="15.7109375" style="112" customWidth="1"/>
    <col min="14604" max="14848" width="9.140625" style="112"/>
    <col min="14849" max="14849" width="0" style="112" hidden="1" customWidth="1"/>
    <col min="14850" max="14850" width="8.140625" style="112" customWidth="1"/>
    <col min="14851" max="14851" width="58.140625" style="112" customWidth="1"/>
    <col min="14852" max="14852" width="5.85546875" style="112" customWidth="1"/>
    <col min="14853" max="14853" width="8.42578125" style="112" customWidth="1"/>
    <col min="14854" max="14859" width="15.7109375" style="112" customWidth="1"/>
    <col min="14860" max="15104" width="9.140625" style="112"/>
    <col min="15105" max="15105" width="0" style="112" hidden="1" customWidth="1"/>
    <col min="15106" max="15106" width="8.140625" style="112" customWidth="1"/>
    <col min="15107" max="15107" width="58.140625" style="112" customWidth="1"/>
    <col min="15108" max="15108" width="5.85546875" style="112" customWidth="1"/>
    <col min="15109" max="15109" width="8.42578125" style="112" customWidth="1"/>
    <col min="15110" max="15115" width="15.7109375" style="112" customWidth="1"/>
    <col min="15116" max="15360" width="9.140625" style="112"/>
    <col min="15361" max="15361" width="0" style="112" hidden="1" customWidth="1"/>
    <col min="15362" max="15362" width="8.140625" style="112" customWidth="1"/>
    <col min="15363" max="15363" width="58.140625" style="112" customWidth="1"/>
    <col min="15364" max="15364" width="5.85546875" style="112" customWidth="1"/>
    <col min="15365" max="15365" width="8.42578125" style="112" customWidth="1"/>
    <col min="15366" max="15371" width="15.7109375" style="112" customWidth="1"/>
    <col min="15372" max="15616" width="9.140625" style="112"/>
    <col min="15617" max="15617" width="0" style="112" hidden="1" customWidth="1"/>
    <col min="15618" max="15618" width="8.140625" style="112" customWidth="1"/>
    <col min="15619" max="15619" width="58.140625" style="112" customWidth="1"/>
    <col min="15620" max="15620" width="5.85546875" style="112" customWidth="1"/>
    <col min="15621" max="15621" width="8.42578125" style="112" customWidth="1"/>
    <col min="15622" max="15627" width="15.7109375" style="112" customWidth="1"/>
    <col min="15628" max="15872" width="9.140625" style="112"/>
    <col min="15873" max="15873" width="0" style="112" hidden="1" customWidth="1"/>
    <col min="15874" max="15874" width="8.140625" style="112" customWidth="1"/>
    <col min="15875" max="15875" width="58.140625" style="112" customWidth="1"/>
    <col min="15876" max="15876" width="5.85546875" style="112" customWidth="1"/>
    <col min="15877" max="15877" width="8.42578125" style="112" customWidth="1"/>
    <col min="15878" max="15883" width="15.7109375" style="112" customWidth="1"/>
    <col min="15884" max="16128" width="9.140625" style="112"/>
    <col min="16129" max="16129" width="0" style="112" hidden="1" customWidth="1"/>
    <col min="16130" max="16130" width="8.140625" style="112" customWidth="1"/>
    <col min="16131" max="16131" width="58.140625" style="112" customWidth="1"/>
    <col min="16132" max="16132" width="5.85546875" style="112" customWidth="1"/>
    <col min="16133" max="16133" width="8.42578125" style="112" customWidth="1"/>
    <col min="16134" max="16139" width="15.7109375" style="112" customWidth="1"/>
    <col min="16140" max="16384" width="9.140625" style="112"/>
  </cols>
  <sheetData>
    <row r="1" spans="1:37" s="106" customFormat="1" ht="39.75" customHeight="1" x14ac:dyDescent="0.2">
      <c r="A1" s="102" t="s">
        <v>600</v>
      </c>
      <c r="B1" s="102" t="s">
        <v>601</v>
      </c>
      <c r="C1" s="102" t="s">
        <v>602</v>
      </c>
      <c r="D1" s="102" t="s">
        <v>603</v>
      </c>
      <c r="E1" s="102" t="s">
        <v>10</v>
      </c>
      <c r="F1" s="103" t="s">
        <v>604</v>
      </c>
      <c r="G1" s="104" t="s">
        <v>605</v>
      </c>
      <c r="H1" s="104" t="s">
        <v>606</v>
      </c>
      <c r="I1" s="104" t="s">
        <v>607</v>
      </c>
      <c r="J1" s="104" t="s">
        <v>608</v>
      </c>
      <c r="K1" s="104" t="s">
        <v>539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</row>
    <row r="2" spans="1:37" ht="17.649999999999999" customHeight="1" x14ac:dyDescent="0.25">
      <c r="B2" s="108"/>
      <c r="C2" s="109" t="s">
        <v>609</v>
      </c>
      <c r="D2" s="110"/>
      <c r="E2" s="110"/>
    </row>
    <row r="3" spans="1:37" ht="24" customHeight="1" x14ac:dyDescent="0.2">
      <c r="B3" s="113" t="s">
        <v>610</v>
      </c>
      <c r="C3" s="114" t="s">
        <v>611</v>
      </c>
      <c r="D3" s="115">
        <v>2</v>
      </c>
      <c r="E3" s="115" t="s">
        <v>450</v>
      </c>
      <c r="F3" s="175"/>
      <c r="G3" s="175"/>
      <c r="H3" s="116">
        <f>D3*F3</f>
        <v>0</v>
      </c>
      <c r="I3" s="116">
        <f>D3*G3</f>
        <v>0</v>
      </c>
      <c r="J3" s="117">
        <f>(F3+G3)</f>
        <v>0</v>
      </c>
      <c r="K3" s="118">
        <f>J3*D3</f>
        <v>0</v>
      </c>
    </row>
    <row r="4" spans="1:37" ht="13.15" customHeight="1" x14ac:dyDescent="0.2">
      <c r="B4" s="113"/>
      <c r="C4" s="114" t="s">
        <v>612</v>
      </c>
      <c r="D4" s="115">
        <v>4</v>
      </c>
      <c r="E4" s="115" t="s">
        <v>450</v>
      </c>
      <c r="F4" s="175"/>
      <c r="G4" s="175"/>
      <c r="H4" s="116">
        <f t="shared" ref="H4:H17" si="0">D4*F4</f>
        <v>0</v>
      </c>
      <c r="I4" s="116">
        <f t="shared" ref="I4:I17" si="1">D4*G4</f>
        <v>0</v>
      </c>
      <c r="J4" s="117">
        <f t="shared" ref="J4:J17" si="2">(F4+G4)</f>
        <v>0</v>
      </c>
      <c r="K4" s="118">
        <f t="shared" ref="K4:K17" si="3">J4*D4</f>
        <v>0</v>
      </c>
    </row>
    <row r="5" spans="1:37" ht="12.75" x14ac:dyDescent="0.2">
      <c r="B5" s="113" t="s">
        <v>613</v>
      </c>
      <c r="C5" s="114" t="s">
        <v>614</v>
      </c>
      <c r="D5" s="115">
        <v>2</v>
      </c>
      <c r="E5" s="115" t="s">
        <v>450</v>
      </c>
      <c r="F5" s="175"/>
      <c r="G5" s="175"/>
      <c r="H5" s="116">
        <f t="shared" si="0"/>
        <v>0</v>
      </c>
      <c r="I5" s="116">
        <f t="shared" si="1"/>
        <v>0</v>
      </c>
      <c r="J5" s="117">
        <f t="shared" si="2"/>
        <v>0</v>
      </c>
      <c r="K5" s="118">
        <f t="shared" si="3"/>
        <v>0</v>
      </c>
    </row>
    <row r="6" spans="1:37" ht="12.75" x14ac:dyDescent="0.2">
      <c r="B6" s="113" t="s">
        <v>615</v>
      </c>
      <c r="C6" s="114" t="s">
        <v>616</v>
      </c>
      <c r="D6" s="115">
        <v>3</v>
      </c>
      <c r="E6" s="115" t="s">
        <v>450</v>
      </c>
      <c r="F6" s="175"/>
      <c r="G6" s="175"/>
      <c r="H6" s="116">
        <f t="shared" si="0"/>
        <v>0</v>
      </c>
      <c r="I6" s="116">
        <f t="shared" si="1"/>
        <v>0</v>
      </c>
      <c r="J6" s="117">
        <f t="shared" si="2"/>
        <v>0</v>
      </c>
      <c r="K6" s="118">
        <f t="shared" si="3"/>
        <v>0</v>
      </c>
    </row>
    <row r="7" spans="1:37" ht="12.75" x14ac:dyDescent="0.2">
      <c r="B7" s="113" t="s">
        <v>617</v>
      </c>
      <c r="C7" s="114" t="s">
        <v>618</v>
      </c>
      <c r="D7" s="115">
        <v>3</v>
      </c>
      <c r="E7" s="115" t="s">
        <v>450</v>
      </c>
      <c r="F7" s="175"/>
      <c r="G7" s="175"/>
      <c r="H7" s="116">
        <f t="shared" si="0"/>
        <v>0</v>
      </c>
      <c r="I7" s="116">
        <f t="shared" si="1"/>
        <v>0</v>
      </c>
      <c r="J7" s="117">
        <f t="shared" si="2"/>
        <v>0</v>
      </c>
      <c r="K7" s="118">
        <f t="shared" si="3"/>
        <v>0</v>
      </c>
    </row>
    <row r="8" spans="1:37" ht="12.75" x14ac:dyDescent="0.2">
      <c r="B8" s="113" t="s">
        <v>619</v>
      </c>
      <c r="C8" s="114" t="s">
        <v>620</v>
      </c>
      <c r="D8" s="115">
        <v>0</v>
      </c>
      <c r="E8" s="115" t="s">
        <v>450</v>
      </c>
      <c r="F8" s="175"/>
      <c r="G8" s="175"/>
      <c r="H8" s="116">
        <f t="shared" si="0"/>
        <v>0</v>
      </c>
      <c r="I8" s="116">
        <f t="shared" si="1"/>
        <v>0</v>
      </c>
      <c r="J8" s="117">
        <f t="shared" si="2"/>
        <v>0</v>
      </c>
      <c r="K8" s="118">
        <f t="shared" si="3"/>
        <v>0</v>
      </c>
    </row>
    <row r="9" spans="1:37" ht="12.75" x14ac:dyDescent="0.2">
      <c r="B9" s="113"/>
      <c r="C9" s="114" t="s">
        <v>927</v>
      </c>
      <c r="D9" s="115">
        <v>2</v>
      </c>
      <c r="E9" s="115" t="s">
        <v>450</v>
      </c>
      <c r="F9" s="175"/>
      <c r="G9" s="175"/>
      <c r="H9" s="116">
        <f t="shared" si="0"/>
        <v>0</v>
      </c>
      <c r="I9" s="116">
        <f t="shared" si="1"/>
        <v>0</v>
      </c>
      <c r="J9" s="117">
        <f t="shared" si="2"/>
        <v>0</v>
      </c>
      <c r="K9" s="118">
        <f t="shared" si="3"/>
        <v>0</v>
      </c>
    </row>
    <row r="10" spans="1:37" ht="12.75" x14ac:dyDescent="0.2">
      <c r="B10" s="113" t="s">
        <v>621</v>
      </c>
      <c r="C10" s="114" t="s">
        <v>928</v>
      </c>
      <c r="D10" s="115">
        <v>0</v>
      </c>
      <c r="E10" s="115" t="s">
        <v>450</v>
      </c>
      <c r="F10" s="175"/>
      <c r="G10" s="175"/>
      <c r="H10" s="116">
        <f t="shared" si="0"/>
        <v>0</v>
      </c>
      <c r="I10" s="116">
        <f t="shared" si="1"/>
        <v>0</v>
      </c>
      <c r="J10" s="117">
        <f t="shared" si="2"/>
        <v>0</v>
      </c>
      <c r="K10" s="118">
        <f t="shared" si="3"/>
        <v>0</v>
      </c>
    </row>
    <row r="11" spans="1:37" ht="12.75" x14ac:dyDescent="0.2">
      <c r="B11" s="113" t="s">
        <v>622</v>
      </c>
      <c r="C11" s="114" t="s">
        <v>929</v>
      </c>
      <c r="D11" s="115">
        <v>0</v>
      </c>
      <c r="E11" s="115" t="s">
        <v>450</v>
      </c>
      <c r="F11" s="175"/>
      <c r="G11" s="175"/>
      <c r="H11" s="116">
        <f t="shared" si="0"/>
        <v>0</v>
      </c>
      <c r="I11" s="116">
        <f t="shared" si="1"/>
        <v>0</v>
      </c>
      <c r="J11" s="117">
        <f t="shared" si="2"/>
        <v>0</v>
      </c>
      <c r="K11" s="118">
        <f t="shared" si="3"/>
        <v>0</v>
      </c>
    </row>
    <row r="12" spans="1:37" ht="12.75" x14ac:dyDescent="0.2">
      <c r="B12" s="113" t="s">
        <v>623</v>
      </c>
      <c r="C12" s="114" t="s">
        <v>930</v>
      </c>
      <c r="D12" s="115">
        <v>4</v>
      </c>
      <c r="E12" s="115" t="s">
        <v>624</v>
      </c>
      <c r="F12" s="175"/>
      <c r="G12" s="175"/>
      <c r="H12" s="116">
        <f t="shared" si="0"/>
        <v>0</v>
      </c>
      <c r="I12" s="116">
        <f t="shared" si="1"/>
        <v>0</v>
      </c>
      <c r="J12" s="117">
        <f t="shared" si="2"/>
        <v>0</v>
      </c>
      <c r="K12" s="118">
        <f t="shared" si="3"/>
        <v>0</v>
      </c>
    </row>
    <row r="13" spans="1:37" ht="12.75" x14ac:dyDescent="0.2">
      <c r="B13" s="113" t="s">
        <v>625</v>
      </c>
      <c r="C13" s="114" t="s">
        <v>931</v>
      </c>
      <c r="D13" s="115">
        <v>2</v>
      </c>
      <c r="E13" s="115" t="s">
        <v>624</v>
      </c>
      <c r="F13" s="175"/>
      <c r="G13" s="175"/>
      <c r="H13" s="116">
        <f t="shared" si="0"/>
        <v>0</v>
      </c>
      <c r="I13" s="116">
        <f t="shared" si="1"/>
        <v>0</v>
      </c>
      <c r="J13" s="117">
        <f t="shared" si="2"/>
        <v>0</v>
      </c>
      <c r="K13" s="118">
        <f t="shared" si="3"/>
        <v>0</v>
      </c>
    </row>
    <row r="14" spans="1:37" ht="12.75" x14ac:dyDescent="0.2">
      <c r="B14" s="113" t="s">
        <v>626</v>
      </c>
      <c r="C14" s="114" t="s">
        <v>627</v>
      </c>
      <c r="D14" s="115">
        <v>6</v>
      </c>
      <c r="E14" s="115" t="s">
        <v>628</v>
      </c>
      <c r="F14" s="175"/>
      <c r="G14" s="175"/>
      <c r="H14" s="116">
        <f t="shared" si="0"/>
        <v>0</v>
      </c>
      <c r="I14" s="116">
        <f t="shared" si="1"/>
        <v>0</v>
      </c>
      <c r="J14" s="117">
        <f t="shared" si="2"/>
        <v>0</v>
      </c>
      <c r="K14" s="118">
        <f t="shared" si="3"/>
        <v>0</v>
      </c>
    </row>
    <row r="15" spans="1:37" ht="36" x14ac:dyDescent="0.2">
      <c r="B15" s="113" t="s">
        <v>629</v>
      </c>
      <c r="C15" s="114" t="s">
        <v>630</v>
      </c>
      <c r="D15" s="115">
        <v>3</v>
      </c>
      <c r="E15" s="115" t="s">
        <v>24</v>
      </c>
      <c r="F15" s="175"/>
      <c r="G15" s="175"/>
      <c r="H15" s="116">
        <f t="shared" si="0"/>
        <v>0</v>
      </c>
      <c r="I15" s="116">
        <f t="shared" si="1"/>
        <v>0</v>
      </c>
      <c r="J15" s="117">
        <f t="shared" si="2"/>
        <v>0</v>
      </c>
      <c r="K15" s="118">
        <f t="shared" si="3"/>
        <v>0</v>
      </c>
    </row>
    <row r="16" spans="1:37" ht="12.75" x14ac:dyDescent="0.2">
      <c r="B16" s="113" t="s">
        <v>631</v>
      </c>
      <c r="C16" s="114" t="s">
        <v>632</v>
      </c>
      <c r="D16" s="115">
        <v>2</v>
      </c>
      <c r="E16" s="115" t="s">
        <v>96</v>
      </c>
      <c r="F16" s="175"/>
      <c r="G16" s="175"/>
      <c r="H16" s="116">
        <f t="shared" si="0"/>
        <v>0</v>
      </c>
      <c r="I16" s="116">
        <f t="shared" si="1"/>
        <v>0</v>
      </c>
      <c r="J16" s="117">
        <f t="shared" si="2"/>
        <v>0</v>
      </c>
      <c r="K16" s="118">
        <f t="shared" si="3"/>
        <v>0</v>
      </c>
    </row>
    <row r="17" spans="1:37" ht="24" x14ac:dyDescent="0.2">
      <c r="B17" s="113" t="s">
        <v>633</v>
      </c>
      <c r="C17" s="114" t="s">
        <v>634</v>
      </c>
      <c r="D17" s="115">
        <v>2</v>
      </c>
      <c r="E17" s="115" t="s">
        <v>96</v>
      </c>
      <c r="F17" s="175"/>
      <c r="G17" s="175"/>
      <c r="H17" s="116">
        <f t="shared" si="0"/>
        <v>0</v>
      </c>
      <c r="I17" s="116">
        <f t="shared" si="1"/>
        <v>0</v>
      </c>
      <c r="J17" s="117">
        <f t="shared" si="2"/>
        <v>0</v>
      </c>
      <c r="K17" s="118">
        <f t="shared" si="3"/>
        <v>0</v>
      </c>
    </row>
    <row r="18" spans="1:37" ht="12.75" x14ac:dyDescent="0.2">
      <c r="B18" s="108"/>
      <c r="C18" s="119"/>
      <c r="D18" s="110"/>
      <c r="E18" s="110"/>
      <c r="F18" s="120"/>
      <c r="G18" s="120"/>
      <c r="H18" s="120"/>
      <c r="I18" s="120"/>
      <c r="J18" s="121"/>
      <c r="K18" s="122"/>
    </row>
    <row r="19" spans="1:37" ht="14.25" customHeight="1" x14ac:dyDescent="0.2">
      <c r="A19" s="108"/>
      <c r="B19" s="108"/>
      <c r="C19" s="123" t="s">
        <v>635</v>
      </c>
      <c r="D19" s="124"/>
      <c r="E19" s="124"/>
      <c r="K19" s="125">
        <f>SUM(K3:K17)</f>
        <v>0</v>
      </c>
    </row>
    <row r="20" spans="1:37" ht="14.25" customHeight="1" x14ac:dyDescent="0.2">
      <c r="A20" s="108"/>
      <c r="B20" s="108"/>
      <c r="C20" s="123"/>
      <c r="D20" s="124"/>
      <c r="E20" s="124"/>
      <c r="K20" s="125"/>
    </row>
    <row r="21" spans="1:37" ht="14.25" customHeight="1" x14ac:dyDescent="0.25">
      <c r="A21" s="108"/>
      <c r="B21" s="108"/>
      <c r="C21" s="109" t="s">
        <v>636</v>
      </c>
      <c r="D21" s="124"/>
      <c r="E21" s="124"/>
      <c r="K21" s="125"/>
    </row>
    <row r="22" spans="1:37" ht="14.25" customHeight="1" x14ac:dyDescent="0.2">
      <c r="A22" s="108"/>
      <c r="B22" s="108"/>
      <c r="C22" s="123"/>
      <c r="D22" s="124"/>
      <c r="E22" s="124"/>
    </row>
    <row r="23" spans="1:37" s="131" customFormat="1" ht="14.25" customHeight="1" x14ac:dyDescent="0.2">
      <c r="A23" s="126"/>
      <c r="B23" s="142" t="s">
        <v>637</v>
      </c>
      <c r="C23" s="200" t="s">
        <v>901</v>
      </c>
      <c r="D23" s="127"/>
      <c r="E23" s="127"/>
      <c r="F23" s="176"/>
      <c r="G23" s="176"/>
      <c r="H23" s="128"/>
      <c r="I23" s="128"/>
      <c r="J23" s="129"/>
      <c r="K23" s="129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</row>
    <row r="24" spans="1:37" s="131" customFormat="1" ht="14.25" customHeight="1" x14ac:dyDescent="0.2">
      <c r="A24" s="126"/>
      <c r="B24" s="142"/>
      <c r="C24" s="201"/>
      <c r="D24" s="127" t="s">
        <v>450</v>
      </c>
      <c r="E24" s="127">
        <v>2</v>
      </c>
      <c r="F24" s="176"/>
      <c r="G24" s="176"/>
      <c r="H24" s="128">
        <f>E24*F24</f>
        <v>0</v>
      </c>
      <c r="I24" s="128">
        <f>E24*G24</f>
        <v>0</v>
      </c>
      <c r="J24" s="129">
        <f>F24+G24</f>
        <v>0</v>
      </c>
      <c r="K24" s="129">
        <f>E24*J24</f>
        <v>0</v>
      </c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</row>
    <row r="25" spans="1:37" s="131" customFormat="1" ht="14.25" customHeight="1" x14ac:dyDescent="0.2">
      <c r="A25" s="126"/>
      <c r="B25" s="142" t="s">
        <v>638</v>
      </c>
      <c r="C25" s="132" t="s">
        <v>640</v>
      </c>
      <c r="D25" s="133" t="s">
        <v>450</v>
      </c>
      <c r="E25" s="133">
        <v>2</v>
      </c>
      <c r="F25" s="177"/>
      <c r="G25" s="176"/>
      <c r="H25" s="128">
        <f>E25*F25</f>
        <v>0</v>
      </c>
      <c r="I25" s="128">
        <f>E25*G25</f>
        <v>0</v>
      </c>
      <c r="J25" s="129">
        <f>F25+G25</f>
        <v>0</v>
      </c>
      <c r="K25" s="129">
        <f>E25*J25</f>
        <v>0</v>
      </c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</row>
    <row r="26" spans="1:37" s="131" customFormat="1" ht="14.25" customHeight="1" x14ac:dyDescent="0.2">
      <c r="A26" s="126"/>
      <c r="B26" s="142" t="s">
        <v>639</v>
      </c>
      <c r="C26" s="168" t="s">
        <v>917</v>
      </c>
      <c r="D26" s="133" t="s">
        <v>136</v>
      </c>
      <c r="E26" s="133">
        <v>7</v>
      </c>
      <c r="F26" s="177"/>
      <c r="G26" s="176"/>
      <c r="H26" s="128">
        <f>E26*F26</f>
        <v>0</v>
      </c>
      <c r="I26" s="128">
        <f>E26*G26</f>
        <v>0</v>
      </c>
      <c r="J26" s="129">
        <f>F26+G26</f>
        <v>0</v>
      </c>
      <c r="K26" s="129">
        <f>E26*J26</f>
        <v>0</v>
      </c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</row>
    <row r="27" spans="1:37" s="131" customFormat="1" ht="14.25" customHeight="1" x14ac:dyDescent="0.2">
      <c r="A27" s="126"/>
      <c r="B27" s="142" t="s">
        <v>641</v>
      </c>
      <c r="C27" s="134" t="s">
        <v>642</v>
      </c>
      <c r="D27" s="133" t="s">
        <v>136</v>
      </c>
      <c r="E27" s="133">
        <v>1</v>
      </c>
      <c r="F27" s="177"/>
      <c r="G27" s="176"/>
      <c r="H27" s="128">
        <f>E27*F27</f>
        <v>0</v>
      </c>
      <c r="I27" s="128">
        <f>E27*G27</f>
        <v>0</v>
      </c>
      <c r="J27" s="129">
        <f>F27+G27</f>
        <v>0</v>
      </c>
      <c r="K27" s="129">
        <f>E27*J27</f>
        <v>0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</row>
    <row r="28" spans="1:37" ht="14.25" customHeight="1" x14ac:dyDescent="0.2">
      <c r="A28" s="108"/>
      <c r="B28" s="108"/>
      <c r="C28" s="123" t="s">
        <v>635</v>
      </c>
      <c r="D28" s="124"/>
      <c r="E28" s="124"/>
      <c r="K28" s="125">
        <f>SUM(K24:K27)</f>
        <v>0</v>
      </c>
    </row>
    <row r="29" spans="1:37" s="131" customFormat="1" ht="14.25" customHeight="1" x14ac:dyDescent="0.2">
      <c r="A29" s="126"/>
      <c r="B29" s="126"/>
      <c r="C29" s="135"/>
      <c r="D29" s="136"/>
      <c r="E29" s="136"/>
      <c r="F29" s="130"/>
      <c r="G29" s="130"/>
      <c r="H29" s="130"/>
      <c r="I29" s="130"/>
      <c r="J29" s="137"/>
      <c r="K29" s="137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</row>
    <row r="30" spans="1:37" ht="12.75" x14ac:dyDescent="0.2">
      <c r="K30" s="118">
        <f>K19+K28</f>
        <v>0</v>
      </c>
    </row>
  </sheetData>
  <sheetProtection password="DE18" sheet="1" objects="1" scenarios="1"/>
  <mergeCells count="1">
    <mergeCell ref="C23:C24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topLeftCell="A313" zoomScaleNormal="100" zoomScaleSheetLayoutView="110" workbookViewId="0">
      <selection activeCell="E325" activeCellId="8" sqref="E156 E156 E170 E185 E205 E209 E239 E287 E325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90" t="s">
        <v>2</v>
      </c>
      <c r="B4" s="191"/>
      <c r="C4" s="2" t="s">
        <v>878</v>
      </c>
      <c r="D4" s="12"/>
      <c r="E4" s="192" t="str">
        <f>[3]Rekapitulace!G2</f>
        <v>Stavební úpravy 2.NP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22</v>
      </c>
      <c r="C8" s="30" t="s">
        <v>23</v>
      </c>
      <c r="D8" s="31" t="s">
        <v>24</v>
      </c>
      <c r="E8" s="32">
        <v>513.89800000000002</v>
      </c>
      <c r="F8" s="169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x14ac:dyDescent="0.2">
      <c r="A9" s="28">
        <v>2</v>
      </c>
      <c r="B9" s="29" t="s">
        <v>48</v>
      </c>
      <c r="C9" s="30" t="s">
        <v>918</v>
      </c>
      <c r="D9" s="31" t="s">
        <v>24</v>
      </c>
      <c r="E9" s="32">
        <v>218.4</v>
      </c>
      <c r="F9" s="169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95" t="s">
        <v>643</v>
      </c>
      <c r="D10" s="196"/>
      <c r="E10" s="38">
        <v>8.85</v>
      </c>
      <c r="F10" s="178"/>
      <c r="G10" s="40"/>
      <c r="M10" s="36" t="s">
        <v>643</v>
      </c>
      <c r="O10" s="27"/>
    </row>
    <row r="11" spans="1:104" x14ac:dyDescent="0.2">
      <c r="A11" s="34"/>
      <c r="B11" s="37"/>
      <c r="C11" s="195" t="s">
        <v>644</v>
      </c>
      <c r="D11" s="196"/>
      <c r="E11" s="38">
        <v>1.5</v>
      </c>
      <c r="F11" s="178"/>
      <c r="G11" s="40"/>
      <c r="M11" s="36" t="s">
        <v>644</v>
      </c>
      <c r="O11" s="27"/>
    </row>
    <row r="12" spans="1:104" x14ac:dyDescent="0.2">
      <c r="A12" s="34"/>
      <c r="B12" s="37"/>
      <c r="C12" s="195" t="s">
        <v>645</v>
      </c>
      <c r="D12" s="196"/>
      <c r="E12" s="38">
        <v>7.8</v>
      </c>
      <c r="F12" s="178"/>
      <c r="G12" s="40"/>
      <c r="M12" s="36" t="s">
        <v>645</v>
      </c>
      <c r="O12" s="27"/>
    </row>
    <row r="13" spans="1:104" x14ac:dyDescent="0.2">
      <c r="A13" s="34"/>
      <c r="B13" s="37"/>
      <c r="C13" s="195" t="s">
        <v>646</v>
      </c>
      <c r="D13" s="196"/>
      <c r="E13" s="38">
        <v>2.2999999999999998</v>
      </c>
      <c r="F13" s="178"/>
      <c r="G13" s="40"/>
      <c r="M13" s="36" t="s">
        <v>646</v>
      </c>
      <c r="O13" s="27"/>
    </row>
    <row r="14" spans="1:104" x14ac:dyDescent="0.2">
      <c r="A14" s="34"/>
      <c r="B14" s="37"/>
      <c r="C14" s="195" t="s">
        <v>647</v>
      </c>
      <c r="D14" s="196"/>
      <c r="E14" s="38">
        <v>1.9</v>
      </c>
      <c r="F14" s="178"/>
      <c r="G14" s="40"/>
      <c r="M14" s="36" t="s">
        <v>647</v>
      </c>
      <c r="O14" s="27"/>
    </row>
    <row r="15" spans="1:104" x14ac:dyDescent="0.2">
      <c r="A15" s="34"/>
      <c r="B15" s="37"/>
      <c r="C15" s="195" t="s">
        <v>648</v>
      </c>
      <c r="D15" s="196"/>
      <c r="E15" s="38">
        <v>6.4</v>
      </c>
      <c r="F15" s="178"/>
      <c r="G15" s="40"/>
      <c r="M15" s="36" t="s">
        <v>648</v>
      </c>
      <c r="O15" s="27"/>
    </row>
    <row r="16" spans="1:104" x14ac:dyDescent="0.2">
      <c r="A16" s="34"/>
      <c r="B16" s="37"/>
      <c r="C16" s="195" t="s">
        <v>58</v>
      </c>
      <c r="D16" s="196"/>
      <c r="E16" s="38">
        <v>0</v>
      </c>
      <c r="F16" s="178"/>
      <c r="G16" s="40"/>
      <c r="M16" s="36" t="s">
        <v>58</v>
      </c>
      <c r="O16" s="27"/>
    </row>
    <row r="17" spans="1:104" x14ac:dyDescent="0.2">
      <c r="A17" s="34"/>
      <c r="B17" s="37"/>
      <c r="C17" s="195" t="s">
        <v>649</v>
      </c>
      <c r="D17" s="196"/>
      <c r="E17" s="38">
        <v>15.4</v>
      </c>
      <c r="F17" s="178"/>
      <c r="G17" s="40"/>
      <c r="M17" s="36" t="s">
        <v>649</v>
      </c>
      <c r="O17" s="27"/>
    </row>
    <row r="18" spans="1:104" x14ac:dyDescent="0.2">
      <c r="A18" s="34"/>
      <c r="B18" s="37"/>
      <c r="C18" s="195" t="s">
        <v>650</v>
      </c>
      <c r="D18" s="196"/>
      <c r="E18" s="38">
        <v>20.2</v>
      </c>
      <c r="F18" s="178"/>
      <c r="G18" s="40"/>
      <c r="M18" s="36" t="s">
        <v>650</v>
      </c>
      <c r="O18" s="27"/>
    </row>
    <row r="19" spans="1:104" x14ac:dyDescent="0.2">
      <c r="A19" s="34"/>
      <c r="B19" s="37"/>
      <c r="C19" s="195" t="s">
        <v>651</v>
      </c>
      <c r="D19" s="196"/>
      <c r="E19" s="38">
        <v>30.75</v>
      </c>
      <c r="F19" s="178"/>
      <c r="G19" s="40"/>
      <c r="M19" s="36" t="s">
        <v>651</v>
      </c>
      <c r="O19" s="27"/>
    </row>
    <row r="20" spans="1:104" x14ac:dyDescent="0.2">
      <c r="A20" s="34"/>
      <c r="B20" s="37"/>
      <c r="C20" s="195" t="s">
        <v>652</v>
      </c>
      <c r="D20" s="196"/>
      <c r="E20" s="38">
        <v>92.1</v>
      </c>
      <c r="F20" s="178"/>
      <c r="G20" s="40"/>
      <c r="M20" s="36" t="s">
        <v>652</v>
      </c>
      <c r="O20" s="27"/>
    </row>
    <row r="21" spans="1:104" x14ac:dyDescent="0.2">
      <c r="A21" s="34"/>
      <c r="B21" s="37"/>
      <c r="C21" s="195" t="s">
        <v>653</v>
      </c>
      <c r="D21" s="196"/>
      <c r="E21" s="38">
        <v>31.2</v>
      </c>
      <c r="F21" s="178"/>
      <c r="G21" s="40"/>
      <c r="M21" s="36" t="s">
        <v>653</v>
      </c>
      <c r="O21" s="27"/>
    </row>
    <row r="22" spans="1:104" x14ac:dyDescent="0.2">
      <c r="A22" s="28">
        <v>3</v>
      </c>
      <c r="B22" s="29" t="s">
        <v>654</v>
      </c>
      <c r="C22" s="30" t="s">
        <v>655</v>
      </c>
      <c r="D22" s="31" t="s">
        <v>24</v>
      </c>
      <c r="E22" s="32">
        <v>40.65</v>
      </c>
      <c r="F22" s="169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95" t="s">
        <v>656</v>
      </c>
      <c r="D23" s="196"/>
      <c r="E23" s="38">
        <v>40.65</v>
      </c>
      <c r="F23" s="178"/>
      <c r="G23" s="40"/>
      <c r="M23" s="36" t="s">
        <v>656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179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70</v>
      </c>
      <c r="C25" s="22" t="s">
        <v>71</v>
      </c>
      <c r="D25" s="23"/>
      <c r="E25" s="24"/>
      <c r="F25" s="180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72</v>
      </c>
      <c r="C26" s="30" t="s">
        <v>73</v>
      </c>
      <c r="D26" s="31" t="s">
        <v>24</v>
      </c>
      <c r="E26" s="32">
        <v>189.65</v>
      </c>
      <c r="F26" s="169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95" t="s">
        <v>649</v>
      </c>
      <c r="D27" s="196"/>
      <c r="E27" s="38">
        <v>15.4</v>
      </c>
      <c r="F27" s="181"/>
      <c r="G27" s="40"/>
      <c r="M27" s="36" t="s">
        <v>649</v>
      </c>
      <c r="O27" s="27"/>
    </row>
    <row r="28" spans="1:104" x14ac:dyDescent="0.2">
      <c r="A28" s="34"/>
      <c r="B28" s="37"/>
      <c r="C28" s="195" t="s">
        <v>650</v>
      </c>
      <c r="D28" s="196"/>
      <c r="E28" s="38">
        <v>20.2</v>
      </c>
      <c r="F28" s="181"/>
      <c r="G28" s="40"/>
      <c r="M28" s="36" t="s">
        <v>650</v>
      </c>
      <c r="O28" s="27"/>
    </row>
    <row r="29" spans="1:104" x14ac:dyDescent="0.2">
      <c r="A29" s="34"/>
      <c r="B29" s="37"/>
      <c r="C29" s="195" t="s">
        <v>651</v>
      </c>
      <c r="D29" s="196"/>
      <c r="E29" s="38">
        <v>30.75</v>
      </c>
      <c r="F29" s="181"/>
      <c r="G29" s="40"/>
      <c r="M29" s="36" t="s">
        <v>651</v>
      </c>
      <c r="O29" s="27"/>
    </row>
    <row r="30" spans="1:104" x14ac:dyDescent="0.2">
      <c r="A30" s="34"/>
      <c r="B30" s="37"/>
      <c r="C30" s="195" t="s">
        <v>652</v>
      </c>
      <c r="D30" s="196"/>
      <c r="E30" s="38">
        <v>92.1</v>
      </c>
      <c r="F30" s="181"/>
      <c r="G30" s="40"/>
      <c r="M30" s="36" t="s">
        <v>652</v>
      </c>
      <c r="O30" s="27"/>
    </row>
    <row r="31" spans="1:104" x14ac:dyDescent="0.2">
      <c r="A31" s="34"/>
      <c r="B31" s="37"/>
      <c r="C31" s="195" t="s">
        <v>653</v>
      </c>
      <c r="D31" s="196"/>
      <c r="E31" s="38">
        <v>31.2</v>
      </c>
      <c r="F31" s="181"/>
      <c r="G31" s="40"/>
      <c r="M31" s="36" t="s">
        <v>653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179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76</v>
      </c>
      <c r="C33" s="22" t="s">
        <v>77</v>
      </c>
      <c r="D33" s="23"/>
      <c r="E33" s="24"/>
      <c r="F33" s="180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78</v>
      </c>
      <c r="C34" s="30" t="s">
        <v>79</v>
      </c>
      <c r="D34" s="31" t="s">
        <v>24</v>
      </c>
      <c r="E34" s="32">
        <v>513.89800000000002</v>
      </c>
      <c r="F34" s="169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80</v>
      </c>
      <c r="C35" s="30" t="s">
        <v>81</v>
      </c>
      <c r="D35" s="31" t="s">
        <v>24</v>
      </c>
      <c r="E35" s="32">
        <v>513.89800000000002</v>
      </c>
      <c r="F35" s="169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86</v>
      </c>
      <c r="C36" s="30" t="s">
        <v>87</v>
      </c>
      <c r="D36" s="31" t="s">
        <v>24</v>
      </c>
      <c r="E36" s="32">
        <v>86.811000000000007</v>
      </c>
      <c r="F36" s="169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95" t="s">
        <v>657</v>
      </c>
      <c r="D37" s="196"/>
      <c r="E37" s="38">
        <v>12.236000000000001</v>
      </c>
      <c r="F37" s="181"/>
      <c r="G37" s="40"/>
      <c r="M37" s="36" t="s">
        <v>657</v>
      </c>
      <c r="O37" s="27"/>
    </row>
    <row r="38" spans="1:104" x14ac:dyDescent="0.2">
      <c r="A38" s="34"/>
      <c r="B38" s="37"/>
      <c r="C38" s="195" t="s">
        <v>658</v>
      </c>
      <c r="D38" s="196"/>
      <c r="E38" s="38">
        <v>57.375</v>
      </c>
      <c r="F38" s="181"/>
      <c r="G38" s="40"/>
      <c r="M38" s="36" t="s">
        <v>658</v>
      </c>
      <c r="O38" s="27"/>
    </row>
    <row r="39" spans="1:104" x14ac:dyDescent="0.2">
      <c r="A39" s="34"/>
      <c r="B39" s="37"/>
      <c r="C39" s="195" t="s">
        <v>659</v>
      </c>
      <c r="D39" s="196"/>
      <c r="E39" s="38">
        <v>3.6</v>
      </c>
      <c r="F39" s="181"/>
      <c r="G39" s="40"/>
      <c r="M39" s="36" t="s">
        <v>659</v>
      </c>
      <c r="O39" s="27"/>
    </row>
    <row r="40" spans="1:104" x14ac:dyDescent="0.2">
      <c r="A40" s="34"/>
      <c r="B40" s="37"/>
      <c r="C40" s="195" t="s">
        <v>660</v>
      </c>
      <c r="D40" s="196"/>
      <c r="E40" s="38">
        <v>12</v>
      </c>
      <c r="F40" s="181"/>
      <c r="G40" s="40"/>
      <c r="M40" s="36" t="s">
        <v>660</v>
      </c>
      <c r="O40" s="27"/>
    </row>
    <row r="41" spans="1:104" x14ac:dyDescent="0.2">
      <c r="A41" s="34"/>
      <c r="B41" s="37"/>
      <c r="C41" s="195" t="s">
        <v>36</v>
      </c>
      <c r="D41" s="196"/>
      <c r="E41" s="38">
        <v>1.6</v>
      </c>
      <c r="F41" s="181"/>
      <c r="G41" s="40"/>
      <c r="M41" s="36" t="s">
        <v>36</v>
      </c>
      <c r="O41" s="27"/>
    </row>
    <row r="42" spans="1:104" ht="22.5" x14ac:dyDescent="0.2">
      <c r="A42" s="28">
        <v>8</v>
      </c>
      <c r="B42" s="29" t="s">
        <v>661</v>
      </c>
      <c r="C42" s="30" t="s">
        <v>662</v>
      </c>
      <c r="D42" s="31" t="s">
        <v>24</v>
      </c>
      <c r="E42" s="32">
        <v>28.75</v>
      </c>
      <c r="F42" s="169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95" t="s">
        <v>643</v>
      </c>
      <c r="D43" s="196"/>
      <c r="E43" s="38">
        <v>8.85</v>
      </c>
      <c r="F43" s="181"/>
      <c r="G43" s="40"/>
      <c r="M43" s="36" t="s">
        <v>643</v>
      </c>
      <c r="O43" s="27"/>
    </row>
    <row r="44" spans="1:104" x14ac:dyDescent="0.2">
      <c r="A44" s="34"/>
      <c r="B44" s="37"/>
      <c r="C44" s="195" t="s">
        <v>644</v>
      </c>
      <c r="D44" s="196"/>
      <c r="E44" s="38">
        <v>1.5</v>
      </c>
      <c r="F44" s="181"/>
      <c r="G44" s="40"/>
      <c r="M44" s="36" t="s">
        <v>644</v>
      </c>
      <c r="O44" s="27"/>
    </row>
    <row r="45" spans="1:104" x14ac:dyDescent="0.2">
      <c r="A45" s="34"/>
      <c r="B45" s="37"/>
      <c r="C45" s="195" t="s">
        <v>645</v>
      </c>
      <c r="D45" s="196"/>
      <c r="E45" s="38">
        <v>7.8</v>
      </c>
      <c r="F45" s="181"/>
      <c r="G45" s="40"/>
      <c r="M45" s="36" t="s">
        <v>645</v>
      </c>
      <c r="O45" s="27"/>
    </row>
    <row r="46" spans="1:104" x14ac:dyDescent="0.2">
      <c r="A46" s="34"/>
      <c r="B46" s="37"/>
      <c r="C46" s="195" t="s">
        <v>646</v>
      </c>
      <c r="D46" s="196"/>
      <c r="E46" s="38">
        <v>2.2999999999999998</v>
      </c>
      <c r="F46" s="181"/>
      <c r="G46" s="40"/>
      <c r="M46" s="36" t="s">
        <v>646</v>
      </c>
      <c r="O46" s="27"/>
    </row>
    <row r="47" spans="1:104" x14ac:dyDescent="0.2">
      <c r="A47" s="34"/>
      <c r="B47" s="37"/>
      <c r="C47" s="195" t="s">
        <v>647</v>
      </c>
      <c r="D47" s="196"/>
      <c r="E47" s="38">
        <v>1.9</v>
      </c>
      <c r="F47" s="181"/>
      <c r="G47" s="40"/>
      <c r="M47" s="36" t="s">
        <v>647</v>
      </c>
      <c r="O47" s="27"/>
    </row>
    <row r="48" spans="1:104" x14ac:dyDescent="0.2">
      <c r="A48" s="34"/>
      <c r="B48" s="37"/>
      <c r="C48" s="195" t="s">
        <v>648</v>
      </c>
      <c r="D48" s="196"/>
      <c r="E48" s="38">
        <v>6.4</v>
      </c>
      <c r="F48" s="181"/>
      <c r="G48" s="40"/>
      <c r="M48" s="36" t="s">
        <v>648</v>
      </c>
      <c r="O48" s="27"/>
    </row>
    <row r="49" spans="1:104" x14ac:dyDescent="0.2">
      <c r="A49" s="28">
        <v>9</v>
      </c>
      <c r="B49" s="29" t="s">
        <v>92</v>
      </c>
      <c r="C49" s="30" t="s">
        <v>93</v>
      </c>
      <c r="D49" s="31" t="s">
        <v>24</v>
      </c>
      <c r="E49" s="32">
        <v>513.89800000000002</v>
      </c>
      <c r="F49" s="169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94</v>
      </c>
      <c r="C50" s="30" t="s">
        <v>95</v>
      </c>
      <c r="D50" s="31" t="s">
        <v>96</v>
      </c>
      <c r="E50" s="32">
        <v>1</v>
      </c>
      <c r="F50" s="169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179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105</v>
      </c>
      <c r="C52" s="22" t="s">
        <v>106</v>
      </c>
      <c r="D52" s="23"/>
      <c r="E52" s="24"/>
      <c r="F52" s="180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663</v>
      </c>
      <c r="C53" s="30" t="s">
        <v>664</v>
      </c>
      <c r="D53" s="31" t="s">
        <v>21</v>
      </c>
      <c r="E53" s="32">
        <v>1</v>
      </c>
      <c r="F53" s="169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107</v>
      </c>
      <c r="C54" s="30" t="s">
        <v>665</v>
      </c>
      <c r="D54" s="31" t="s">
        <v>21</v>
      </c>
      <c r="E54" s="32">
        <v>1</v>
      </c>
      <c r="F54" s="169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107</v>
      </c>
      <c r="C55" s="30" t="s">
        <v>108</v>
      </c>
      <c r="D55" s="31" t="s">
        <v>96</v>
      </c>
      <c r="E55" s="32">
        <v>1</v>
      </c>
      <c r="F55" s="169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109</v>
      </c>
      <c r="C56" s="30" t="s">
        <v>110</v>
      </c>
      <c r="D56" s="31" t="s">
        <v>96</v>
      </c>
      <c r="E56" s="32">
        <v>1</v>
      </c>
      <c r="F56" s="169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109</v>
      </c>
      <c r="C57" s="30" t="s">
        <v>666</v>
      </c>
      <c r="D57" s="31" t="s">
        <v>96</v>
      </c>
      <c r="E57" s="32">
        <v>1</v>
      </c>
      <c r="F57" s="169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111</v>
      </c>
      <c r="C58" s="30" t="s">
        <v>112</v>
      </c>
      <c r="D58" s="31" t="s">
        <v>96</v>
      </c>
      <c r="E58" s="32">
        <v>1</v>
      </c>
      <c r="F58" s="169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113</v>
      </c>
      <c r="C59" s="30" t="s">
        <v>114</v>
      </c>
      <c r="D59" s="31" t="s">
        <v>96</v>
      </c>
      <c r="E59" s="32">
        <v>1</v>
      </c>
      <c r="F59" s="169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179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115</v>
      </c>
      <c r="C61" s="22" t="s">
        <v>116</v>
      </c>
      <c r="D61" s="23"/>
      <c r="E61" s="24"/>
      <c r="F61" s="180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117</v>
      </c>
      <c r="C62" s="30" t="s">
        <v>118</v>
      </c>
      <c r="D62" s="31" t="s">
        <v>24</v>
      </c>
      <c r="E62" s="32">
        <v>50</v>
      </c>
      <c r="F62" s="169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179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119</v>
      </c>
      <c r="C64" s="22" t="s">
        <v>120</v>
      </c>
      <c r="D64" s="23"/>
      <c r="E64" s="24"/>
      <c r="F64" s="180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121</v>
      </c>
      <c r="C65" s="30" t="s">
        <v>122</v>
      </c>
      <c r="D65" s="31" t="s">
        <v>24</v>
      </c>
      <c r="E65" s="32">
        <v>268.08</v>
      </c>
      <c r="F65" s="169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95" t="s">
        <v>667</v>
      </c>
      <c r="D66" s="196"/>
      <c r="E66" s="38">
        <v>9.0299999999999994</v>
      </c>
      <c r="F66" s="181"/>
      <c r="G66" s="40"/>
      <c r="M66" s="36" t="s">
        <v>667</v>
      </c>
      <c r="O66" s="27"/>
    </row>
    <row r="67" spans="1:104" x14ac:dyDescent="0.2">
      <c r="A67" s="34"/>
      <c r="B67" s="37"/>
      <c r="C67" s="195" t="s">
        <v>656</v>
      </c>
      <c r="D67" s="196"/>
      <c r="E67" s="38">
        <v>40.65</v>
      </c>
      <c r="F67" s="181"/>
      <c r="G67" s="40"/>
      <c r="M67" s="36" t="s">
        <v>656</v>
      </c>
      <c r="O67" s="27"/>
    </row>
    <row r="68" spans="1:104" x14ac:dyDescent="0.2">
      <c r="A68" s="34"/>
      <c r="B68" s="37"/>
      <c r="C68" s="195" t="s">
        <v>643</v>
      </c>
      <c r="D68" s="196"/>
      <c r="E68" s="38">
        <v>8.85</v>
      </c>
      <c r="F68" s="181"/>
      <c r="G68" s="40"/>
      <c r="M68" s="36" t="s">
        <v>643</v>
      </c>
      <c r="O68" s="27"/>
    </row>
    <row r="69" spans="1:104" x14ac:dyDescent="0.2">
      <c r="A69" s="34"/>
      <c r="B69" s="37"/>
      <c r="C69" s="195" t="s">
        <v>644</v>
      </c>
      <c r="D69" s="196"/>
      <c r="E69" s="38">
        <v>1.5</v>
      </c>
      <c r="F69" s="181"/>
      <c r="G69" s="40"/>
      <c r="M69" s="36" t="s">
        <v>644</v>
      </c>
      <c r="O69" s="27"/>
    </row>
    <row r="70" spans="1:104" x14ac:dyDescent="0.2">
      <c r="A70" s="34"/>
      <c r="B70" s="37"/>
      <c r="C70" s="195" t="s">
        <v>645</v>
      </c>
      <c r="D70" s="196"/>
      <c r="E70" s="38">
        <v>7.8</v>
      </c>
      <c r="F70" s="181"/>
      <c r="G70" s="40"/>
      <c r="M70" s="36" t="s">
        <v>645</v>
      </c>
      <c r="O70" s="27"/>
    </row>
    <row r="71" spans="1:104" x14ac:dyDescent="0.2">
      <c r="A71" s="34"/>
      <c r="B71" s="37"/>
      <c r="C71" s="195" t="s">
        <v>646</v>
      </c>
      <c r="D71" s="196"/>
      <c r="E71" s="38">
        <v>2.2999999999999998</v>
      </c>
      <c r="F71" s="181"/>
      <c r="G71" s="40"/>
      <c r="M71" s="36" t="s">
        <v>646</v>
      </c>
      <c r="O71" s="27"/>
    </row>
    <row r="72" spans="1:104" x14ac:dyDescent="0.2">
      <c r="A72" s="34"/>
      <c r="B72" s="37"/>
      <c r="C72" s="195" t="s">
        <v>647</v>
      </c>
      <c r="D72" s="196"/>
      <c r="E72" s="38">
        <v>1.9</v>
      </c>
      <c r="F72" s="181"/>
      <c r="G72" s="40"/>
      <c r="M72" s="36" t="s">
        <v>647</v>
      </c>
      <c r="O72" s="27"/>
    </row>
    <row r="73" spans="1:104" x14ac:dyDescent="0.2">
      <c r="A73" s="34"/>
      <c r="B73" s="37"/>
      <c r="C73" s="195" t="s">
        <v>648</v>
      </c>
      <c r="D73" s="196"/>
      <c r="E73" s="38">
        <v>6.4</v>
      </c>
      <c r="F73" s="181"/>
      <c r="G73" s="40"/>
      <c r="M73" s="36" t="s">
        <v>648</v>
      </c>
      <c r="O73" s="27"/>
    </row>
    <row r="74" spans="1:104" x14ac:dyDescent="0.2">
      <c r="A74" s="34"/>
      <c r="B74" s="37"/>
      <c r="C74" s="195" t="s">
        <v>649</v>
      </c>
      <c r="D74" s="196"/>
      <c r="E74" s="38">
        <v>15.4</v>
      </c>
      <c r="F74" s="181"/>
      <c r="G74" s="40"/>
      <c r="M74" s="36" t="s">
        <v>649</v>
      </c>
      <c r="O74" s="27"/>
    </row>
    <row r="75" spans="1:104" x14ac:dyDescent="0.2">
      <c r="A75" s="34"/>
      <c r="B75" s="37"/>
      <c r="C75" s="195" t="s">
        <v>650</v>
      </c>
      <c r="D75" s="196"/>
      <c r="E75" s="38">
        <v>20.2</v>
      </c>
      <c r="F75" s="181"/>
      <c r="G75" s="40"/>
      <c r="M75" s="36" t="s">
        <v>650</v>
      </c>
      <c r="O75" s="27"/>
    </row>
    <row r="76" spans="1:104" x14ac:dyDescent="0.2">
      <c r="A76" s="34"/>
      <c r="B76" s="37"/>
      <c r="C76" s="195" t="s">
        <v>651</v>
      </c>
      <c r="D76" s="196"/>
      <c r="E76" s="38">
        <v>30.75</v>
      </c>
      <c r="F76" s="181"/>
      <c r="G76" s="40"/>
      <c r="M76" s="36" t="s">
        <v>651</v>
      </c>
      <c r="O76" s="27"/>
    </row>
    <row r="77" spans="1:104" x14ac:dyDescent="0.2">
      <c r="A77" s="34"/>
      <c r="B77" s="37"/>
      <c r="C77" s="195" t="s">
        <v>652</v>
      </c>
      <c r="D77" s="196"/>
      <c r="E77" s="38">
        <v>92.1</v>
      </c>
      <c r="F77" s="181"/>
      <c r="G77" s="40"/>
      <c r="M77" s="36" t="s">
        <v>652</v>
      </c>
      <c r="O77" s="27"/>
    </row>
    <row r="78" spans="1:104" x14ac:dyDescent="0.2">
      <c r="A78" s="34"/>
      <c r="B78" s="37"/>
      <c r="C78" s="195" t="s">
        <v>668</v>
      </c>
      <c r="D78" s="196"/>
      <c r="E78" s="38">
        <v>31.2</v>
      </c>
      <c r="F78" s="181"/>
      <c r="G78" s="40"/>
      <c r="M78" s="36" t="s">
        <v>668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179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123</v>
      </c>
      <c r="C80" s="22" t="s">
        <v>124</v>
      </c>
      <c r="D80" s="23"/>
      <c r="E80" s="24"/>
      <c r="F80" s="180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125</v>
      </c>
      <c r="C81" s="30" t="s">
        <v>126</v>
      </c>
      <c r="D81" s="31" t="s">
        <v>24</v>
      </c>
      <c r="E81" s="32">
        <v>28.75</v>
      </c>
      <c r="F81" s="169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95" t="s">
        <v>643</v>
      </c>
      <c r="D82" s="196"/>
      <c r="E82" s="38">
        <v>8.85</v>
      </c>
      <c r="F82" s="181"/>
      <c r="G82" s="40"/>
      <c r="M82" s="36" t="s">
        <v>643</v>
      </c>
      <c r="O82" s="27"/>
    </row>
    <row r="83" spans="1:104" x14ac:dyDescent="0.2">
      <c r="A83" s="34"/>
      <c r="B83" s="37"/>
      <c r="C83" s="195" t="s">
        <v>644</v>
      </c>
      <c r="D83" s="196"/>
      <c r="E83" s="38">
        <v>1.5</v>
      </c>
      <c r="F83" s="181"/>
      <c r="G83" s="40"/>
      <c r="M83" s="36" t="s">
        <v>644</v>
      </c>
      <c r="O83" s="27"/>
    </row>
    <row r="84" spans="1:104" x14ac:dyDescent="0.2">
      <c r="A84" s="34"/>
      <c r="B84" s="37"/>
      <c r="C84" s="195" t="s">
        <v>645</v>
      </c>
      <c r="D84" s="196"/>
      <c r="E84" s="38">
        <v>7.8</v>
      </c>
      <c r="F84" s="181"/>
      <c r="G84" s="40"/>
      <c r="M84" s="36" t="s">
        <v>645</v>
      </c>
      <c r="O84" s="27"/>
    </row>
    <row r="85" spans="1:104" x14ac:dyDescent="0.2">
      <c r="A85" s="34"/>
      <c r="B85" s="37"/>
      <c r="C85" s="195" t="s">
        <v>646</v>
      </c>
      <c r="D85" s="196"/>
      <c r="E85" s="38">
        <v>2.2999999999999998</v>
      </c>
      <c r="F85" s="181"/>
      <c r="G85" s="40"/>
      <c r="M85" s="36" t="s">
        <v>646</v>
      </c>
      <c r="O85" s="27"/>
    </row>
    <row r="86" spans="1:104" x14ac:dyDescent="0.2">
      <c r="A86" s="34"/>
      <c r="B86" s="37"/>
      <c r="C86" s="195" t="s">
        <v>647</v>
      </c>
      <c r="D86" s="196"/>
      <c r="E86" s="38">
        <v>1.9</v>
      </c>
      <c r="F86" s="181"/>
      <c r="G86" s="40"/>
      <c r="M86" s="36" t="s">
        <v>647</v>
      </c>
      <c r="O86" s="27"/>
    </row>
    <row r="87" spans="1:104" x14ac:dyDescent="0.2">
      <c r="A87" s="34"/>
      <c r="B87" s="37"/>
      <c r="C87" s="195" t="s">
        <v>648</v>
      </c>
      <c r="D87" s="196"/>
      <c r="E87" s="38">
        <v>6.4</v>
      </c>
      <c r="F87" s="181"/>
      <c r="G87" s="40"/>
      <c r="M87" s="36" t="s">
        <v>648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179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128</v>
      </c>
      <c r="C89" s="22" t="s">
        <v>129</v>
      </c>
      <c r="D89" s="23"/>
      <c r="E89" s="24"/>
      <c r="F89" s="180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669</v>
      </c>
      <c r="C90" s="30" t="s">
        <v>670</v>
      </c>
      <c r="D90" s="31" t="s">
        <v>136</v>
      </c>
      <c r="E90" s="32">
        <v>10.96</v>
      </c>
      <c r="F90" s="169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95" t="s">
        <v>671</v>
      </c>
      <c r="D91" s="196"/>
      <c r="E91" s="38">
        <v>5.28</v>
      </c>
      <c r="F91" s="181"/>
      <c r="G91" s="40"/>
      <c r="M91" s="36" t="s">
        <v>671</v>
      </c>
      <c r="O91" s="27"/>
    </row>
    <row r="92" spans="1:104" x14ac:dyDescent="0.2">
      <c r="A92" s="34"/>
      <c r="B92" s="37"/>
      <c r="C92" s="195" t="s">
        <v>672</v>
      </c>
      <c r="D92" s="196"/>
      <c r="E92" s="38">
        <v>5.0599999999999996</v>
      </c>
      <c r="F92" s="181"/>
      <c r="G92" s="40"/>
      <c r="M92" s="36" t="s">
        <v>672</v>
      </c>
      <c r="O92" s="27"/>
    </row>
    <row r="93" spans="1:104" x14ac:dyDescent="0.2">
      <c r="A93" s="34"/>
      <c r="B93" s="37"/>
      <c r="C93" s="195" t="s">
        <v>673</v>
      </c>
      <c r="D93" s="196"/>
      <c r="E93" s="38">
        <v>0.62</v>
      </c>
      <c r="F93" s="181"/>
      <c r="G93" s="40"/>
      <c r="M93" s="36" t="s">
        <v>673</v>
      </c>
      <c r="O93" s="27"/>
    </row>
    <row r="94" spans="1:104" x14ac:dyDescent="0.2">
      <c r="A94" s="28">
        <v>22</v>
      </c>
      <c r="B94" s="29" t="s">
        <v>139</v>
      </c>
      <c r="C94" s="30" t="s">
        <v>140</v>
      </c>
      <c r="D94" s="31" t="s">
        <v>24</v>
      </c>
      <c r="E94" s="32">
        <v>513.89800000000002</v>
      </c>
      <c r="F94" s="169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95" t="s">
        <v>674</v>
      </c>
      <c r="D95" s="196"/>
      <c r="E95" s="38">
        <v>42.77</v>
      </c>
      <c r="F95" s="181"/>
      <c r="G95" s="40"/>
      <c r="M95" s="36" t="s">
        <v>674</v>
      </c>
      <c r="O95" s="27"/>
    </row>
    <row r="96" spans="1:104" x14ac:dyDescent="0.2">
      <c r="A96" s="34"/>
      <c r="B96" s="37"/>
      <c r="C96" s="195" t="s">
        <v>675</v>
      </c>
      <c r="D96" s="196"/>
      <c r="E96" s="38">
        <v>-3.375</v>
      </c>
      <c r="F96" s="181"/>
      <c r="G96" s="40"/>
      <c r="M96" s="36" t="s">
        <v>675</v>
      </c>
      <c r="O96" s="27"/>
    </row>
    <row r="97" spans="1:104" x14ac:dyDescent="0.2">
      <c r="A97" s="34"/>
      <c r="B97" s="37"/>
      <c r="C97" s="195" t="s">
        <v>27</v>
      </c>
      <c r="D97" s="196"/>
      <c r="E97" s="38">
        <v>-1.5760000000000001</v>
      </c>
      <c r="F97" s="181"/>
      <c r="G97" s="40"/>
      <c r="M97" s="36" t="s">
        <v>27</v>
      </c>
      <c r="O97" s="27"/>
    </row>
    <row r="98" spans="1:104" x14ac:dyDescent="0.2">
      <c r="A98" s="34"/>
      <c r="B98" s="37"/>
      <c r="C98" s="195" t="s">
        <v>676</v>
      </c>
      <c r="D98" s="196"/>
      <c r="E98" s="38">
        <v>65.260000000000005</v>
      </c>
      <c r="F98" s="181"/>
      <c r="G98" s="40"/>
      <c r="M98" s="36" t="s">
        <v>676</v>
      </c>
      <c r="O98" s="27"/>
    </row>
    <row r="99" spans="1:104" x14ac:dyDescent="0.2">
      <c r="A99" s="34"/>
      <c r="B99" s="37"/>
      <c r="C99" s="195" t="s">
        <v>677</v>
      </c>
      <c r="D99" s="196"/>
      <c r="E99" s="38">
        <v>11.44</v>
      </c>
      <c r="F99" s="181"/>
      <c r="G99" s="40"/>
      <c r="M99" s="36" t="s">
        <v>677</v>
      </c>
      <c r="O99" s="27"/>
    </row>
    <row r="100" spans="1:104" x14ac:dyDescent="0.2">
      <c r="A100" s="34"/>
      <c r="B100" s="37"/>
      <c r="C100" s="195" t="s">
        <v>678</v>
      </c>
      <c r="D100" s="196"/>
      <c r="E100" s="38">
        <v>-6.75</v>
      </c>
      <c r="F100" s="181"/>
      <c r="G100" s="40"/>
      <c r="M100" s="36" t="s">
        <v>678</v>
      </c>
      <c r="O100" s="27"/>
    </row>
    <row r="101" spans="1:104" x14ac:dyDescent="0.2">
      <c r="A101" s="34"/>
      <c r="B101" s="37"/>
      <c r="C101" s="195" t="s">
        <v>329</v>
      </c>
      <c r="D101" s="196"/>
      <c r="E101" s="38">
        <v>-3.1520000000000001</v>
      </c>
      <c r="F101" s="181"/>
      <c r="G101" s="40"/>
      <c r="M101" s="36" t="s">
        <v>329</v>
      </c>
      <c r="O101" s="27"/>
    </row>
    <row r="102" spans="1:104" x14ac:dyDescent="0.2">
      <c r="A102" s="34"/>
      <c r="B102" s="37"/>
      <c r="C102" s="195" t="s">
        <v>679</v>
      </c>
      <c r="D102" s="196"/>
      <c r="E102" s="38">
        <v>98.67</v>
      </c>
      <c r="F102" s="181"/>
      <c r="G102" s="40"/>
      <c r="M102" s="36" t="s">
        <v>679</v>
      </c>
      <c r="O102" s="27"/>
    </row>
    <row r="103" spans="1:104" x14ac:dyDescent="0.2">
      <c r="A103" s="34"/>
      <c r="B103" s="37"/>
      <c r="C103" s="195" t="s">
        <v>680</v>
      </c>
      <c r="D103" s="196"/>
      <c r="E103" s="38">
        <v>17.16</v>
      </c>
      <c r="F103" s="181"/>
      <c r="G103" s="40"/>
      <c r="M103" s="36" t="s">
        <v>680</v>
      </c>
      <c r="O103" s="27"/>
    </row>
    <row r="104" spans="1:104" x14ac:dyDescent="0.2">
      <c r="A104" s="34"/>
      <c r="B104" s="37"/>
      <c r="C104" s="195" t="s">
        <v>26</v>
      </c>
      <c r="D104" s="196"/>
      <c r="E104" s="38">
        <v>-10.125</v>
      </c>
      <c r="F104" s="181"/>
      <c r="G104" s="40"/>
      <c r="M104" s="36" t="s">
        <v>26</v>
      </c>
      <c r="O104" s="27"/>
    </row>
    <row r="105" spans="1:104" x14ac:dyDescent="0.2">
      <c r="A105" s="34"/>
      <c r="B105" s="37"/>
      <c r="C105" s="195" t="s">
        <v>27</v>
      </c>
      <c r="D105" s="196"/>
      <c r="E105" s="38">
        <v>-1.5760000000000001</v>
      </c>
      <c r="F105" s="181"/>
      <c r="G105" s="40"/>
      <c r="M105" s="36" t="s">
        <v>27</v>
      </c>
      <c r="O105" s="27"/>
    </row>
    <row r="106" spans="1:104" x14ac:dyDescent="0.2">
      <c r="A106" s="34"/>
      <c r="B106" s="37"/>
      <c r="C106" s="195" t="s">
        <v>681</v>
      </c>
      <c r="D106" s="196"/>
      <c r="E106" s="38">
        <v>258.18</v>
      </c>
      <c r="F106" s="181"/>
      <c r="G106" s="40"/>
      <c r="M106" s="36" t="s">
        <v>681</v>
      </c>
      <c r="O106" s="27"/>
    </row>
    <row r="107" spans="1:104" x14ac:dyDescent="0.2">
      <c r="A107" s="34"/>
      <c r="B107" s="37"/>
      <c r="C107" s="195" t="s">
        <v>682</v>
      </c>
      <c r="D107" s="196"/>
      <c r="E107" s="38">
        <v>-9.4559999999999995</v>
      </c>
      <c r="F107" s="181"/>
      <c r="G107" s="40"/>
      <c r="M107" s="36" t="s">
        <v>682</v>
      </c>
      <c r="O107" s="27"/>
    </row>
    <row r="108" spans="1:104" x14ac:dyDescent="0.2">
      <c r="A108" s="34"/>
      <c r="B108" s="37"/>
      <c r="C108" s="195" t="s">
        <v>683</v>
      </c>
      <c r="D108" s="196"/>
      <c r="E108" s="38">
        <v>-20.25</v>
      </c>
      <c r="F108" s="181"/>
      <c r="G108" s="40"/>
      <c r="M108" s="36" t="s">
        <v>683</v>
      </c>
      <c r="O108" s="27"/>
    </row>
    <row r="109" spans="1:104" x14ac:dyDescent="0.2">
      <c r="A109" s="34"/>
      <c r="B109" s="37"/>
      <c r="C109" s="195" t="s">
        <v>684</v>
      </c>
      <c r="D109" s="196"/>
      <c r="E109" s="38">
        <v>86.58</v>
      </c>
      <c r="F109" s="181"/>
      <c r="G109" s="40"/>
      <c r="M109" s="36" t="s">
        <v>684</v>
      </c>
      <c r="O109" s="27"/>
    </row>
    <row r="110" spans="1:104" x14ac:dyDescent="0.2">
      <c r="A110" s="34"/>
      <c r="B110" s="37"/>
      <c r="C110" s="195" t="s">
        <v>678</v>
      </c>
      <c r="D110" s="196"/>
      <c r="E110" s="38">
        <v>-6.75</v>
      </c>
      <c r="F110" s="181"/>
      <c r="G110" s="40"/>
      <c r="M110" s="36" t="s">
        <v>678</v>
      </c>
      <c r="O110" s="27"/>
    </row>
    <row r="111" spans="1:104" x14ac:dyDescent="0.2">
      <c r="A111" s="34"/>
      <c r="B111" s="37"/>
      <c r="C111" s="195" t="s">
        <v>329</v>
      </c>
      <c r="D111" s="196"/>
      <c r="E111" s="38">
        <v>-3.1520000000000001</v>
      </c>
      <c r="F111" s="181"/>
      <c r="G111" s="40"/>
      <c r="M111" s="36" t="s">
        <v>329</v>
      </c>
      <c r="O111" s="27"/>
    </row>
    <row r="112" spans="1:104" x14ac:dyDescent="0.2">
      <c r="A112" s="28">
        <v>23</v>
      </c>
      <c r="B112" s="29" t="s">
        <v>141</v>
      </c>
      <c r="C112" s="30" t="s">
        <v>142</v>
      </c>
      <c r="D112" s="31" t="s">
        <v>24</v>
      </c>
      <c r="E112" s="32">
        <v>79.44</v>
      </c>
      <c r="F112" s="169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95" t="s">
        <v>685</v>
      </c>
      <c r="D113" s="196"/>
      <c r="E113" s="38">
        <v>3.15</v>
      </c>
      <c r="F113" s="181"/>
      <c r="G113" s="40"/>
      <c r="M113" s="36" t="s">
        <v>685</v>
      </c>
      <c r="O113" s="27"/>
    </row>
    <row r="114" spans="1:15" x14ac:dyDescent="0.2">
      <c r="A114" s="34"/>
      <c r="B114" s="37"/>
      <c r="C114" s="195" t="s">
        <v>686</v>
      </c>
      <c r="D114" s="196"/>
      <c r="E114" s="38">
        <v>20.07</v>
      </c>
      <c r="F114" s="181"/>
      <c r="G114" s="40"/>
      <c r="M114" s="36" t="s">
        <v>686</v>
      </c>
      <c r="O114" s="27"/>
    </row>
    <row r="115" spans="1:15" x14ac:dyDescent="0.2">
      <c r="A115" s="34"/>
      <c r="B115" s="37"/>
      <c r="C115" s="195" t="s">
        <v>687</v>
      </c>
      <c r="D115" s="196"/>
      <c r="E115" s="38">
        <v>-1.08</v>
      </c>
      <c r="F115" s="181"/>
      <c r="G115" s="40"/>
      <c r="M115" s="36" t="s">
        <v>687</v>
      </c>
      <c r="O115" s="27"/>
    </row>
    <row r="116" spans="1:15" x14ac:dyDescent="0.2">
      <c r="A116" s="34"/>
      <c r="B116" s="37"/>
      <c r="C116" s="195" t="s">
        <v>688</v>
      </c>
      <c r="D116" s="196"/>
      <c r="E116" s="38">
        <v>-2.0249999999999999</v>
      </c>
      <c r="F116" s="181"/>
      <c r="G116" s="40"/>
      <c r="M116" s="36" t="s">
        <v>688</v>
      </c>
      <c r="O116" s="27"/>
    </row>
    <row r="117" spans="1:15" x14ac:dyDescent="0.2">
      <c r="A117" s="34"/>
      <c r="B117" s="37"/>
      <c r="C117" s="195" t="s">
        <v>689</v>
      </c>
      <c r="D117" s="196"/>
      <c r="E117" s="38">
        <v>1.65</v>
      </c>
      <c r="F117" s="181"/>
      <c r="G117" s="40"/>
      <c r="M117" s="36" t="s">
        <v>689</v>
      </c>
      <c r="O117" s="27"/>
    </row>
    <row r="118" spans="1:15" x14ac:dyDescent="0.2">
      <c r="A118" s="34"/>
      <c r="B118" s="37"/>
      <c r="C118" s="195" t="s">
        <v>690</v>
      </c>
      <c r="D118" s="196"/>
      <c r="E118" s="38">
        <v>5.25</v>
      </c>
      <c r="F118" s="181"/>
      <c r="G118" s="40"/>
      <c r="M118" s="36" t="s">
        <v>690</v>
      </c>
      <c r="O118" s="27"/>
    </row>
    <row r="119" spans="1:15" x14ac:dyDescent="0.2">
      <c r="A119" s="34"/>
      <c r="B119" s="37"/>
      <c r="C119" s="195" t="s">
        <v>691</v>
      </c>
      <c r="D119" s="196"/>
      <c r="E119" s="38">
        <v>15.12</v>
      </c>
      <c r="F119" s="181"/>
      <c r="G119" s="40"/>
      <c r="M119" s="36" t="s">
        <v>691</v>
      </c>
      <c r="O119" s="27"/>
    </row>
    <row r="120" spans="1:15" x14ac:dyDescent="0.2">
      <c r="A120" s="34"/>
      <c r="B120" s="37"/>
      <c r="C120" s="195" t="s">
        <v>692</v>
      </c>
      <c r="D120" s="196"/>
      <c r="E120" s="38">
        <v>-2.52</v>
      </c>
      <c r="F120" s="181"/>
      <c r="G120" s="40"/>
      <c r="M120" s="36" t="s">
        <v>692</v>
      </c>
      <c r="O120" s="27"/>
    </row>
    <row r="121" spans="1:15" x14ac:dyDescent="0.2">
      <c r="A121" s="34"/>
      <c r="B121" s="37"/>
      <c r="C121" s="195" t="s">
        <v>693</v>
      </c>
      <c r="D121" s="196"/>
      <c r="E121" s="38">
        <v>17.82</v>
      </c>
      <c r="F121" s="181"/>
      <c r="G121" s="40"/>
      <c r="M121" s="36" t="s">
        <v>693</v>
      </c>
      <c r="O121" s="27"/>
    </row>
    <row r="122" spans="1:15" x14ac:dyDescent="0.2">
      <c r="A122" s="34"/>
      <c r="B122" s="37"/>
      <c r="C122" s="195" t="s">
        <v>687</v>
      </c>
      <c r="D122" s="196"/>
      <c r="E122" s="38">
        <v>-1.08</v>
      </c>
      <c r="F122" s="181"/>
      <c r="G122" s="40"/>
      <c r="M122" s="36" t="s">
        <v>687</v>
      </c>
      <c r="O122" s="27"/>
    </row>
    <row r="123" spans="1:15" x14ac:dyDescent="0.2">
      <c r="A123" s="34"/>
      <c r="B123" s="37"/>
      <c r="C123" s="195" t="s">
        <v>688</v>
      </c>
      <c r="D123" s="196"/>
      <c r="E123" s="38">
        <v>-2.0249999999999999</v>
      </c>
      <c r="F123" s="181"/>
      <c r="G123" s="40"/>
      <c r="M123" s="36" t="s">
        <v>688</v>
      </c>
      <c r="O123" s="27"/>
    </row>
    <row r="124" spans="1:15" x14ac:dyDescent="0.2">
      <c r="A124" s="34"/>
      <c r="B124" s="37"/>
      <c r="C124" s="195" t="s">
        <v>694</v>
      </c>
      <c r="D124" s="196"/>
      <c r="E124" s="38">
        <v>-3.33</v>
      </c>
      <c r="F124" s="181"/>
      <c r="G124" s="40"/>
      <c r="M124" s="36" t="s">
        <v>694</v>
      </c>
      <c r="O124" s="27"/>
    </row>
    <row r="125" spans="1:15" x14ac:dyDescent="0.2">
      <c r="A125" s="34"/>
      <c r="B125" s="37"/>
      <c r="C125" s="195" t="s">
        <v>695</v>
      </c>
      <c r="D125" s="196"/>
      <c r="E125" s="38">
        <v>5.6159999999999997</v>
      </c>
      <c r="F125" s="181"/>
      <c r="G125" s="40"/>
      <c r="M125" s="36" t="s">
        <v>695</v>
      </c>
      <c r="O125" s="27"/>
    </row>
    <row r="126" spans="1:15" x14ac:dyDescent="0.2">
      <c r="A126" s="34"/>
      <c r="B126" s="37"/>
      <c r="C126" s="195" t="s">
        <v>696</v>
      </c>
      <c r="D126" s="196"/>
      <c r="E126" s="38">
        <v>8.4239999999999995</v>
      </c>
      <c r="F126" s="181"/>
      <c r="G126" s="40"/>
      <c r="M126" s="36" t="s">
        <v>696</v>
      </c>
      <c r="O126" s="27"/>
    </row>
    <row r="127" spans="1:15" x14ac:dyDescent="0.2">
      <c r="A127" s="34"/>
      <c r="B127" s="37"/>
      <c r="C127" s="195" t="s">
        <v>697</v>
      </c>
      <c r="D127" s="196"/>
      <c r="E127" s="38">
        <v>10.8</v>
      </c>
      <c r="F127" s="181"/>
      <c r="G127" s="40"/>
      <c r="M127" s="36" t="s">
        <v>697</v>
      </c>
      <c r="O127" s="27"/>
    </row>
    <row r="128" spans="1:15" x14ac:dyDescent="0.2">
      <c r="A128" s="34"/>
      <c r="B128" s="37"/>
      <c r="C128" s="195" t="s">
        <v>698</v>
      </c>
      <c r="D128" s="196"/>
      <c r="E128" s="38">
        <v>3.6</v>
      </c>
      <c r="F128" s="181"/>
      <c r="G128" s="40"/>
      <c r="M128" s="36" t="s">
        <v>698</v>
      </c>
      <c r="O128" s="27"/>
    </row>
    <row r="129" spans="1:104" x14ac:dyDescent="0.2">
      <c r="A129" s="28">
        <v>24</v>
      </c>
      <c r="B129" s="29" t="s">
        <v>144</v>
      </c>
      <c r="C129" s="30" t="s">
        <v>145</v>
      </c>
      <c r="D129" s="31" t="s">
        <v>146</v>
      </c>
      <c r="E129" s="32">
        <v>38.793968</v>
      </c>
      <c r="F129" s="169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147</v>
      </c>
      <c r="C130" s="30" t="s">
        <v>148</v>
      </c>
      <c r="D130" s="31" t="s">
        <v>146</v>
      </c>
      <c r="E130" s="32">
        <v>155.175872</v>
      </c>
      <c r="F130" s="169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149</v>
      </c>
      <c r="C131" s="30" t="s">
        <v>150</v>
      </c>
      <c r="D131" s="31" t="s">
        <v>146</v>
      </c>
      <c r="E131" s="32">
        <v>38.793968</v>
      </c>
      <c r="F131" s="169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151</v>
      </c>
      <c r="C132" s="30" t="s">
        <v>152</v>
      </c>
      <c r="D132" s="31" t="s">
        <v>146</v>
      </c>
      <c r="E132" s="32">
        <v>543.11555199999998</v>
      </c>
      <c r="F132" s="169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153</v>
      </c>
      <c r="C133" s="30" t="s">
        <v>154</v>
      </c>
      <c r="D133" s="31" t="s">
        <v>146</v>
      </c>
      <c r="E133" s="32">
        <v>38.793968</v>
      </c>
      <c r="F133" s="169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155</v>
      </c>
      <c r="C134" s="30" t="s">
        <v>156</v>
      </c>
      <c r="D134" s="31" t="s">
        <v>146</v>
      </c>
      <c r="E134" s="32">
        <v>193.96984</v>
      </c>
      <c r="F134" s="169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157</v>
      </c>
      <c r="C135" s="30" t="s">
        <v>158</v>
      </c>
      <c r="D135" s="31" t="s">
        <v>146</v>
      </c>
      <c r="E135" s="32">
        <v>38.793968</v>
      </c>
      <c r="F135" s="169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179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159</v>
      </c>
      <c r="C137" s="22" t="s">
        <v>160</v>
      </c>
      <c r="D137" s="23"/>
      <c r="E137" s="24"/>
      <c r="F137" s="180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336</v>
      </c>
      <c r="C138" s="30" t="s">
        <v>337</v>
      </c>
      <c r="D138" s="31" t="s">
        <v>146</v>
      </c>
      <c r="E138" s="32">
        <v>21.951420800000001</v>
      </c>
      <c r="F138" s="169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179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161</v>
      </c>
      <c r="C140" s="22" t="s">
        <v>162</v>
      </c>
      <c r="D140" s="23"/>
      <c r="E140" s="24"/>
      <c r="F140" s="180"/>
      <c r="G140" s="25"/>
      <c r="H140" s="26"/>
      <c r="I140" s="26"/>
      <c r="O140" s="27">
        <v>1</v>
      </c>
    </row>
    <row r="141" spans="1:104" x14ac:dyDescent="0.2">
      <c r="A141" s="28">
        <v>32</v>
      </c>
      <c r="B141" s="29" t="s">
        <v>163</v>
      </c>
      <c r="C141" s="30" t="s">
        <v>919</v>
      </c>
      <c r="D141" s="31" t="s">
        <v>24</v>
      </c>
      <c r="E141" s="32">
        <v>103.59</v>
      </c>
      <c r="F141" s="169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95" t="s">
        <v>699</v>
      </c>
      <c r="D142" s="196"/>
      <c r="E142" s="38">
        <v>79.44</v>
      </c>
      <c r="F142" s="181"/>
      <c r="G142" s="40"/>
      <c r="M142" s="36" t="s">
        <v>699</v>
      </c>
      <c r="O142" s="27"/>
    </row>
    <row r="143" spans="1:104" x14ac:dyDescent="0.2">
      <c r="A143" s="34"/>
      <c r="B143" s="37"/>
      <c r="C143" s="195" t="s">
        <v>700</v>
      </c>
      <c r="D143" s="196"/>
      <c r="E143" s="38">
        <v>24.15</v>
      </c>
      <c r="F143" s="181"/>
      <c r="G143" s="40"/>
      <c r="M143" s="36" t="s">
        <v>700</v>
      </c>
      <c r="O143" s="27"/>
    </row>
    <row r="144" spans="1:104" x14ac:dyDescent="0.2">
      <c r="A144" s="28">
        <v>33</v>
      </c>
      <c r="B144" s="29" t="s">
        <v>170</v>
      </c>
      <c r="C144" s="30" t="s">
        <v>171</v>
      </c>
      <c r="D144" s="31" t="s">
        <v>136</v>
      </c>
      <c r="E144" s="32">
        <v>70.45</v>
      </c>
      <c r="F144" s="169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95" t="s">
        <v>701</v>
      </c>
      <c r="D145" s="196"/>
      <c r="E145" s="38">
        <v>12.15</v>
      </c>
      <c r="F145" s="181"/>
      <c r="G145" s="40"/>
      <c r="M145" s="36" t="s">
        <v>701</v>
      </c>
      <c r="O145" s="27"/>
    </row>
    <row r="146" spans="1:104" x14ac:dyDescent="0.2">
      <c r="A146" s="34"/>
      <c r="B146" s="37"/>
      <c r="C146" s="195" t="s">
        <v>702</v>
      </c>
      <c r="D146" s="196"/>
      <c r="E146" s="38">
        <v>2.1</v>
      </c>
      <c r="F146" s="181"/>
      <c r="G146" s="40"/>
      <c r="M146" s="36" t="s">
        <v>702</v>
      </c>
      <c r="O146" s="27"/>
    </row>
    <row r="147" spans="1:104" x14ac:dyDescent="0.2">
      <c r="A147" s="34"/>
      <c r="B147" s="37"/>
      <c r="C147" s="195" t="s">
        <v>703</v>
      </c>
      <c r="D147" s="196"/>
      <c r="E147" s="38">
        <v>11.15</v>
      </c>
      <c r="F147" s="181"/>
      <c r="G147" s="40"/>
      <c r="M147" s="36" t="s">
        <v>703</v>
      </c>
      <c r="O147" s="27"/>
    </row>
    <row r="148" spans="1:104" x14ac:dyDescent="0.2">
      <c r="A148" s="34"/>
      <c r="B148" s="37"/>
      <c r="C148" s="195" t="s">
        <v>704</v>
      </c>
      <c r="D148" s="196"/>
      <c r="E148" s="38">
        <v>7.05</v>
      </c>
      <c r="F148" s="181"/>
      <c r="G148" s="40"/>
      <c r="M148" s="36" t="s">
        <v>704</v>
      </c>
      <c r="O148" s="27"/>
    </row>
    <row r="149" spans="1:104" x14ac:dyDescent="0.2">
      <c r="A149" s="34"/>
      <c r="B149" s="37"/>
      <c r="C149" s="195" t="s">
        <v>705</v>
      </c>
      <c r="D149" s="196"/>
      <c r="E149" s="38">
        <v>5.3</v>
      </c>
      <c r="F149" s="181"/>
      <c r="G149" s="40"/>
      <c r="M149" s="36" t="s">
        <v>705</v>
      </c>
      <c r="O149" s="27"/>
    </row>
    <row r="150" spans="1:104" x14ac:dyDescent="0.2">
      <c r="A150" s="34"/>
      <c r="B150" s="37"/>
      <c r="C150" s="195" t="s">
        <v>706</v>
      </c>
      <c r="D150" s="196"/>
      <c r="E150" s="38">
        <v>9.9</v>
      </c>
      <c r="F150" s="181"/>
      <c r="G150" s="40"/>
      <c r="M150" s="36" t="s">
        <v>706</v>
      </c>
      <c r="O150" s="27"/>
    </row>
    <row r="151" spans="1:104" x14ac:dyDescent="0.2">
      <c r="A151" s="34"/>
      <c r="B151" s="37"/>
      <c r="C151" s="195" t="s">
        <v>707</v>
      </c>
      <c r="D151" s="196"/>
      <c r="E151" s="38">
        <v>0</v>
      </c>
      <c r="F151" s="181"/>
      <c r="G151" s="40"/>
      <c r="M151" s="138">
        <v>4.541666666666667</v>
      </c>
      <c r="O151" s="27"/>
    </row>
    <row r="152" spans="1:104" x14ac:dyDescent="0.2">
      <c r="A152" s="34"/>
      <c r="B152" s="37"/>
      <c r="C152" s="195" t="s">
        <v>708</v>
      </c>
      <c r="D152" s="196"/>
      <c r="E152" s="38">
        <v>4.32</v>
      </c>
      <c r="F152" s="181"/>
      <c r="G152" s="40"/>
      <c r="M152" s="36" t="s">
        <v>708</v>
      </c>
      <c r="O152" s="27"/>
    </row>
    <row r="153" spans="1:104" x14ac:dyDescent="0.2">
      <c r="A153" s="34"/>
      <c r="B153" s="37"/>
      <c r="C153" s="195" t="s">
        <v>709</v>
      </c>
      <c r="D153" s="196"/>
      <c r="E153" s="38">
        <v>6.48</v>
      </c>
      <c r="F153" s="181"/>
      <c r="G153" s="40"/>
      <c r="M153" s="36" t="s">
        <v>709</v>
      </c>
      <c r="O153" s="27"/>
    </row>
    <row r="154" spans="1:104" x14ac:dyDescent="0.2">
      <c r="A154" s="34"/>
      <c r="B154" s="37"/>
      <c r="C154" s="195" t="s">
        <v>710</v>
      </c>
      <c r="D154" s="196"/>
      <c r="E154" s="38">
        <v>9</v>
      </c>
      <c r="F154" s="181"/>
      <c r="G154" s="40"/>
      <c r="M154" s="36" t="s">
        <v>710</v>
      </c>
      <c r="O154" s="27"/>
    </row>
    <row r="155" spans="1:104" x14ac:dyDescent="0.2">
      <c r="A155" s="34"/>
      <c r="B155" s="37"/>
      <c r="C155" s="195" t="s">
        <v>711</v>
      </c>
      <c r="D155" s="196"/>
      <c r="E155" s="38">
        <v>3</v>
      </c>
      <c r="F155" s="181"/>
      <c r="G155" s="40"/>
      <c r="M155" s="36" t="s">
        <v>711</v>
      </c>
      <c r="O155" s="27"/>
    </row>
    <row r="156" spans="1:104" x14ac:dyDescent="0.2">
      <c r="A156" s="28">
        <v>34</v>
      </c>
      <c r="B156" s="29" t="s">
        <v>712</v>
      </c>
      <c r="C156" s="30" t="s">
        <v>713</v>
      </c>
      <c r="D156" s="31" t="s">
        <v>4</v>
      </c>
      <c r="E156" s="169"/>
      <c r="F156" s="169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179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179</v>
      </c>
      <c r="C158" s="22" t="s">
        <v>180</v>
      </c>
      <c r="D158" s="23"/>
      <c r="E158" s="24"/>
      <c r="F158" s="180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714</v>
      </c>
      <c r="C159" s="30" t="s">
        <v>715</v>
      </c>
      <c r="D159" s="31" t="s">
        <v>373</v>
      </c>
      <c r="E159" s="32">
        <v>2</v>
      </c>
      <c r="F159" s="169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716</v>
      </c>
      <c r="C160" s="30" t="s">
        <v>717</v>
      </c>
      <c r="D160" s="31" t="s">
        <v>373</v>
      </c>
      <c r="E160" s="32">
        <v>2</v>
      </c>
      <c r="F160" s="169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718</v>
      </c>
      <c r="C161" s="30" t="s">
        <v>719</v>
      </c>
      <c r="D161" s="31" t="s">
        <v>373</v>
      </c>
      <c r="E161" s="32">
        <v>2</v>
      </c>
      <c r="F161" s="169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720</v>
      </c>
      <c r="C162" s="30" t="s">
        <v>721</v>
      </c>
      <c r="D162" s="31" t="s">
        <v>21</v>
      </c>
      <c r="E162" s="32">
        <v>2</v>
      </c>
      <c r="F162" s="169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722</v>
      </c>
      <c r="C163" s="30" t="s">
        <v>723</v>
      </c>
      <c r="D163" s="31" t="s">
        <v>21</v>
      </c>
      <c r="E163" s="32">
        <v>15</v>
      </c>
      <c r="F163" s="169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724</v>
      </c>
      <c r="C164" s="30" t="s">
        <v>725</v>
      </c>
      <c r="D164" s="31" t="s">
        <v>373</v>
      </c>
      <c r="E164" s="32">
        <v>3</v>
      </c>
      <c r="F164" s="169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181</v>
      </c>
      <c r="C165" s="30" t="s">
        <v>182</v>
      </c>
      <c r="D165" s="31" t="s">
        <v>21</v>
      </c>
      <c r="E165" s="32">
        <v>3</v>
      </c>
      <c r="F165" s="169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183</v>
      </c>
      <c r="C166" s="30" t="s">
        <v>726</v>
      </c>
      <c r="D166" s="31" t="s">
        <v>21</v>
      </c>
      <c r="E166" s="32">
        <v>3</v>
      </c>
      <c r="F166" s="169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187</v>
      </c>
      <c r="C167" s="30" t="s">
        <v>188</v>
      </c>
      <c r="D167" s="31" t="s">
        <v>21</v>
      </c>
      <c r="E167" s="32">
        <v>3</v>
      </c>
      <c r="F167" s="169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189</v>
      </c>
      <c r="C168" s="30" t="s">
        <v>190</v>
      </c>
      <c r="D168" s="31" t="s">
        <v>21</v>
      </c>
      <c r="E168" s="32">
        <v>15</v>
      </c>
      <c r="F168" s="169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191</v>
      </c>
      <c r="C169" s="30" t="s">
        <v>192</v>
      </c>
      <c r="D169" s="31" t="s">
        <v>21</v>
      </c>
      <c r="E169" s="32">
        <v>15</v>
      </c>
      <c r="F169" s="169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727</v>
      </c>
      <c r="C170" s="30" t="s">
        <v>728</v>
      </c>
      <c r="D170" s="31" t="s">
        <v>4</v>
      </c>
      <c r="E170" s="169"/>
      <c r="F170" s="169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179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199</v>
      </c>
      <c r="C172" s="22" t="s">
        <v>200</v>
      </c>
      <c r="D172" s="23"/>
      <c r="E172" s="24"/>
      <c r="F172" s="180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201</v>
      </c>
      <c r="C173" s="30" t="s">
        <v>202</v>
      </c>
      <c r="D173" s="31" t="s">
        <v>136</v>
      </c>
      <c r="E173" s="32">
        <v>212.1</v>
      </c>
      <c r="F173" s="169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95" t="s">
        <v>729</v>
      </c>
      <c r="D174" s="196"/>
      <c r="E174" s="38">
        <v>25.1</v>
      </c>
      <c r="F174" s="181"/>
      <c r="G174" s="40"/>
      <c r="M174" s="36" t="s">
        <v>729</v>
      </c>
      <c r="O174" s="27"/>
    </row>
    <row r="175" spans="1:104" x14ac:dyDescent="0.2">
      <c r="A175" s="34"/>
      <c r="B175" s="37"/>
      <c r="C175" s="195" t="s">
        <v>730</v>
      </c>
      <c r="D175" s="196"/>
      <c r="E175" s="38">
        <v>37.950000000000003</v>
      </c>
      <c r="F175" s="181"/>
      <c r="G175" s="40"/>
      <c r="M175" s="36" t="s">
        <v>730</v>
      </c>
      <c r="O175" s="27"/>
    </row>
    <row r="176" spans="1:104" x14ac:dyDescent="0.2">
      <c r="A176" s="34"/>
      <c r="B176" s="37"/>
      <c r="C176" s="195" t="s">
        <v>731</v>
      </c>
      <c r="D176" s="196"/>
      <c r="E176" s="38">
        <v>99.3</v>
      </c>
      <c r="F176" s="181"/>
      <c r="G176" s="40"/>
      <c r="M176" s="36" t="s">
        <v>731</v>
      </c>
      <c r="O176" s="27"/>
    </row>
    <row r="177" spans="1:104" x14ac:dyDescent="0.2">
      <c r="A177" s="34"/>
      <c r="B177" s="37"/>
      <c r="C177" s="195" t="s">
        <v>732</v>
      </c>
      <c r="D177" s="196"/>
      <c r="E177" s="38">
        <v>33.299999999999997</v>
      </c>
      <c r="F177" s="181"/>
      <c r="G177" s="40"/>
      <c r="M177" s="36" t="s">
        <v>732</v>
      </c>
      <c r="O177" s="27"/>
    </row>
    <row r="178" spans="1:104" x14ac:dyDescent="0.2">
      <c r="A178" s="34"/>
      <c r="B178" s="37"/>
      <c r="C178" s="195" t="s">
        <v>733</v>
      </c>
      <c r="D178" s="196"/>
      <c r="E178" s="38">
        <v>16.45</v>
      </c>
      <c r="F178" s="181"/>
      <c r="G178" s="40"/>
      <c r="M178" s="36" t="s">
        <v>733</v>
      </c>
      <c r="O178" s="27"/>
    </row>
    <row r="179" spans="1:104" x14ac:dyDescent="0.2">
      <c r="A179" s="28">
        <v>48</v>
      </c>
      <c r="B179" s="29" t="s">
        <v>207</v>
      </c>
      <c r="C179" s="30" t="s">
        <v>208</v>
      </c>
      <c r="D179" s="31" t="s">
        <v>24</v>
      </c>
      <c r="E179" s="32">
        <v>189.65</v>
      </c>
      <c r="F179" s="169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95" t="s">
        <v>649</v>
      </c>
      <c r="D180" s="196"/>
      <c r="E180" s="38">
        <v>15.4</v>
      </c>
      <c r="F180" s="181"/>
      <c r="G180" s="40"/>
      <c r="M180" s="36" t="s">
        <v>649</v>
      </c>
      <c r="O180" s="27"/>
    </row>
    <row r="181" spans="1:104" x14ac:dyDescent="0.2">
      <c r="A181" s="34"/>
      <c r="B181" s="37"/>
      <c r="C181" s="195" t="s">
        <v>650</v>
      </c>
      <c r="D181" s="196"/>
      <c r="E181" s="38">
        <v>20.2</v>
      </c>
      <c r="F181" s="181"/>
      <c r="G181" s="40"/>
      <c r="M181" s="36" t="s">
        <v>650</v>
      </c>
      <c r="O181" s="27"/>
    </row>
    <row r="182" spans="1:104" x14ac:dyDescent="0.2">
      <c r="A182" s="34"/>
      <c r="B182" s="37"/>
      <c r="C182" s="195" t="s">
        <v>651</v>
      </c>
      <c r="D182" s="196"/>
      <c r="E182" s="38">
        <v>30.75</v>
      </c>
      <c r="F182" s="181"/>
      <c r="G182" s="40"/>
      <c r="M182" s="36" t="s">
        <v>651</v>
      </c>
      <c r="O182" s="27"/>
    </row>
    <row r="183" spans="1:104" x14ac:dyDescent="0.2">
      <c r="A183" s="34"/>
      <c r="B183" s="37"/>
      <c r="C183" s="195" t="s">
        <v>652</v>
      </c>
      <c r="D183" s="196"/>
      <c r="E183" s="38">
        <v>92.1</v>
      </c>
      <c r="F183" s="181"/>
      <c r="G183" s="40"/>
      <c r="M183" s="36" t="s">
        <v>652</v>
      </c>
      <c r="O183" s="27"/>
    </row>
    <row r="184" spans="1:104" x14ac:dyDescent="0.2">
      <c r="A184" s="34"/>
      <c r="B184" s="37"/>
      <c r="C184" s="195" t="s">
        <v>653</v>
      </c>
      <c r="D184" s="196"/>
      <c r="E184" s="38">
        <v>31.2</v>
      </c>
      <c r="F184" s="181"/>
      <c r="G184" s="40"/>
      <c r="M184" s="36" t="s">
        <v>653</v>
      </c>
      <c r="O184" s="27"/>
    </row>
    <row r="185" spans="1:104" x14ac:dyDescent="0.2">
      <c r="A185" s="28">
        <v>49</v>
      </c>
      <c r="B185" s="29" t="s">
        <v>734</v>
      </c>
      <c r="C185" s="30" t="s">
        <v>735</v>
      </c>
      <c r="D185" s="31" t="s">
        <v>4</v>
      </c>
      <c r="E185" s="169"/>
      <c r="F185" s="169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179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214</v>
      </c>
      <c r="C187" s="22" t="s">
        <v>215</v>
      </c>
      <c r="D187" s="23"/>
      <c r="E187" s="24"/>
      <c r="F187" s="180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736</v>
      </c>
      <c r="C188" s="30" t="s">
        <v>737</v>
      </c>
      <c r="D188" s="31" t="s">
        <v>21</v>
      </c>
      <c r="E188" s="32">
        <v>12</v>
      </c>
      <c r="F188" s="169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738</v>
      </c>
      <c r="C189" s="30" t="s">
        <v>739</v>
      </c>
      <c r="D189" s="31" t="s">
        <v>21</v>
      </c>
      <c r="E189" s="32">
        <v>1</v>
      </c>
      <c r="F189" s="169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740</v>
      </c>
      <c r="C190" s="30" t="s">
        <v>920</v>
      </c>
      <c r="D190" s="31" t="s">
        <v>21</v>
      </c>
      <c r="E190" s="32">
        <v>12</v>
      </c>
      <c r="F190" s="169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95" t="s">
        <v>741</v>
      </c>
      <c r="D191" s="196"/>
      <c r="E191" s="38">
        <v>12</v>
      </c>
      <c r="F191" s="181"/>
      <c r="G191" s="40"/>
      <c r="M191" s="36" t="s">
        <v>741</v>
      </c>
      <c r="O191" s="27"/>
    </row>
    <row r="192" spans="1:104" x14ac:dyDescent="0.2">
      <c r="A192" s="28">
        <v>53</v>
      </c>
      <c r="B192" s="29" t="s">
        <v>222</v>
      </c>
      <c r="C192" s="30" t="s">
        <v>223</v>
      </c>
      <c r="D192" s="31" t="s">
        <v>21</v>
      </c>
      <c r="E192" s="32">
        <v>1</v>
      </c>
      <c r="F192" s="169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224</v>
      </c>
      <c r="C193" s="30" t="s">
        <v>742</v>
      </c>
      <c r="D193" s="31" t="s">
        <v>21</v>
      </c>
      <c r="E193" s="32">
        <v>1</v>
      </c>
      <c r="F193" s="169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226</v>
      </c>
      <c r="C194" s="30" t="s">
        <v>743</v>
      </c>
      <c r="D194" s="31" t="s">
        <v>21</v>
      </c>
      <c r="E194" s="32">
        <v>1</v>
      </c>
      <c r="F194" s="169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228</v>
      </c>
      <c r="C195" s="30" t="s">
        <v>229</v>
      </c>
      <c r="D195" s="31" t="s">
        <v>21</v>
      </c>
      <c r="E195" s="32">
        <v>1</v>
      </c>
      <c r="F195" s="169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230</v>
      </c>
      <c r="C196" s="30" t="s">
        <v>231</v>
      </c>
      <c r="D196" s="31" t="s">
        <v>21</v>
      </c>
      <c r="E196" s="32">
        <v>1</v>
      </c>
      <c r="F196" s="169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232</v>
      </c>
      <c r="C197" s="30" t="s">
        <v>744</v>
      </c>
      <c r="D197" s="31" t="s">
        <v>21</v>
      </c>
      <c r="E197" s="32">
        <v>1</v>
      </c>
      <c r="F197" s="169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234</v>
      </c>
      <c r="C198" s="30" t="s">
        <v>745</v>
      </c>
      <c r="D198" s="31" t="s">
        <v>21</v>
      </c>
      <c r="E198" s="32">
        <v>1</v>
      </c>
      <c r="F198" s="169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236</v>
      </c>
      <c r="C199" s="30" t="s">
        <v>235</v>
      </c>
      <c r="D199" s="31" t="s">
        <v>21</v>
      </c>
      <c r="E199" s="32">
        <v>1</v>
      </c>
      <c r="F199" s="169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85.5" customHeight="1" x14ac:dyDescent="0.2">
      <c r="A200" s="28">
        <v>61</v>
      </c>
      <c r="B200" s="29" t="s">
        <v>238</v>
      </c>
      <c r="C200" s="30" t="s">
        <v>939</v>
      </c>
      <c r="D200" s="31" t="s">
        <v>24</v>
      </c>
      <c r="E200" s="32">
        <v>7.5</v>
      </c>
      <c r="F200" s="169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95" t="s">
        <v>746</v>
      </c>
      <c r="D201" s="196"/>
      <c r="E201" s="38">
        <v>2.5</v>
      </c>
      <c r="F201" s="181"/>
      <c r="G201" s="40"/>
      <c r="M201" s="36" t="s">
        <v>746</v>
      </c>
      <c r="O201" s="27"/>
    </row>
    <row r="202" spans="1:104" x14ac:dyDescent="0.2">
      <c r="A202" s="34"/>
      <c r="B202" s="37"/>
      <c r="C202" s="195" t="s">
        <v>747</v>
      </c>
      <c r="D202" s="196"/>
      <c r="E202" s="38">
        <v>1.9</v>
      </c>
      <c r="F202" s="181"/>
      <c r="G202" s="40"/>
      <c r="M202" s="36" t="s">
        <v>747</v>
      </c>
      <c r="O202" s="27"/>
    </row>
    <row r="203" spans="1:104" x14ac:dyDescent="0.2">
      <c r="A203" s="34"/>
      <c r="B203" s="37"/>
      <c r="C203" s="195" t="s">
        <v>748</v>
      </c>
      <c r="D203" s="196"/>
      <c r="E203" s="38">
        <v>1.9</v>
      </c>
      <c r="F203" s="181"/>
      <c r="G203" s="40"/>
      <c r="M203" s="36" t="s">
        <v>748</v>
      </c>
      <c r="O203" s="27"/>
    </row>
    <row r="204" spans="1:104" x14ac:dyDescent="0.2">
      <c r="A204" s="34"/>
      <c r="B204" s="37"/>
      <c r="C204" s="195" t="s">
        <v>749</v>
      </c>
      <c r="D204" s="196"/>
      <c r="E204" s="38">
        <v>1.2</v>
      </c>
      <c r="F204" s="181"/>
      <c r="G204" s="40"/>
      <c r="M204" s="36" t="s">
        <v>749</v>
      </c>
      <c r="O204" s="27"/>
    </row>
    <row r="205" spans="1:104" x14ac:dyDescent="0.2">
      <c r="A205" s="28">
        <v>62</v>
      </c>
      <c r="B205" s="29" t="s">
        <v>750</v>
      </c>
      <c r="C205" s="30" t="s">
        <v>751</v>
      </c>
      <c r="D205" s="31" t="s">
        <v>4</v>
      </c>
      <c r="E205" s="169"/>
      <c r="F205" s="169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179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752</v>
      </c>
      <c r="C207" s="22" t="s">
        <v>753</v>
      </c>
      <c r="D207" s="23"/>
      <c r="E207" s="24"/>
      <c r="F207" s="180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754</v>
      </c>
      <c r="C208" s="30" t="s">
        <v>755</v>
      </c>
      <c r="D208" s="31" t="s">
        <v>136</v>
      </c>
      <c r="E208" s="32">
        <v>10.96</v>
      </c>
      <c r="F208" s="169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756</v>
      </c>
      <c r="C209" s="30" t="s">
        <v>757</v>
      </c>
      <c r="D209" s="31" t="s">
        <v>4</v>
      </c>
      <c r="E209" s="169"/>
      <c r="F209" s="169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179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251</v>
      </c>
      <c r="C211" s="22" t="s">
        <v>252</v>
      </c>
      <c r="D211" s="23"/>
      <c r="E211" s="24"/>
      <c r="F211" s="180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253</v>
      </c>
      <c r="C212" s="30" t="s">
        <v>254</v>
      </c>
      <c r="D212" s="31" t="s">
        <v>24</v>
      </c>
      <c r="E212" s="32">
        <v>28.75</v>
      </c>
      <c r="F212" s="169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95" t="s">
        <v>643</v>
      </c>
      <c r="D213" s="196"/>
      <c r="E213" s="38">
        <v>8.85</v>
      </c>
      <c r="F213" s="181"/>
      <c r="G213" s="40"/>
      <c r="M213" s="36" t="s">
        <v>643</v>
      </c>
      <c r="O213" s="27"/>
    </row>
    <row r="214" spans="1:104" x14ac:dyDescent="0.2">
      <c r="A214" s="34"/>
      <c r="B214" s="37"/>
      <c r="C214" s="195" t="s">
        <v>644</v>
      </c>
      <c r="D214" s="196"/>
      <c r="E214" s="38">
        <v>1.5</v>
      </c>
      <c r="F214" s="181"/>
      <c r="G214" s="40"/>
      <c r="M214" s="36" t="s">
        <v>644</v>
      </c>
      <c r="O214" s="27"/>
    </row>
    <row r="215" spans="1:104" x14ac:dyDescent="0.2">
      <c r="A215" s="34"/>
      <c r="B215" s="37"/>
      <c r="C215" s="195" t="s">
        <v>645</v>
      </c>
      <c r="D215" s="196"/>
      <c r="E215" s="38">
        <v>7.8</v>
      </c>
      <c r="F215" s="181"/>
      <c r="G215" s="40"/>
      <c r="M215" s="36" t="s">
        <v>645</v>
      </c>
      <c r="O215" s="27"/>
    </row>
    <row r="216" spans="1:104" x14ac:dyDescent="0.2">
      <c r="A216" s="34"/>
      <c r="B216" s="37"/>
      <c r="C216" s="195" t="s">
        <v>646</v>
      </c>
      <c r="D216" s="196"/>
      <c r="E216" s="38">
        <v>2.2999999999999998</v>
      </c>
      <c r="F216" s="181"/>
      <c r="G216" s="40"/>
      <c r="M216" s="36" t="s">
        <v>646</v>
      </c>
      <c r="O216" s="27"/>
    </row>
    <row r="217" spans="1:104" x14ac:dyDescent="0.2">
      <c r="A217" s="34"/>
      <c r="B217" s="37"/>
      <c r="C217" s="195" t="s">
        <v>647</v>
      </c>
      <c r="D217" s="196"/>
      <c r="E217" s="38">
        <v>1.9</v>
      </c>
      <c r="F217" s="181"/>
      <c r="G217" s="40"/>
      <c r="M217" s="36" t="s">
        <v>647</v>
      </c>
      <c r="O217" s="27"/>
    </row>
    <row r="218" spans="1:104" x14ac:dyDescent="0.2">
      <c r="A218" s="34"/>
      <c r="B218" s="37"/>
      <c r="C218" s="195" t="s">
        <v>648</v>
      </c>
      <c r="D218" s="196"/>
      <c r="E218" s="38">
        <v>6.4</v>
      </c>
      <c r="F218" s="181"/>
      <c r="G218" s="40"/>
      <c r="M218" s="36" t="s">
        <v>648</v>
      </c>
      <c r="O218" s="27"/>
    </row>
    <row r="219" spans="1:104" x14ac:dyDescent="0.2">
      <c r="A219" s="28">
        <v>66</v>
      </c>
      <c r="B219" s="29" t="s">
        <v>255</v>
      </c>
      <c r="C219" s="30" t="s">
        <v>256</v>
      </c>
      <c r="D219" s="31" t="s">
        <v>24</v>
      </c>
      <c r="E219" s="32">
        <v>28.75</v>
      </c>
      <c r="F219" s="169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257</v>
      </c>
      <c r="C220" s="30" t="s">
        <v>258</v>
      </c>
      <c r="D220" s="31" t="s">
        <v>24</v>
      </c>
      <c r="E220" s="32">
        <v>28.75</v>
      </c>
      <c r="F220" s="169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261</v>
      </c>
      <c r="C221" s="30" t="s">
        <v>262</v>
      </c>
      <c r="D221" s="31" t="s">
        <v>136</v>
      </c>
      <c r="E221" s="32">
        <v>70.45</v>
      </c>
      <c r="F221" s="169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264</v>
      </c>
      <c r="C222" s="30" t="s">
        <v>265</v>
      </c>
      <c r="D222" s="31" t="s">
        <v>24</v>
      </c>
      <c r="E222" s="32">
        <v>28.75</v>
      </c>
      <c r="F222" s="169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266</v>
      </c>
      <c r="C223" s="30" t="s">
        <v>267</v>
      </c>
      <c r="D223" s="31" t="s">
        <v>24</v>
      </c>
      <c r="E223" s="32">
        <v>28.75</v>
      </c>
      <c r="F223" s="169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x14ac:dyDescent="0.2">
      <c r="A224" s="28">
        <v>71</v>
      </c>
      <c r="B224" s="29" t="s">
        <v>268</v>
      </c>
      <c r="C224" s="30" t="s">
        <v>905</v>
      </c>
      <c r="D224" s="31" t="s">
        <v>24</v>
      </c>
      <c r="E224" s="32">
        <v>218.4</v>
      </c>
      <c r="F224" s="169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95" t="s">
        <v>649</v>
      </c>
      <c r="D225" s="196"/>
      <c r="E225" s="38">
        <v>15.4</v>
      </c>
      <c r="F225" s="181"/>
      <c r="G225" s="40"/>
      <c r="M225" s="36" t="s">
        <v>649</v>
      </c>
      <c r="O225" s="27"/>
    </row>
    <row r="226" spans="1:104" x14ac:dyDescent="0.2">
      <c r="A226" s="34"/>
      <c r="B226" s="37"/>
      <c r="C226" s="195" t="s">
        <v>643</v>
      </c>
      <c r="D226" s="196"/>
      <c r="E226" s="38">
        <v>8.85</v>
      </c>
      <c r="F226" s="181"/>
      <c r="G226" s="40"/>
      <c r="M226" s="36" t="s">
        <v>643</v>
      </c>
      <c r="O226" s="27"/>
    </row>
    <row r="227" spans="1:104" x14ac:dyDescent="0.2">
      <c r="A227" s="34"/>
      <c r="B227" s="37"/>
      <c r="C227" s="195" t="s">
        <v>644</v>
      </c>
      <c r="D227" s="196"/>
      <c r="E227" s="38">
        <v>1.5</v>
      </c>
      <c r="F227" s="181"/>
      <c r="G227" s="40"/>
      <c r="M227" s="36" t="s">
        <v>644</v>
      </c>
      <c r="O227" s="27"/>
    </row>
    <row r="228" spans="1:104" x14ac:dyDescent="0.2">
      <c r="A228" s="34"/>
      <c r="B228" s="37"/>
      <c r="C228" s="195" t="s">
        <v>645</v>
      </c>
      <c r="D228" s="196"/>
      <c r="E228" s="38">
        <v>7.8</v>
      </c>
      <c r="F228" s="181"/>
      <c r="G228" s="40"/>
      <c r="M228" s="36" t="s">
        <v>645</v>
      </c>
      <c r="O228" s="27"/>
    </row>
    <row r="229" spans="1:104" x14ac:dyDescent="0.2">
      <c r="A229" s="34"/>
      <c r="B229" s="37"/>
      <c r="C229" s="195" t="s">
        <v>646</v>
      </c>
      <c r="D229" s="196"/>
      <c r="E229" s="38">
        <v>2.2999999999999998</v>
      </c>
      <c r="F229" s="181"/>
      <c r="G229" s="40"/>
      <c r="M229" s="36" t="s">
        <v>646</v>
      </c>
      <c r="O229" s="27"/>
    </row>
    <row r="230" spans="1:104" x14ac:dyDescent="0.2">
      <c r="A230" s="34"/>
      <c r="B230" s="37"/>
      <c r="C230" s="195" t="s">
        <v>647</v>
      </c>
      <c r="D230" s="196"/>
      <c r="E230" s="38">
        <v>1.9</v>
      </c>
      <c r="F230" s="181"/>
      <c r="G230" s="40"/>
      <c r="M230" s="36" t="s">
        <v>647</v>
      </c>
      <c r="O230" s="27"/>
    </row>
    <row r="231" spans="1:104" x14ac:dyDescent="0.2">
      <c r="A231" s="34"/>
      <c r="B231" s="37"/>
      <c r="C231" s="195" t="s">
        <v>648</v>
      </c>
      <c r="D231" s="196"/>
      <c r="E231" s="38">
        <v>6.4</v>
      </c>
      <c r="F231" s="181"/>
      <c r="G231" s="40"/>
      <c r="M231" s="36" t="s">
        <v>648</v>
      </c>
      <c r="O231" s="27"/>
    </row>
    <row r="232" spans="1:104" x14ac:dyDescent="0.2">
      <c r="A232" s="34"/>
      <c r="B232" s="37"/>
      <c r="C232" s="195" t="s">
        <v>650</v>
      </c>
      <c r="D232" s="196"/>
      <c r="E232" s="38">
        <v>20.2</v>
      </c>
      <c r="F232" s="181"/>
      <c r="G232" s="40"/>
      <c r="M232" s="36" t="s">
        <v>650</v>
      </c>
      <c r="O232" s="27"/>
    </row>
    <row r="233" spans="1:104" x14ac:dyDescent="0.2">
      <c r="A233" s="34"/>
      <c r="B233" s="37"/>
      <c r="C233" s="195" t="s">
        <v>651</v>
      </c>
      <c r="D233" s="196"/>
      <c r="E233" s="38">
        <v>30.75</v>
      </c>
      <c r="F233" s="181"/>
      <c r="G233" s="40"/>
      <c r="M233" s="36" t="s">
        <v>651</v>
      </c>
      <c r="O233" s="27"/>
    </row>
    <row r="234" spans="1:104" x14ac:dyDescent="0.2">
      <c r="A234" s="34"/>
      <c r="B234" s="37"/>
      <c r="C234" s="195" t="s">
        <v>652</v>
      </c>
      <c r="D234" s="196"/>
      <c r="E234" s="38">
        <v>92.1</v>
      </c>
      <c r="F234" s="181"/>
      <c r="G234" s="40"/>
      <c r="M234" s="36" t="s">
        <v>652</v>
      </c>
      <c r="O234" s="27"/>
    </row>
    <row r="235" spans="1:104" x14ac:dyDescent="0.2">
      <c r="A235" s="34"/>
      <c r="B235" s="37"/>
      <c r="C235" s="195" t="s">
        <v>668</v>
      </c>
      <c r="D235" s="196"/>
      <c r="E235" s="38">
        <v>31.2</v>
      </c>
      <c r="F235" s="181"/>
      <c r="G235" s="40"/>
      <c r="M235" s="36" t="s">
        <v>668</v>
      </c>
      <c r="O235" s="27"/>
    </row>
    <row r="236" spans="1:104" x14ac:dyDescent="0.2">
      <c r="A236" s="28">
        <v>72</v>
      </c>
      <c r="B236" s="29" t="s">
        <v>269</v>
      </c>
      <c r="C236" s="30" t="s">
        <v>270</v>
      </c>
      <c r="D236" s="31" t="s">
        <v>24</v>
      </c>
      <c r="E236" s="32">
        <v>33.0625</v>
      </c>
      <c r="F236" s="169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95" t="s">
        <v>271</v>
      </c>
      <c r="D237" s="196"/>
      <c r="E237" s="38">
        <v>0</v>
      </c>
      <c r="F237" s="181"/>
      <c r="G237" s="40"/>
      <c r="M237" s="36" t="s">
        <v>271</v>
      </c>
      <c r="O237" s="27"/>
    </row>
    <row r="238" spans="1:104" x14ac:dyDescent="0.2">
      <c r="A238" s="34"/>
      <c r="B238" s="37"/>
      <c r="C238" s="195" t="s">
        <v>758</v>
      </c>
      <c r="D238" s="196"/>
      <c r="E238" s="38">
        <v>33.0625</v>
      </c>
      <c r="F238" s="181"/>
      <c r="G238" s="40"/>
      <c r="M238" s="36" t="s">
        <v>758</v>
      </c>
      <c r="O238" s="27"/>
    </row>
    <row r="239" spans="1:104" x14ac:dyDescent="0.2">
      <c r="A239" s="28">
        <v>73</v>
      </c>
      <c r="B239" s="29" t="s">
        <v>759</v>
      </c>
      <c r="C239" s="30" t="s">
        <v>760</v>
      </c>
      <c r="D239" s="31" t="s">
        <v>4</v>
      </c>
      <c r="E239" s="169"/>
      <c r="F239" s="169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179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278</v>
      </c>
      <c r="C241" s="22" t="s">
        <v>279</v>
      </c>
      <c r="D241" s="23"/>
      <c r="E241" s="24"/>
      <c r="F241" s="180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761</v>
      </c>
      <c r="C242" s="30" t="s">
        <v>762</v>
      </c>
      <c r="D242" s="31" t="s">
        <v>136</v>
      </c>
      <c r="E242" s="32">
        <v>37.229999999999997</v>
      </c>
      <c r="F242" s="169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95" t="s">
        <v>763</v>
      </c>
      <c r="D243" s="196"/>
      <c r="E243" s="38">
        <v>17.52</v>
      </c>
      <c r="F243" s="181"/>
      <c r="G243" s="40"/>
      <c r="M243" s="36" t="s">
        <v>763</v>
      </c>
      <c r="O243" s="27"/>
    </row>
    <row r="244" spans="1:104" x14ac:dyDescent="0.2">
      <c r="A244" s="34"/>
      <c r="B244" s="37"/>
      <c r="C244" s="195" t="s">
        <v>764</v>
      </c>
      <c r="D244" s="196"/>
      <c r="E244" s="38">
        <v>19.71</v>
      </c>
      <c r="F244" s="181"/>
      <c r="G244" s="40"/>
      <c r="M244" s="36" t="s">
        <v>764</v>
      </c>
      <c r="O244" s="27"/>
    </row>
    <row r="245" spans="1:104" x14ac:dyDescent="0.2">
      <c r="A245" s="28">
        <v>75</v>
      </c>
      <c r="B245" s="29" t="s">
        <v>765</v>
      </c>
      <c r="C245" s="30" t="s">
        <v>766</v>
      </c>
      <c r="D245" s="31" t="s">
        <v>136</v>
      </c>
      <c r="E245" s="32">
        <v>19.71</v>
      </c>
      <c r="F245" s="169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95" t="s">
        <v>767</v>
      </c>
      <c r="D246" s="196"/>
      <c r="E246" s="38">
        <v>19.71</v>
      </c>
      <c r="F246" s="181"/>
      <c r="G246" s="40"/>
      <c r="M246" s="36" t="s">
        <v>767</v>
      </c>
      <c r="O246" s="27"/>
    </row>
    <row r="247" spans="1:104" x14ac:dyDescent="0.2">
      <c r="A247" s="28">
        <v>76</v>
      </c>
      <c r="B247" s="29" t="s">
        <v>768</v>
      </c>
      <c r="C247" s="30" t="s">
        <v>769</v>
      </c>
      <c r="D247" s="31" t="s">
        <v>136</v>
      </c>
      <c r="E247" s="32">
        <v>19.71</v>
      </c>
      <c r="F247" s="169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770</v>
      </c>
      <c r="C248" s="30" t="s">
        <v>771</v>
      </c>
      <c r="D248" s="31" t="s">
        <v>136</v>
      </c>
      <c r="E248" s="32">
        <v>19.71</v>
      </c>
      <c r="F248" s="169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95" t="s">
        <v>767</v>
      </c>
      <c r="D249" s="196"/>
      <c r="E249" s="38">
        <v>19.71</v>
      </c>
      <c r="F249" s="181"/>
      <c r="G249" s="40"/>
      <c r="M249" s="36" t="s">
        <v>767</v>
      </c>
      <c r="O249" s="27"/>
    </row>
    <row r="250" spans="1:104" x14ac:dyDescent="0.2">
      <c r="A250" s="28">
        <v>78</v>
      </c>
      <c r="B250" s="29" t="s">
        <v>772</v>
      </c>
      <c r="C250" s="30" t="s">
        <v>773</v>
      </c>
      <c r="D250" s="31" t="s">
        <v>136</v>
      </c>
      <c r="E250" s="32">
        <v>19.71</v>
      </c>
      <c r="F250" s="169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95" t="s">
        <v>767</v>
      </c>
      <c r="D251" s="196"/>
      <c r="E251" s="38">
        <v>19.71</v>
      </c>
      <c r="F251" s="181"/>
      <c r="G251" s="40"/>
      <c r="M251" s="36" t="s">
        <v>767</v>
      </c>
      <c r="O251" s="27"/>
    </row>
    <row r="252" spans="1:104" ht="22.5" x14ac:dyDescent="0.2">
      <c r="A252" s="28">
        <v>79</v>
      </c>
      <c r="B252" s="29" t="s">
        <v>774</v>
      </c>
      <c r="C252" s="30" t="s">
        <v>775</v>
      </c>
      <c r="D252" s="31" t="s">
        <v>136</v>
      </c>
      <c r="E252" s="32">
        <v>12.54</v>
      </c>
      <c r="F252" s="169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95" t="s">
        <v>776</v>
      </c>
      <c r="D253" s="196"/>
      <c r="E253" s="38">
        <v>5</v>
      </c>
      <c r="F253" s="181"/>
      <c r="G253" s="40"/>
      <c r="M253" s="36" t="s">
        <v>776</v>
      </c>
      <c r="O253" s="27"/>
    </row>
    <row r="254" spans="1:104" x14ac:dyDescent="0.2">
      <c r="A254" s="34"/>
      <c r="B254" s="37"/>
      <c r="C254" s="195" t="s">
        <v>777</v>
      </c>
      <c r="D254" s="196"/>
      <c r="E254" s="38">
        <v>2.9</v>
      </c>
      <c r="F254" s="181"/>
      <c r="G254" s="40"/>
      <c r="M254" s="36" t="s">
        <v>777</v>
      </c>
      <c r="O254" s="27"/>
    </row>
    <row r="255" spans="1:104" x14ac:dyDescent="0.2">
      <c r="A255" s="34"/>
      <c r="B255" s="37"/>
      <c r="C255" s="195" t="s">
        <v>778</v>
      </c>
      <c r="D255" s="196"/>
      <c r="E255" s="38">
        <v>4.6399999999999997</v>
      </c>
      <c r="F255" s="181"/>
      <c r="G255" s="40"/>
      <c r="M255" s="36" t="s">
        <v>778</v>
      </c>
      <c r="O255" s="27"/>
    </row>
    <row r="256" spans="1:104" x14ac:dyDescent="0.2">
      <c r="A256" s="28">
        <v>80</v>
      </c>
      <c r="B256" s="29" t="s">
        <v>779</v>
      </c>
      <c r="C256" s="30" t="s">
        <v>780</v>
      </c>
      <c r="D256" s="31" t="s">
        <v>136</v>
      </c>
      <c r="E256" s="32">
        <v>12.54</v>
      </c>
      <c r="F256" s="169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280</v>
      </c>
      <c r="C257" s="30" t="s">
        <v>281</v>
      </c>
      <c r="D257" s="31" t="s">
        <v>24</v>
      </c>
      <c r="E257" s="32">
        <v>189.65</v>
      </c>
      <c r="F257" s="169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95" t="s">
        <v>649</v>
      </c>
      <c r="D258" s="196"/>
      <c r="E258" s="38">
        <v>15.4</v>
      </c>
      <c r="F258" s="181"/>
      <c r="G258" s="40"/>
      <c r="M258" s="36" t="s">
        <v>649</v>
      </c>
      <c r="O258" s="27"/>
    </row>
    <row r="259" spans="1:104" x14ac:dyDescent="0.2">
      <c r="A259" s="34"/>
      <c r="B259" s="37"/>
      <c r="C259" s="195" t="s">
        <v>650</v>
      </c>
      <c r="D259" s="196"/>
      <c r="E259" s="38">
        <v>20.2</v>
      </c>
      <c r="F259" s="181"/>
      <c r="G259" s="40"/>
      <c r="M259" s="36" t="s">
        <v>650</v>
      </c>
      <c r="O259" s="27"/>
    </row>
    <row r="260" spans="1:104" x14ac:dyDescent="0.2">
      <c r="A260" s="34"/>
      <c r="B260" s="37"/>
      <c r="C260" s="195" t="s">
        <v>651</v>
      </c>
      <c r="D260" s="196"/>
      <c r="E260" s="38">
        <v>30.75</v>
      </c>
      <c r="F260" s="181"/>
      <c r="G260" s="40"/>
      <c r="M260" s="36" t="s">
        <v>651</v>
      </c>
      <c r="O260" s="27"/>
    </row>
    <row r="261" spans="1:104" x14ac:dyDescent="0.2">
      <c r="A261" s="34"/>
      <c r="B261" s="37"/>
      <c r="C261" s="195" t="s">
        <v>652</v>
      </c>
      <c r="D261" s="196"/>
      <c r="E261" s="38">
        <v>92.1</v>
      </c>
      <c r="F261" s="181"/>
      <c r="G261" s="40"/>
      <c r="M261" s="36" t="s">
        <v>652</v>
      </c>
      <c r="O261" s="27"/>
    </row>
    <row r="262" spans="1:104" x14ac:dyDescent="0.2">
      <c r="A262" s="34"/>
      <c r="B262" s="37"/>
      <c r="C262" s="195" t="s">
        <v>668</v>
      </c>
      <c r="D262" s="196"/>
      <c r="E262" s="38">
        <v>31.2</v>
      </c>
      <c r="F262" s="181"/>
      <c r="G262" s="40"/>
      <c r="M262" s="36" t="s">
        <v>668</v>
      </c>
      <c r="O262" s="27"/>
    </row>
    <row r="263" spans="1:104" x14ac:dyDescent="0.2">
      <c r="A263" s="28">
        <v>82</v>
      </c>
      <c r="B263" s="29" t="s">
        <v>781</v>
      </c>
      <c r="C263" s="30" t="s">
        <v>921</v>
      </c>
      <c r="D263" s="31" t="s">
        <v>24</v>
      </c>
      <c r="E263" s="32">
        <v>15.4</v>
      </c>
      <c r="F263" s="169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95" t="s">
        <v>649</v>
      </c>
      <c r="D264" s="196"/>
      <c r="E264" s="38">
        <v>15.4</v>
      </c>
      <c r="F264" s="181"/>
      <c r="G264" s="40"/>
      <c r="M264" s="36" t="s">
        <v>649</v>
      </c>
      <c r="O264" s="27"/>
    </row>
    <row r="265" spans="1:104" x14ac:dyDescent="0.2">
      <c r="A265" s="28">
        <v>83</v>
      </c>
      <c r="B265" s="29" t="s">
        <v>284</v>
      </c>
      <c r="C265" s="30" t="s">
        <v>285</v>
      </c>
      <c r="D265" s="31" t="s">
        <v>24</v>
      </c>
      <c r="E265" s="32">
        <v>174.25</v>
      </c>
      <c r="F265" s="169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95" t="s">
        <v>650</v>
      </c>
      <c r="D266" s="196"/>
      <c r="E266" s="38">
        <v>20.2</v>
      </c>
      <c r="F266" s="181"/>
      <c r="G266" s="40"/>
      <c r="M266" s="36" t="s">
        <v>650</v>
      </c>
      <c r="O266" s="27"/>
    </row>
    <row r="267" spans="1:104" x14ac:dyDescent="0.2">
      <c r="A267" s="34"/>
      <c r="B267" s="37"/>
      <c r="C267" s="195" t="s">
        <v>651</v>
      </c>
      <c r="D267" s="196"/>
      <c r="E267" s="38">
        <v>30.75</v>
      </c>
      <c r="F267" s="181"/>
      <c r="G267" s="40"/>
      <c r="M267" s="36" t="s">
        <v>651</v>
      </c>
      <c r="O267" s="27"/>
    </row>
    <row r="268" spans="1:104" x14ac:dyDescent="0.2">
      <c r="A268" s="34"/>
      <c r="B268" s="37"/>
      <c r="C268" s="195" t="s">
        <v>652</v>
      </c>
      <c r="D268" s="196"/>
      <c r="E268" s="38">
        <v>92.1</v>
      </c>
      <c r="F268" s="181"/>
      <c r="G268" s="40"/>
      <c r="M268" s="36" t="s">
        <v>652</v>
      </c>
      <c r="O268" s="27"/>
    </row>
    <row r="269" spans="1:104" x14ac:dyDescent="0.2">
      <c r="A269" s="34"/>
      <c r="B269" s="37"/>
      <c r="C269" s="195" t="s">
        <v>668</v>
      </c>
      <c r="D269" s="196"/>
      <c r="E269" s="38">
        <v>31.2</v>
      </c>
      <c r="F269" s="181"/>
      <c r="G269" s="40"/>
      <c r="M269" s="36" t="s">
        <v>668</v>
      </c>
      <c r="O269" s="27"/>
    </row>
    <row r="270" spans="1:104" ht="22.5" x14ac:dyDescent="0.2">
      <c r="A270" s="28">
        <v>84</v>
      </c>
      <c r="B270" s="29" t="s">
        <v>782</v>
      </c>
      <c r="C270" s="30" t="s">
        <v>783</v>
      </c>
      <c r="D270" s="31" t="s">
        <v>136</v>
      </c>
      <c r="E270" s="32">
        <v>10</v>
      </c>
      <c r="F270" s="169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784</v>
      </c>
      <c r="C271" s="30" t="s">
        <v>785</v>
      </c>
      <c r="D271" s="31" t="s">
        <v>24</v>
      </c>
      <c r="E271" s="32">
        <v>15.4</v>
      </c>
      <c r="F271" s="169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288</v>
      </c>
      <c r="C272" s="30" t="s">
        <v>289</v>
      </c>
      <c r="D272" s="31" t="s">
        <v>136</v>
      </c>
      <c r="E272" s="32">
        <v>185.25</v>
      </c>
      <c r="F272" s="169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95" t="s">
        <v>729</v>
      </c>
      <c r="D273" s="196"/>
      <c r="E273" s="38">
        <v>25.1</v>
      </c>
      <c r="F273" s="181"/>
      <c r="G273" s="40"/>
      <c r="M273" s="36" t="s">
        <v>729</v>
      </c>
      <c r="O273" s="27"/>
    </row>
    <row r="274" spans="1:104" x14ac:dyDescent="0.2">
      <c r="A274" s="34"/>
      <c r="B274" s="37"/>
      <c r="C274" s="195" t="s">
        <v>290</v>
      </c>
      <c r="D274" s="196"/>
      <c r="E274" s="38">
        <v>-1.6</v>
      </c>
      <c r="F274" s="181"/>
      <c r="G274" s="40"/>
      <c r="M274" s="36" t="s">
        <v>290</v>
      </c>
      <c r="O274" s="27"/>
    </row>
    <row r="275" spans="1:104" x14ac:dyDescent="0.2">
      <c r="A275" s="34"/>
      <c r="B275" s="37"/>
      <c r="C275" s="195" t="s">
        <v>730</v>
      </c>
      <c r="D275" s="196"/>
      <c r="E275" s="38">
        <v>37.950000000000003</v>
      </c>
      <c r="F275" s="181"/>
      <c r="G275" s="40"/>
      <c r="M275" s="36" t="s">
        <v>730</v>
      </c>
      <c r="O275" s="27"/>
    </row>
    <row r="276" spans="1:104" x14ac:dyDescent="0.2">
      <c r="A276" s="34"/>
      <c r="B276" s="37"/>
      <c r="C276" s="195" t="s">
        <v>786</v>
      </c>
      <c r="D276" s="196"/>
      <c r="E276" s="38">
        <v>-2.4</v>
      </c>
      <c r="F276" s="181"/>
      <c r="G276" s="40"/>
      <c r="M276" s="36" t="s">
        <v>786</v>
      </c>
      <c r="O276" s="27"/>
    </row>
    <row r="277" spans="1:104" x14ac:dyDescent="0.2">
      <c r="A277" s="34"/>
      <c r="B277" s="37"/>
      <c r="C277" s="195" t="s">
        <v>731</v>
      </c>
      <c r="D277" s="196"/>
      <c r="E277" s="38">
        <v>99.3</v>
      </c>
      <c r="F277" s="181"/>
      <c r="G277" s="40"/>
      <c r="M277" s="36" t="s">
        <v>731</v>
      </c>
      <c r="O277" s="27"/>
    </row>
    <row r="278" spans="1:104" x14ac:dyDescent="0.2">
      <c r="A278" s="34"/>
      <c r="B278" s="37"/>
      <c r="C278" s="195" t="s">
        <v>787</v>
      </c>
      <c r="D278" s="196"/>
      <c r="E278" s="38">
        <v>-4.8</v>
      </c>
      <c r="F278" s="181"/>
      <c r="G278" s="40"/>
      <c r="M278" s="36" t="s">
        <v>787</v>
      </c>
      <c r="O278" s="27"/>
    </row>
    <row r="279" spans="1:104" x14ac:dyDescent="0.2">
      <c r="A279" s="34"/>
      <c r="B279" s="37"/>
      <c r="C279" s="195" t="s">
        <v>732</v>
      </c>
      <c r="D279" s="196"/>
      <c r="E279" s="38">
        <v>33.299999999999997</v>
      </c>
      <c r="F279" s="181"/>
      <c r="G279" s="40"/>
      <c r="M279" s="36" t="s">
        <v>732</v>
      </c>
      <c r="O279" s="27"/>
    </row>
    <row r="280" spans="1:104" x14ac:dyDescent="0.2">
      <c r="A280" s="34"/>
      <c r="B280" s="37"/>
      <c r="C280" s="195" t="s">
        <v>290</v>
      </c>
      <c r="D280" s="196"/>
      <c r="E280" s="38">
        <v>-1.6</v>
      </c>
      <c r="F280" s="181"/>
      <c r="G280" s="40"/>
      <c r="M280" s="36" t="s">
        <v>290</v>
      </c>
      <c r="O280" s="27"/>
    </row>
    <row r="281" spans="1:104" x14ac:dyDescent="0.2">
      <c r="A281" s="28">
        <v>87</v>
      </c>
      <c r="B281" s="29" t="s">
        <v>788</v>
      </c>
      <c r="C281" s="30" t="s">
        <v>789</v>
      </c>
      <c r="D281" s="31" t="s">
        <v>136</v>
      </c>
      <c r="E281" s="32">
        <v>12.54</v>
      </c>
      <c r="F281" s="169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790</v>
      </c>
      <c r="C282" s="30" t="s">
        <v>932</v>
      </c>
      <c r="D282" s="31" t="s">
        <v>136</v>
      </c>
      <c r="E282" s="32">
        <v>19.71</v>
      </c>
      <c r="F282" s="169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790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791</v>
      </c>
      <c r="C283" s="30" t="s">
        <v>792</v>
      </c>
      <c r="D283" s="31" t="s">
        <v>24</v>
      </c>
      <c r="E283" s="32">
        <v>16.940000000000001</v>
      </c>
      <c r="F283" s="169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95" t="s">
        <v>793</v>
      </c>
      <c r="D284" s="196"/>
      <c r="E284" s="38">
        <v>16.940000000000001</v>
      </c>
      <c r="F284" s="181"/>
      <c r="G284" s="40"/>
      <c r="M284" s="36" t="s">
        <v>793</v>
      </c>
      <c r="O284" s="27"/>
    </row>
    <row r="285" spans="1:104" x14ac:dyDescent="0.2">
      <c r="A285" s="28">
        <v>90</v>
      </c>
      <c r="B285" s="29" t="s">
        <v>294</v>
      </c>
      <c r="C285" s="30" t="s">
        <v>295</v>
      </c>
      <c r="D285" s="31" t="s">
        <v>24</v>
      </c>
      <c r="E285" s="32">
        <v>191.67500000000001</v>
      </c>
      <c r="F285" s="169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95" t="s">
        <v>794</v>
      </c>
      <c r="D286" s="196"/>
      <c r="E286" s="38">
        <v>191.67500000000001</v>
      </c>
      <c r="F286" s="181"/>
      <c r="G286" s="40"/>
      <c r="M286" s="36" t="s">
        <v>794</v>
      </c>
      <c r="O286" s="27"/>
    </row>
    <row r="287" spans="1:104" x14ac:dyDescent="0.2">
      <c r="A287" s="28">
        <v>91</v>
      </c>
      <c r="B287" s="29" t="s">
        <v>795</v>
      </c>
      <c r="C287" s="30" t="s">
        <v>796</v>
      </c>
      <c r="D287" s="31" t="s">
        <v>4</v>
      </c>
      <c r="E287" s="169"/>
      <c r="F287" s="169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179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300</v>
      </c>
      <c r="C289" s="22" t="s">
        <v>301</v>
      </c>
      <c r="D289" s="23"/>
      <c r="E289" s="24"/>
      <c r="F289" s="180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302</v>
      </c>
      <c r="C290" s="30" t="s">
        <v>303</v>
      </c>
      <c r="D290" s="31" t="s">
        <v>24</v>
      </c>
      <c r="E290" s="32">
        <v>98.204999999999998</v>
      </c>
      <c r="F290" s="169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95" t="s">
        <v>797</v>
      </c>
      <c r="D291" s="196"/>
      <c r="E291" s="38">
        <v>0</v>
      </c>
      <c r="F291" s="181"/>
      <c r="G291" s="40"/>
      <c r="M291" s="36">
        <v>0</v>
      </c>
      <c r="O291" s="27"/>
    </row>
    <row r="292" spans="1:104" x14ac:dyDescent="0.2">
      <c r="A292" s="34"/>
      <c r="B292" s="37"/>
      <c r="C292" s="195" t="s">
        <v>700</v>
      </c>
      <c r="D292" s="196"/>
      <c r="E292" s="38">
        <v>24.15</v>
      </c>
      <c r="F292" s="181"/>
      <c r="G292" s="40"/>
      <c r="M292" s="36" t="s">
        <v>700</v>
      </c>
      <c r="O292" s="27"/>
    </row>
    <row r="293" spans="1:104" x14ac:dyDescent="0.2">
      <c r="A293" s="34"/>
      <c r="B293" s="37"/>
      <c r="C293" s="195" t="s">
        <v>685</v>
      </c>
      <c r="D293" s="196"/>
      <c r="E293" s="38">
        <v>3.15</v>
      </c>
      <c r="F293" s="181"/>
      <c r="G293" s="40"/>
      <c r="M293" s="36" t="s">
        <v>685</v>
      </c>
      <c r="O293" s="27"/>
    </row>
    <row r="294" spans="1:104" x14ac:dyDescent="0.2">
      <c r="A294" s="34"/>
      <c r="B294" s="37"/>
      <c r="C294" s="195" t="s">
        <v>686</v>
      </c>
      <c r="D294" s="196"/>
      <c r="E294" s="38">
        <v>20.07</v>
      </c>
      <c r="F294" s="181"/>
      <c r="G294" s="40"/>
      <c r="M294" s="36" t="s">
        <v>686</v>
      </c>
      <c r="O294" s="27"/>
    </row>
    <row r="295" spans="1:104" x14ac:dyDescent="0.2">
      <c r="A295" s="34"/>
      <c r="B295" s="37"/>
      <c r="C295" s="195" t="s">
        <v>687</v>
      </c>
      <c r="D295" s="196"/>
      <c r="E295" s="38">
        <v>-1.08</v>
      </c>
      <c r="F295" s="181"/>
      <c r="G295" s="40"/>
      <c r="M295" s="36" t="s">
        <v>687</v>
      </c>
      <c r="O295" s="27"/>
    </row>
    <row r="296" spans="1:104" x14ac:dyDescent="0.2">
      <c r="A296" s="34"/>
      <c r="B296" s="37"/>
      <c r="C296" s="195" t="s">
        <v>688</v>
      </c>
      <c r="D296" s="196"/>
      <c r="E296" s="38">
        <v>-2.0249999999999999</v>
      </c>
      <c r="F296" s="181"/>
      <c r="G296" s="40"/>
      <c r="M296" s="36" t="s">
        <v>688</v>
      </c>
      <c r="O296" s="27"/>
    </row>
    <row r="297" spans="1:104" x14ac:dyDescent="0.2">
      <c r="A297" s="34"/>
      <c r="B297" s="37"/>
      <c r="C297" s="195" t="s">
        <v>689</v>
      </c>
      <c r="D297" s="196"/>
      <c r="E297" s="38">
        <v>1.65</v>
      </c>
      <c r="F297" s="181"/>
      <c r="G297" s="40"/>
      <c r="M297" s="36" t="s">
        <v>689</v>
      </c>
      <c r="O297" s="27"/>
    </row>
    <row r="298" spans="1:104" x14ac:dyDescent="0.2">
      <c r="A298" s="34"/>
      <c r="B298" s="37"/>
      <c r="C298" s="195" t="s">
        <v>690</v>
      </c>
      <c r="D298" s="196"/>
      <c r="E298" s="38">
        <v>5.25</v>
      </c>
      <c r="F298" s="181"/>
      <c r="G298" s="40"/>
      <c r="M298" s="36" t="s">
        <v>690</v>
      </c>
      <c r="O298" s="27"/>
    </row>
    <row r="299" spans="1:104" x14ac:dyDescent="0.2">
      <c r="A299" s="34"/>
      <c r="B299" s="37"/>
      <c r="C299" s="195" t="s">
        <v>798</v>
      </c>
      <c r="D299" s="196"/>
      <c r="E299" s="38">
        <v>19.8</v>
      </c>
      <c r="F299" s="181"/>
      <c r="G299" s="40"/>
      <c r="M299" s="36" t="s">
        <v>798</v>
      </c>
      <c r="O299" s="27"/>
    </row>
    <row r="300" spans="1:104" x14ac:dyDescent="0.2">
      <c r="A300" s="34"/>
      <c r="B300" s="37"/>
      <c r="C300" s="195" t="s">
        <v>799</v>
      </c>
      <c r="D300" s="196"/>
      <c r="E300" s="38">
        <v>-1.2</v>
      </c>
      <c r="F300" s="181"/>
      <c r="G300" s="40"/>
      <c r="M300" s="36" t="s">
        <v>799</v>
      </c>
      <c r="O300" s="27"/>
    </row>
    <row r="301" spans="1:104" x14ac:dyDescent="0.2">
      <c r="A301" s="34"/>
      <c r="B301" s="37"/>
      <c r="C301" s="195" t="s">
        <v>695</v>
      </c>
      <c r="D301" s="196"/>
      <c r="E301" s="38">
        <v>5.6159999999999997</v>
      </c>
      <c r="F301" s="181"/>
      <c r="G301" s="40"/>
      <c r="M301" s="36" t="s">
        <v>695</v>
      </c>
      <c r="O301" s="27"/>
    </row>
    <row r="302" spans="1:104" x14ac:dyDescent="0.2">
      <c r="A302" s="34"/>
      <c r="B302" s="37"/>
      <c r="C302" s="195" t="s">
        <v>696</v>
      </c>
      <c r="D302" s="196"/>
      <c r="E302" s="38">
        <v>8.4239999999999995</v>
      </c>
      <c r="F302" s="181"/>
      <c r="G302" s="40"/>
      <c r="M302" s="36" t="s">
        <v>696</v>
      </c>
      <c r="O302" s="27"/>
    </row>
    <row r="303" spans="1:104" x14ac:dyDescent="0.2">
      <c r="A303" s="34"/>
      <c r="B303" s="37"/>
      <c r="C303" s="195" t="s">
        <v>697</v>
      </c>
      <c r="D303" s="196"/>
      <c r="E303" s="38">
        <v>10.8</v>
      </c>
      <c r="F303" s="181"/>
      <c r="G303" s="40"/>
      <c r="M303" s="36" t="s">
        <v>697</v>
      </c>
      <c r="O303" s="27"/>
    </row>
    <row r="304" spans="1:104" x14ac:dyDescent="0.2">
      <c r="A304" s="34"/>
      <c r="B304" s="37"/>
      <c r="C304" s="195" t="s">
        <v>698</v>
      </c>
      <c r="D304" s="196"/>
      <c r="E304" s="38">
        <v>3.6</v>
      </c>
      <c r="F304" s="181"/>
      <c r="G304" s="40"/>
      <c r="M304" s="36" t="s">
        <v>698</v>
      </c>
      <c r="O304" s="27"/>
    </row>
    <row r="305" spans="1:104" x14ac:dyDescent="0.2">
      <c r="A305" s="28">
        <v>93</v>
      </c>
      <c r="B305" s="29" t="s">
        <v>307</v>
      </c>
      <c r="C305" s="30" t="s">
        <v>308</v>
      </c>
      <c r="D305" s="31" t="s">
        <v>24</v>
      </c>
      <c r="E305" s="32">
        <v>98.204999999999998</v>
      </c>
      <c r="F305" s="169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266</v>
      </c>
      <c r="C306" s="30" t="s">
        <v>267</v>
      </c>
      <c r="D306" s="31" t="s">
        <v>24</v>
      </c>
      <c r="E306" s="32">
        <v>98.204999999999998</v>
      </c>
      <c r="F306" s="169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309</v>
      </c>
      <c r="C307" s="30" t="s">
        <v>310</v>
      </c>
      <c r="D307" s="31" t="s">
        <v>24</v>
      </c>
      <c r="E307" s="32">
        <v>98.204999999999998</v>
      </c>
      <c r="F307" s="169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311</v>
      </c>
      <c r="C308" s="30" t="s">
        <v>312</v>
      </c>
      <c r="D308" s="31" t="s">
        <v>136</v>
      </c>
      <c r="E308" s="32">
        <v>120.145</v>
      </c>
      <c r="F308" s="169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95" t="s">
        <v>800</v>
      </c>
      <c r="D309" s="196"/>
      <c r="E309" s="38">
        <v>16</v>
      </c>
      <c r="F309" s="181"/>
      <c r="G309" s="40"/>
      <c r="M309" s="36" t="s">
        <v>800</v>
      </c>
      <c r="O309" s="27"/>
    </row>
    <row r="310" spans="1:104" x14ac:dyDescent="0.2">
      <c r="A310" s="34"/>
      <c r="B310" s="37"/>
      <c r="C310" s="195" t="s">
        <v>801</v>
      </c>
      <c r="D310" s="196"/>
      <c r="E310" s="38">
        <v>12.074999999999999</v>
      </c>
      <c r="F310" s="181"/>
      <c r="G310" s="40"/>
      <c r="M310" s="36" t="s">
        <v>801</v>
      </c>
      <c r="O310" s="27"/>
    </row>
    <row r="311" spans="1:104" x14ac:dyDescent="0.2">
      <c r="A311" s="34"/>
      <c r="B311" s="37"/>
      <c r="C311" s="195" t="s">
        <v>802</v>
      </c>
      <c r="D311" s="196"/>
      <c r="E311" s="38">
        <v>6.3</v>
      </c>
      <c r="F311" s="181"/>
      <c r="G311" s="40"/>
      <c r="M311" s="36" t="s">
        <v>802</v>
      </c>
      <c r="O311" s="27"/>
    </row>
    <row r="312" spans="1:104" x14ac:dyDescent="0.2">
      <c r="A312" s="34"/>
      <c r="B312" s="37"/>
      <c r="C312" s="195" t="s">
        <v>803</v>
      </c>
      <c r="D312" s="196"/>
      <c r="E312" s="38">
        <v>8</v>
      </c>
      <c r="F312" s="181"/>
      <c r="G312" s="40"/>
      <c r="M312" s="36" t="s">
        <v>803</v>
      </c>
      <c r="O312" s="27"/>
    </row>
    <row r="313" spans="1:104" x14ac:dyDescent="0.2">
      <c r="A313" s="34"/>
      <c r="B313" s="37"/>
      <c r="C313" s="195" t="s">
        <v>804</v>
      </c>
      <c r="D313" s="196"/>
      <c r="E313" s="38">
        <v>11.15</v>
      </c>
      <c r="F313" s="181"/>
      <c r="G313" s="40"/>
      <c r="M313" s="36" t="s">
        <v>804</v>
      </c>
      <c r="O313" s="27"/>
    </row>
    <row r="314" spans="1:104" x14ac:dyDescent="0.2">
      <c r="A314" s="34"/>
      <c r="B314" s="37"/>
      <c r="C314" s="195" t="s">
        <v>805</v>
      </c>
      <c r="D314" s="196"/>
      <c r="E314" s="38">
        <v>4.0999999999999996</v>
      </c>
      <c r="F314" s="181"/>
      <c r="G314" s="40"/>
      <c r="M314" s="36" t="s">
        <v>805</v>
      </c>
      <c r="O314" s="27"/>
    </row>
    <row r="315" spans="1:104" x14ac:dyDescent="0.2">
      <c r="A315" s="34"/>
      <c r="B315" s="37"/>
      <c r="C315" s="195" t="s">
        <v>806</v>
      </c>
      <c r="D315" s="196"/>
      <c r="E315" s="38">
        <v>5.0999999999999996</v>
      </c>
      <c r="F315" s="181"/>
      <c r="G315" s="40"/>
      <c r="M315" s="36" t="s">
        <v>806</v>
      </c>
      <c r="O315" s="27"/>
    </row>
    <row r="316" spans="1:104" x14ac:dyDescent="0.2">
      <c r="A316" s="34"/>
      <c r="B316" s="37"/>
      <c r="C316" s="195" t="s">
        <v>807</v>
      </c>
      <c r="D316" s="196"/>
      <c r="E316" s="38">
        <v>9.9</v>
      </c>
      <c r="F316" s="181"/>
      <c r="G316" s="40"/>
      <c r="M316" s="36" t="s">
        <v>807</v>
      </c>
      <c r="O316" s="27"/>
    </row>
    <row r="317" spans="1:104" x14ac:dyDescent="0.2">
      <c r="A317" s="34"/>
      <c r="B317" s="37"/>
      <c r="C317" s="195" t="s">
        <v>313</v>
      </c>
      <c r="D317" s="196"/>
      <c r="E317" s="38">
        <v>8</v>
      </c>
      <c r="F317" s="181"/>
      <c r="G317" s="40"/>
      <c r="M317" s="36" t="s">
        <v>313</v>
      </c>
      <c r="O317" s="27"/>
    </row>
    <row r="318" spans="1:104" x14ac:dyDescent="0.2">
      <c r="A318" s="34"/>
      <c r="B318" s="37"/>
      <c r="C318" s="195" t="s">
        <v>808</v>
      </c>
      <c r="D318" s="196"/>
      <c r="E318" s="38">
        <v>7.36</v>
      </c>
      <c r="F318" s="181"/>
      <c r="G318" s="40"/>
      <c r="M318" s="36" t="s">
        <v>808</v>
      </c>
      <c r="O318" s="27"/>
    </row>
    <row r="319" spans="1:104" x14ac:dyDescent="0.2">
      <c r="A319" s="34"/>
      <c r="B319" s="37"/>
      <c r="C319" s="195" t="s">
        <v>809</v>
      </c>
      <c r="D319" s="196"/>
      <c r="E319" s="38">
        <v>9.9600000000000009</v>
      </c>
      <c r="F319" s="181"/>
      <c r="G319" s="40"/>
      <c r="M319" s="36" t="s">
        <v>809</v>
      </c>
      <c r="O319" s="27"/>
    </row>
    <row r="320" spans="1:104" x14ac:dyDescent="0.2">
      <c r="A320" s="34"/>
      <c r="B320" s="37"/>
      <c r="C320" s="195" t="s">
        <v>810</v>
      </c>
      <c r="D320" s="196"/>
      <c r="E320" s="38">
        <v>15.9</v>
      </c>
      <c r="F320" s="181"/>
      <c r="G320" s="40"/>
      <c r="M320" s="36" t="s">
        <v>810</v>
      </c>
      <c r="O320" s="27"/>
    </row>
    <row r="321" spans="1:104" x14ac:dyDescent="0.2">
      <c r="A321" s="34"/>
      <c r="B321" s="37"/>
      <c r="C321" s="195" t="s">
        <v>811</v>
      </c>
      <c r="D321" s="196"/>
      <c r="E321" s="38">
        <v>6.3</v>
      </c>
      <c r="F321" s="181"/>
      <c r="G321" s="40"/>
      <c r="M321" s="36" t="s">
        <v>811</v>
      </c>
      <c r="O321" s="27"/>
    </row>
    <row r="322" spans="1:104" x14ac:dyDescent="0.2">
      <c r="A322" s="28">
        <v>97</v>
      </c>
      <c r="B322" s="29" t="s">
        <v>316</v>
      </c>
      <c r="C322" s="30" t="s">
        <v>317</v>
      </c>
      <c r="D322" s="31" t="s">
        <v>24</v>
      </c>
      <c r="E322" s="32">
        <v>112.9357</v>
      </c>
      <c r="F322" s="169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95" t="s">
        <v>812</v>
      </c>
      <c r="D323" s="196"/>
      <c r="E323" s="38">
        <v>112.9357</v>
      </c>
      <c r="F323" s="181"/>
      <c r="G323" s="40"/>
      <c r="M323" s="36" t="s">
        <v>812</v>
      </c>
      <c r="O323" s="27"/>
    </row>
    <row r="324" spans="1:104" x14ac:dyDescent="0.2">
      <c r="A324" s="28">
        <v>98</v>
      </c>
      <c r="B324" s="29" t="s">
        <v>320</v>
      </c>
      <c r="C324" s="30" t="s">
        <v>321</v>
      </c>
      <c r="D324" s="31" t="s">
        <v>136</v>
      </c>
      <c r="E324" s="32">
        <v>120.145</v>
      </c>
      <c r="F324" s="169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813</v>
      </c>
      <c r="C325" s="30" t="s">
        <v>814</v>
      </c>
      <c r="D325" s="31" t="s">
        <v>4</v>
      </c>
      <c r="E325" s="169"/>
      <c r="F325" s="169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179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324</v>
      </c>
      <c r="C327" s="22" t="s">
        <v>325</v>
      </c>
      <c r="D327" s="23"/>
      <c r="E327" s="24"/>
      <c r="F327" s="180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326</v>
      </c>
      <c r="C328" s="30" t="s">
        <v>922</v>
      </c>
      <c r="D328" s="31" t="s">
        <v>24</v>
      </c>
      <c r="E328" s="32">
        <v>542.64800000000002</v>
      </c>
      <c r="F328" s="169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95" t="s">
        <v>815</v>
      </c>
      <c r="D329" s="196"/>
      <c r="E329" s="38">
        <v>513.89800000000002</v>
      </c>
      <c r="F329" s="181"/>
      <c r="G329" s="40"/>
      <c r="M329" s="36" t="s">
        <v>815</v>
      </c>
      <c r="O329" s="27"/>
    </row>
    <row r="330" spans="1:104" x14ac:dyDescent="0.2">
      <c r="A330" s="34"/>
      <c r="B330" s="37"/>
      <c r="C330" s="195" t="s">
        <v>816</v>
      </c>
      <c r="D330" s="196"/>
      <c r="E330" s="38">
        <v>0</v>
      </c>
      <c r="F330" s="181"/>
      <c r="G330" s="40"/>
      <c r="M330" s="36" t="s">
        <v>816</v>
      </c>
      <c r="O330" s="27"/>
    </row>
    <row r="331" spans="1:104" x14ac:dyDescent="0.2">
      <c r="A331" s="34"/>
      <c r="B331" s="37"/>
      <c r="C331" s="195" t="s">
        <v>643</v>
      </c>
      <c r="D331" s="196"/>
      <c r="E331" s="38">
        <v>8.85</v>
      </c>
      <c r="F331" s="181"/>
      <c r="G331" s="40"/>
      <c r="M331" s="36" t="s">
        <v>643</v>
      </c>
      <c r="O331" s="27"/>
    </row>
    <row r="332" spans="1:104" x14ac:dyDescent="0.2">
      <c r="A332" s="34"/>
      <c r="B332" s="37"/>
      <c r="C332" s="195" t="s">
        <v>644</v>
      </c>
      <c r="D332" s="196"/>
      <c r="E332" s="38">
        <v>1.5</v>
      </c>
      <c r="F332" s="181"/>
      <c r="G332" s="40"/>
      <c r="M332" s="36" t="s">
        <v>644</v>
      </c>
      <c r="O332" s="27"/>
    </row>
    <row r="333" spans="1:104" x14ac:dyDescent="0.2">
      <c r="A333" s="34"/>
      <c r="B333" s="37"/>
      <c r="C333" s="195" t="s">
        <v>645</v>
      </c>
      <c r="D333" s="196"/>
      <c r="E333" s="38">
        <v>7.8</v>
      </c>
      <c r="F333" s="181"/>
      <c r="G333" s="40"/>
      <c r="M333" s="36" t="s">
        <v>645</v>
      </c>
      <c r="O333" s="27"/>
    </row>
    <row r="334" spans="1:104" x14ac:dyDescent="0.2">
      <c r="A334" s="34"/>
      <c r="B334" s="37"/>
      <c r="C334" s="195" t="s">
        <v>646</v>
      </c>
      <c r="D334" s="196"/>
      <c r="E334" s="38">
        <v>2.2999999999999998</v>
      </c>
      <c r="F334" s="181"/>
      <c r="G334" s="40"/>
      <c r="M334" s="36" t="s">
        <v>646</v>
      </c>
      <c r="O334" s="27"/>
    </row>
    <row r="335" spans="1:104" x14ac:dyDescent="0.2">
      <c r="A335" s="34"/>
      <c r="B335" s="37"/>
      <c r="C335" s="195" t="s">
        <v>647</v>
      </c>
      <c r="D335" s="196"/>
      <c r="E335" s="38">
        <v>1.9</v>
      </c>
      <c r="F335" s="181"/>
      <c r="G335" s="40"/>
      <c r="M335" s="36" t="s">
        <v>647</v>
      </c>
      <c r="O335" s="27"/>
    </row>
    <row r="336" spans="1:104" x14ac:dyDescent="0.2">
      <c r="A336" s="34"/>
      <c r="B336" s="37"/>
      <c r="C336" s="195" t="s">
        <v>648</v>
      </c>
      <c r="D336" s="196"/>
      <c r="E336" s="38">
        <v>6.4</v>
      </c>
      <c r="F336" s="181"/>
      <c r="G336" s="40"/>
      <c r="M336" s="36" t="s">
        <v>648</v>
      </c>
      <c r="O336" s="27"/>
    </row>
    <row r="337" spans="1:104" x14ac:dyDescent="0.2">
      <c r="A337" s="28">
        <v>101</v>
      </c>
      <c r="B337" s="29" t="s">
        <v>334</v>
      </c>
      <c r="C337" s="30" t="s">
        <v>335</v>
      </c>
      <c r="D337" s="31" t="s">
        <v>24</v>
      </c>
      <c r="E337" s="32">
        <v>732.298</v>
      </c>
      <c r="F337" s="169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95" t="s">
        <v>815</v>
      </c>
      <c r="D338" s="196"/>
      <c r="E338" s="38">
        <v>513.89800000000002</v>
      </c>
      <c r="F338" s="181"/>
      <c r="G338" s="40"/>
      <c r="M338" s="36" t="s">
        <v>815</v>
      </c>
      <c r="O338" s="27"/>
    </row>
    <row r="339" spans="1:104" x14ac:dyDescent="0.2">
      <c r="A339" s="34"/>
      <c r="B339" s="37"/>
      <c r="C339" s="195" t="s">
        <v>817</v>
      </c>
      <c r="D339" s="196"/>
      <c r="E339" s="38">
        <v>189.65</v>
      </c>
      <c r="F339" s="181"/>
      <c r="G339" s="40"/>
      <c r="M339" s="36" t="s">
        <v>817</v>
      </c>
      <c r="O339" s="27"/>
    </row>
    <row r="340" spans="1:104" x14ac:dyDescent="0.2">
      <c r="A340" s="34"/>
      <c r="B340" s="37"/>
      <c r="C340" s="195" t="s">
        <v>818</v>
      </c>
      <c r="D340" s="196"/>
      <c r="E340" s="38">
        <v>28.75</v>
      </c>
      <c r="F340" s="181"/>
      <c r="G340" s="40"/>
      <c r="M340" s="36" t="s">
        <v>818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387</v>
      </c>
      <c r="G343" s="148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password="DE18" sheet="1" objects="1" scenarios="1"/>
  <mergeCells count="202">
    <mergeCell ref="C336:D336"/>
    <mergeCell ref="C338:D338"/>
    <mergeCell ref="C339:D339"/>
    <mergeCell ref="C340:D340"/>
    <mergeCell ref="C330:D330"/>
    <mergeCell ref="C331:D331"/>
    <mergeCell ref="C332:D332"/>
    <mergeCell ref="C333:D333"/>
    <mergeCell ref="C334:D334"/>
    <mergeCell ref="C335:D335"/>
    <mergeCell ref="C318:D318"/>
    <mergeCell ref="C319:D319"/>
    <mergeCell ref="C320:D320"/>
    <mergeCell ref="C321:D321"/>
    <mergeCell ref="C323:D323"/>
    <mergeCell ref="C329:D329"/>
    <mergeCell ref="C312:D312"/>
    <mergeCell ref="C313:D313"/>
    <mergeCell ref="C314:D314"/>
    <mergeCell ref="C315:D315"/>
    <mergeCell ref="C316:D316"/>
    <mergeCell ref="C317:D317"/>
    <mergeCell ref="C302:D302"/>
    <mergeCell ref="C303:D303"/>
    <mergeCell ref="C304:D304"/>
    <mergeCell ref="C309:D309"/>
    <mergeCell ref="C310:D310"/>
    <mergeCell ref="C311:D311"/>
    <mergeCell ref="C296:D296"/>
    <mergeCell ref="C297:D297"/>
    <mergeCell ref="C298:D298"/>
    <mergeCell ref="C299:D299"/>
    <mergeCell ref="C300:D300"/>
    <mergeCell ref="C301:D301"/>
    <mergeCell ref="C286:D286"/>
    <mergeCell ref="C291:D291"/>
    <mergeCell ref="C292:D292"/>
    <mergeCell ref="C293:D293"/>
    <mergeCell ref="C294:D294"/>
    <mergeCell ref="C295:D295"/>
    <mergeCell ref="C276:D276"/>
    <mergeCell ref="C277:D277"/>
    <mergeCell ref="C278:D278"/>
    <mergeCell ref="C279:D279"/>
    <mergeCell ref="C280:D280"/>
    <mergeCell ref="C284:D284"/>
    <mergeCell ref="C267:D267"/>
    <mergeCell ref="C268:D268"/>
    <mergeCell ref="C269:D269"/>
    <mergeCell ref="C273:D273"/>
    <mergeCell ref="C274:D274"/>
    <mergeCell ref="C275:D275"/>
    <mergeCell ref="C259:D259"/>
    <mergeCell ref="C260:D260"/>
    <mergeCell ref="C261:D261"/>
    <mergeCell ref="C262:D262"/>
    <mergeCell ref="C264:D264"/>
    <mergeCell ref="C266:D266"/>
    <mergeCell ref="C249:D249"/>
    <mergeCell ref="C251:D251"/>
    <mergeCell ref="C253:D253"/>
    <mergeCell ref="C254:D254"/>
    <mergeCell ref="C255:D255"/>
    <mergeCell ref="C258:D258"/>
    <mergeCell ref="C235:D235"/>
    <mergeCell ref="C237:D237"/>
    <mergeCell ref="C238:D238"/>
    <mergeCell ref="C243:D243"/>
    <mergeCell ref="C244:D244"/>
    <mergeCell ref="C246:D246"/>
    <mergeCell ref="C229:D229"/>
    <mergeCell ref="C230:D230"/>
    <mergeCell ref="C231:D231"/>
    <mergeCell ref="C232:D232"/>
    <mergeCell ref="C233:D233"/>
    <mergeCell ref="C234:D234"/>
    <mergeCell ref="C217:D217"/>
    <mergeCell ref="C218:D218"/>
    <mergeCell ref="C225:D225"/>
    <mergeCell ref="C226:D226"/>
    <mergeCell ref="C227:D227"/>
    <mergeCell ref="C228:D228"/>
    <mergeCell ref="C203:D203"/>
    <mergeCell ref="C204:D204"/>
    <mergeCell ref="C213:D213"/>
    <mergeCell ref="C214:D214"/>
    <mergeCell ref="C215:D215"/>
    <mergeCell ref="C216:D216"/>
    <mergeCell ref="C182:D182"/>
    <mergeCell ref="C183:D183"/>
    <mergeCell ref="C184:D184"/>
    <mergeCell ref="C191:D191"/>
    <mergeCell ref="C201:D201"/>
    <mergeCell ref="C202:D202"/>
    <mergeCell ref="C175:D175"/>
    <mergeCell ref="C176:D176"/>
    <mergeCell ref="C177:D177"/>
    <mergeCell ref="C178:D178"/>
    <mergeCell ref="C180:D180"/>
    <mergeCell ref="C181:D181"/>
    <mergeCell ref="C151:D151"/>
    <mergeCell ref="C152:D152"/>
    <mergeCell ref="C153:D153"/>
    <mergeCell ref="C154:D154"/>
    <mergeCell ref="C155:D155"/>
    <mergeCell ref="C174:D174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zoomScale="110" zoomScaleNormal="100" zoomScaleSheetLayoutView="110" workbookViewId="0">
      <selection activeCell="F8" sqref="F8:F31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87" t="s">
        <v>5</v>
      </c>
      <c r="B1" s="187"/>
      <c r="C1" s="187"/>
      <c r="D1" s="187"/>
      <c r="E1" s="187"/>
      <c r="F1" s="187"/>
      <c r="G1" s="187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88" t="s">
        <v>1</v>
      </c>
      <c r="B3" s="189"/>
      <c r="C3" s="1" t="s">
        <v>876</v>
      </c>
      <c r="D3" s="8"/>
      <c r="E3" s="9" t="s">
        <v>6</v>
      </c>
      <c r="F3" s="10" t="str">
        <f>[4]Rekapitulace!H1</f>
        <v>003</v>
      </c>
      <c r="G3" s="11"/>
    </row>
    <row r="4" spans="1:104" ht="13.5" thickBot="1" x14ac:dyDescent="0.25">
      <c r="A4" s="190" t="s">
        <v>2</v>
      </c>
      <c r="B4" s="191"/>
      <c r="C4" s="2" t="s">
        <v>880</v>
      </c>
      <c r="D4" s="12"/>
      <c r="E4" s="192" t="str">
        <f>[4]Rekapitulace!G2</f>
        <v>Výměna radiátorů</v>
      </c>
      <c r="F4" s="193"/>
      <c r="G4" s="194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338</v>
      </c>
      <c r="C7" s="22" t="s">
        <v>339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340</v>
      </c>
      <c r="C8" s="30" t="s">
        <v>341</v>
      </c>
      <c r="D8" s="31" t="s">
        <v>342</v>
      </c>
      <c r="E8" s="32">
        <v>16</v>
      </c>
      <c r="F8" s="169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343</v>
      </c>
      <c r="C9" s="30" t="s">
        <v>344</v>
      </c>
      <c r="D9" s="31" t="s">
        <v>342</v>
      </c>
      <c r="E9" s="32">
        <v>9</v>
      </c>
      <c r="F9" s="169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345</v>
      </c>
      <c r="C10" s="30" t="s">
        <v>346</v>
      </c>
      <c r="D10" s="31" t="s">
        <v>342</v>
      </c>
      <c r="E10" s="32">
        <v>6</v>
      </c>
      <c r="F10" s="169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179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347</v>
      </c>
      <c r="C12" s="22" t="s">
        <v>348</v>
      </c>
      <c r="D12" s="23"/>
      <c r="E12" s="24"/>
      <c r="F12" s="180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349</v>
      </c>
      <c r="C13" s="30" t="s">
        <v>350</v>
      </c>
      <c r="D13" s="31" t="s">
        <v>21</v>
      </c>
      <c r="E13" s="32">
        <v>19</v>
      </c>
      <c r="F13" s="169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95" t="s">
        <v>832</v>
      </c>
      <c r="D14" s="196"/>
      <c r="E14" s="38">
        <v>19</v>
      </c>
      <c r="F14" s="181"/>
      <c r="G14" s="40"/>
      <c r="M14" s="36" t="s">
        <v>832</v>
      </c>
      <c r="O14" s="27"/>
    </row>
    <row r="15" spans="1:104" x14ac:dyDescent="0.2">
      <c r="A15" s="28">
        <v>5</v>
      </c>
      <c r="B15" s="29" t="s">
        <v>352</v>
      </c>
      <c r="C15" s="30" t="s">
        <v>353</v>
      </c>
      <c r="D15" s="31" t="s">
        <v>21</v>
      </c>
      <c r="E15" s="32">
        <v>19</v>
      </c>
      <c r="F15" s="169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354</v>
      </c>
      <c r="C16" s="30" t="s">
        <v>355</v>
      </c>
      <c r="D16" s="31" t="s">
        <v>21</v>
      </c>
      <c r="E16" s="32">
        <v>19</v>
      </c>
      <c r="F16" s="169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356</v>
      </c>
      <c r="C17" s="30" t="s">
        <v>357</v>
      </c>
      <c r="D17" s="31" t="s">
        <v>21</v>
      </c>
      <c r="E17" s="32">
        <v>19</v>
      </c>
      <c r="F17" s="169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358</v>
      </c>
      <c r="C18" s="30" t="s">
        <v>359</v>
      </c>
      <c r="D18" s="31" t="s">
        <v>21</v>
      </c>
      <c r="E18" s="32">
        <v>19</v>
      </c>
      <c r="F18" s="169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360</v>
      </c>
      <c r="C19" s="30" t="s">
        <v>361</v>
      </c>
      <c r="D19" s="31" t="s">
        <v>21</v>
      </c>
      <c r="E19" s="32">
        <v>19</v>
      </c>
      <c r="F19" s="169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362</v>
      </c>
      <c r="C20" s="30" t="s">
        <v>363</v>
      </c>
      <c r="D20" s="31" t="s">
        <v>4</v>
      </c>
      <c r="E20" s="32">
        <v>202.54</v>
      </c>
      <c r="F20" s="169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179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364</v>
      </c>
      <c r="C22" s="22" t="s">
        <v>365</v>
      </c>
      <c r="D22" s="23"/>
      <c r="E22" s="24"/>
      <c r="F22" s="180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366</v>
      </c>
      <c r="C23" s="30" t="s">
        <v>367</v>
      </c>
      <c r="D23" s="31" t="s">
        <v>21</v>
      </c>
      <c r="E23" s="32">
        <v>19</v>
      </c>
      <c r="F23" s="169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368</v>
      </c>
      <c r="C24" s="30" t="s">
        <v>369</v>
      </c>
      <c r="D24" s="31" t="s">
        <v>96</v>
      </c>
      <c r="E24" s="32">
        <v>1</v>
      </c>
      <c r="F24" s="169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370</v>
      </c>
      <c r="C25" s="30" t="s">
        <v>923</v>
      </c>
      <c r="D25" s="31" t="s">
        <v>21</v>
      </c>
      <c r="E25" s="32">
        <v>19</v>
      </c>
      <c r="F25" s="169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371</v>
      </c>
      <c r="C26" s="30" t="s">
        <v>372</v>
      </c>
      <c r="D26" s="31" t="s">
        <v>373</v>
      </c>
      <c r="E26" s="32">
        <v>19</v>
      </c>
      <c r="F26" s="169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376</v>
      </c>
      <c r="C27" s="30" t="s">
        <v>377</v>
      </c>
      <c r="D27" s="31" t="s">
        <v>21</v>
      </c>
      <c r="E27" s="32">
        <v>19</v>
      </c>
      <c r="F27" s="169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378</v>
      </c>
      <c r="C28" s="30" t="s">
        <v>379</v>
      </c>
      <c r="D28" s="31" t="s">
        <v>96</v>
      </c>
      <c r="E28" s="32">
        <v>1450</v>
      </c>
      <c r="F28" s="169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380</v>
      </c>
      <c r="C29" s="30" t="s">
        <v>381</v>
      </c>
      <c r="D29" s="31" t="s">
        <v>96</v>
      </c>
      <c r="E29" s="32">
        <v>1000</v>
      </c>
      <c r="F29" s="169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384</v>
      </c>
      <c r="C30" s="30" t="s">
        <v>938</v>
      </c>
      <c r="D30" s="31" t="s">
        <v>21</v>
      </c>
      <c r="E30" s="32">
        <v>19</v>
      </c>
      <c r="F30" s="169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385</v>
      </c>
      <c r="C31" s="30" t="s">
        <v>386</v>
      </c>
      <c r="D31" s="31" t="s">
        <v>4</v>
      </c>
      <c r="E31" s="32">
        <v>1165.4512999999999</v>
      </c>
      <c r="F31" s="169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387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password="DE18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HmsBxmzfgpfD5nmRpQ/m3mGXHi4=</ds:DigestValue>
    </ds:Reference>
  </ds:SignedInfo>
  <ds:SignatureValue>XQNEQKizxmMfasxxGt7QxwzU9QXDKmMEci3RT5tMLhow9i7REsrTWNipiZYAdRLbQMPvdKMRWN+mv7mv4cKM+mdFZ0JhRorP4hX1rBmhZ70ZciVVutawu/DmAEVtATDCFggetEHI1SjBbUx1WveLwE+MBdktBDAWyoOOVHVpeg//jfuUTD8HtEQHzt3ZUO3wOvTV0LitwlWvrEkAxMGv3+/IUFlz8l5LsmHtaFdTUUASU0opAZ+plZV7xgsTWcKn7ZzRoQdC6AGFA6i9lE3ZUGODtYBN5Enva2HSp0pfMfm//dV/9oS+rhBgVrtdwI7WSfGjByzG/ckT3ycYsWjuTg==</ds:SignatureValue>
  <ds:KeyInfo>
    <ds:KeyValue>
      <ds:RSAKeyValue>
        <ds:Modulus>0XG544UzcrT/KyoSiRN32OKOpuGg7dujkMlPkWrTkfbKMBaF8QnhrabM1/XkgbA0XrqbuwIqaxZQKTSWyXjUG0IjPP1IAOu+8PXQz2fbdKAd+cJNsW8LNfCpeVSLSGgr7SL85SuDi3DS4ZKTQc1s+QP3G4FVgI3Ewv5XNcqCNyBTl0sTkad35Vs9OtX6qGdluNl+Rw2aT59kiFxTQel/klCcuvKcx0UEWEIRMA76Fbl/a1CAaWWicGB8UsBhgDuTSsCQkbiPBoOkFVEZbpH0ASAhF/bTcpD39N0EXvI/PcawVabox9JArajelEuVThyYJ89cF58laUag3QDIUwIOzw==</ds:Modulus>
        <ds:Exponent>AQAB</ds:Exponent>
      </ds:RSAKeyValue>
    </ds:KeyValue>
    <ds:X509Data>
      <ds:X509Certificate>MIIIUjCCBzqgAwIBAgIDHxniMA0GCSqGSIb3DQEBCwUAMF8xCzAJBgNVBAYTAkNaMSwwKgYDVQQKDCPEjGVza8OhIHBvxaF0YSwgcy5wLiBbScSMIDQ3MTE0OTgzXTEiMCAGA1UEAxMZUG9zdFNpZ251bSBRdWFsaWZpZWQgQ0EgMjAeFw0xNjA4MjYxMzI4MTNaFw0xNzA4MjYxMzI4MTNaMIIBSjELMAkGA1UEBhMCQ1oxFzAVBgNVBGETDk5UUkNaLTYwNDYwNTgwMUcwRQYDVQQKDD5Bcm3DoWRuw60gU2VydmlzbsOtLCBwxZnDrXNwxJt2a292w6Egb3JnYW5pemFjZSBbScSMIDYwNDYwNTgwXTE4MDYGA1UECwwvQXJtw6FkbsOtIFNlcnZpc27DrSwgcMWZw61zcMSbdmtvdsOhIG9yZ2FuaXphY2UxEDAOBgNVBAsTB1BFUjE2NzMxIDAeBgNVBAMMF0luZy4gS2Fyb2zDrW5hIFJ1xI1vdsOhMREwDwYDVQQEDAhSdcSNb3bDoTESMBAGA1UEKgwJS2Fyb2zDrW5hMRAwDgYDVQQFEwdQNTQzNDQ1MTIwMAYDVQQMDClSZWZlcmVudCBha3ZpemnEjW7DrWhvIG9kZMSbbGVuw60gLSBQcmFoYTCCASIwDQYJKoZIhvcNAQEBBQADggEPADCCAQoCggEBANFxueOFM3K0/ysqEokTd9jijqbhoO3bo5DJT5Fq05H2yjAWhfEJ4a2mzNf15IGwNF66m7sCKmsWUCk0lsl41BtCIzz9SADrvvD10M9n23SgHfnCTbFvCzXwqXlUi0hoK+0i/OUrg4tw0uGSk0HNbPkD9xuBVYCNxML+VzXKgjcgU5dLE5Gnd+VbPTrV+qhnZbjZfkcNmk+fZIhcU0Hpf5JQnLrynMdFBFhCETAO+hW5f2tQgGllonBgfFLAYYA7k0rAkJG4jwaDpBVRGW6R9AEgIRf203KQ9/TdBF7yPz3GsFWm6MfSQK2o3pRLlU4cmCfPXBefJWlGoN0AyFMCDs8CAwEAAaOCBCgwggQkMEkGA1UdEQRCMECBGGthcm9saW5hLnJ1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I86VNx3e2XwRjR2o/p7I669OPwzANBgkqhkiG9w0BAQsFAAOCAQEAdSx20lj21a7gxLsPUxmyHxvCXjfkWLzDrQYgMvwtLO9JIt+SyX4Lwb8aifjLTBdEBOh7+9nIjSuBQa5gfqvZFi2igyrN/F3cYoqrL4BtbRfswXSFt/t0xSkUofRHgUGoeSy4WaEpfHrQvbhhQK9QJNkg4Aha2kXQGGYuI3DrhhjU/ka1zgQwscvy+As713XkpmR8D4SDk3mB67Y86iU7ZRPNgbvjTMQfZAXt9AHMXAMC+5qh4Et4M0pJQ2vFS/os6cNZltbm8+mckCfIZKUgGkFQj63FaYd/DuT+nerzYbI8o+mThUIccg8/Equ2Jhv2PmCvuUMPxaVRBIH3CgafT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18"/>
            <RelationshipReference xmlns="http://schemas.openxmlformats.org/package/2006/digital-signature" SourceId="rId26"/>
            <RelationshipReference xmlns="http://schemas.openxmlformats.org/package/2006/digital-signature" SourceId="rId3"/>
            <RelationshipReference xmlns="http://schemas.openxmlformats.org/package/2006/digital-signature" SourceId="rId21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17"/>
            <RelationshipReference xmlns="http://schemas.openxmlformats.org/package/2006/digital-signature" SourceId="rId25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20"/>
            <RelationshipReference xmlns="http://schemas.openxmlformats.org/package/2006/digital-signature" SourceId="rId29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24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23"/>
            <RelationshipReference xmlns="http://schemas.openxmlformats.org/package/2006/digital-signature" SourceId="rId28"/>
            <RelationshipReference xmlns="http://schemas.openxmlformats.org/package/2006/digital-signature" SourceId="rId10"/>
            <RelationshipReference xmlns="http://schemas.openxmlformats.org/package/2006/digital-signature" SourceId="rId19"/>
            <RelationshipReference xmlns="http://schemas.openxmlformats.org/package/2006/digital-signature" SourceId="rId31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  <RelationshipReference xmlns="http://schemas.openxmlformats.org/package/2006/digital-signature" SourceId="rId22"/>
            <RelationshipReference xmlns="http://schemas.openxmlformats.org/package/2006/digital-signature" SourceId="rId27"/>
            <RelationshipReference xmlns="http://schemas.openxmlformats.org/package/2006/digital-signature" SourceId="rId30"/>
          </ds:Transform>
          <ds:Transform Algorithm="http://www.w3.org/TR/2001/REC-xml-c14n-20010315"/>
        </ds:Transforms>
        <ds:DigestMethod Algorithm="http://www.w3.org/2000/09/xmldsig#sha1"/>
        <ds:DigestValue>OU3JraDEayfMGQq6bTm07RYMvJQ=</ds:DigestValue>
      </ds:Reference>
      <ds:Reference URI="/xl/workbook.xml?ContentType=application/vnd.openxmlformats-officedocument.spreadsheetml.sheet.main+xml">
        <ds:DigestMethod Algorithm="http://www.w3.org/2000/09/xmldsig#sha1"/>
        <ds:DigestValue>hnz+nvyxcYe22aVDhBU/nPrG7I4=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Ohe0UQw51r6DZxeHVql8LajlKdk=</ds:DigestValue>
      </ds:Reference>
      <ds:Reference URI="/xl/worksheets/_rels/sheet1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U7CUEIIjus89uV8hommNXczPLCs=</ds:DigestValue>
      </ds:Reference>
      <ds:Reference URI="/xl/worksheets/sheet13.xml?ContentType=application/vnd.openxmlformats-officedocument.spreadsheetml.worksheet+xml">
        <ds:DigestMethod Algorithm="http://www.w3.org/2000/09/xmldsig#sha1"/>
        <ds:DigestValue>jSIf35PUogUKpfQDd0smnbCXew0=</ds:DigestValue>
      </ds:Reference>
      <ds:Reference URI="/xl/worksheets/_rels/sheet1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ibkiIuzQ2e+YaSZ+kFpdH5M+LcA=</ds:DigestValue>
      </ds:Reference>
      <ds:Reference URI="/xl/worksheets/sheet18.xml?ContentType=application/vnd.openxmlformats-officedocument.spreadsheetml.worksheet+xml">
        <ds:DigestMethod Algorithm="http://www.w3.org/2000/09/xmldsig#sha1"/>
        <ds:DigestValue>+1hmHUla6MmdXIEO8jUk3qflq5Q=</ds:DigestValue>
      </ds:Reference>
      <ds:Reference URI="/xl/externalLinks/_rels/externalLink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nkzapk/2xIbj+pFZwcCCUdcs6QU=</ds:DigestValue>
      </ds:Reference>
      <ds:Reference URI="/xl/externalLinks/externalLink6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eUPaMvYyU1aIgTmn8qleRs6SSOY=</ds:DigestValue>
      </ds:Reference>
      <ds:Reference URI="/xl/externalLinks/_rels/externalLink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78m2uVZLCx4gzD4dAk7J/w7wJ4M=</ds:DigestValue>
      </ds:Reference>
      <ds:Reference URI="/xl/externalLinks/externalLink1.xml?ContentType=application/vnd.openxmlformats-officedocument.spreadsheetml.externalLink+xml">
        <ds:DigestMethod Algorithm="http://www.w3.org/2000/09/xmldsig#sha1"/>
        <ds:DigestValue>qdHebaLikfPUAqv4NlPRfDfjl9g=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vK5LiT0X29HDCfzfQuZNXx+r+rQ=</ds:DigestValue>
      </ds:Reference>
      <ds:Reference URI="/xl/worksheets/_rels/sheet1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Vclzwqg39PLFkJdzcx3F8AQsaJo=</ds:DigestValue>
      </ds:Reference>
      <ds:Reference URI="/xl/worksheets/sheet12.xml?ContentType=application/vnd.openxmlformats-officedocument.spreadsheetml.worksheet+xml">
        <ds:DigestMethod Algorithm="http://www.w3.org/2000/09/xmldsig#sha1"/>
        <ds:DigestValue>ovonyDi6wE6FkKUh/tK7xF7HTgk=</ds:DigestValue>
      </ds:Reference>
      <ds:Reference URI="/xl/worksheets/_rels/sheet1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90J5z1TBOhifoo6InYYUeFEUQFs=</ds:DigestValue>
      </ds:Reference>
      <ds:Reference URI="/xl/worksheets/sheet17.xml?ContentType=application/vnd.openxmlformats-officedocument.spreadsheetml.worksheet+xml">
        <ds:DigestMethod Algorithm="http://www.w3.org/2000/09/xmldsig#sha1"/>
        <ds:DigestValue>UCIYs2+UtUgtJWWhGPR5pymgRyI=</ds:DigestValue>
      </ds:Reference>
      <ds:Reference URI="/xl/externalLinks/_rels/externalLink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gvr5CEikmcbN13lK3SibdGLB9Go=</ds:DigestValue>
      </ds:Reference>
      <ds:Reference URI="/xl/externalLinks/externalLink5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d65CK+G7v9zdgKPI6FSHF6lWJiI=</ds:DigestValue>
      </ds:Reference>
      <ds:Reference URI="/xl/worksheets/_rels/sheet1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DFdJzDLZ8OTJcoQLID9K1l3GaC8=</ds:DigestValue>
      </ds:Reference>
      <ds:Reference URI="/xl/worksheets/sheet16.xml?ContentType=application/vnd.openxmlformats-officedocument.spreadsheetml.worksheet+xml">
        <ds:DigestMethod Algorithm="http://www.w3.org/2000/09/xmldsig#sha1"/>
        <ds:DigestValue>yPUZCOyo5YrrD0EhpZ5SPgDJsIY=</ds:DigestValue>
      </ds:Reference>
      <ds:Reference URI="/xl/worksheets/_rels/sheet2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zFBIT+73NUIg0ZpWj1ECB0YRvIE=</ds:DigestValue>
      </ds:Reference>
      <ds:Reference URI="/xl/worksheets/sheet20.xml?ContentType=application/vnd.openxmlformats-officedocument.spreadsheetml.worksheet+xml">
        <ds:DigestMethod Algorithm="http://www.w3.org/2000/09/xmldsig#sha1"/>
        <ds:DigestValue>vWtbQwsa+6Bxo233TNzgtfBgk08=</ds:DigestValue>
      </ds:Reference>
      <ds:Reference URI="/xl/styles.xml?ContentType=application/vnd.openxmlformats-officedocument.spreadsheetml.styles+xml">
        <ds:DigestMethod Algorithm="http://www.w3.org/2000/09/xmldsig#sha1"/>
        <ds:DigestValue>LdDjGhV6qkWPRXaeUYJNAva0N94=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oUBoL2AmFnhoWLJdcAasGtq0c1s=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iBxKKWnDlWBv4GrMa1b0uvA+TmY=</ds:DigestValue>
      </ds:Reference>
      <ds:Reference URI="/xl/worksheets/_rels/sheet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PxK0qP4o06/lzq3VVh8E9mUG7h0=</ds:DigestValue>
      </ds:Reference>
      <ds:Reference URI="/xl/worksheets/sheet11.xml?ContentType=application/vnd.openxmlformats-officedocument.spreadsheetml.worksheet+xml">
        <ds:DigestMethod Algorithm="http://www.w3.org/2000/09/xmldsig#sha1"/>
        <ds:DigestValue>Y7qENgl+svTIjt4jM4ym8EmyJxE=</ds:DigestValue>
      </ds:Reference>
      <ds:Reference URI="/xl/externalLinks/_rels/externalLink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qrgLjhGjh6Z0k6ugyEyDAbQ/2tA=</ds:DigestValue>
      </ds:Reference>
      <ds:Reference URI="/xl/externalLinks/externalLink4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hCwtRQA7hswxBoS/tTR1Urr/mKw=</ds:DigestValue>
      </ds:Reference>
      <ds:Reference URI="/xl/worksheets/_rels/sheet1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wq4CjvcIXrAyAs/vmq7dZAl44ms=</ds:DigestValue>
      </ds:Reference>
      <ds:Reference URI="/xl/worksheets/sheet15.xml?ContentType=application/vnd.openxmlformats-officedocument.spreadsheetml.worksheet+xml">
        <ds:DigestMethod Algorithm="http://www.w3.org/2000/09/xmldsig#sha1"/>
        <ds:DigestValue>oVXxnHA59PKrFufYooRLgxk3Aq4=</ds:DigestValue>
      </ds:Reference>
      <ds:Reference URI="/xl/externalLinks/_rels/externalLink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SBBICKPqaU9FTn38QtoRdfI5VOY=</ds:DigestValue>
      </ds:Reference>
      <ds:Reference URI="/xl/externalLinks/externalLink3.xml?ContentType=application/vnd.openxmlformats-officedocument.spreadsheetml.externalLink+xml">
        <ds:DigestMethod Algorithm="http://www.w3.org/2000/09/xmldsig#sha1"/>
        <ds:DigestValue>5U0N0QARhpkQtVhKtKLbUJoCNmY=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LPejZ6yBAfuuMiUZm6rOO7mcndA=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lNRxVxsJGEJHZVR9s+G/1u0RjbI=</ds:DigestValue>
      </ds:Reference>
      <ds:Reference URI="/xl/worksheets/_rels/sheet1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4OyBNgaQZMCiDe/IHDjNth6hUhA=</ds:DigestValue>
      </ds:Reference>
      <ds:Reference URI="/xl/worksheets/sheet19.xml?ContentType=application/vnd.openxmlformats-officedocument.spreadsheetml.worksheet+xml">
        <ds:DigestMethod Algorithm="http://www.w3.org/2000/09/xmldsig#sha1"/>
        <ds:DigestValue>HiM+9CWtjuHDdxeaTJqtzqasbpg=</ds:DigestValue>
      </ds:Reference>
      <ds:Reference URI="/xl/calcChain.xml?ContentType=application/vnd.openxmlformats-officedocument.spreadsheetml.calcChain+xml">
        <ds:DigestMethod Algorithm="http://www.w3.org/2000/09/xmldsig#sha1"/>
        <ds:DigestValue>Oh72YAdcVuXX++oeWgdT8tdi5hs=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qscSobREESci5+qnslHXD3MCE/k=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LmiIvrdzKyOhZtVozeqvcH95Mzw=</ds:DigestValue>
      </ds:Reference>
      <ds:Reference URI="/xl/worksheets/_rels/sheet1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n+0vGARnVcePbMd38IPwNKCZjEA=</ds:DigestValue>
      </ds:Reference>
      <ds:Reference URI="/xl/worksheets/sheet14.xml?ContentType=application/vnd.openxmlformats-officedocument.spreadsheetml.worksheet+xml">
        <ds:DigestMethod Algorithm="http://www.w3.org/2000/09/xmldsig#sha1"/>
        <ds:DigestValue>k6PWXqR39QtjGbBn4nP+OnlOUwQ=</ds:DigestValue>
      </ds:Reference>
      <ds:Reference URI="/xl/externalLinks/_rels/externalLink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DltiXzicY+B5Pmdz0ipl/kUMPVI=</ds:DigestValue>
      </ds:Reference>
      <ds:Reference URI="/xl/externalLinks/externalLink2.xml?ContentType=application/vnd.openxmlformats-officedocument.spreadsheetml.externalLink+xml">
        <ds:DigestMethod Algorithm="http://www.w3.org/2000/09/xmldsig#sha1"/>
        <ds:DigestValue>8ZylnwxEZVpWJMH2isgjZwiRn0o=</ds:DigestValue>
      </ds:Reference>
      <ds:Reference URI="/xl/externalLinks/_rels/externalLink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0NurC1t9I5X3lf721gpX2Zvm80U=</ds:DigestValue>
      </ds:Reference>
      <ds:Reference URI="/xl/externalLinks/externalLink7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kPUorBvAWioC2RRThjko2VsozJQ=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3.bin?ContentType=application/vnd.openxmlformats-officedocument.spreadsheetml.printerSettings">
        <ds:DigestMethod Algorithm="http://www.w3.org/2000/09/xmldsig#sha1"/>
        <ds:DigestValue>my79CKaB1+6DYfvKUJyTO7Xg8P0=</ds:DigestValue>
      </ds:Reference>
      <ds:Reference URI="/xl/printerSettings/printerSettings18.bin?ContentType=application/vnd.openxmlformats-officedocument.spreadsheetml.printerSettings">
        <ds:DigestMethod Algorithm="http://www.w3.org/2000/09/xmldsig#sha1"/>
        <ds:DigestValue>c1FyVd5dqOeV5687d/3QVOmmi0U=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my79CKaB1+6DYfvKUJyTO7Xg8P0=</ds:DigestValue>
      </ds:Reference>
      <ds:Reference URI="/xl/printerSettings/printerSettings12.bin?ContentType=application/vnd.openxmlformats-officedocument.spreadsheetml.printerSettings">
        <ds:DigestMethod Algorithm="http://www.w3.org/2000/09/xmldsig#sha1"/>
        <ds:DigestValue>c1FyVd5dqOeV5687d/3QVOmmi0U=</ds:DigestValue>
      </ds:Reference>
      <ds:Reference URI="/xl/printerSettings/printerSettings17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de6zetkSAoXuEPRylVze/mMg6io=</ds:DigestValue>
      </ds:Reference>
      <ds:Reference URI="/xl/printerSettings/printerSettings16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0.bin?ContentType=application/vnd.openxmlformats-officedocument.spreadsheetml.printerSettings">
        <ds:DigestMethod Algorithm="http://www.w3.org/2000/09/xmldsig#sha1"/>
        <ds:DigestValue>Rn+oejuJNVQoi1gGwFZ1AkHsHJw=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c1FyVd5dqOeV5687d/3QVOmmi0U=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c1FyVd5dqOeV5687d/3QVOmmi0U=</ds:DigestValue>
      </ds:Reference>
      <ds:Reference URI="/xl/printerSettings/printerSettings11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c1FyVd5dqOeV5687d/3QVOmmi0U=</ds:DigestValue>
      </ds:Reference>
      <ds:Reference URI="/xl/printerSettings/printerSettings15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0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9.bin?ContentType=application/vnd.openxmlformats-officedocument.spreadsheetml.printerSettings">
        <ds:DigestMethod Algorithm="http://www.w3.org/2000/09/xmldsig#sha1"/>
        <ds:DigestValue>my79CKaB1+6DYfvKUJyTO7Xg8P0=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docProps/core.xml?ContentType=application/vnd.openxmlformats-package.core-properties+xml">
        <ds:DigestMethod Algorithm="http://www.w3.org/2000/09/xmldsig#sha1"/>
        <ds:DigestValue>xONn2rrfS7fwoqyl8fPmVELIX4o=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2017-05-10T13:48:58.6Z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23</vt:i4>
      </vt:variant>
    </vt:vector>
  </HeadingPairs>
  <TitlesOfParts>
    <vt:vector size="43" baseType="lpstr">
      <vt:lpstr>Kryci_list</vt:lpstr>
      <vt:lpstr>Stav_1NP</vt:lpstr>
      <vt:lpstr>UT_1NP</vt:lpstr>
      <vt:lpstr>ZTI_1NP</vt:lpstr>
      <vt:lpstr>ELO_1NP</vt:lpstr>
      <vt:lpstr>ELO_RO_1NP</vt:lpstr>
      <vt:lpstr>VZT_1NP</vt:lpstr>
      <vt:lpstr>Stav_2NP</vt:lpstr>
      <vt:lpstr>UT_2NP</vt:lpstr>
      <vt:lpstr>ZTI_2NP</vt:lpstr>
      <vt:lpstr>ELO_2NP</vt:lpstr>
      <vt:lpstr>ELO_RO_2NP</vt:lpstr>
      <vt:lpstr>VZT_2NP</vt:lpstr>
      <vt:lpstr>Stav_3NP</vt:lpstr>
      <vt:lpstr>UT_3NP</vt:lpstr>
      <vt:lpstr>ZTI_3NP</vt:lpstr>
      <vt:lpstr>ELO_3NP</vt:lpstr>
      <vt:lpstr>ELO_RO_3NP</vt:lpstr>
      <vt:lpstr>VZT_3NP</vt:lpstr>
      <vt:lpstr>ELO_HZS</vt:lpstr>
      <vt:lpstr>Stav_1NP!Názvy_tisku</vt:lpstr>
      <vt:lpstr>ELO_2NP!Oblast_tisku</vt:lpstr>
      <vt:lpstr>ELO_3NP!Oblast_tisku</vt:lpstr>
      <vt:lpstr>ELO_HZS!Oblast_tisku</vt:lpstr>
      <vt:lpstr>Stav_1NP!Oblast_tisku</vt:lpstr>
      <vt:lpstr>Stav_2NP!Oblast_tisku</vt:lpstr>
      <vt:lpstr>Stav_3NP!Oblast_tisku</vt:lpstr>
      <vt:lpstr>UT_1NP!Oblast_tisku</vt:lpstr>
      <vt:lpstr>UT_2NP!Oblast_tisku</vt:lpstr>
      <vt:lpstr>UT_3NP!Oblast_tisku</vt:lpstr>
      <vt:lpstr>VZT_1NP!Oblast_tisku</vt:lpstr>
      <vt:lpstr>VZT_2NP!Oblast_tisku</vt:lpstr>
      <vt:lpstr>VZT_3NP!Oblast_tisku</vt:lpstr>
      <vt:lpstr>ZTI_1NP!Oblast_tisku</vt:lpstr>
      <vt:lpstr>ZTI_2NP!Oblast_tisku</vt:lpstr>
      <vt:lpstr>ZTI_3NP!Oblast_tisku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ONDRUJ Vaclav</cp:lastModifiedBy>
  <cp:lastPrinted>2017-03-01T10:10:10Z</cp:lastPrinted>
  <dcterms:created xsi:type="dcterms:W3CDTF">2016-12-06T12:24:23Z</dcterms:created>
  <dcterms:modified xsi:type="dcterms:W3CDTF">2017-05-09T11:08:39Z</dcterms:modified>
</cp:coreProperties>
</file>