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covak\Desktop\VZ_moje\ZAKÁZKY\ZPŘ\03_ Brno, Tř. gen. Píky 4- zlepšení podmínek bydlení na pokojích v 5. NP\2 Zadávací dokumentace\"/>
    </mc:Choice>
  </mc:AlternateContent>
  <bookViews>
    <workbookView xWindow="0" yWindow="0" windowWidth="13035" windowHeight="8955"/>
  </bookViews>
  <sheets>
    <sheet name="Rekapitulace stavby" sheetId="1" r:id="rId1"/>
    <sheet name="1 - Rekonstrukce 5.NP" sheetId="2" r:id="rId2"/>
    <sheet name="2 - Silnoproud" sheetId="3" r:id="rId3"/>
    <sheet name="3 - Slaboproud" sheetId="4" r:id="rId4"/>
    <sheet name="4 - Zdravotechnika" sheetId="5" r:id="rId5"/>
    <sheet name="5 - Vedlejší rozpočtové n..." sheetId="6" r:id="rId6"/>
    <sheet name="Pokyny pro vyplnění" sheetId="7" r:id="rId7"/>
  </sheets>
  <definedNames>
    <definedName name="_xlnm._FilterDatabase" localSheetId="1" hidden="1">'1 - Rekonstrukce 5.NP'!$C$93:$K$93</definedName>
    <definedName name="_xlnm._FilterDatabase" localSheetId="2" hidden="1">'2 - Silnoproud'!$C$79:$K$79</definedName>
    <definedName name="_xlnm._FilterDatabase" localSheetId="3" hidden="1">'3 - Slaboproud'!$C$78:$K$78</definedName>
    <definedName name="_xlnm._FilterDatabase" localSheetId="4" hidden="1">'4 - Zdravotechnika'!$C$84:$K$84</definedName>
    <definedName name="_xlnm._FilterDatabase" localSheetId="5" hidden="1">'5 - Vedlejší rozpočtové n...'!$C$78:$K$78</definedName>
    <definedName name="_xlnm.Print_Titles" localSheetId="1">'1 - Rekonstrukce 5.NP'!$93:$93</definedName>
    <definedName name="_xlnm.Print_Titles" localSheetId="2">'2 - Silnoproud'!$79:$79</definedName>
    <definedName name="_xlnm.Print_Titles" localSheetId="3">'3 - Slaboproud'!$78:$78</definedName>
    <definedName name="_xlnm.Print_Titles" localSheetId="4">'4 - Zdravotechnika'!$84:$84</definedName>
    <definedName name="_xlnm.Print_Titles" localSheetId="5">'5 - Vedlejší rozpočtové n...'!$78:$78</definedName>
    <definedName name="_xlnm.Print_Titles" localSheetId="0">'Rekapitulace stavby'!$49:$49</definedName>
    <definedName name="_xlnm.Print_Area" localSheetId="1">'1 - Rekonstrukce 5.NP'!$C$4:$J$36,'1 - Rekonstrukce 5.NP'!$C$42:$J$75,'1 - Rekonstrukce 5.NP'!$C$81:$K$752</definedName>
    <definedName name="_xlnm.Print_Area" localSheetId="2">'2 - Silnoproud'!$C$4:$J$36,'2 - Silnoproud'!$C$42:$J$61,'2 - Silnoproud'!$C$67:$K$132</definedName>
    <definedName name="_xlnm.Print_Area" localSheetId="3">'3 - Slaboproud'!$C$4:$J$36,'3 - Slaboproud'!$C$42:$J$60,'3 - Slaboproud'!$C$66:$K$94</definedName>
    <definedName name="_xlnm.Print_Area" localSheetId="4">'4 - Zdravotechnika'!$C$4:$J$36,'4 - Zdravotechnika'!$C$42:$J$66,'4 - Zdravotechnika'!$C$72:$K$213</definedName>
    <definedName name="_xlnm.Print_Area" localSheetId="5">'5 - Vedlejší rozpočtové n...'!$C$4:$J$36,'5 - Vedlejší rozpočtové n...'!$C$42:$J$60,'5 - Vedlejší rozpočtové n...'!$C$66:$K$84</definedName>
    <definedName name="_xlnm.Print_Area" localSheetId="6">'Pokyny pro vyplnění'!$B$2:$K$69,'Pokyny pro vyplnění'!$B$72:$K$116,'Pokyny pro vyplnění'!$B$119:$K$188,'Pokyny pro vyplnění'!$B$192:$K$212</definedName>
    <definedName name="_xlnm.Print_Area" localSheetId="0">'Rekapitulace stavby'!$D$4:$AO$33,'Rekapitulace stavby'!$C$39:$AQ$57</definedName>
  </definedNames>
  <calcPr calcId="152511" fullCalcOnLoad="1" iterateCount="1"/>
</workbook>
</file>

<file path=xl/calcChain.xml><?xml version="1.0" encoding="utf-8"?>
<calcChain xmlns="http://schemas.openxmlformats.org/spreadsheetml/2006/main">
  <c r="E7" i="2" l="1"/>
  <c r="J12" i="2"/>
  <c r="J17" i="2"/>
  <c r="E18" i="2"/>
  <c r="J18" i="2"/>
  <c r="E45" i="2"/>
  <c r="E47" i="2"/>
  <c r="F49" i="2"/>
  <c r="J49" i="2"/>
  <c r="F51" i="2"/>
  <c r="J51" i="2"/>
  <c r="E84" i="2"/>
  <c r="E86" i="2"/>
  <c r="F88" i="2"/>
  <c r="J88" i="2"/>
  <c r="F90" i="2"/>
  <c r="J90" i="2"/>
  <c r="J97" i="2"/>
  <c r="P97" i="2"/>
  <c r="P96" i="2" s="1"/>
  <c r="R97" i="2"/>
  <c r="T97" i="2"/>
  <c r="BE97" i="2"/>
  <c r="BF97" i="2"/>
  <c r="J31" i="2" s="1"/>
  <c r="AW52" i="1" s="1"/>
  <c r="BG97" i="2"/>
  <c r="BH97" i="2"/>
  <c r="BI97" i="2"/>
  <c r="BK97" i="2"/>
  <c r="BK96" i="2" s="1"/>
  <c r="J109" i="2"/>
  <c r="P109" i="2"/>
  <c r="R109" i="2"/>
  <c r="T109" i="2"/>
  <c r="T96" i="2" s="1"/>
  <c r="BE109" i="2"/>
  <c r="BF109" i="2"/>
  <c r="BG109" i="2"/>
  <c r="BH109" i="2"/>
  <c r="BI109" i="2"/>
  <c r="BK109" i="2"/>
  <c r="J116" i="2"/>
  <c r="P116" i="2"/>
  <c r="R116" i="2"/>
  <c r="T116" i="2"/>
  <c r="BE116" i="2"/>
  <c r="BF116" i="2"/>
  <c r="BG116" i="2"/>
  <c r="BH116" i="2"/>
  <c r="BI116" i="2"/>
  <c r="BK116" i="2"/>
  <c r="J154" i="2"/>
  <c r="P154" i="2"/>
  <c r="R154" i="2"/>
  <c r="T154" i="2"/>
  <c r="BE154" i="2"/>
  <c r="BF154" i="2"/>
  <c r="BG154" i="2"/>
  <c r="BH154" i="2"/>
  <c r="BI154" i="2"/>
  <c r="BK154" i="2"/>
  <c r="J164" i="2"/>
  <c r="P164" i="2"/>
  <c r="R164" i="2"/>
  <c r="T164" i="2"/>
  <c r="BE164" i="2"/>
  <c r="BF164" i="2"/>
  <c r="BG164" i="2"/>
  <c r="BH164" i="2"/>
  <c r="BI164" i="2"/>
  <c r="BK164" i="2"/>
  <c r="J168" i="2"/>
  <c r="P168" i="2"/>
  <c r="R168" i="2"/>
  <c r="T168" i="2"/>
  <c r="BE168" i="2"/>
  <c r="BF168" i="2"/>
  <c r="BG168" i="2"/>
  <c r="BH168" i="2"/>
  <c r="BI168" i="2"/>
  <c r="BK168" i="2"/>
  <c r="J180" i="2"/>
  <c r="P180" i="2"/>
  <c r="R180" i="2"/>
  <c r="T180" i="2"/>
  <c r="BE180" i="2"/>
  <c r="BF180" i="2"/>
  <c r="BG180" i="2"/>
  <c r="BH180" i="2"/>
  <c r="BI180" i="2"/>
  <c r="BK180" i="2"/>
  <c r="P200" i="2"/>
  <c r="J201" i="2"/>
  <c r="P201" i="2"/>
  <c r="R201" i="2"/>
  <c r="T201" i="2"/>
  <c r="T200" i="2" s="1"/>
  <c r="BE201" i="2"/>
  <c r="BF201" i="2"/>
  <c r="BG201" i="2"/>
  <c r="BH201" i="2"/>
  <c r="BI201" i="2"/>
  <c r="BK201" i="2"/>
  <c r="BK200" i="2"/>
  <c r="J200" i="2"/>
  <c r="J59" i="2" s="1"/>
  <c r="J213" i="2"/>
  <c r="P213" i="2"/>
  <c r="R213" i="2"/>
  <c r="T213" i="2"/>
  <c r="BE213" i="2"/>
  <c r="BF213" i="2"/>
  <c r="BG213" i="2"/>
  <c r="BH213" i="2"/>
  <c r="BI213" i="2"/>
  <c r="BK213" i="2"/>
  <c r="J217" i="2"/>
  <c r="P217" i="2"/>
  <c r="R217" i="2"/>
  <c r="T217" i="2"/>
  <c r="BE217" i="2"/>
  <c r="BF217" i="2"/>
  <c r="BG217" i="2"/>
  <c r="BH217" i="2"/>
  <c r="BI217" i="2"/>
  <c r="BK217" i="2"/>
  <c r="J229" i="2"/>
  <c r="P229" i="2"/>
  <c r="R229" i="2"/>
  <c r="T229" i="2"/>
  <c r="BE229" i="2"/>
  <c r="BF229" i="2"/>
  <c r="BG229" i="2"/>
  <c r="BH229" i="2"/>
  <c r="BI229" i="2"/>
  <c r="BK229" i="2"/>
  <c r="R274" i="2"/>
  <c r="J275" i="2"/>
  <c r="P275" i="2"/>
  <c r="R275" i="2"/>
  <c r="T275" i="2"/>
  <c r="BE275" i="2"/>
  <c r="BF275" i="2"/>
  <c r="BG275" i="2"/>
  <c r="BH275" i="2"/>
  <c r="BI275" i="2"/>
  <c r="BK275" i="2"/>
  <c r="J276" i="2"/>
  <c r="P276" i="2"/>
  <c r="R276" i="2"/>
  <c r="T276" i="2"/>
  <c r="BE276" i="2"/>
  <c r="BF276" i="2"/>
  <c r="BG276" i="2"/>
  <c r="BH276" i="2"/>
  <c r="BI276" i="2"/>
  <c r="BK276" i="2"/>
  <c r="J277" i="2"/>
  <c r="P277" i="2"/>
  <c r="R277" i="2"/>
  <c r="T277" i="2"/>
  <c r="BE277" i="2"/>
  <c r="BF277" i="2"/>
  <c r="BG277" i="2"/>
  <c r="BH277" i="2"/>
  <c r="BI277" i="2"/>
  <c r="BK277" i="2"/>
  <c r="J279" i="2"/>
  <c r="P279" i="2"/>
  <c r="R279" i="2"/>
  <c r="T279" i="2"/>
  <c r="BE279" i="2"/>
  <c r="BF279" i="2"/>
  <c r="BG279" i="2"/>
  <c r="BH279" i="2"/>
  <c r="BI279" i="2"/>
  <c r="BK279" i="2"/>
  <c r="J280" i="2"/>
  <c r="P280" i="2"/>
  <c r="R280" i="2"/>
  <c r="T280" i="2"/>
  <c r="BE280" i="2"/>
  <c r="BF280" i="2"/>
  <c r="BG280" i="2"/>
  <c r="BH280" i="2"/>
  <c r="BI280" i="2"/>
  <c r="BK280" i="2"/>
  <c r="J281" i="2"/>
  <c r="P281" i="2"/>
  <c r="R281" i="2"/>
  <c r="T281" i="2"/>
  <c r="BE281" i="2"/>
  <c r="BF281" i="2"/>
  <c r="BG281" i="2"/>
  <c r="BH281" i="2"/>
  <c r="BI281" i="2"/>
  <c r="BK281" i="2"/>
  <c r="J283" i="2"/>
  <c r="P283" i="2"/>
  <c r="P282" i="2" s="1"/>
  <c r="R283" i="2"/>
  <c r="R282" i="2" s="1"/>
  <c r="T283" i="2"/>
  <c r="T282" i="2" s="1"/>
  <c r="BE283" i="2"/>
  <c r="BF283" i="2"/>
  <c r="BG283" i="2"/>
  <c r="BH283" i="2"/>
  <c r="BI283" i="2"/>
  <c r="BK283" i="2"/>
  <c r="BK282" i="2" s="1"/>
  <c r="J282" i="2" s="1"/>
  <c r="J61" i="2"/>
  <c r="J286" i="2"/>
  <c r="P286" i="2"/>
  <c r="P285" i="2" s="1"/>
  <c r="R286" i="2"/>
  <c r="R285" i="2" s="1"/>
  <c r="T286" i="2"/>
  <c r="BE286" i="2"/>
  <c r="BF286" i="2"/>
  <c r="BG286" i="2"/>
  <c r="BH286" i="2"/>
  <c r="BI286" i="2"/>
  <c r="BK286" i="2"/>
  <c r="BK285" i="2"/>
  <c r="J290" i="2"/>
  <c r="P290" i="2"/>
  <c r="R290" i="2"/>
  <c r="T290" i="2"/>
  <c r="BE290" i="2"/>
  <c r="BF290" i="2"/>
  <c r="BG290" i="2"/>
  <c r="BH290" i="2"/>
  <c r="BI290" i="2"/>
  <c r="BK290" i="2"/>
  <c r="J292" i="2"/>
  <c r="P292" i="2"/>
  <c r="R292" i="2"/>
  <c r="T292" i="2"/>
  <c r="BE292" i="2"/>
  <c r="BF292" i="2"/>
  <c r="BG292" i="2"/>
  <c r="BH292" i="2"/>
  <c r="BI292" i="2"/>
  <c r="BK292" i="2"/>
  <c r="J305" i="2"/>
  <c r="P305" i="2"/>
  <c r="R305" i="2"/>
  <c r="T305" i="2"/>
  <c r="BE305" i="2"/>
  <c r="BF305" i="2"/>
  <c r="BG305" i="2"/>
  <c r="BH305" i="2"/>
  <c r="BI305" i="2"/>
  <c r="BK305" i="2"/>
  <c r="J307" i="2"/>
  <c r="P307" i="2"/>
  <c r="R307" i="2"/>
  <c r="T307" i="2"/>
  <c r="BE307" i="2"/>
  <c r="BF307" i="2"/>
  <c r="BG307" i="2"/>
  <c r="BH307" i="2"/>
  <c r="BI307" i="2"/>
  <c r="BK307" i="2"/>
  <c r="J311" i="2"/>
  <c r="P311" i="2"/>
  <c r="R311" i="2"/>
  <c r="T311" i="2"/>
  <c r="BE311" i="2"/>
  <c r="BF311" i="2"/>
  <c r="BG311" i="2"/>
  <c r="BH311" i="2"/>
  <c r="BI311" i="2"/>
  <c r="BK311" i="2"/>
  <c r="J324" i="2"/>
  <c r="P324" i="2"/>
  <c r="R324" i="2"/>
  <c r="T324" i="2"/>
  <c r="BE324" i="2"/>
  <c r="BF324" i="2"/>
  <c r="BG324" i="2"/>
  <c r="BH324" i="2"/>
  <c r="BI324" i="2"/>
  <c r="BK324" i="2"/>
  <c r="J326" i="2"/>
  <c r="P326" i="2"/>
  <c r="R326" i="2"/>
  <c r="T326" i="2"/>
  <c r="BE326" i="2"/>
  <c r="BF326" i="2"/>
  <c r="BG326" i="2"/>
  <c r="BH326" i="2"/>
  <c r="BI326" i="2"/>
  <c r="BK326" i="2"/>
  <c r="BK325" i="2" s="1"/>
  <c r="J325" i="2"/>
  <c r="J64" i="2" s="1"/>
  <c r="J336" i="2"/>
  <c r="P336" i="2"/>
  <c r="R336" i="2"/>
  <c r="R325" i="2" s="1"/>
  <c r="T336" i="2"/>
  <c r="BE336" i="2"/>
  <c r="BF336" i="2"/>
  <c r="BG336" i="2"/>
  <c r="BH336" i="2"/>
  <c r="BI336" i="2"/>
  <c r="BK336" i="2"/>
  <c r="J338" i="2"/>
  <c r="P338" i="2"/>
  <c r="R338" i="2"/>
  <c r="T338" i="2"/>
  <c r="BE338" i="2"/>
  <c r="BF338" i="2"/>
  <c r="BG338" i="2"/>
  <c r="BH338" i="2"/>
  <c r="BI338" i="2"/>
  <c r="BK338" i="2"/>
  <c r="J340" i="2"/>
  <c r="P340" i="2"/>
  <c r="P339" i="2" s="1"/>
  <c r="R340" i="2"/>
  <c r="R339" i="2" s="1"/>
  <c r="T340" i="2"/>
  <c r="T339" i="2" s="1"/>
  <c r="BE340" i="2"/>
  <c r="BF340" i="2"/>
  <c r="BG340" i="2"/>
  <c r="BH340" i="2"/>
  <c r="BI340" i="2"/>
  <c r="BK340" i="2"/>
  <c r="BK339" i="2" s="1"/>
  <c r="J339" i="2"/>
  <c r="J65" i="2" s="1"/>
  <c r="J342" i="2"/>
  <c r="P342" i="2"/>
  <c r="R342" i="2"/>
  <c r="T342" i="2"/>
  <c r="BE342" i="2"/>
  <c r="BF342" i="2"/>
  <c r="BG342" i="2"/>
  <c r="BH342" i="2"/>
  <c r="BI342" i="2"/>
  <c r="BK342" i="2"/>
  <c r="J350" i="2"/>
  <c r="P350" i="2"/>
  <c r="R350" i="2"/>
  <c r="T350" i="2"/>
  <c r="T341" i="2" s="1"/>
  <c r="BE350" i="2"/>
  <c r="BF350" i="2"/>
  <c r="BG350" i="2"/>
  <c r="BH350" i="2"/>
  <c r="BI350" i="2"/>
  <c r="BK350" i="2"/>
  <c r="J353" i="2"/>
  <c r="P353" i="2"/>
  <c r="R353" i="2"/>
  <c r="T353" i="2"/>
  <c r="BE353" i="2"/>
  <c r="BF353" i="2"/>
  <c r="BG353" i="2"/>
  <c r="BH353" i="2"/>
  <c r="BI353" i="2"/>
  <c r="BK353" i="2"/>
  <c r="J358" i="2"/>
  <c r="P358" i="2"/>
  <c r="R358" i="2"/>
  <c r="T358" i="2"/>
  <c r="BE358" i="2"/>
  <c r="BF358" i="2"/>
  <c r="BG358" i="2"/>
  <c r="BH358" i="2"/>
  <c r="BI358" i="2"/>
  <c r="BK358" i="2"/>
  <c r="J361" i="2"/>
  <c r="P361" i="2"/>
  <c r="R361" i="2"/>
  <c r="T361" i="2"/>
  <c r="BE361" i="2"/>
  <c r="BF361" i="2"/>
  <c r="BG361" i="2"/>
  <c r="BH361" i="2"/>
  <c r="BI361" i="2"/>
  <c r="BK361" i="2"/>
  <c r="J365" i="2"/>
  <c r="P365" i="2"/>
  <c r="R365" i="2"/>
  <c r="T365" i="2"/>
  <c r="BE365" i="2"/>
  <c r="BF365" i="2"/>
  <c r="BG365" i="2"/>
  <c r="BH365" i="2"/>
  <c r="BI365" i="2"/>
  <c r="BK365" i="2"/>
  <c r="J369" i="2"/>
  <c r="P369" i="2"/>
  <c r="R369" i="2"/>
  <c r="T369" i="2"/>
  <c r="BE369" i="2"/>
  <c r="BF369" i="2"/>
  <c r="BG369" i="2"/>
  <c r="BH369" i="2"/>
  <c r="BI369" i="2"/>
  <c r="BK369" i="2"/>
  <c r="J373" i="2"/>
  <c r="P373" i="2"/>
  <c r="R373" i="2"/>
  <c r="T373" i="2"/>
  <c r="BE373" i="2"/>
  <c r="BF373" i="2"/>
  <c r="BG373" i="2"/>
  <c r="BH373" i="2"/>
  <c r="BI373" i="2"/>
  <c r="BK373" i="2"/>
  <c r="J375" i="2"/>
  <c r="P375" i="2"/>
  <c r="R375" i="2"/>
  <c r="T375" i="2"/>
  <c r="T374" i="2" s="1"/>
  <c r="BE375" i="2"/>
  <c r="BF375" i="2"/>
  <c r="BG375" i="2"/>
  <c r="BH375" i="2"/>
  <c r="BI375" i="2"/>
  <c r="BK375" i="2"/>
  <c r="J382" i="2"/>
  <c r="P382" i="2"/>
  <c r="P374" i="2" s="1"/>
  <c r="R382" i="2"/>
  <c r="T382" i="2"/>
  <c r="BE382" i="2"/>
  <c r="BF382" i="2"/>
  <c r="BG382" i="2"/>
  <c r="BH382" i="2"/>
  <c r="BI382" i="2"/>
  <c r="BK382" i="2"/>
  <c r="BK374" i="2" s="1"/>
  <c r="J374" i="2" s="1"/>
  <c r="J67" i="2" s="1"/>
  <c r="J391" i="2"/>
  <c r="P391" i="2"/>
  <c r="R391" i="2"/>
  <c r="T391" i="2"/>
  <c r="BE391" i="2"/>
  <c r="BF391" i="2"/>
  <c r="BG391" i="2"/>
  <c r="BH391" i="2"/>
  <c r="BI391" i="2"/>
  <c r="BK391" i="2"/>
  <c r="J400" i="2"/>
  <c r="P400" i="2"/>
  <c r="R400" i="2"/>
  <c r="T400" i="2"/>
  <c r="BE400" i="2"/>
  <c r="BF400" i="2"/>
  <c r="BG400" i="2"/>
  <c r="BH400" i="2"/>
  <c r="BI400" i="2"/>
  <c r="BK400" i="2"/>
  <c r="J402" i="2"/>
  <c r="P402" i="2"/>
  <c r="R402" i="2"/>
  <c r="T402" i="2"/>
  <c r="BE402" i="2"/>
  <c r="BF402" i="2"/>
  <c r="BG402" i="2"/>
  <c r="BH402" i="2"/>
  <c r="BI402" i="2"/>
  <c r="BK402" i="2"/>
  <c r="J411" i="2"/>
  <c r="P411" i="2"/>
  <c r="R411" i="2"/>
  <c r="T411" i="2"/>
  <c r="BE411" i="2"/>
  <c r="BF411" i="2"/>
  <c r="BG411" i="2"/>
  <c r="BH411" i="2"/>
  <c r="BI411" i="2"/>
  <c r="BK411" i="2"/>
  <c r="J420" i="2"/>
  <c r="P420" i="2"/>
  <c r="R420" i="2"/>
  <c r="T420" i="2"/>
  <c r="BE420" i="2"/>
  <c r="BF420" i="2"/>
  <c r="BG420" i="2"/>
  <c r="BH420" i="2"/>
  <c r="BI420" i="2"/>
  <c r="BK420" i="2"/>
  <c r="J432" i="2"/>
  <c r="P432" i="2"/>
  <c r="R432" i="2"/>
  <c r="T432" i="2"/>
  <c r="BE432" i="2"/>
  <c r="BF432" i="2"/>
  <c r="BG432" i="2"/>
  <c r="BH432" i="2"/>
  <c r="BI432" i="2"/>
  <c r="BK432" i="2"/>
  <c r="J434" i="2"/>
  <c r="P434" i="2"/>
  <c r="R434" i="2"/>
  <c r="T434" i="2"/>
  <c r="BE434" i="2"/>
  <c r="BF434" i="2"/>
  <c r="BG434" i="2"/>
  <c r="BH434" i="2"/>
  <c r="BI434" i="2"/>
  <c r="BK434" i="2"/>
  <c r="J443" i="2"/>
  <c r="P443" i="2"/>
  <c r="R443" i="2"/>
  <c r="T443" i="2"/>
  <c r="BE443" i="2"/>
  <c r="BF443" i="2"/>
  <c r="BG443" i="2"/>
  <c r="BH443" i="2"/>
  <c r="BI443" i="2"/>
  <c r="BK443" i="2"/>
  <c r="BK433" i="2" s="1"/>
  <c r="J433" i="2" s="1"/>
  <c r="J68" i="2" s="1"/>
  <c r="J452" i="2"/>
  <c r="P452" i="2"/>
  <c r="R452" i="2"/>
  <c r="T452" i="2"/>
  <c r="BE452" i="2"/>
  <c r="BF452" i="2"/>
  <c r="BG452" i="2"/>
  <c r="BH452" i="2"/>
  <c r="BI452" i="2"/>
  <c r="BK452" i="2"/>
  <c r="J461" i="2"/>
  <c r="P461" i="2"/>
  <c r="R461" i="2"/>
  <c r="R433" i="2" s="1"/>
  <c r="T461" i="2"/>
  <c r="BE461" i="2"/>
  <c r="BF461" i="2"/>
  <c r="BG461" i="2"/>
  <c r="BH461" i="2"/>
  <c r="BI461" i="2"/>
  <c r="BK461" i="2"/>
  <c r="J470" i="2"/>
  <c r="P470" i="2"/>
  <c r="R470" i="2"/>
  <c r="T470" i="2"/>
  <c r="BE470" i="2"/>
  <c r="BF470" i="2"/>
  <c r="BG470" i="2"/>
  <c r="BH470" i="2"/>
  <c r="BI470" i="2"/>
  <c r="BK470" i="2"/>
  <c r="J479" i="2"/>
  <c r="P479" i="2"/>
  <c r="R479" i="2"/>
  <c r="T479" i="2"/>
  <c r="BE479" i="2"/>
  <c r="BF479" i="2"/>
  <c r="BG479" i="2"/>
  <c r="BH479" i="2"/>
  <c r="BI479" i="2"/>
  <c r="BK479" i="2"/>
  <c r="J488" i="2"/>
  <c r="P488" i="2"/>
  <c r="R488" i="2"/>
  <c r="T488" i="2"/>
  <c r="BE488" i="2"/>
  <c r="BF488" i="2"/>
  <c r="BG488" i="2"/>
  <c r="BH488" i="2"/>
  <c r="BI488" i="2"/>
  <c r="BK488" i="2"/>
  <c r="J491" i="2"/>
  <c r="P491" i="2"/>
  <c r="R491" i="2"/>
  <c r="T491" i="2"/>
  <c r="BE491" i="2"/>
  <c r="BF491" i="2"/>
  <c r="BG491" i="2"/>
  <c r="BH491" i="2"/>
  <c r="BI491" i="2"/>
  <c r="BK491" i="2"/>
  <c r="J500" i="2"/>
  <c r="P500" i="2"/>
  <c r="R500" i="2"/>
  <c r="T500" i="2"/>
  <c r="BE500" i="2"/>
  <c r="BF500" i="2"/>
  <c r="BG500" i="2"/>
  <c r="BH500" i="2"/>
  <c r="BI500" i="2"/>
  <c r="BK500" i="2"/>
  <c r="J509" i="2"/>
  <c r="P509" i="2"/>
  <c r="R509" i="2"/>
  <c r="T509" i="2"/>
  <c r="BE509" i="2"/>
  <c r="BF509" i="2"/>
  <c r="BG509" i="2"/>
  <c r="BH509" i="2"/>
  <c r="BI509" i="2"/>
  <c r="BK509" i="2"/>
  <c r="J511" i="2"/>
  <c r="P511" i="2"/>
  <c r="R511" i="2"/>
  <c r="T511" i="2"/>
  <c r="BE511" i="2"/>
  <c r="BF511" i="2"/>
  <c r="BG511" i="2"/>
  <c r="BH511" i="2"/>
  <c r="BI511" i="2"/>
  <c r="BK511" i="2"/>
  <c r="J520" i="2"/>
  <c r="P520" i="2"/>
  <c r="R520" i="2"/>
  <c r="T520" i="2"/>
  <c r="BE520" i="2"/>
  <c r="BF520" i="2"/>
  <c r="BG520" i="2"/>
  <c r="BH520" i="2"/>
  <c r="BI520" i="2"/>
  <c r="BK520" i="2"/>
  <c r="J522" i="2"/>
  <c r="P522" i="2"/>
  <c r="R522" i="2"/>
  <c r="T522" i="2"/>
  <c r="BE522" i="2"/>
  <c r="BF522" i="2"/>
  <c r="BG522" i="2"/>
  <c r="BH522" i="2"/>
  <c r="BI522" i="2"/>
  <c r="BK522" i="2"/>
  <c r="J531" i="2"/>
  <c r="P531" i="2"/>
  <c r="R531" i="2"/>
  <c r="T531" i="2"/>
  <c r="BE531" i="2"/>
  <c r="BF531" i="2"/>
  <c r="BG531" i="2"/>
  <c r="BH531" i="2"/>
  <c r="BI531" i="2"/>
  <c r="BK531" i="2"/>
  <c r="P532" i="2"/>
  <c r="J533" i="2"/>
  <c r="P533" i="2"/>
  <c r="R533" i="2"/>
  <c r="R532" i="2" s="1"/>
  <c r="T533" i="2"/>
  <c r="T532" i="2" s="1"/>
  <c r="BE533" i="2"/>
  <c r="BF533" i="2"/>
  <c r="BG533" i="2"/>
  <c r="BH533" i="2"/>
  <c r="BI533" i="2"/>
  <c r="BK533" i="2"/>
  <c r="BK532" i="2"/>
  <c r="J532" i="2"/>
  <c r="J69" i="2" s="1"/>
  <c r="J536" i="2"/>
  <c r="P536" i="2"/>
  <c r="R536" i="2"/>
  <c r="T536" i="2"/>
  <c r="BE536" i="2"/>
  <c r="BF536" i="2"/>
  <c r="BG536" i="2"/>
  <c r="BH536" i="2"/>
  <c r="BI536" i="2"/>
  <c r="BK536" i="2"/>
  <c r="J539" i="2"/>
  <c r="P539" i="2"/>
  <c r="R539" i="2"/>
  <c r="T539" i="2"/>
  <c r="BE539" i="2"/>
  <c r="BF539" i="2"/>
  <c r="BG539" i="2"/>
  <c r="BH539" i="2"/>
  <c r="BI539" i="2"/>
  <c r="BK539" i="2"/>
  <c r="J544" i="2"/>
  <c r="P544" i="2"/>
  <c r="R544" i="2"/>
  <c r="T544" i="2"/>
  <c r="BE544" i="2"/>
  <c r="BF544" i="2"/>
  <c r="BG544" i="2"/>
  <c r="BH544" i="2"/>
  <c r="BI544" i="2"/>
  <c r="BK544" i="2"/>
  <c r="J549" i="2"/>
  <c r="P549" i="2"/>
  <c r="R549" i="2"/>
  <c r="T549" i="2"/>
  <c r="BE549" i="2"/>
  <c r="BF549" i="2"/>
  <c r="BG549" i="2"/>
  <c r="BH549" i="2"/>
  <c r="BI549" i="2"/>
  <c r="BK549" i="2"/>
  <c r="J551" i="2"/>
  <c r="P551" i="2"/>
  <c r="R551" i="2"/>
  <c r="R550" i="2" s="1"/>
  <c r="T551" i="2"/>
  <c r="BE551" i="2"/>
  <c r="BF551" i="2"/>
  <c r="BG551" i="2"/>
  <c r="BH551" i="2"/>
  <c r="BI551" i="2"/>
  <c r="BK551" i="2"/>
  <c r="J563" i="2"/>
  <c r="P563" i="2"/>
  <c r="R563" i="2"/>
  <c r="T563" i="2"/>
  <c r="BE563" i="2"/>
  <c r="BF563" i="2"/>
  <c r="BG563" i="2"/>
  <c r="BH563" i="2"/>
  <c r="BI563" i="2"/>
  <c r="BK563" i="2"/>
  <c r="J575" i="2"/>
  <c r="P575" i="2"/>
  <c r="R575" i="2"/>
  <c r="T575" i="2"/>
  <c r="BE575" i="2"/>
  <c r="BF575" i="2"/>
  <c r="BG575" i="2"/>
  <c r="BH575" i="2"/>
  <c r="BI575" i="2"/>
  <c r="BK575" i="2"/>
  <c r="J577" i="2"/>
  <c r="P577" i="2"/>
  <c r="R577" i="2"/>
  <c r="T577" i="2"/>
  <c r="BE577" i="2"/>
  <c r="BF577" i="2"/>
  <c r="BG577" i="2"/>
  <c r="BH577" i="2"/>
  <c r="BI577" i="2"/>
  <c r="BK577" i="2"/>
  <c r="J589" i="2"/>
  <c r="P589" i="2"/>
  <c r="R589" i="2"/>
  <c r="T589" i="2"/>
  <c r="BE589" i="2"/>
  <c r="BF589" i="2"/>
  <c r="BG589" i="2"/>
  <c r="BH589" i="2"/>
  <c r="BI589" i="2"/>
  <c r="BK589" i="2"/>
  <c r="J601" i="2"/>
  <c r="P601" i="2"/>
  <c r="R601" i="2"/>
  <c r="T601" i="2"/>
  <c r="BE601" i="2"/>
  <c r="BF601" i="2"/>
  <c r="BG601" i="2"/>
  <c r="BH601" i="2"/>
  <c r="BI601" i="2"/>
  <c r="BK601" i="2"/>
  <c r="J604" i="2"/>
  <c r="P604" i="2"/>
  <c r="R604" i="2"/>
  <c r="T604" i="2"/>
  <c r="BE604" i="2"/>
  <c r="BF604" i="2"/>
  <c r="BG604" i="2"/>
  <c r="BH604" i="2"/>
  <c r="BI604" i="2"/>
  <c r="BK604" i="2"/>
  <c r="J616" i="2"/>
  <c r="P616" i="2"/>
  <c r="R616" i="2"/>
  <c r="T616" i="2"/>
  <c r="BE616" i="2"/>
  <c r="BF616" i="2"/>
  <c r="BG616" i="2"/>
  <c r="BH616" i="2"/>
  <c r="BI616" i="2"/>
  <c r="BK616" i="2"/>
  <c r="J619" i="2"/>
  <c r="P619" i="2"/>
  <c r="R619" i="2"/>
  <c r="T619" i="2"/>
  <c r="BE619" i="2"/>
  <c r="BF619" i="2"/>
  <c r="BG619" i="2"/>
  <c r="BH619" i="2"/>
  <c r="BI619" i="2"/>
  <c r="BK619" i="2"/>
  <c r="J621" i="2"/>
  <c r="P621" i="2"/>
  <c r="P620" i="2" s="1"/>
  <c r="R621" i="2"/>
  <c r="R620" i="2" s="1"/>
  <c r="T621" i="2"/>
  <c r="T620" i="2" s="1"/>
  <c r="BE621" i="2"/>
  <c r="BF621" i="2"/>
  <c r="BG621" i="2"/>
  <c r="BH621" i="2"/>
  <c r="BI621" i="2"/>
  <c r="BK621" i="2"/>
  <c r="BK620" i="2" s="1"/>
  <c r="J620" i="2" s="1"/>
  <c r="J71" i="2" s="1"/>
  <c r="J625" i="2"/>
  <c r="P625" i="2"/>
  <c r="P624" i="2" s="1"/>
  <c r="R625" i="2"/>
  <c r="T625" i="2"/>
  <c r="BE625" i="2"/>
  <c r="BF625" i="2"/>
  <c r="BG625" i="2"/>
  <c r="BH625" i="2"/>
  <c r="BI625" i="2"/>
  <c r="BK625" i="2"/>
  <c r="BK624" i="2" s="1"/>
  <c r="J624" i="2" s="1"/>
  <c r="J72" i="2" s="1"/>
  <c r="J637" i="2"/>
  <c r="P637" i="2"/>
  <c r="R637" i="2"/>
  <c r="T637" i="2"/>
  <c r="T624" i="2" s="1"/>
  <c r="BE637" i="2"/>
  <c r="BF637" i="2"/>
  <c r="BG637" i="2"/>
  <c r="BH637" i="2"/>
  <c r="BI637" i="2"/>
  <c r="BK637" i="2"/>
  <c r="J639" i="2"/>
  <c r="P639" i="2"/>
  <c r="R639" i="2"/>
  <c r="T639" i="2"/>
  <c r="BE639" i="2"/>
  <c r="BF639" i="2"/>
  <c r="BG639" i="2"/>
  <c r="BH639" i="2"/>
  <c r="BI639" i="2"/>
  <c r="BK639" i="2"/>
  <c r="J642" i="2"/>
  <c r="P642" i="2"/>
  <c r="R642" i="2"/>
  <c r="T642" i="2"/>
  <c r="BE642" i="2"/>
  <c r="BF642" i="2"/>
  <c r="BG642" i="2"/>
  <c r="BH642" i="2"/>
  <c r="BI642" i="2"/>
  <c r="BK642" i="2"/>
  <c r="J644" i="2"/>
  <c r="P644" i="2"/>
  <c r="R644" i="2"/>
  <c r="T644" i="2"/>
  <c r="BE644" i="2"/>
  <c r="BF644" i="2"/>
  <c r="BG644" i="2"/>
  <c r="BH644" i="2"/>
  <c r="BI644" i="2"/>
  <c r="BK644" i="2"/>
  <c r="J695" i="2"/>
  <c r="P695" i="2"/>
  <c r="R695" i="2"/>
  <c r="T695" i="2"/>
  <c r="BE695" i="2"/>
  <c r="BF695" i="2"/>
  <c r="BG695" i="2"/>
  <c r="BH695" i="2"/>
  <c r="BI695" i="2"/>
  <c r="BK695" i="2"/>
  <c r="J699" i="2"/>
  <c r="P699" i="2"/>
  <c r="R699" i="2"/>
  <c r="T699" i="2"/>
  <c r="BE699" i="2"/>
  <c r="BF699" i="2"/>
  <c r="BG699" i="2"/>
  <c r="BH699" i="2"/>
  <c r="BI699" i="2"/>
  <c r="BK699" i="2"/>
  <c r="J737" i="2"/>
  <c r="P737" i="2"/>
  <c r="R737" i="2"/>
  <c r="T737" i="2"/>
  <c r="BE737" i="2"/>
  <c r="BF737" i="2"/>
  <c r="BG737" i="2"/>
  <c r="BH737" i="2"/>
  <c r="BI737" i="2"/>
  <c r="BK737" i="2"/>
  <c r="BK751" i="2"/>
  <c r="J752" i="2"/>
  <c r="P752" i="2"/>
  <c r="P751" i="2"/>
  <c r="P750" i="2" s="1"/>
  <c r="R752" i="2"/>
  <c r="R751" i="2" s="1"/>
  <c r="R750" i="2" s="1"/>
  <c r="T752" i="2"/>
  <c r="T751" i="2" s="1"/>
  <c r="T750" i="2"/>
  <c r="BE752" i="2"/>
  <c r="BF752" i="2"/>
  <c r="BG752" i="2"/>
  <c r="BH752" i="2"/>
  <c r="BI752" i="2"/>
  <c r="BK752" i="2"/>
  <c r="E7" i="3"/>
  <c r="J12" i="3"/>
  <c r="J17" i="3"/>
  <c r="E18" i="3"/>
  <c r="J18" i="3"/>
  <c r="E45" i="3"/>
  <c r="E47" i="3"/>
  <c r="F49" i="3"/>
  <c r="F51" i="3"/>
  <c r="J51" i="3"/>
  <c r="E70" i="3"/>
  <c r="E72" i="3"/>
  <c r="F74" i="3"/>
  <c r="F76" i="3"/>
  <c r="J76" i="3"/>
  <c r="P81" i="3"/>
  <c r="J82" i="3"/>
  <c r="P82" i="3"/>
  <c r="R82" i="3"/>
  <c r="T82" i="3"/>
  <c r="T81" i="3" s="1"/>
  <c r="T80" i="3" s="1"/>
  <c r="BE82" i="3"/>
  <c r="BF82" i="3"/>
  <c r="BG82" i="3"/>
  <c r="BH82" i="3"/>
  <c r="F33" i="3" s="1"/>
  <c r="BC53" i="1" s="1"/>
  <c r="BI82" i="3"/>
  <c r="BK82" i="3"/>
  <c r="BK81" i="3"/>
  <c r="J81" i="3"/>
  <c r="J57" i="3" s="1"/>
  <c r="J83" i="3"/>
  <c r="P83" i="3"/>
  <c r="R83" i="3"/>
  <c r="T83" i="3"/>
  <c r="BE83" i="3"/>
  <c r="BF83" i="3"/>
  <c r="BG83" i="3"/>
  <c r="BH83" i="3"/>
  <c r="BI83" i="3"/>
  <c r="BK83" i="3"/>
  <c r="J84" i="3"/>
  <c r="P84" i="3"/>
  <c r="R84" i="3"/>
  <c r="T84" i="3"/>
  <c r="BE84" i="3"/>
  <c r="BF84" i="3"/>
  <c r="BG84" i="3"/>
  <c r="BH84" i="3"/>
  <c r="BI84" i="3"/>
  <c r="BK84" i="3"/>
  <c r="J85" i="3"/>
  <c r="P85" i="3"/>
  <c r="R85" i="3"/>
  <c r="T85" i="3"/>
  <c r="BE85" i="3"/>
  <c r="BF85" i="3"/>
  <c r="BG85" i="3"/>
  <c r="BH85" i="3"/>
  <c r="BI85" i="3"/>
  <c r="BK85" i="3"/>
  <c r="J86" i="3"/>
  <c r="P86" i="3"/>
  <c r="R86" i="3"/>
  <c r="T86" i="3"/>
  <c r="BE86" i="3"/>
  <c r="BF86" i="3"/>
  <c r="BG86" i="3"/>
  <c r="BH86" i="3"/>
  <c r="BI86" i="3"/>
  <c r="BK86" i="3"/>
  <c r="J87" i="3"/>
  <c r="P87" i="3"/>
  <c r="R87" i="3"/>
  <c r="T87" i="3"/>
  <c r="BE87" i="3"/>
  <c r="BF87" i="3"/>
  <c r="BG87" i="3"/>
  <c r="BH87" i="3"/>
  <c r="BI87" i="3"/>
  <c r="BK87" i="3"/>
  <c r="J88" i="3"/>
  <c r="P88" i="3"/>
  <c r="R88" i="3"/>
  <c r="T88" i="3"/>
  <c r="BE88" i="3"/>
  <c r="BF88" i="3"/>
  <c r="BG88" i="3"/>
  <c r="BH88" i="3"/>
  <c r="BI88" i="3"/>
  <c r="BK88" i="3"/>
  <c r="J89" i="3"/>
  <c r="P89" i="3"/>
  <c r="R89" i="3"/>
  <c r="T89" i="3"/>
  <c r="BE89" i="3"/>
  <c r="BF89" i="3"/>
  <c r="BG89" i="3"/>
  <c r="BH89" i="3"/>
  <c r="BI89" i="3"/>
  <c r="BK89" i="3"/>
  <c r="J90" i="3"/>
  <c r="P90" i="3"/>
  <c r="R90" i="3"/>
  <c r="T90" i="3"/>
  <c r="BE90" i="3"/>
  <c r="BF90" i="3"/>
  <c r="BG90" i="3"/>
  <c r="BH90" i="3"/>
  <c r="BI90" i="3"/>
  <c r="BK90" i="3"/>
  <c r="J91" i="3"/>
  <c r="P91" i="3"/>
  <c r="R91" i="3"/>
  <c r="T91" i="3"/>
  <c r="BE91" i="3"/>
  <c r="BF91" i="3"/>
  <c r="BG91" i="3"/>
  <c r="BH91" i="3"/>
  <c r="BI91" i="3"/>
  <c r="BK91" i="3"/>
  <c r="J92" i="3"/>
  <c r="P92" i="3"/>
  <c r="R92" i="3"/>
  <c r="T92" i="3"/>
  <c r="BE92" i="3"/>
  <c r="BF92" i="3"/>
  <c r="BG92" i="3"/>
  <c r="BH92" i="3"/>
  <c r="BI92" i="3"/>
  <c r="BK92" i="3"/>
  <c r="J93" i="3"/>
  <c r="P93" i="3"/>
  <c r="R93" i="3"/>
  <c r="T93" i="3"/>
  <c r="BE93" i="3"/>
  <c r="BF93" i="3"/>
  <c r="BG93" i="3"/>
  <c r="BH93" i="3"/>
  <c r="BI93" i="3"/>
  <c r="BK93" i="3"/>
  <c r="J94" i="3"/>
  <c r="P94" i="3"/>
  <c r="R94" i="3"/>
  <c r="T94" i="3"/>
  <c r="BE94" i="3"/>
  <c r="BF94" i="3"/>
  <c r="BG94" i="3"/>
  <c r="BH94" i="3"/>
  <c r="BI94" i="3"/>
  <c r="BK94" i="3"/>
  <c r="J95" i="3"/>
  <c r="P95" i="3"/>
  <c r="R95" i="3"/>
  <c r="T95" i="3"/>
  <c r="BE95" i="3"/>
  <c r="BF95" i="3"/>
  <c r="BG95" i="3"/>
  <c r="BH95" i="3"/>
  <c r="BI95" i="3"/>
  <c r="BK95" i="3"/>
  <c r="J96" i="3"/>
  <c r="P96" i="3"/>
  <c r="R96" i="3"/>
  <c r="T96" i="3"/>
  <c r="BE96" i="3"/>
  <c r="BF96" i="3"/>
  <c r="BG96" i="3"/>
  <c r="BH96" i="3"/>
  <c r="BI96" i="3"/>
  <c r="BK96" i="3"/>
  <c r="J97" i="3"/>
  <c r="P97" i="3"/>
  <c r="R97" i="3"/>
  <c r="T97" i="3"/>
  <c r="BE97" i="3"/>
  <c r="BF97" i="3"/>
  <c r="BG97" i="3"/>
  <c r="BH97" i="3"/>
  <c r="BI97" i="3"/>
  <c r="BK97" i="3"/>
  <c r="J98" i="3"/>
  <c r="P98" i="3"/>
  <c r="R98" i="3"/>
  <c r="T98" i="3"/>
  <c r="BE98" i="3"/>
  <c r="BF98" i="3"/>
  <c r="BG98" i="3"/>
  <c r="BH98" i="3"/>
  <c r="BI98" i="3"/>
  <c r="BK98" i="3"/>
  <c r="J99" i="3"/>
  <c r="P99" i="3"/>
  <c r="R99" i="3"/>
  <c r="T99" i="3"/>
  <c r="BE99" i="3"/>
  <c r="BF99" i="3"/>
  <c r="BG99" i="3"/>
  <c r="BH99" i="3"/>
  <c r="BI99" i="3"/>
  <c r="BK99" i="3"/>
  <c r="J100" i="3"/>
  <c r="P100" i="3"/>
  <c r="R100" i="3"/>
  <c r="T100" i="3"/>
  <c r="BE100" i="3"/>
  <c r="BF100" i="3"/>
  <c r="BG100" i="3"/>
  <c r="BH100" i="3"/>
  <c r="BI100" i="3"/>
  <c r="BK100" i="3"/>
  <c r="J101" i="3"/>
  <c r="P101" i="3"/>
  <c r="R101" i="3"/>
  <c r="T101" i="3"/>
  <c r="BE101" i="3"/>
  <c r="BF101" i="3"/>
  <c r="BG101" i="3"/>
  <c r="BH101" i="3"/>
  <c r="BI101" i="3"/>
  <c r="BK101" i="3"/>
  <c r="J102" i="3"/>
  <c r="P102" i="3"/>
  <c r="R102" i="3"/>
  <c r="T102" i="3"/>
  <c r="BE102" i="3"/>
  <c r="BF102" i="3"/>
  <c r="BG102" i="3"/>
  <c r="BH102" i="3"/>
  <c r="BI102" i="3"/>
  <c r="BK102" i="3"/>
  <c r="J103" i="3"/>
  <c r="P103" i="3"/>
  <c r="R103" i="3"/>
  <c r="T103" i="3"/>
  <c r="BE103" i="3"/>
  <c r="BF103" i="3"/>
  <c r="BG103" i="3"/>
  <c r="BH103" i="3"/>
  <c r="BI103" i="3"/>
  <c r="BK103" i="3"/>
  <c r="J104" i="3"/>
  <c r="P104" i="3"/>
  <c r="R104" i="3"/>
  <c r="T104" i="3"/>
  <c r="BE104" i="3"/>
  <c r="BF104" i="3"/>
  <c r="BG104" i="3"/>
  <c r="BH104" i="3"/>
  <c r="BI104" i="3"/>
  <c r="BK104" i="3"/>
  <c r="J105" i="3"/>
  <c r="P105" i="3"/>
  <c r="R105" i="3"/>
  <c r="T105" i="3"/>
  <c r="BE105" i="3"/>
  <c r="BF105" i="3"/>
  <c r="BG105" i="3"/>
  <c r="BH105" i="3"/>
  <c r="BI105" i="3"/>
  <c r="BK105" i="3"/>
  <c r="J106" i="3"/>
  <c r="P106" i="3"/>
  <c r="R106" i="3"/>
  <c r="T106" i="3"/>
  <c r="BE106" i="3"/>
  <c r="BF106" i="3"/>
  <c r="BG106" i="3"/>
  <c r="BH106" i="3"/>
  <c r="BI106" i="3"/>
  <c r="BK106" i="3"/>
  <c r="J107" i="3"/>
  <c r="P107" i="3"/>
  <c r="R107" i="3"/>
  <c r="T107" i="3"/>
  <c r="BE107" i="3"/>
  <c r="BF107" i="3"/>
  <c r="BG107" i="3"/>
  <c r="BH107" i="3"/>
  <c r="BI107" i="3"/>
  <c r="BK107" i="3"/>
  <c r="J108" i="3"/>
  <c r="P108" i="3"/>
  <c r="R108" i="3"/>
  <c r="T108" i="3"/>
  <c r="BE108" i="3"/>
  <c r="BF108" i="3"/>
  <c r="BG108" i="3"/>
  <c r="BH108" i="3"/>
  <c r="BI108" i="3"/>
  <c r="BK108" i="3"/>
  <c r="J109" i="3"/>
  <c r="P109" i="3"/>
  <c r="R109" i="3"/>
  <c r="T109" i="3"/>
  <c r="BE109" i="3"/>
  <c r="BF109" i="3"/>
  <c r="BG109" i="3"/>
  <c r="BH109" i="3"/>
  <c r="BI109" i="3"/>
  <c r="BK109" i="3"/>
  <c r="J110" i="3"/>
  <c r="P110" i="3"/>
  <c r="R110" i="3"/>
  <c r="T110" i="3"/>
  <c r="BE110" i="3"/>
  <c r="BF110" i="3"/>
  <c r="BG110" i="3"/>
  <c r="BH110" i="3"/>
  <c r="BI110" i="3"/>
  <c r="BK110" i="3"/>
  <c r="J111" i="3"/>
  <c r="P111" i="3"/>
  <c r="R111" i="3"/>
  <c r="T111" i="3"/>
  <c r="BE111" i="3"/>
  <c r="BF111" i="3"/>
  <c r="BG111" i="3"/>
  <c r="BH111" i="3"/>
  <c r="BI111" i="3"/>
  <c r="BK111" i="3"/>
  <c r="J112" i="3"/>
  <c r="P112" i="3"/>
  <c r="R112" i="3"/>
  <c r="T112" i="3"/>
  <c r="BE112" i="3"/>
  <c r="BF112" i="3"/>
  <c r="BG112" i="3"/>
  <c r="BH112" i="3"/>
  <c r="BI112" i="3"/>
  <c r="BK112" i="3"/>
  <c r="J113" i="3"/>
  <c r="P113" i="3"/>
  <c r="R113" i="3"/>
  <c r="T113" i="3"/>
  <c r="BE113" i="3"/>
  <c r="BF113" i="3"/>
  <c r="BG113" i="3"/>
  <c r="BH113" i="3"/>
  <c r="BI113" i="3"/>
  <c r="BK113" i="3"/>
  <c r="J114" i="3"/>
  <c r="P114" i="3"/>
  <c r="R114" i="3"/>
  <c r="T114" i="3"/>
  <c r="BE114" i="3"/>
  <c r="BF114" i="3"/>
  <c r="BG114" i="3"/>
  <c r="BH114" i="3"/>
  <c r="BI114" i="3"/>
  <c r="BK114" i="3"/>
  <c r="J115" i="3"/>
  <c r="P115" i="3"/>
  <c r="R115" i="3"/>
  <c r="T115" i="3"/>
  <c r="BE115" i="3"/>
  <c r="BF115" i="3"/>
  <c r="BG115" i="3"/>
  <c r="BH115" i="3"/>
  <c r="BI115" i="3"/>
  <c r="BK115" i="3"/>
  <c r="J116" i="3"/>
  <c r="BE116" i="3" s="1"/>
  <c r="F30" i="3" s="1"/>
  <c r="AZ53" i="1" s="1"/>
  <c r="P116" i="3"/>
  <c r="R116" i="3"/>
  <c r="T116" i="3"/>
  <c r="BF116" i="3"/>
  <c r="BG116" i="3"/>
  <c r="BH116" i="3"/>
  <c r="BI116" i="3"/>
  <c r="BK116" i="3"/>
  <c r="J117" i="3"/>
  <c r="P117" i="3"/>
  <c r="R117" i="3"/>
  <c r="T117" i="3"/>
  <c r="BE117" i="3"/>
  <c r="BF117" i="3"/>
  <c r="BG117" i="3"/>
  <c r="BH117" i="3"/>
  <c r="BI117" i="3"/>
  <c r="BK117" i="3"/>
  <c r="J118" i="3"/>
  <c r="P118" i="3"/>
  <c r="R118" i="3"/>
  <c r="T118" i="3"/>
  <c r="BE118" i="3"/>
  <c r="BF118" i="3"/>
  <c r="BG118" i="3"/>
  <c r="BH118" i="3"/>
  <c r="BI118" i="3"/>
  <c r="BK118" i="3"/>
  <c r="J119" i="3"/>
  <c r="P119" i="3"/>
  <c r="R119" i="3"/>
  <c r="T119" i="3"/>
  <c r="BE119" i="3"/>
  <c r="BF119" i="3"/>
  <c r="BG119" i="3"/>
  <c r="BH119" i="3"/>
  <c r="BI119" i="3"/>
  <c r="BK119" i="3"/>
  <c r="R120" i="3"/>
  <c r="J121" i="3"/>
  <c r="P121" i="3"/>
  <c r="R121" i="3"/>
  <c r="T121" i="3"/>
  <c r="T120" i="3" s="1"/>
  <c r="BE121" i="3"/>
  <c r="BF121" i="3"/>
  <c r="BG121" i="3"/>
  <c r="BH121" i="3"/>
  <c r="BI121" i="3"/>
  <c r="BK121" i="3"/>
  <c r="BK120" i="3" s="1"/>
  <c r="J120" i="3" s="1"/>
  <c r="J58" i="3" s="1"/>
  <c r="J122" i="3"/>
  <c r="P122" i="3"/>
  <c r="R122" i="3"/>
  <c r="T122" i="3"/>
  <c r="BE122" i="3"/>
  <c r="BF122" i="3"/>
  <c r="BG122" i="3"/>
  <c r="BH122" i="3"/>
  <c r="BI122" i="3"/>
  <c r="BK122" i="3"/>
  <c r="J123" i="3"/>
  <c r="P123" i="3"/>
  <c r="R123" i="3"/>
  <c r="T123" i="3"/>
  <c r="BE123" i="3"/>
  <c r="BF123" i="3"/>
  <c r="BG123" i="3"/>
  <c r="BH123" i="3"/>
  <c r="BI123" i="3"/>
  <c r="BK123" i="3"/>
  <c r="J124" i="3"/>
  <c r="P124" i="3"/>
  <c r="P120" i="3" s="1"/>
  <c r="R124" i="3"/>
  <c r="T124" i="3"/>
  <c r="BE124" i="3"/>
  <c r="BF124" i="3"/>
  <c r="BG124" i="3"/>
  <c r="BH124" i="3"/>
  <c r="BI124" i="3"/>
  <c r="BK124" i="3"/>
  <c r="J126" i="3"/>
  <c r="P126" i="3"/>
  <c r="R126" i="3"/>
  <c r="T126" i="3"/>
  <c r="T125" i="3" s="1"/>
  <c r="BE126" i="3"/>
  <c r="BF126" i="3"/>
  <c r="BG126" i="3"/>
  <c r="BH126" i="3"/>
  <c r="BI126" i="3"/>
  <c r="BK126" i="3"/>
  <c r="J127" i="3"/>
  <c r="P127" i="3"/>
  <c r="R127" i="3"/>
  <c r="R125" i="3" s="1"/>
  <c r="T127" i="3"/>
  <c r="BE127" i="3"/>
  <c r="BF127" i="3"/>
  <c r="BG127" i="3"/>
  <c r="BH127" i="3"/>
  <c r="BI127" i="3"/>
  <c r="BK127" i="3"/>
  <c r="BK125" i="3"/>
  <c r="J125" i="3" s="1"/>
  <c r="J59" i="3" s="1"/>
  <c r="J128" i="3"/>
  <c r="P128" i="3"/>
  <c r="R128" i="3"/>
  <c r="T128" i="3"/>
  <c r="BE128" i="3"/>
  <c r="BF128" i="3"/>
  <c r="BG128" i="3"/>
  <c r="BH128" i="3"/>
  <c r="BI128" i="3"/>
  <c r="BK128" i="3"/>
  <c r="R129" i="3"/>
  <c r="J130" i="3"/>
  <c r="P130" i="3"/>
  <c r="R130" i="3"/>
  <c r="T130" i="3"/>
  <c r="BE130" i="3"/>
  <c r="BF130" i="3"/>
  <c r="BG130" i="3"/>
  <c r="BH130" i="3"/>
  <c r="BI130" i="3"/>
  <c r="BK130" i="3"/>
  <c r="J131" i="3"/>
  <c r="P131" i="3"/>
  <c r="R131" i="3"/>
  <c r="T131" i="3"/>
  <c r="BE131" i="3"/>
  <c r="BF131" i="3"/>
  <c r="BG131" i="3"/>
  <c r="BH131" i="3"/>
  <c r="BI131" i="3"/>
  <c r="BK131" i="3"/>
  <c r="J132" i="3"/>
  <c r="P132" i="3"/>
  <c r="R132" i="3"/>
  <c r="T132" i="3"/>
  <c r="BE132" i="3"/>
  <c r="BF132" i="3"/>
  <c r="BG132" i="3"/>
  <c r="BH132" i="3"/>
  <c r="BI132" i="3"/>
  <c r="BK132" i="3"/>
  <c r="E7" i="4"/>
  <c r="E69" i="4" s="1"/>
  <c r="J12" i="4"/>
  <c r="J17" i="4"/>
  <c r="E18" i="4"/>
  <c r="F52" i="4"/>
  <c r="J18" i="4"/>
  <c r="E47" i="4"/>
  <c r="F49" i="4"/>
  <c r="F51" i="4"/>
  <c r="J51" i="4"/>
  <c r="E71" i="4"/>
  <c r="F73" i="4"/>
  <c r="F75" i="4"/>
  <c r="J75" i="4"/>
  <c r="F76" i="4"/>
  <c r="J81" i="4"/>
  <c r="P81" i="4"/>
  <c r="R81" i="4"/>
  <c r="R80" i="4" s="1"/>
  <c r="T81" i="4"/>
  <c r="BE81" i="4"/>
  <c r="BF81" i="4"/>
  <c r="BG81" i="4"/>
  <c r="BH81" i="4"/>
  <c r="BI81" i="4"/>
  <c r="BK81" i="4"/>
  <c r="J82" i="4"/>
  <c r="P82" i="4"/>
  <c r="R82" i="4"/>
  <c r="T82" i="4"/>
  <c r="BE82" i="4"/>
  <c r="BF82" i="4"/>
  <c r="BG82" i="4"/>
  <c r="BH82" i="4"/>
  <c r="BI82" i="4"/>
  <c r="BK82" i="4"/>
  <c r="J83" i="4"/>
  <c r="P83" i="4"/>
  <c r="R83" i="4"/>
  <c r="T83" i="4"/>
  <c r="BE83" i="4"/>
  <c r="BF83" i="4"/>
  <c r="BG83" i="4"/>
  <c r="BH83" i="4"/>
  <c r="BI83" i="4"/>
  <c r="BK83" i="4"/>
  <c r="BK80" i="4" s="1"/>
  <c r="J84" i="4"/>
  <c r="P84" i="4"/>
  <c r="R84" i="4"/>
  <c r="T84" i="4"/>
  <c r="BE84" i="4"/>
  <c r="BF84" i="4"/>
  <c r="BG84" i="4"/>
  <c r="BH84" i="4"/>
  <c r="BI84" i="4"/>
  <c r="BK84" i="4"/>
  <c r="J85" i="4"/>
  <c r="P85" i="4"/>
  <c r="R85" i="4"/>
  <c r="T85" i="4"/>
  <c r="BE85" i="4"/>
  <c r="BF85" i="4"/>
  <c r="BG85" i="4"/>
  <c r="BH85" i="4"/>
  <c r="BI85" i="4"/>
  <c r="BK85" i="4"/>
  <c r="J86" i="4"/>
  <c r="P86" i="4"/>
  <c r="R86" i="4"/>
  <c r="T86" i="4"/>
  <c r="BE86" i="4"/>
  <c r="BF86" i="4"/>
  <c r="BG86" i="4"/>
  <c r="BH86" i="4"/>
  <c r="BI86" i="4"/>
  <c r="BK86" i="4"/>
  <c r="J87" i="4"/>
  <c r="P87" i="4"/>
  <c r="R87" i="4"/>
  <c r="T87" i="4"/>
  <c r="BE87" i="4"/>
  <c r="BF87" i="4"/>
  <c r="BG87" i="4"/>
  <c r="BH87" i="4"/>
  <c r="BI87" i="4"/>
  <c r="BK87" i="4"/>
  <c r="J89" i="4"/>
  <c r="P89" i="4"/>
  <c r="P88" i="4" s="1"/>
  <c r="R89" i="4"/>
  <c r="R88" i="4" s="1"/>
  <c r="T89" i="4"/>
  <c r="BE89" i="4"/>
  <c r="BF89" i="4"/>
  <c r="BG89" i="4"/>
  <c r="F32" i="4" s="1"/>
  <c r="BB54" i="1" s="1"/>
  <c r="BH89" i="4"/>
  <c r="BI89" i="4"/>
  <c r="BK89" i="4"/>
  <c r="BK88" i="4"/>
  <c r="J88" i="4" s="1"/>
  <c r="J58" i="4" s="1"/>
  <c r="J90" i="4"/>
  <c r="P90" i="4"/>
  <c r="R90" i="4"/>
  <c r="T90" i="4"/>
  <c r="BE90" i="4"/>
  <c r="BF90" i="4"/>
  <c r="BG90" i="4"/>
  <c r="BH90" i="4"/>
  <c r="BI90" i="4"/>
  <c r="BK90" i="4"/>
  <c r="J91" i="4"/>
  <c r="P91" i="4"/>
  <c r="R91" i="4"/>
  <c r="T91" i="4"/>
  <c r="BE91" i="4"/>
  <c r="BF91" i="4"/>
  <c r="BG91" i="4"/>
  <c r="BH91" i="4"/>
  <c r="BI91" i="4"/>
  <c r="BK91" i="4"/>
  <c r="J92" i="4"/>
  <c r="P92" i="4"/>
  <c r="R92" i="4"/>
  <c r="T92" i="4"/>
  <c r="BE92" i="4"/>
  <c r="BF92" i="4"/>
  <c r="BG92" i="4"/>
  <c r="BH92" i="4"/>
  <c r="BI92" i="4"/>
  <c r="BK92" i="4"/>
  <c r="J59" i="4"/>
  <c r="J94" i="4"/>
  <c r="P94" i="4"/>
  <c r="P93" i="4"/>
  <c r="R94" i="4"/>
  <c r="R93" i="4" s="1"/>
  <c r="T94" i="4"/>
  <c r="T93" i="4" s="1"/>
  <c r="BE94" i="4"/>
  <c r="BF94" i="4"/>
  <c r="BG94" i="4"/>
  <c r="BH94" i="4"/>
  <c r="BI94" i="4"/>
  <c r="BK94" i="4"/>
  <c r="BK93" i="4" s="1"/>
  <c r="J93" i="4" s="1"/>
  <c r="E7" i="5"/>
  <c r="J12" i="5"/>
  <c r="J79" i="5"/>
  <c r="J17" i="5"/>
  <c r="E18" i="5"/>
  <c r="F52" i="5" s="1"/>
  <c r="J18" i="5"/>
  <c r="E45" i="5"/>
  <c r="E47" i="5"/>
  <c r="F49" i="5"/>
  <c r="J49" i="5"/>
  <c r="F51" i="5"/>
  <c r="J51" i="5"/>
  <c r="E75" i="5"/>
  <c r="E77" i="5"/>
  <c r="F79" i="5"/>
  <c r="F81" i="5"/>
  <c r="J81" i="5"/>
  <c r="F82" i="5"/>
  <c r="J87" i="5"/>
  <c r="P87" i="5"/>
  <c r="R87" i="5"/>
  <c r="T87" i="5"/>
  <c r="BE87" i="5"/>
  <c r="BF87" i="5"/>
  <c r="BG87" i="5"/>
  <c r="BH87" i="5"/>
  <c r="BI87" i="5"/>
  <c r="BK87" i="5"/>
  <c r="J90" i="5"/>
  <c r="P90" i="5"/>
  <c r="R90" i="5"/>
  <c r="T90" i="5"/>
  <c r="BE90" i="5"/>
  <c r="BF90" i="5"/>
  <c r="BG90" i="5"/>
  <c r="BH90" i="5"/>
  <c r="BI90" i="5"/>
  <c r="BK90" i="5"/>
  <c r="J94" i="5"/>
  <c r="P94" i="5"/>
  <c r="R94" i="5"/>
  <c r="T94" i="5"/>
  <c r="BE94" i="5"/>
  <c r="BF94" i="5"/>
  <c r="BG94" i="5"/>
  <c r="BH94" i="5"/>
  <c r="BI94" i="5"/>
  <c r="BK94" i="5"/>
  <c r="J97" i="5"/>
  <c r="P97" i="5"/>
  <c r="R97" i="5"/>
  <c r="T97" i="5"/>
  <c r="BE97" i="5"/>
  <c r="BF97" i="5"/>
  <c r="BG97" i="5"/>
  <c r="BH97" i="5"/>
  <c r="BI97" i="5"/>
  <c r="BK97" i="5"/>
  <c r="J100" i="5"/>
  <c r="P100" i="5"/>
  <c r="R100" i="5"/>
  <c r="T100" i="5"/>
  <c r="BE100" i="5"/>
  <c r="BF100" i="5"/>
  <c r="BG100" i="5"/>
  <c r="BH100" i="5"/>
  <c r="BI100" i="5"/>
  <c r="BK100" i="5"/>
  <c r="J103" i="5"/>
  <c r="P103" i="5"/>
  <c r="R103" i="5"/>
  <c r="T103" i="5"/>
  <c r="BE103" i="5"/>
  <c r="BF103" i="5"/>
  <c r="BG103" i="5"/>
  <c r="BH103" i="5"/>
  <c r="BI103" i="5"/>
  <c r="BK103" i="5"/>
  <c r="J106" i="5"/>
  <c r="P106" i="5"/>
  <c r="R106" i="5"/>
  <c r="T106" i="5"/>
  <c r="BE106" i="5"/>
  <c r="BF106" i="5"/>
  <c r="BG106" i="5"/>
  <c r="BH106" i="5"/>
  <c r="BI106" i="5"/>
  <c r="BK106" i="5"/>
  <c r="J109" i="5"/>
  <c r="P109" i="5"/>
  <c r="R109" i="5"/>
  <c r="T109" i="5"/>
  <c r="BE109" i="5"/>
  <c r="BF109" i="5"/>
  <c r="BG109" i="5"/>
  <c r="BH109" i="5"/>
  <c r="BI109" i="5"/>
  <c r="BK109" i="5"/>
  <c r="J113" i="5"/>
  <c r="P113" i="5"/>
  <c r="R113" i="5"/>
  <c r="T113" i="5"/>
  <c r="T112" i="5" s="1"/>
  <c r="BE113" i="5"/>
  <c r="BF113" i="5"/>
  <c r="BG113" i="5"/>
  <c r="BH113" i="5"/>
  <c r="BI113" i="5"/>
  <c r="BK113" i="5"/>
  <c r="J116" i="5"/>
  <c r="P116" i="5"/>
  <c r="P112" i="5" s="1"/>
  <c r="R116" i="5"/>
  <c r="T116" i="5"/>
  <c r="BE116" i="5"/>
  <c r="BF116" i="5"/>
  <c r="BG116" i="5"/>
  <c r="BH116" i="5"/>
  <c r="BI116" i="5"/>
  <c r="BK116" i="5"/>
  <c r="BK112" i="5" s="1"/>
  <c r="J112" i="5" s="1"/>
  <c r="J58" i="5" s="1"/>
  <c r="J119" i="5"/>
  <c r="P119" i="5"/>
  <c r="R119" i="5"/>
  <c r="T119" i="5"/>
  <c r="BE119" i="5"/>
  <c r="BF119" i="5"/>
  <c r="BG119" i="5"/>
  <c r="BH119" i="5"/>
  <c r="BI119" i="5"/>
  <c r="BK119" i="5"/>
  <c r="J124" i="5"/>
  <c r="P124" i="5"/>
  <c r="R124" i="5"/>
  <c r="T124" i="5"/>
  <c r="BE124" i="5"/>
  <c r="BF124" i="5"/>
  <c r="BG124" i="5"/>
  <c r="BH124" i="5"/>
  <c r="BI124" i="5"/>
  <c r="BK124" i="5"/>
  <c r="J129" i="5"/>
  <c r="P129" i="5"/>
  <c r="R129" i="5"/>
  <c r="T129" i="5"/>
  <c r="BE129" i="5"/>
  <c r="BF129" i="5"/>
  <c r="BG129" i="5"/>
  <c r="BH129" i="5"/>
  <c r="BI129" i="5"/>
  <c r="BK129" i="5"/>
  <c r="J134" i="5"/>
  <c r="P134" i="5"/>
  <c r="R134" i="5"/>
  <c r="T134" i="5"/>
  <c r="BE134" i="5"/>
  <c r="BF134" i="5"/>
  <c r="BG134" i="5"/>
  <c r="BH134" i="5"/>
  <c r="BI134" i="5"/>
  <c r="BK134" i="5"/>
  <c r="J139" i="5"/>
  <c r="P139" i="5"/>
  <c r="R139" i="5"/>
  <c r="T139" i="5"/>
  <c r="BE139" i="5"/>
  <c r="BF139" i="5"/>
  <c r="BG139" i="5"/>
  <c r="BH139" i="5"/>
  <c r="BI139" i="5"/>
  <c r="BK139" i="5"/>
  <c r="J140" i="5"/>
  <c r="P140" i="5"/>
  <c r="R140" i="5"/>
  <c r="T140" i="5"/>
  <c r="BE140" i="5"/>
  <c r="BF140" i="5"/>
  <c r="BG140" i="5"/>
  <c r="BH140" i="5"/>
  <c r="BI140" i="5"/>
  <c r="BK140" i="5"/>
  <c r="J141" i="5"/>
  <c r="P141" i="5"/>
  <c r="R141" i="5"/>
  <c r="T141" i="5"/>
  <c r="BE141" i="5"/>
  <c r="BF141" i="5"/>
  <c r="BG141" i="5"/>
  <c r="BH141" i="5"/>
  <c r="BI141" i="5"/>
  <c r="BK141" i="5"/>
  <c r="J144" i="5"/>
  <c r="P144" i="5"/>
  <c r="R144" i="5"/>
  <c r="T144" i="5"/>
  <c r="BE144" i="5"/>
  <c r="BF144" i="5"/>
  <c r="BG144" i="5"/>
  <c r="BH144" i="5"/>
  <c r="BI144" i="5"/>
  <c r="BK144" i="5"/>
  <c r="J147" i="5"/>
  <c r="P147" i="5"/>
  <c r="R147" i="5"/>
  <c r="T147" i="5"/>
  <c r="BE147" i="5"/>
  <c r="BF147" i="5"/>
  <c r="BG147" i="5"/>
  <c r="BH147" i="5"/>
  <c r="BI147" i="5"/>
  <c r="BK147" i="5"/>
  <c r="R150" i="5"/>
  <c r="J151" i="5"/>
  <c r="P151" i="5"/>
  <c r="R151" i="5"/>
  <c r="T151" i="5"/>
  <c r="BE151" i="5"/>
  <c r="BF151" i="5"/>
  <c r="BG151" i="5"/>
  <c r="BH151" i="5"/>
  <c r="BI151" i="5"/>
  <c r="BK151" i="5"/>
  <c r="J156" i="5"/>
  <c r="P156" i="5"/>
  <c r="R156" i="5"/>
  <c r="T156" i="5"/>
  <c r="BE156" i="5"/>
  <c r="BF156" i="5"/>
  <c r="BG156" i="5"/>
  <c r="BH156" i="5"/>
  <c r="BI156" i="5"/>
  <c r="BK156" i="5"/>
  <c r="J160" i="5"/>
  <c r="P160" i="5"/>
  <c r="R160" i="5"/>
  <c r="T160" i="5"/>
  <c r="BE160" i="5"/>
  <c r="BF160" i="5"/>
  <c r="BG160" i="5"/>
  <c r="BH160" i="5"/>
  <c r="BI160" i="5"/>
  <c r="BK160" i="5"/>
  <c r="J164" i="5"/>
  <c r="P164" i="5"/>
  <c r="R164" i="5"/>
  <c r="T164" i="5"/>
  <c r="BE164" i="5"/>
  <c r="BF164" i="5"/>
  <c r="BG164" i="5"/>
  <c r="BH164" i="5"/>
  <c r="BI164" i="5"/>
  <c r="BK164" i="5"/>
  <c r="J168" i="5"/>
  <c r="P168" i="5"/>
  <c r="R168" i="5"/>
  <c r="T168" i="5"/>
  <c r="BE168" i="5"/>
  <c r="BF168" i="5"/>
  <c r="BG168" i="5"/>
  <c r="BH168" i="5"/>
  <c r="BI168" i="5"/>
  <c r="BK168" i="5"/>
  <c r="J173" i="5"/>
  <c r="P173" i="5"/>
  <c r="R173" i="5"/>
  <c r="T173" i="5"/>
  <c r="BE173" i="5"/>
  <c r="BF173" i="5"/>
  <c r="BG173" i="5"/>
  <c r="BH173" i="5"/>
  <c r="BI173" i="5"/>
  <c r="BK173" i="5"/>
  <c r="J177" i="5"/>
  <c r="P177" i="5"/>
  <c r="R177" i="5"/>
  <c r="T177" i="5"/>
  <c r="BE177" i="5"/>
  <c r="BF177" i="5"/>
  <c r="BG177" i="5"/>
  <c r="BH177" i="5"/>
  <c r="BI177" i="5"/>
  <c r="BK177" i="5"/>
  <c r="J181" i="5"/>
  <c r="P181" i="5"/>
  <c r="R181" i="5"/>
  <c r="T181" i="5"/>
  <c r="BE181" i="5"/>
  <c r="BF181" i="5"/>
  <c r="BG181" i="5"/>
  <c r="BH181" i="5"/>
  <c r="BI181" i="5"/>
  <c r="BK181" i="5"/>
  <c r="J182" i="5"/>
  <c r="P182" i="5"/>
  <c r="R182" i="5"/>
  <c r="T182" i="5"/>
  <c r="BE182" i="5"/>
  <c r="BF182" i="5"/>
  <c r="BG182" i="5"/>
  <c r="BH182" i="5"/>
  <c r="BI182" i="5"/>
  <c r="BK182" i="5"/>
  <c r="J186" i="5"/>
  <c r="P186" i="5"/>
  <c r="R186" i="5"/>
  <c r="T186" i="5"/>
  <c r="BE186" i="5"/>
  <c r="BF186" i="5"/>
  <c r="BG186" i="5"/>
  <c r="BH186" i="5"/>
  <c r="BI186" i="5"/>
  <c r="BK186" i="5"/>
  <c r="J191" i="5"/>
  <c r="P191" i="5"/>
  <c r="P190" i="5" s="1"/>
  <c r="R191" i="5"/>
  <c r="T191" i="5"/>
  <c r="T190" i="5" s="1"/>
  <c r="BE191" i="5"/>
  <c r="BF191" i="5"/>
  <c r="BG191" i="5"/>
  <c r="BH191" i="5"/>
  <c r="BI191" i="5"/>
  <c r="BK191" i="5"/>
  <c r="BK190" i="5" s="1"/>
  <c r="J190" i="5" s="1"/>
  <c r="J60" i="5" s="1"/>
  <c r="J195" i="5"/>
  <c r="P195" i="5"/>
  <c r="R195" i="5"/>
  <c r="T195" i="5"/>
  <c r="BE195" i="5"/>
  <c r="BF195" i="5"/>
  <c r="BG195" i="5"/>
  <c r="BH195" i="5"/>
  <c r="BI195" i="5"/>
  <c r="BK195" i="5"/>
  <c r="J61" i="5"/>
  <c r="J199" i="5"/>
  <c r="P199" i="5"/>
  <c r="P198" i="5"/>
  <c r="R199" i="5"/>
  <c r="R198" i="5" s="1"/>
  <c r="T199" i="5"/>
  <c r="T198" i="5"/>
  <c r="BE199" i="5"/>
  <c r="BF199" i="5"/>
  <c r="BG199" i="5"/>
  <c r="BH199" i="5"/>
  <c r="BI199" i="5"/>
  <c r="BK199" i="5"/>
  <c r="BK198" i="5" s="1"/>
  <c r="J198" i="5" s="1"/>
  <c r="J201" i="5"/>
  <c r="BE201" i="5" s="1"/>
  <c r="P201" i="5"/>
  <c r="P200" i="5" s="1"/>
  <c r="R201" i="5"/>
  <c r="R200" i="5"/>
  <c r="T201" i="5"/>
  <c r="T200" i="5" s="1"/>
  <c r="BF201" i="5"/>
  <c r="BG201" i="5"/>
  <c r="BH201" i="5"/>
  <c r="BI201" i="5"/>
  <c r="BK201" i="5"/>
  <c r="BK200" i="5"/>
  <c r="J200" i="5"/>
  <c r="J62" i="5" s="1"/>
  <c r="BK202" i="5"/>
  <c r="J202" i="5"/>
  <c r="J63" i="5" s="1"/>
  <c r="J203" i="5"/>
  <c r="P203" i="5"/>
  <c r="P202" i="5"/>
  <c r="R203" i="5"/>
  <c r="R202" i="5" s="1"/>
  <c r="T203" i="5"/>
  <c r="T202" i="5"/>
  <c r="BE203" i="5"/>
  <c r="BF203" i="5"/>
  <c r="BG203" i="5"/>
  <c r="BH203" i="5"/>
  <c r="BI203" i="5"/>
  <c r="BK203" i="5"/>
  <c r="BK206" i="5"/>
  <c r="J206" i="5" s="1"/>
  <c r="J64" i="5" s="1"/>
  <c r="J207" i="5"/>
  <c r="P207" i="5"/>
  <c r="P206" i="5" s="1"/>
  <c r="R207" i="5"/>
  <c r="R206" i="5" s="1"/>
  <c r="T207" i="5"/>
  <c r="T206" i="5" s="1"/>
  <c r="BE207" i="5"/>
  <c r="BF207" i="5"/>
  <c r="BG207" i="5"/>
  <c r="BH207" i="5"/>
  <c r="BI207" i="5"/>
  <c r="BK207" i="5"/>
  <c r="J211" i="5"/>
  <c r="P211" i="5"/>
  <c r="P210" i="5"/>
  <c r="R211" i="5"/>
  <c r="R210" i="5" s="1"/>
  <c r="T211" i="5"/>
  <c r="T210" i="5" s="1"/>
  <c r="BE211" i="5"/>
  <c r="BF211" i="5"/>
  <c r="BG211" i="5"/>
  <c r="BH211" i="5"/>
  <c r="BI211" i="5"/>
  <c r="BK211" i="5"/>
  <c r="BK210" i="5" s="1"/>
  <c r="J210" i="5" s="1"/>
  <c r="J65" i="5" s="1"/>
  <c r="E7" i="6"/>
  <c r="J12" i="6"/>
  <c r="J49" i="6" s="1"/>
  <c r="J73" i="6"/>
  <c r="J17" i="6"/>
  <c r="E18" i="6"/>
  <c r="F52" i="6"/>
  <c r="J18" i="6"/>
  <c r="E45" i="6"/>
  <c r="E47" i="6"/>
  <c r="F49" i="6"/>
  <c r="F51" i="6"/>
  <c r="J51" i="6"/>
  <c r="E69" i="6"/>
  <c r="E71" i="6"/>
  <c r="F73" i="6"/>
  <c r="F75" i="6"/>
  <c r="J75" i="6"/>
  <c r="P81" i="6"/>
  <c r="J82" i="6"/>
  <c r="BE82" i="6" s="1"/>
  <c r="P82" i="6"/>
  <c r="R82" i="6"/>
  <c r="R81" i="6"/>
  <c r="T82" i="6"/>
  <c r="T81" i="6" s="1"/>
  <c r="T80" i="6" s="1"/>
  <c r="T79" i="6" s="1"/>
  <c r="BF82" i="6"/>
  <c r="BG82" i="6"/>
  <c r="F32" i="6" s="1"/>
  <c r="BH82" i="6"/>
  <c r="BI82" i="6"/>
  <c r="F34" i="6" s="1"/>
  <c r="BD56" i="1" s="1"/>
  <c r="BK82" i="6"/>
  <c r="BK81" i="6" s="1"/>
  <c r="R83" i="6"/>
  <c r="BK83" i="6"/>
  <c r="J83" i="6"/>
  <c r="J59" i="6" s="1"/>
  <c r="J84" i="6"/>
  <c r="P84" i="6"/>
  <c r="P83" i="6"/>
  <c r="P80" i="6" s="1"/>
  <c r="P79" i="6" s="1"/>
  <c r="AU56" i="1" s="1"/>
  <c r="R84" i="6"/>
  <c r="T84" i="6"/>
  <c r="T83" i="6"/>
  <c r="BE84" i="6"/>
  <c r="BF84" i="6"/>
  <c r="BG84" i="6"/>
  <c r="BH84" i="6"/>
  <c r="F33" i="6"/>
  <c r="BC56" i="1" s="1"/>
  <c r="BI84" i="6"/>
  <c r="BK84" i="6"/>
  <c r="L41" i="1"/>
  <c r="L42" i="1"/>
  <c r="L44" i="1"/>
  <c r="AM44" i="1"/>
  <c r="L46" i="1"/>
  <c r="AM46" i="1"/>
  <c r="L47" i="1"/>
  <c r="AS51" i="1"/>
  <c r="AX52" i="1"/>
  <c r="AY52" i="1"/>
  <c r="AX53" i="1"/>
  <c r="AY53" i="1"/>
  <c r="AX54" i="1"/>
  <c r="AY54" i="1"/>
  <c r="AX55" i="1"/>
  <c r="AY55" i="1"/>
  <c r="AX56" i="1"/>
  <c r="AY56" i="1"/>
  <c r="BB56" i="1"/>
  <c r="BK341" i="2"/>
  <c r="J341" i="2" s="1"/>
  <c r="J66" i="2" s="1"/>
  <c r="F52" i="2"/>
  <c r="F91" i="2"/>
  <c r="F76" i="6"/>
  <c r="F33" i="2"/>
  <c r="BC52" i="1" s="1"/>
  <c r="BK150" i="5"/>
  <c r="J150" i="5" s="1"/>
  <c r="J59" i="5" s="1"/>
  <c r="BK129" i="3"/>
  <c r="J129" i="3" s="1"/>
  <c r="J60" i="3" s="1"/>
  <c r="P129" i="3"/>
  <c r="J30" i="2"/>
  <c r="AV52" i="1" s="1"/>
  <c r="AT52" i="1" s="1"/>
  <c r="J30" i="4"/>
  <c r="AV54" i="1" s="1"/>
  <c r="F33" i="5"/>
  <c r="BC55" i="1" s="1"/>
  <c r="F31" i="5"/>
  <c r="BA55" i="1" s="1"/>
  <c r="F33" i="4"/>
  <c r="BC54" i="1" s="1"/>
  <c r="BK550" i="2"/>
  <c r="J550" i="2"/>
  <c r="J70" i="2" s="1"/>
  <c r="P150" i="5"/>
  <c r="F32" i="3"/>
  <c r="BB53" i="1" s="1"/>
  <c r="P325" i="2"/>
  <c r="R200" i="2"/>
  <c r="R190" i="5"/>
  <c r="F34" i="4"/>
  <c r="BD54" i="1" s="1"/>
  <c r="T129" i="3"/>
  <c r="F52" i="3"/>
  <c r="F77" i="3"/>
  <c r="T550" i="2"/>
  <c r="F31" i="2"/>
  <c r="BA52" i="1" s="1"/>
  <c r="P80" i="4"/>
  <c r="T80" i="4"/>
  <c r="P274" i="2"/>
  <c r="J96" i="2" l="1"/>
  <c r="J58" i="2" s="1"/>
  <c r="J80" i="4"/>
  <c r="J57" i="4" s="1"/>
  <c r="BK79" i="4"/>
  <c r="J79" i="4" s="1"/>
  <c r="AT54" i="1"/>
  <c r="J49" i="3"/>
  <c r="J74" i="3"/>
  <c r="J285" i="2"/>
  <c r="J63" i="2" s="1"/>
  <c r="BK284" i="2"/>
  <c r="J284" i="2" s="1"/>
  <c r="J62" i="2" s="1"/>
  <c r="F30" i="6"/>
  <c r="AZ56" i="1" s="1"/>
  <c r="J30" i="6"/>
  <c r="AV56" i="1" s="1"/>
  <c r="AT56" i="1" s="1"/>
  <c r="F34" i="5"/>
  <c r="BD55" i="1" s="1"/>
  <c r="J30" i="5"/>
  <c r="AV55" i="1" s="1"/>
  <c r="F30" i="5"/>
  <c r="AZ55" i="1" s="1"/>
  <c r="F32" i="5"/>
  <c r="BB55" i="1" s="1"/>
  <c r="R86" i="5"/>
  <c r="P95" i="2"/>
  <c r="P79" i="4"/>
  <c r="AU54" i="1" s="1"/>
  <c r="BC51" i="1"/>
  <c r="T86" i="5"/>
  <c r="BK86" i="5"/>
  <c r="J31" i="5"/>
  <c r="AW55" i="1" s="1"/>
  <c r="P86" i="5"/>
  <c r="P85" i="5" s="1"/>
  <c r="AU55" i="1" s="1"/>
  <c r="BK80" i="3"/>
  <c r="J80" i="3" s="1"/>
  <c r="J31" i="6"/>
  <c r="AW56" i="1" s="1"/>
  <c r="F31" i="6"/>
  <c r="BA56" i="1" s="1"/>
  <c r="BA51" i="1" s="1"/>
  <c r="F31" i="4"/>
  <c r="BA54" i="1" s="1"/>
  <c r="R79" i="4"/>
  <c r="J73" i="4"/>
  <c r="J49" i="4"/>
  <c r="J31" i="3"/>
  <c r="AW53" i="1" s="1"/>
  <c r="R341" i="2"/>
  <c r="R284" i="2" s="1"/>
  <c r="F30" i="2"/>
  <c r="AZ52" i="1" s="1"/>
  <c r="J30" i="3"/>
  <c r="AV53" i="1" s="1"/>
  <c r="AT53" i="1" s="1"/>
  <c r="R81" i="3"/>
  <c r="R80" i="3" s="1"/>
  <c r="P341" i="2"/>
  <c r="P284" i="2" s="1"/>
  <c r="F34" i="2"/>
  <c r="BD52" i="1" s="1"/>
  <c r="BD51" i="1" s="1"/>
  <c r="W30" i="1" s="1"/>
  <c r="BK80" i="6"/>
  <c r="J81" i="6"/>
  <c r="J58" i="6" s="1"/>
  <c r="T88" i="4"/>
  <c r="T79" i="4" s="1"/>
  <c r="F30" i="4"/>
  <c r="AZ54" i="1" s="1"/>
  <c r="P125" i="3"/>
  <c r="P80" i="3" s="1"/>
  <c r="AU53" i="1" s="1"/>
  <c r="R624" i="2"/>
  <c r="P433" i="2"/>
  <c r="T433" i="2"/>
  <c r="R374" i="2"/>
  <c r="T325" i="2"/>
  <c r="T285" i="2"/>
  <c r="F32" i="2"/>
  <c r="BB52" i="1" s="1"/>
  <c r="R96" i="2"/>
  <c r="R95" i="2" s="1"/>
  <c r="J31" i="4"/>
  <c r="AW54" i="1" s="1"/>
  <c r="F34" i="3"/>
  <c r="BD53" i="1" s="1"/>
  <c r="BK274" i="2"/>
  <c r="J274" i="2" s="1"/>
  <c r="J60" i="2" s="1"/>
  <c r="T274" i="2"/>
  <c r="T95" i="2" s="1"/>
  <c r="R80" i="6"/>
  <c r="R79" i="6" s="1"/>
  <c r="T150" i="5"/>
  <c r="R112" i="5"/>
  <c r="E45" i="4"/>
  <c r="F31" i="3"/>
  <c r="BA53" i="1" s="1"/>
  <c r="J751" i="2"/>
  <c r="J74" i="2" s="1"/>
  <c r="BK750" i="2"/>
  <c r="J750" i="2" s="1"/>
  <c r="J73" i="2" s="1"/>
  <c r="P550" i="2"/>
  <c r="W27" i="1" l="1"/>
  <c r="AW51" i="1"/>
  <c r="AK27" i="1" s="1"/>
  <c r="BK79" i="6"/>
  <c r="J79" i="6" s="1"/>
  <c r="J80" i="6"/>
  <c r="J57" i="6" s="1"/>
  <c r="AY51" i="1"/>
  <c r="W29" i="1"/>
  <c r="T284" i="2"/>
  <c r="T94" i="2" s="1"/>
  <c r="BK85" i="5"/>
  <c r="J85" i="5" s="1"/>
  <c r="J86" i="5"/>
  <c r="J57" i="5" s="1"/>
  <c r="P94" i="2"/>
  <c r="AU52" i="1" s="1"/>
  <c r="AU51" i="1" s="1"/>
  <c r="AT55" i="1"/>
  <c r="BK95" i="2"/>
  <c r="R94" i="2"/>
  <c r="BB51" i="1"/>
  <c r="AZ51" i="1"/>
  <c r="J56" i="3"/>
  <c r="J27" i="3"/>
  <c r="T85" i="5"/>
  <c r="R85" i="5"/>
  <c r="J27" i="4"/>
  <c r="J56" i="4"/>
  <c r="AV51" i="1" l="1"/>
  <c r="W26" i="1"/>
  <c r="J56" i="6"/>
  <c r="J27" i="6"/>
  <c r="AG53" i="1"/>
  <c r="AN53" i="1" s="1"/>
  <c r="J36" i="3"/>
  <c r="AX51" i="1"/>
  <c r="W28" i="1"/>
  <c r="J36" i="4"/>
  <c r="AG54" i="1"/>
  <c r="AN54" i="1" s="1"/>
  <c r="BK94" i="2"/>
  <c r="J94" i="2" s="1"/>
  <c r="J95" i="2"/>
  <c r="J57" i="2" s="1"/>
  <c r="J56" i="5"/>
  <c r="J27" i="5"/>
  <c r="J36" i="6" l="1"/>
  <c r="AG56" i="1"/>
  <c r="AN56" i="1" s="1"/>
  <c r="J27" i="2"/>
  <c r="J56" i="2"/>
  <c r="J36" i="5"/>
  <c r="AG55" i="1"/>
  <c r="AN55" i="1" s="1"/>
  <c r="AT51" i="1"/>
  <c r="AK26" i="1"/>
  <c r="J36" i="2" l="1"/>
  <c r="AG52" i="1"/>
  <c r="AG51" i="1" l="1"/>
  <c r="AN52" i="1"/>
  <c r="AN51" i="1" l="1"/>
  <c r="AK23" i="1"/>
  <c r="AK32" i="1" s="1"/>
</calcChain>
</file>

<file path=xl/sharedStrings.xml><?xml version="1.0" encoding="utf-8"?>
<sst xmlns="http://schemas.openxmlformats.org/spreadsheetml/2006/main" count="8799" uniqueCount="1165">
  <si>
    <t>Export VZ</t>
  </si>
  <si>
    <t>List obsahuje:</t>
  </si>
  <si>
    <t>3.0</t>
  </si>
  <si>
    <t>ZAMOK</t>
  </si>
  <si>
    <t>False</t>
  </si>
  <si>
    <t>{FEC916C0-9BB3-4121-89D8-A1166E3BB6BD}</t>
  </si>
  <si>
    <t>0,1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</si>
  <si>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</si>
  <si>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</si>
  <si>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</si>
  <si>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</si>
  <si>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</si>
  <si>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</si>
  <si>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</si>
  <si>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2016/11/11</t>
  </si>
  <si>
    <t>Měnit lze pouze buňky se žlutým podbarvením!
1) v Rekapitulaci stavby vyplňte údaje o Uchazeči (přenesou se do ostatních sestav i v jiných listech)
2) na vybraných listech vyplňte v sestavě Soupis prací ceny u položek
Podrobnosti k vyplnění naleznete na poslední záložce s Pokyny pro vyplnění</t>
  </si>
  <si>
    <t>Stavba:</t>
  </si>
  <si>
    <t>Rekonstrukce ubytovny č. 77, Generály Píky, Brno</t>
  </si>
  <si>
    <t>KSO:</t>
  </si>
  <si>
    <t>CC-CZ:</t>
  </si>
  <si>
    <t>Místo:</t>
  </si>
  <si>
    <t xml:space="preserve"> </t>
  </si>
  <si>
    <t>Datum:</t>
  </si>
  <si>
    <t>09.11.2016</t>
  </si>
  <si>
    <t>Zadavatel:</t>
  </si>
  <si>
    <t>IČ:</t>
  </si>
  <si>
    <t>DIČ:</t>
  </si>
  <si>
    <t>Uchazeč:</t>
  </si>
  <si>
    <t>Vyplň údaj</t>
  </si>
  <si>
    <t>Projektant:</t>
  </si>
  <si>
    <t>True</t>
  </si>
  <si>
    <t>0,01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</si>
  <si>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</si>
  <si>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</si>
  <si>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</si>
  <si>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</si>
  <si>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</si>
  <si>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</si>
  <si>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</si>
  <si>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</si>
  <si>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</si>
  <si>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</si>
  <si>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</si>
  <si>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</si>
  <si>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</si>
  <si>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</si>
  <si>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</si>
  <si>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</si>
  <si>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</si>
  <si>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</si>
  <si>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</si>
  <si>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</si>
  <si>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</si>
  <si>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</si>
  <si>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</si>
  <si>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</si>
  <si>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</si>
  <si>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</si>
  <si>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</si>
  <si>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</si>
  <si>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</si>
  <si>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</si>
  <si>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</si>
  <si>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</si>
  <si>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</si>
  <si>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</si>
  <si>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</si>
  <si>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</si>
  <si>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</si>
  <si>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</si>
  <si>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</si>
  <si>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1</t>
  </si>
  <si>
    <t>Rekonstrukce 5.NP</t>
  </si>
  <si>
    <t>STA</t>
  </si>
  <si>
    <t>{D55FAC3B-4912-4ACC-9A90-9F4EC82FE5CD}</t>
  </si>
  <si>
    <t>2</t>
  </si>
  <si>
    <t>Silnoproud</t>
  </si>
  <si>
    <t>{B722C169-9536-44B2-A4B6-321915BEC80E}</t>
  </si>
  <si>
    <t>3</t>
  </si>
  <si>
    <t>Slaboproud</t>
  </si>
  <si>
    <t>{394E6DD1-B9C3-4C16-9783-9173CACE7FC8}</t>
  </si>
  <si>
    <t>4</t>
  </si>
  <si>
    <t>Zdravotechnika</t>
  </si>
  <si>
    <t>{FF35D760-1F69-4BB5-A26E-F256BF2B343F}</t>
  </si>
  <si>
    <t>5</t>
  </si>
  <si>
    <t>Vedlejší rozpočtové náklady</t>
  </si>
  <si>
    <t>{FD249905-A90F-4312-8E07-5B0F07D43E2B}</t>
  </si>
  <si>
    <t>Zpět na list:</t>
  </si>
  <si>
    <t>KRYCÍ LIST SOUPISU</t>
  </si>
  <si>
    <t>Objekt:</t>
  </si>
  <si>
    <t>1 - Rekonstrukce 5.NP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</si>
  <si>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</si>
  <si>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</si>
  <si>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</si>
  <si>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</si>
  <si>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</si>
  <si>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</si>
  <si>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</si>
  <si>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</si>
  <si>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</si>
  <si>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</si>
  <si>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</si>
  <si>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</si>
  <si>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</si>
  <si>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720 - Zdravotechnika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</si>
  <si>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</si>
  <si>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</si>
  <si>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</si>
  <si>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777 - Podlahy lité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</si>
  <si>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</si>
  <si>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</si>
  <si>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</si>
  <si>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</si>
  <si>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21-M - Elektromontáže</t>
  </si>
  <si>
    <t>SOUPIS PRACÍ</t>
  </si>
  <si>
    <t>PČ</t>
  </si>
  <si>
    <t>Popis</t>
  </si>
  <si>
    <t>MJ</t>
  </si>
  <si>
    <t>Množství</t>
  </si>
  <si>
    <t>J.cena [CZK]</t>
  </si>
  <si>
    <t>Cena celkem
[CZK]</t>
  </si>
  <si>
    <t>Cenová soustava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</si>
  <si>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</si>
  <si>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</si>
  <si>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</si>
  <si>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</si>
  <si>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</si>
  <si>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</si>
  <si>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</si>
  <si>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HSV</t>
  </si>
  <si>
    <t>Práce a dodávky HSV</t>
  </si>
  <si>
    <t>ROZPOCET</t>
  </si>
  <si>
    <t>6</t>
  </si>
  <si>
    <t>Úpravy povrchů, podlahy a osazování výplní</t>
  </si>
  <si>
    <t>K</t>
  </si>
  <si>
    <t>611325422</t>
  </si>
  <si>
    <t>Oprava vnitřní vápenocementové štukové omítky stropů v rozsahu plochy do 30%</t>
  </si>
  <si>
    <t>m2</t>
  </si>
  <si>
    <t>CS ÚRS 2016 01</t>
  </si>
  <si>
    <t>-1378857383</t>
  </si>
  <si>
    <t>VV</t>
  </si>
  <si>
    <t>"P1"</t>
  </si>
  <si>
    <t>12,33+17,59+5,69</t>
  </si>
  <si>
    <t>12,28+3,58+5,52+1,98</t>
  </si>
  <si>
    <t>24,75*3</t>
  </si>
  <si>
    <t>(19,32+4,65)*5</t>
  </si>
  <si>
    <t>15,72+2,72</t>
  </si>
  <si>
    <t>(19,32+4,75)*8</t>
  </si>
  <si>
    <t>(15,29+4,75)*14</t>
  </si>
  <si>
    <t>"P2 a P3"</t>
  </si>
  <si>
    <t>117,21+280,873</t>
  </si>
  <si>
    <t>Součet</t>
  </si>
  <si>
    <t>612325412</t>
  </si>
  <si>
    <t>Oprava vnitřní vápenocementové hladké omítky stěn v rozsahu plochy do 30%</t>
  </si>
  <si>
    <t>-2122783797</t>
  </si>
  <si>
    <t>"plocha nad obklady"</t>
  </si>
  <si>
    <t>0,52*(1,575*2+1,12*2+2,325*21,65*2+0,725*2+1,15*2+0,8*2+1,575*2+1,125*2)</t>
  </si>
  <si>
    <t>0,52*(1,81*2+2+1,1+1,8*2+1,825*2)</t>
  </si>
  <si>
    <t>(0,52*(1,475*2+0,85*2+1,625*2+1,775*2))*27</t>
  </si>
  <si>
    <t>0,52*(1,8*2+1,8*2)</t>
  </si>
  <si>
    <t>612325422</t>
  </si>
  <si>
    <t>Oprava vnitřní vápenocementové štukové omítky stěn v rozsahu plochy do 30%</t>
  </si>
  <si>
    <t>730460241</t>
  </si>
  <si>
    <t>"stěny"</t>
  </si>
  <si>
    <t>2,62*(3,565*2+3,46*2+3,46*2+5,085*2+1,66*2+3,52*2+0,65*2+0,08)</t>
  </si>
  <si>
    <t>-0,9*2*4</t>
  </si>
  <si>
    <t>-0,7*2</t>
  </si>
  <si>
    <t>-1,05*2</t>
  </si>
  <si>
    <t>-2*1,5*2</t>
  </si>
  <si>
    <t>2,62*(3,6*2+3,46*2+1,585*2+3,485*2+1,8*2+1,585*2+1,81*2+2*2)</t>
  </si>
  <si>
    <t>-1,085*2</t>
  </si>
  <si>
    <t>-0,7*2*3</t>
  </si>
  <si>
    <t>-2*1,5</t>
  </si>
  <si>
    <t>(2,62*(7,165*2+3,46*2))*3</t>
  </si>
  <si>
    <t>-0,9*2*3</t>
  </si>
  <si>
    <t>-1,25*2*3</t>
  </si>
  <si>
    <t>-2*1,5*3</t>
  </si>
  <si>
    <t>(2,62*(5,585*2+3,46*2+2,7*2+1,76*2))*5</t>
  </si>
  <si>
    <t>-0,7*2*10</t>
  </si>
  <si>
    <t>-0,9*2*5</t>
  </si>
  <si>
    <t>-0,8*2*10</t>
  </si>
  <si>
    <t>-1,5*2*5</t>
  </si>
  <si>
    <t>2,62*(4,645*2+3,385*2+1,8*2+1,51*2+1,76*2+3,06*2)</t>
  </si>
  <si>
    <t>-1,2*2</t>
  </si>
  <si>
    <t>-1,25*2</t>
  </si>
  <si>
    <t>-1,5*2</t>
  </si>
  <si>
    <t>(2,62*(5,585*2+3,46*2+2,7*2+1,76*2))*8</t>
  </si>
  <si>
    <t>-0,7*2*16</t>
  </si>
  <si>
    <t>-0,9*2*8</t>
  </si>
  <si>
    <t>-0,8*2*16</t>
  </si>
  <si>
    <t>-1,5*2*8</t>
  </si>
  <si>
    <t>(2,62*(3,46*2+4,42*2+1,76*2+2,7*2))*14</t>
  </si>
  <si>
    <t>-0,7*2*28</t>
  </si>
  <si>
    <t>-0,9*2*14</t>
  </si>
  <si>
    <t>-0,8*2*28</t>
  </si>
  <si>
    <t>-1,5*2*14</t>
  </si>
  <si>
    <t>632441213</t>
  </si>
  <si>
    <t>Potěr anhydritový samonivelační tl do 40 mm C20 litý</t>
  </si>
  <si>
    <t>-782857568</t>
  </si>
  <si>
    <t>632441214</t>
  </si>
  <si>
    <t>Potěr anhydritový samonivelační tl do 45 mm C20 litý</t>
  </si>
  <si>
    <t>-1741767663</t>
  </si>
  <si>
    <t>632481213</t>
  </si>
  <si>
    <t>Separační vrstva z PE fólie</t>
  </si>
  <si>
    <t>-410835238</t>
  </si>
  <si>
    <t>7</t>
  </si>
  <si>
    <t>634112123</t>
  </si>
  <si>
    <t>Obvodová dilatace podlahovým páskem s fólií v 80 mm š 5 mm mezi stěnou a samonivelačním potěrem</t>
  </si>
  <si>
    <t>m</t>
  </si>
  <si>
    <t>-842449389</t>
  </si>
  <si>
    <t>3,565*2+3,46*2+3,46*2+5,085*2+1,66*2+3,52*2+0,65*2+0,08-0,9*4-0,7-1,05</t>
  </si>
  <si>
    <t>3,6*2+3,46*2+1,585*2+3,485*2+1,8*2+1,585*2+1,81*2+2*2-1,085-0,7*3-0,9*4</t>
  </si>
  <si>
    <t>(7,165*2+3,46*2-0,9-1,25)*3</t>
  </si>
  <si>
    <t>(5,585*2+3,46*2+2,7*2+1,76*2-0,7*2-0,9-0,8*2)*5</t>
  </si>
  <si>
    <t>4,645*2+3,385*2+1,8*2+1,51*2+1,76*2+3,06*2-0,7-0,9*4-1,2-1,25</t>
  </si>
  <si>
    <t>(5,585*2+3,46*2+2,7*2+1,76*2-0,7*2-0,9-0,8*2)*8</t>
  </si>
  <si>
    <t>(3,46*2+4,42*2+1,76*2+2,7*2-0,7*2-0,9-0,8*2)*14</t>
  </si>
  <si>
    <t>123,63</t>
  </si>
  <si>
    <t>(1,575*2+1,12*2+2,325*21,65*2+0,725*2+1,15*2+0,8*2+1,575*2+1,125*2)</t>
  </si>
  <si>
    <t>-0,7*5</t>
  </si>
  <si>
    <t>-0,9*1</t>
  </si>
  <si>
    <t>(1,81*2+2+1,1+1,8*2+1,825*2)</t>
  </si>
  <si>
    <t>-0,7*1</t>
  </si>
  <si>
    <t>(1,475*2+0,85*2+1,625*2+1,775*2)*27</t>
  </si>
  <si>
    <t>(-0,7*2)*27</t>
  </si>
  <si>
    <t>(1,8*2+1,8*2)</t>
  </si>
  <si>
    <t>9</t>
  </si>
  <si>
    <t>Ostatní konstrukce a práce, bourání</t>
  </si>
  <si>
    <t>8</t>
  </si>
  <si>
    <t>952901111</t>
  </si>
  <si>
    <t>Vyčištění budov bytové a občanské výstavby při výšce podlaží do 4 m</t>
  </si>
  <si>
    <t>-1941402551</t>
  </si>
  <si>
    <t>965042141</t>
  </si>
  <si>
    <t>Bourání podkladů pod dlažby nebo mazanin betonových nebo z litého asfaltu tl do 100 mm pl přes 4 m2</t>
  </si>
  <si>
    <t>m3</t>
  </si>
  <si>
    <t>1598161136</t>
  </si>
  <si>
    <t>380,61*0,06</t>
  </si>
  <si>
    <t>749,74*0,06</t>
  </si>
  <si>
    <t>10</t>
  </si>
  <si>
    <t>978011141</t>
  </si>
  <si>
    <t>Otlučení vnitřní vápenné nebo vápenocementové omítky stropů v rozsahu do 30 %</t>
  </si>
  <si>
    <t>-2138772721</t>
  </si>
  <si>
    <t>11</t>
  </si>
  <si>
    <t>978013141</t>
  </si>
  <si>
    <t>Otlučení vnitřní vápenné nebo vápenocementové omítky stěn stěn v rozsahu do 30 %</t>
  </si>
  <si>
    <t>-1410186523</t>
  </si>
  <si>
    <t>Mezisoučet</t>
  </si>
  <si>
    <t>997</t>
  </si>
  <si>
    <t>Přesun sutě</t>
  </si>
  <si>
    <t>12</t>
  </si>
  <si>
    <t>997013213</t>
  </si>
  <si>
    <t>Vnitrostaveništní doprava suti a vybouraných hmot pro budovy v do 12 m ručně</t>
  </si>
  <si>
    <t>t</t>
  </si>
  <si>
    <t>-1987798088</t>
  </si>
  <si>
    <t>13</t>
  </si>
  <si>
    <t>997013501</t>
  </si>
  <si>
    <t>Odvoz suti a vybouraných hmot na skládku nebo meziskládku do 1 km se složením</t>
  </si>
  <si>
    <t>-2036379967</t>
  </si>
  <si>
    <t>14</t>
  </si>
  <si>
    <t>997013509</t>
  </si>
  <si>
    <t>Příplatek k odvozu suti a vybouraných hmot na skládku ZKD 1 km přes 1 km</t>
  </si>
  <si>
    <t>959236003</t>
  </si>
  <si>
    <t>218,697*19 "Přepočtené koeficientem množství</t>
  </si>
  <si>
    <t>997013801</t>
  </si>
  <si>
    <t>Poplatek za uložení stavebního betonového odpadu na skládce (skládkovné)</t>
  </si>
  <si>
    <t>-1234688477</t>
  </si>
  <si>
    <t>16</t>
  </si>
  <si>
    <t>997013803</t>
  </si>
  <si>
    <t>Poplatek za uložení stavebního odpadu z keramických materiálů na skládce (skládkovné)</t>
  </si>
  <si>
    <t>-1568678543</t>
  </si>
  <si>
    <t>17</t>
  </si>
  <si>
    <t>997013813</t>
  </si>
  <si>
    <t>Poplatek za uložení stavebního odpadu z plastických hmot na skládce (skládkovné)</t>
  </si>
  <si>
    <t>-1440957923</t>
  </si>
  <si>
    <t>998</t>
  </si>
  <si>
    <t>Přesun hmot</t>
  </si>
  <si>
    <t>18</t>
  </si>
  <si>
    <t>998017002</t>
  </si>
  <si>
    <t>Přesun hmot s omezením mechanizace pro budovy v do 12 m</t>
  </si>
  <si>
    <t>-945250393</t>
  </si>
  <si>
    <t>PSV</t>
  </si>
  <si>
    <t>Práce a dodávky PSV</t>
  </si>
  <si>
    <t>711</t>
  </si>
  <si>
    <t>Izolace proti vodě, vlhkosti a plynům</t>
  </si>
  <si>
    <t>19</t>
  </si>
  <si>
    <t>711111001</t>
  </si>
  <si>
    <t>Provedení izolace proti vlhkosti vodorovné za studena nátěrem penetračním</t>
  </si>
  <si>
    <t>-110934986</t>
  </si>
  <si>
    <t>"pod dlažbu"</t>
  </si>
  <si>
    <t>117,21</t>
  </si>
  <si>
    <t>20</t>
  </si>
  <si>
    <t>M</t>
  </si>
  <si>
    <t>245525770</t>
  </si>
  <si>
    <t>penetrace podkladů akrylát Axilat-Sokrat 2804 bal. 45 kg</t>
  </si>
  <si>
    <t>32</t>
  </si>
  <si>
    <t>1554675671</t>
  </si>
  <si>
    <t>117,21*0,0003 "Přepočtené koeficientem množství</t>
  </si>
  <si>
    <t>711112001</t>
  </si>
  <si>
    <t>Provedení izolace proti vlhkosti svislé za studena nátěrem penetračním</t>
  </si>
  <si>
    <t>809318061</t>
  </si>
  <si>
    <t>"pod obklady"</t>
  </si>
  <si>
    <t>2,62*(1,575*2+1,12*2+2,325*21,65*2+0,725*2+1,15*2+0,8*2+1,575*2+1,125*2)</t>
  </si>
  <si>
    <t>-0,7*2*5</t>
  </si>
  <si>
    <t>-0,9*2*1</t>
  </si>
  <si>
    <t>2,62*(1,81*2+2+1,1+1,8*2+1,825*2)</t>
  </si>
  <si>
    <t>-0,7*2*1</t>
  </si>
  <si>
    <t>(2,62*(1,475*2+0,85*2+1,625*2+1,775*2))*27</t>
  </si>
  <si>
    <t>(-0,7*2*2)*27</t>
  </si>
  <si>
    <t>2,62*(1,8*2+1,8*2)</t>
  </si>
  <si>
    <t>22</t>
  </si>
  <si>
    <t>1485575114</t>
  </si>
  <si>
    <t>1082,487*0,00035 "Přepočtené koeficientem množství</t>
  </si>
  <si>
    <t>23</t>
  </si>
  <si>
    <t>711193121</t>
  </si>
  <si>
    <t>Izolace proti vlhkosti na vodorovné ploše těsnicí kaší AQUAFIN 2K</t>
  </si>
  <si>
    <t>-1945544223</t>
  </si>
  <si>
    <t>24</t>
  </si>
  <si>
    <t>711193131</t>
  </si>
  <si>
    <t>Izolace proti vlhkosti na svislé ploše těsnicí kaší AQUAFIN 2K vč. koutové pásky</t>
  </si>
  <si>
    <t>-1109140526</t>
  </si>
  <si>
    <t>25</t>
  </si>
  <si>
    <t>998711202</t>
  </si>
  <si>
    <t>Přesun hmot procentní pro izolace proti vodě, vlhkosti a plynům v objektech v do 12 m</t>
  </si>
  <si>
    <t>%</t>
  </si>
  <si>
    <t>929790073</t>
  </si>
  <si>
    <t>713</t>
  </si>
  <si>
    <t>Izolace tepelné</t>
  </si>
  <si>
    <t>26</t>
  </si>
  <si>
    <t>713121111</t>
  </si>
  <si>
    <t>Montáž izolace tepelné podlah volně kladenými rohožemi, pásy, dílci, deskami 1 vrstva</t>
  </si>
  <si>
    <t>-1278144304</t>
  </si>
  <si>
    <t>27</t>
  </si>
  <si>
    <t>631538010</t>
  </si>
  <si>
    <t>deska izolační podlahová ROCKWOOL STEPROCK HD 600x1000x20 mm</t>
  </si>
  <si>
    <t>-803029892</t>
  </si>
  <si>
    <t>744,63*1,02 "Přepočtené koeficientem množství</t>
  </si>
  <si>
    <t>28</t>
  </si>
  <si>
    <t>998713202</t>
  </si>
  <si>
    <t>Přesun hmot procentní pro izolace tepelné v objektech v do 12 m</t>
  </si>
  <si>
    <t>821420448</t>
  </si>
  <si>
    <t>720</t>
  </si>
  <si>
    <t>29</t>
  </si>
  <si>
    <t>720-02</t>
  </si>
  <si>
    <t>Zednické a stavební přípomoci</t>
  </si>
  <si>
    <t>-2134061232</t>
  </si>
  <si>
    <t>766</t>
  </si>
  <si>
    <t>Konstrukce truhlářské</t>
  </si>
  <si>
    <t>30</t>
  </si>
  <si>
    <t>766-01</t>
  </si>
  <si>
    <t>Demontáž a likvidace vestavěných skříní a kuchyňských linek</t>
  </si>
  <si>
    <t>560594282</t>
  </si>
  <si>
    <t>1,5*2</t>
  </si>
  <si>
    <t>1,5+0,9+0,6+0,815+2,1</t>
  </si>
  <si>
    <t>2,7*5</t>
  </si>
  <si>
    <t>2,1</t>
  </si>
  <si>
    <t>2,7*8</t>
  </si>
  <si>
    <t>2,7*14</t>
  </si>
  <si>
    <t>31</t>
  </si>
  <si>
    <t>766-02</t>
  </si>
  <si>
    <t>Dodávka a montáž kuchyňských linek vč. příslušenství a spotřebičů dle PD</t>
  </si>
  <si>
    <t>-344104454</t>
  </si>
  <si>
    <t>3,6+4,645</t>
  </si>
  <si>
    <t>766-03</t>
  </si>
  <si>
    <t>Dodávka a montáž vestavěných skříní v. 2,62 m dle PD</t>
  </si>
  <si>
    <t>-748031026</t>
  </si>
  <si>
    <t>1,5*2+0,7</t>
  </si>
  <si>
    <t>0,9+0,6+0,815</t>
  </si>
  <si>
    <t>2,7*27</t>
  </si>
  <si>
    <t>33</t>
  </si>
  <si>
    <t>766-04</t>
  </si>
  <si>
    <t>Repase stávajícího dveřního křídla - přebroušení, tmelení, nový nátěr, nové kování</t>
  </si>
  <si>
    <t>kus</t>
  </si>
  <si>
    <t>34711347</t>
  </si>
  <si>
    <t>6+4+2*3+3*5+3+3*22</t>
  </si>
  <si>
    <t>34</t>
  </si>
  <si>
    <t>766-05</t>
  </si>
  <si>
    <t>Výměna lemování dřevěného obkladu u dveří</t>
  </si>
  <si>
    <t>-1124778227</t>
  </si>
  <si>
    <t>(0,9+1,97*2)*28</t>
  </si>
  <si>
    <t>(1,25+1,97*2)*5</t>
  </si>
  <si>
    <t>35</t>
  </si>
  <si>
    <t>766691914</t>
  </si>
  <si>
    <t>Vyvěšení nebo zavěšení dřevěných křídel dveří pl do 2 m2</t>
  </si>
  <si>
    <t>412042116</t>
  </si>
  <si>
    <t>"vyvěšení křídla, uložení a zpětné zavěšení po provedení oprav"</t>
  </si>
  <si>
    <t>3+4+1*3+3*5+2+3*8+3*14+3</t>
  </si>
  <si>
    <t>36</t>
  </si>
  <si>
    <t>766691915</t>
  </si>
  <si>
    <t>Vyvěšení nebo zavěšení dřevěných křídel dveří pl přes 2 m2</t>
  </si>
  <si>
    <t>788227023</t>
  </si>
  <si>
    <t>1*3+1</t>
  </si>
  <si>
    <t>37</t>
  </si>
  <si>
    <t>998766202</t>
  </si>
  <si>
    <t>Přesun hmot procentní pro konstrukce truhlářské v objektech v do 12 m</t>
  </si>
  <si>
    <t>1486603503</t>
  </si>
  <si>
    <t>771</t>
  </si>
  <si>
    <t>Podlahy z dlaždic</t>
  </si>
  <si>
    <t>38</t>
  </si>
  <si>
    <t>771473810</t>
  </si>
  <si>
    <t>Demontáž soklíků z dlaždic keramických lepených rovných</t>
  </si>
  <si>
    <t>-215624025</t>
  </si>
  <si>
    <t>"chodba"</t>
  </si>
  <si>
    <t>68,05*2+3,46*2+4,9*2+2,25*2</t>
  </si>
  <si>
    <t>-0,9*28</t>
  </si>
  <si>
    <t>-1,25*5</t>
  </si>
  <si>
    <t>-1,12*2</t>
  </si>
  <si>
    <t>39</t>
  </si>
  <si>
    <t>771573810</t>
  </si>
  <si>
    <t>Demontáž podlah z dlaždic keramických lepených</t>
  </si>
  <si>
    <t>833832890</t>
  </si>
  <si>
    <t>5,27+2,74</t>
  </si>
  <si>
    <t>3,58+3,29</t>
  </si>
  <si>
    <t>(1,25+2,42)*5</t>
  </si>
  <si>
    <t>3,24</t>
  </si>
  <si>
    <t>(1,25+2,42)*8</t>
  </si>
  <si>
    <t>(1,25+2,42)*14</t>
  </si>
  <si>
    <t>238,75+17,09+7,56</t>
  </si>
  <si>
    <t>40</t>
  </si>
  <si>
    <t>771574116</t>
  </si>
  <si>
    <t>Montáž podlah keramických režných hladkých lepených flexibilním lepidlem do 25 ks/m2</t>
  </si>
  <si>
    <t>-680201407</t>
  </si>
  <si>
    <t>"P2"</t>
  </si>
  <si>
    <t>41</t>
  </si>
  <si>
    <t>597611550</t>
  </si>
  <si>
    <t>dlaždice keramické - dle výběru investora</t>
  </si>
  <si>
    <t>-1325745698</t>
  </si>
  <si>
    <t>117,21*1,1 "Přepočtené koeficientem množství</t>
  </si>
  <si>
    <t>42</t>
  </si>
  <si>
    <t>771579191</t>
  </si>
  <si>
    <t>Příplatek k montáž podlah keramických za plochu do 5 m2</t>
  </si>
  <si>
    <t>1180993192</t>
  </si>
  <si>
    <t>43</t>
  </si>
  <si>
    <t>771591111</t>
  </si>
  <si>
    <t>Podlahy penetrace podkladu</t>
  </si>
  <si>
    <t>259183233</t>
  </si>
  <si>
    <t>44</t>
  </si>
  <si>
    <t>771591115</t>
  </si>
  <si>
    <t>Podlahy spárování silikonem - koutová spára</t>
  </si>
  <si>
    <t>784224044</t>
  </si>
  <si>
    <t>45</t>
  </si>
  <si>
    <t>998771202</t>
  </si>
  <si>
    <t>Přesun hmot procentní pro podlahy z dlaždic v objektech v do 12 m</t>
  </si>
  <si>
    <t>918801051</t>
  </si>
  <si>
    <t>776</t>
  </si>
  <si>
    <t>Podlahy povlakové</t>
  </si>
  <si>
    <t>46</t>
  </si>
  <si>
    <t>776111111</t>
  </si>
  <si>
    <t>Broušení anhydritového podkladu povlakových podlah</t>
  </si>
  <si>
    <t>1525239384</t>
  </si>
  <si>
    <t>15,72+2,72+5,11</t>
  </si>
  <si>
    <t>47</t>
  </si>
  <si>
    <t>776111311</t>
  </si>
  <si>
    <t>Vysátí podkladu povlakových podlah</t>
  </si>
  <si>
    <t>-531364675</t>
  </si>
  <si>
    <t>48</t>
  </si>
  <si>
    <t>776121111</t>
  </si>
  <si>
    <t>Vodou ředitelná penetrace savého podkladu povlakových podlah ředěná v poměru 1:3</t>
  </si>
  <si>
    <t>1755023248</t>
  </si>
  <si>
    <t>49</t>
  </si>
  <si>
    <t>776141111</t>
  </si>
  <si>
    <t>Vyrovnání podkladu povlakových podlah stěrkou pevnosti 20 MPa tl do 3 mm</t>
  </si>
  <si>
    <t>2074833905</t>
  </si>
  <si>
    <t>50</t>
  </si>
  <si>
    <t>776201812</t>
  </si>
  <si>
    <t>Demontáž lepených povlakových podlah s podložkou ručně</t>
  </si>
  <si>
    <t>1562514614</t>
  </si>
  <si>
    <t>51</t>
  </si>
  <si>
    <t>776231111</t>
  </si>
  <si>
    <t>Lepení lamel a čtverců z vinylu standardním lepidlem</t>
  </si>
  <si>
    <t>-1402230509</t>
  </si>
  <si>
    <t>52</t>
  </si>
  <si>
    <t>284110540</t>
  </si>
  <si>
    <t>dílce vinylové tl. 2 mm - dle výběru investora</t>
  </si>
  <si>
    <t>-669886577</t>
  </si>
  <si>
    <t>P</t>
  </si>
  <si>
    <t>Poznámka k položce:
nášlapná vrstva 0,80 mm, úprava PUR, třídy zátěže 23/34/43, otlak 0,05 mm, třída otěru T, B fl S1</t>
  </si>
  <si>
    <t>749,74*1,1 "Přepočtené koeficientem množství</t>
  </si>
  <si>
    <t>53</t>
  </si>
  <si>
    <t>776410811</t>
  </si>
  <si>
    <t>Odstranění soklíků a lišt pryžových nebo plastových</t>
  </si>
  <si>
    <t>-1876029002</t>
  </si>
  <si>
    <t>54</t>
  </si>
  <si>
    <t>776421111</t>
  </si>
  <si>
    <t>Montáž obvodových lišt lepením</t>
  </si>
  <si>
    <t>145347045</t>
  </si>
  <si>
    <t>55</t>
  </si>
  <si>
    <t>284110090</t>
  </si>
  <si>
    <t>lišta soklová PVC - dle výběru investora</t>
  </si>
  <si>
    <t>-1536495779</t>
  </si>
  <si>
    <t>743,615*1,02 "Přepočtené koeficientem množství</t>
  </si>
  <si>
    <t>56</t>
  </si>
  <si>
    <t>776421312</t>
  </si>
  <si>
    <t>Montáž přechodových šroubovaných lišt</t>
  </si>
  <si>
    <t>1252184374</t>
  </si>
  <si>
    <t>0,8*2+0,6</t>
  </si>
  <si>
    <t>0,8*2+0,6*2</t>
  </si>
  <si>
    <t>(0,8+1,15)*3</t>
  </si>
  <si>
    <t>(0,8+0,6*2)*5</t>
  </si>
  <si>
    <t>0,8+0,9+1,2+1,15</t>
  </si>
  <si>
    <t>(0,9+0,8+0,6*2)*8</t>
  </si>
  <si>
    <t>(0,9+0,8+0,6*2)*14</t>
  </si>
  <si>
    <t>57</t>
  </si>
  <si>
    <t>553431100</t>
  </si>
  <si>
    <t>hliníkový přechodový - dle výběru investora</t>
  </si>
  <si>
    <t>1928912335</t>
  </si>
  <si>
    <t>88,7*1,02 "Přepočtené koeficientem množství</t>
  </si>
  <si>
    <t>58</t>
  </si>
  <si>
    <t>776991121</t>
  </si>
  <si>
    <t>Základní čištění nově položených podlahovin vysátím a setřením vlhkým mopem</t>
  </si>
  <si>
    <t>1277339910</t>
  </si>
  <si>
    <t>59</t>
  </si>
  <si>
    <t>998776202</t>
  </si>
  <si>
    <t>Přesun hmot procentní pro podlahy povlakové v objektech v do 12 m</t>
  </si>
  <si>
    <t>-1805318807</t>
  </si>
  <si>
    <t>777</t>
  </si>
  <si>
    <t>Podlahy lité</t>
  </si>
  <si>
    <t>60</t>
  </si>
  <si>
    <t>777651900</t>
  </si>
  <si>
    <t>Opravy podlah nátěry penetračními Sokrat 2802 - pod epoxidovou stěrku</t>
  </si>
  <si>
    <t>547293945</t>
  </si>
  <si>
    <t>749,74*0,2</t>
  </si>
  <si>
    <t>61</t>
  </si>
  <si>
    <t>777212902</t>
  </si>
  <si>
    <t>Opravy podlah plastbetonem CHS Epoxy 1505 nebo 512 vyrovnávací vrstvou tl do 10 mm - předpoklad do 20% celkové plochy</t>
  </si>
  <si>
    <t>-1104681918</t>
  </si>
  <si>
    <t>62</t>
  </si>
  <si>
    <t>777695113</t>
  </si>
  <si>
    <t>Nátěry podlah betonových jednonásobné Sokratem 2804</t>
  </si>
  <si>
    <t>-56002904</t>
  </si>
  <si>
    <t>"P3"</t>
  </si>
  <si>
    <t>238,75+17,09+7,56+5,11</t>
  </si>
  <si>
    <t>123,63*0,1</t>
  </si>
  <si>
    <t>63</t>
  </si>
  <si>
    <t>777530002</t>
  </si>
  <si>
    <t>Podlahy ze samonivelační stěrky polyuretanové s protiskluznou a matnou úpravou vč. vytažení na sokl</t>
  </si>
  <si>
    <t>1676691161</t>
  </si>
  <si>
    <t>64</t>
  </si>
  <si>
    <t>998777202</t>
  </si>
  <si>
    <t>Přesun hmot procentní pro podlahy lité v objektech v do 12 m</t>
  </si>
  <si>
    <t>-200475538</t>
  </si>
  <si>
    <t>781</t>
  </si>
  <si>
    <t>Dokončovací práce - obklady</t>
  </si>
  <si>
    <t>65</t>
  </si>
  <si>
    <t>781473810</t>
  </si>
  <si>
    <t>Demontáž obkladů z obkladaček keramických lepených</t>
  </si>
  <si>
    <t>2137713925</t>
  </si>
  <si>
    <t>2,1*(1,575*2+1,12*2+2,325*21,65*2+0,725*2+1,15*2+0,8*2+1,575*2+1,125*2)</t>
  </si>
  <si>
    <t>2,1*(1,81*2+2+1,1+1,8*2+1,825*2)</t>
  </si>
  <si>
    <t>(2,1*(1,475*2+0,85*2+1,625*2+1,775*2))*27</t>
  </si>
  <si>
    <t>2,1*(1,8*2+1,8*2)</t>
  </si>
  <si>
    <t>66</t>
  </si>
  <si>
    <t>781474115</t>
  </si>
  <si>
    <t>Montáž obkladů vnitřních keramických hladkých do 25 ks/m2 lepených flexibilním lepidlem</t>
  </si>
  <si>
    <t>-1233982833</t>
  </si>
  <si>
    <t>67</t>
  </si>
  <si>
    <t>597610200</t>
  </si>
  <si>
    <t>obkládačky keramické - dle výběru investora</t>
  </si>
  <si>
    <t>2132343833</t>
  </si>
  <si>
    <t>1082,487*1,1 "Přepočtené koeficientem množství</t>
  </si>
  <si>
    <t>68</t>
  </si>
  <si>
    <t>781479191</t>
  </si>
  <si>
    <t>Příplatek k montáži obkladů vnitřních keramických hladkých za plochu do 10 m2</t>
  </si>
  <si>
    <t>946352960</t>
  </si>
  <si>
    <t>69</t>
  </si>
  <si>
    <t>781479194</t>
  </si>
  <si>
    <t>Příplatek k montáži obkladů vnitřních keramických hladkých za nerovný povrch</t>
  </si>
  <si>
    <t>929005905</t>
  </si>
  <si>
    <t>70</t>
  </si>
  <si>
    <t>781494111</t>
  </si>
  <si>
    <t>Plastové profily rohové lepené flexibilním lepidlem</t>
  </si>
  <si>
    <t>-15607790</t>
  </si>
  <si>
    <t>2,62*(3+1+1*27)</t>
  </si>
  <si>
    <t>71</t>
  </si>
  <si>
    <t>781495111</t>
  </si>
  <si>
    <t>Penetrace podkladu vnitřních obkladů</t>
  </si>
  <si>
    <t>138120480</t>
  </si>
  <si>
    <t>72</t>
  </si>
  <si>
    <t>781495115</t>
  </si>
  <si>
    <t>Spárování vnitřních obkladů silikonem - koutová spára</t>
  </si>
  <si>
    <t>2082233941</t>
  </si>
  <si>
    <t>2,62*(19+8+4+9*27)</t>
  </si>
  <si>
    <t>73</t>
  </si>
  <si>
    <t>998781202</t>
  </si>
  <si>
    <t>Přesun hmot procentní pro obklady keramické v objektech v do 12 m</t>
  </si>
  <si>
    <t>2025352951</t>
  </si>
  <si>
    <t>783</t>
  </si>
  <si>
    <t>Dokončovací práce - nátěry</t>
  </si>
  <si>
    <t>74</t>
  </si>
  <si>
    <t>783-01</t>
  </si>
  <si>
    <t>Nový nátěr ocelových zárubní vč. odstranění původního nátěru</t>
  </si>
  <si>
    <t>-1305035357</t>
  </si>
  <si>
    <t>784</t>
  </si>
  <si>
    <t>Dokončovací práce - malby a tapety</t>
  </si>
  <si>
    <t>75</t>
  </si>
  <si>
    <t>784171101</t>
  </si>
  <si>
    <t>Zakrytí vnitřních podlah včetně pozdějšího odkrytí</t>
  </si>
  <si>
    <t>1032914061</t>
  </si>
  <si>
    <t>76</t>
  </si>
  <si>
    <t>581248440</t>
  </si>
  <si>
    <t>fólie pro malířské potřeby zakrývací, PG 4021-20, 25µ,  4 x 5 m</t>
  </si>
  <si>
    <t>-600023797</t>
  </si>
  <si>
    <t>1142,713*1,05 "Přepočtené koeficientem množství</t>
  </si>
  <si>
    <t>77</t>
  </si>
  <si>
    <t>784171111</t>
  </si>
  <si>
    <t>Zakrytí vnitřních ploch oken v místnostech výšky do 3,80 m</t>
  </si>
  <si>
    <t>-1846703632</t>
  </si>
  <si>
    <t>2*1,5*34</t>
  </si>
  <si>
    <t>78</t>
  </si>
  <si>
    <t>-1345965700</t>
  </si>
  <si>
    <t>102*1,05 "Přepočtené koeficientem množství</t>
  </si>
  <si>
    <t>79</t>
  </si>
  <si>
    <t>784181101</t>
  </si>
  <si>
    <t>Základní akrylátová jednonásobná penetrace podkladu v místnostech výšky do 3,80m</t>
  </si>
  <si>
    <t>1302700302</t>
  </si>
  <si>
    <t>"strop"</t>
  </si>
  <si>
    <t>80</t>
  </si>
  <si>
    <t>784211101</t>
  </si>
  <si>
    <t>Dvojnásobné bílé malby ze směsí za mokra výborně otěruvzdorných v místnostech výšky do 3,80 m</t>
  </si>
  <si>
    <t>267813588</t>
  </si>
  <si>
    <t>"plocha za postelemi"</t>
  </si>
  <si>
    <t>2,5*30</t>
  </si>
  <si>
    <t>81</t>
  </si>
  <si>
    <t>784221101</t>
  </si>
  <si>
    <t>Dvojnásobné bílé malby  ze směsí za sucha dobře otěruvzdorných v místnostech do 3,80 m</t>
  </si>
  <si>
    <t>1802642484</t>
  </si>
  <si>
    <t>82</t>
  </si>
  <si>
    <t>784331001</t>
  </si>
  <si>
    <t>Dvojnásobné bílé protiplísňové malby v místnostech výšky do 3,80 m</t>
  </si>
  <si>
    <t>-56414007</t>
  </si>
  <si>
    <t>Práce a dodávky M</t>
  </si>
  <si>
    <t>21-M</t>
  </si>
  <si>
    <t>Elektromontáže</t>
  </si>
  <si>
    <t>83</t>
  </si>
  <si>
    <t>21-03</t>
  </si>
  <si>
    <t>-1251465109</t>
  </si>
  <si>
    <t>2 - Silnoproud</t>
  </si>
  <si>
    <t>M21 - Elektromontáže</t>
  </si>
  <si>
    <t>D1 - Pomocné práce</t>
  </si>
  <si>
    <t>D2 - DODÁVKY</t>
  </si>
  <si>
    <t>D3 - HZS</t>
  </si>
  <si>
    <t>M21</t>
  </si>
  <si>
    <t>Vlastní</t>
  </si>
  <si>
    <t>Trubka ohebná pod omítku, typ 23.. 23 mm</t>
  </si>
  <si>
    <t>1034984380</t>
  </si>
  <si>
    <t>Vlastní.1</t>
  </si>
  <si>
    <t>Trubka tuhá z PH uložená pevně, 23 mm</t>
  </si>
  <si>
    <t>-1914207235</t>
  </si>
  <si>
    <t>Vlastní.2</t>
  </si>
  <si>
    <t>Kabelový žlav vč nosné konstrukce 62/50</t>
  </si>
  <si>
    <t>1304836193</t>
  </si>
  <si>
    <t>Vlastní.3</t>
  </si>
  <si>
    <t>Kabelový žlav vč nosné konstrukce 125/50</t>
  </si>
  <si>
    <t>1973014220</t>
  </si>
  <si>
    <t>Vlastní.4</t>
  </si>
  <si>
    <t>Krabice přístrojová KP 68, bez zapojení  SDK</t>
  </si>
  <si>
    <t>-823552737</t>
  </si>
  <si>
    <t>Vlastní.5</t>
  </si>
  <si>
    <t>Krabice přístrojová KP 3x68, bez zapojení</t>
  </si>
  <si>
    <t>-432976910</t>
  </si>
  <si>
    <t>Vlastní.6</t>
  </si>
  <si>
    <t>Krabice přístrojová KP 2x68, bez zapojení</t>
  </si>
  <si>
    <t>2069702774</t>
  </si>
  <si>
    <t>Vlastní.7</t>
  </si>
  <si>
    <t>Krabice odbočná KR 97, se zapojením-kruhová</t>
  </si>
  <si>
    <t>574805293</t>
  </si>
  <si>
    <t>Vlastní.8</t>
  </si>
  <si>
    <t>Rozvodka krabicová z lis. izol. 6455-11 do 4 mm2</t>
  </si>
  <si>
    <t>-447310361</t>
  </si>
  <si>
    <t>Vlastní.9</t>
  </si>
  <si>
    <t>Osazení hmoždinky do cihlového zdiva, HM 8</t>
  </si>
  <si>
    <t>1790361906</t>
  </si>
  <si>
    <t>Vlastní.10</t>
  </si>
  <si>
    <t>Osazení hmoždinky do tvrd.kamene/betonu, HM 6</t>
  </si>
  <si>
    <t>-1475331217</t>
  </si>
  <si>
    <t>Vlastní.11</t>
  </si>
  <si>
    <t>Ukončení vodičů v rozvaděči + zapojení do 2,5 mm2</t>
  </si>
  <si>
    <t>807109744</t>
  </si>
  <si>
    <t>Vlastní.12</t>
  </si>
  <si>
    <t>Ukončení vodičů v rozvaděči + zapojení do 6 mm2</t>
  </si>
  <si>
    <t>-1149468900</t>
  </si>
  <si>
    <t>Vlastní.13</t>
  </si>
  <si>
    <t>Ukončení vodičů v rozvaděči + zapojení do 25 mm2</t>
  </si>
  <si>
    <t>-655380676</t>
  </si>
  <si>
    <t>Vlastní.14</t>
  </si>
  <si>
    <t>Spínač nástěnný jednopól.- řaz. 1, obyč.prostředí</t>
  </si>
  <si>
    <t>554259774</t>
  </si>
  <si>
    <t>Vlastní.15</t>
  </si>
  <si>
    <t>Spínač nástěnný seriový - řaz. 5, obyč.prostředí</t>
  </si>
  <si>
    <t>1310338010</t>
  </si>
  <si>
    <t>Vlastní.16</t>
  </si>
  <si>
    <t>Spínač nástěnný seriový - řaz. 6, obyč.prostředí</t>
  </si>
  <si>
    <t>-716262418</t>
  </si>
  <si>
    <t>Vlastní.17</t>
  </si>
  <si>
    <t>Spínač nástěnný seriový - řaz. 66, obyč.prostředí</t>
  </si>
  <si>
    <t>269730432</t>
  </si>
  <si>
    <t>Vlastní.18</t>
  </si>
  <si>
    <t>Spínač nástěnný seriový - řaz. 7, obyč.prostředí</t>
  </si>
  <si>
    <t>1494068858</t>
  </si>
  <si>
    <t>Vlastní.19</t>
  </si>
  <si>
    <t>Tlačítkový ovladač</t>
  </si>
  <si>
    <t>-1917241592</t>
  </si>
  <si>
    <t>Vlastní.20</t>
  </si>
  <si>
    <t>Spínač PIR 230V/10A relé</t>
  </si>
  <si>
    <t>-1219079820</t>
  </si>
  <si>
    <t>Vlastní.21</t>
  </si>
  <si>
    <t>Ventilátor nástěnný 230V, 180m3/h, doběh 2-30min, zpětná klapka</t>
  </si>
  <si>
    <t>201541090</t>
  </si>
  <si>
    <t>Vlastní.22</t>
  </si>
  <si>
    <t>Zásuvka domovní nástěnná 16A,230V 2P+Z bílá  pod om</t>
  </si>
  <si>
    <t>-1231822296</t>
  </si>
  <si>
    <t>Vlastní.23</t>
  </si>
  <si>
    <t>Zásuvka domovní nástěnná 16A,230V 2P+Z bílá do rámečku</t>
  </si>
  <si>
    <t>-250308308</t>
  </si>
  <si>
    <t>Vlastní.24</t>
  </si>
  <si>
    <t>Zásuvka domovní nástěnná 16A,230V 2P+Z bílá do rámečku s př. Ochranou "D"</t>
  </si>
  <si>
    <t>1807907413</t>
  </si>
  <si>
    <t>Vlastní.25</t>
  </si>
  <si>
    <t>Trojrámeček pro přístroje</t>
  </si>
  <si>
    <t>-755960660</t>
  </si>
  <si>
    <t>Vlastní.26</t>
  </si>
  <si>
    <t>Dvourámeček pro přístroje</t>
  </si>
  <si>
    <t>-656847534</t>
  </si>
  <si>
    <t>Vlastní.27</t>
  </si>
  <si>
    <t>EKV Přípojnice</t>
  </si>
  <si>
    <t>1728743993</t>
  </si>
  <si>
    <t>Vlastní.28</t>
  </si>
  <si>
    <t>Vodič CYY 6 mm2 uložený pod omítkou</t>
  </si>
  <si>
    <t>-1888880732</t>
  </si>
  <si>
    <t>Vlastní.29</t>
  </si>
  <si>
    <t>Vodič CYY 10 mm2 uložený pod omítkou</t>
  </si>
  <si>
    <t>-1588875839</t>
  </si>
  <si>
    <t>Vlastní.30</t>
  </si>
  <si>
    <t>Kabel CYKY-m 750 V 2 x 1,5 mm2 volně uložený</t>
  </si>
  <si>
    <t>-214524797</t>
  </si>
  <si>
    <t>Vlastní.31</t>
  </si>
  <si>
    <t>Kabel CYKY-m 750 V 3 x 1,5 mm2 volně uložený</t>
  </si>
  <si>
    <t>-1857990503</t>
  </si>
  <si>
    <t>Vlastní.32</t>
  </si>
  <si>
    <t>Kabel CYKY-m 750 V 3 x 2,5 mm2 volně uložený</t>
  </si>
  <si>
    <t>-1244603394</t>
  </si>
  <si>
    <t>Vlastní.33</t>
  </si>
  <si>
    <t>Kabel CYKY-m 750 V 5 x6 mm2 volně uložený</t>
  </si>
  <si>
    <t>-1281913904</t>
  </si>
  <si>
    <t>Vlastní.34</t>
  </si>
  <si>
    <t>LED stropní, 30W, 230V</t>
  </si>
  <si>
    <t>636514480</t>
  </si>
  <si>
    <t>Vlastní.35</t>
  </si>
  <si>
    <t>LED nástěnné 20W, 230V</t>
  </si>
  <si>
    <t>-830159719</t>
  </si>
  <si>
    <t>Vlastní.36</t>
  </si>
  <si>
    <t>LEDstropní 64W, 60/60 přisazené, 230V</t>
  </si>
  <si>
    <t>-674836315</t>
  </si>
  <si>
    <t>Vlastní.37</t>
  </si>
  <si>
    <t>NS - Nouzové svítidlo s piltogramem LED 3W</t>
  </si>
  <si>
    <t>100228516</t>
  </si>
  <si>
    <t>D1</t>
  </si>
  <si>
    <t>Pomocné práce</t>
  </si>
  <si>
    <t>Vlastní.38</t>
  </si>
  <si>
    <t>Vysekání rýh 30/30</t>
  </si>
  <si>
    <t>1034868152</t>
  </si>
  <si>
    <t>Vlastní.39</t>
  </si>
  <si>
    <t>Zaplnění rýh</t>
  </si>
  <si>
    <t>-343152424</t>
  </si>
  <si>
    <t>Vlastní.40</t>
  </si>
  <si>
    <t>Vrtání děr do d=50mm</t>
  </si>
  <si>
    <t>ks</t>
  </si>
  <si>
    <t>244660455</t>
  </si>
  <si>
    <t>Vlastní.41</t>
  </si>
  <si>
    <t>Požární ucpávka</t>
  </si>
  <si>
    <t>991722722</t>
  </si>
  <si>
    <t>D2</t>
  </si>
  <si>
    <t>DODÁVKY</t>
  </si>
  <si>
    <t>Vlastní.42</t>
  </si>
  <si>
    <t>Rozvaděč Rx  viz výkres 04</t>
  </si>
  <si>
    <t>815089085</t>
  </si>
  <si>
    <t>Vlastní.43</t>
  </si>
  <si>
    <t>Rozvaděč R5  viz výkres 05</t>
  </si>
  <si>
    <t>1528431988</t>
  </si>
  <si>
    <t>Vlastní.44</t>
  </si>
  <si>
    <t>Rozvaděč R14,33  viz výkres 06</t>
  </si>
  <si>
    <t>-1648495294</t>
  </si>
  <si>
    <t>D3</t>
  </si>
  <si>
    <t>HZS</t>
  </si>
  <si>
    <t>Vlastní.45</t>
  </si>
  <si>
    <t>Demontáže</t>
  </si>
  <si>
    <t>hod</t>
  </si>
  <si>
    <t>-1745756933</t>
  </si>
  <si>
    <t>Vlastní.46</t>
  </si>
  <si>
    <t>Napojení stávající instalace</t>
  </si>
  <si>
    <t>1167888334</t>
  </si>
  <si>
    <t>Vlastní.47</t>
  </si>
  <si>
    <t>Revize</t>
  </si>
  <si>
    <t>1880008594</t>
  </si>
  <si>
    <t>3 - Slaboproud</t>
  </si>
  <si>
    <t>D1 - SK</t>
  </si>
  <si>
    <t>D2 - Pomocné práce</t>
  </si>
  <si>
    <t>SK</t>
  </si>
  <si>
    <t>Zásuvka 2xRJ45 DO RÁMEČKU</t>
  </si>
  <si>
    <t>-1932837502</t>
  </si>
  <si>
    <t>Zásuvka 1xRJ45 DO RÁMEČKU</t>
  </si>
  <si>
    <t>-417564170</t>
  </si>
  <si>
    <t>Kabel UTP cat 6</t>
  </si>
  <si>
    <t>329241354</t>
  </si>
  <si>
    <t>Petch panel cat 6 48 port,  UTP cyt6komplet</t>
  </si>
  <si>
    <t>-771175142</t>
  </si>
  <si>
    <t>Patch cord UTP 1 m, CAT.6, RJ45-RJ45,</t>
  </si>
  <si>
    <t>-872043703</t>
  </si>
  <si>
    <t>Trubka Monoflex 23</t>
  </si>
  <si>
    <t>-1781907387</t>
  </si>
  <si>
    <t>Trubka Monoflex 40</t>
  </si>
  <si>
    <t>-1993628497</t>
  </si>
  <si>
    <t>1912129513</t>
  </si>
  <si>
    <t>487836114</t>
  </si>
  <si>
    <t>1598453276</t>
  </si>
  <si>
    <t>-833723940</t>
  </si>
  <si>
    <t>-357194260</t>
  </si>
  <si>
    <t>4 - Zdravotechnika</t>
  </si>
  <si>
    <t>721 - Vnitřní kanalizace</t>
  </si>
  <si>
    <t>722 - Vnitřní vodovod</t>
  </si>
  <si>
    <t>725 - Zařizovací předměty</t>
  </si>
  <si>
    <t>726 - Instalační prefabrikáty</t>
  </si>
  <si>
    <t>D1 - Ostatní</t>
  </si>
  <si>
    <t>721</t>
  </si>
  <si>
    <t>Vnitřní kanalizace</t>
  </si>
  <si>
    <t>721171219R00</t>
  </si>
  <si>
    <t>Trubka pro připojení WC (výlevky), D 110 mm</t>
  </si>
  <si>
    <t>447696247</t>
  </si>
  <si>
    <t>29+1</t>
  </si>
  <si>
    <t>721171239R00</t>
  </si>
  <si>
    <t>Tvarovka k připojení závěsného WC, DN 80/100</t>
  </si>
  <si>
    <t>-989692041</t>
  </si>
  <si>
    <t>PSC</t>
  </si>
  <si>
    <t>Poznámka k souboru cen:
Tvarovka pro připojení závěsného WC s délkově a směrově nastavitelným přítokovým kolenem a boční přítokovou trubkou, včetně balení (připojovací souprava), DN 80/100, připojení DN 50.</t>
  </si>
  <si>
    <t>721176103R00</t>
  </si>
  <si>
    <t>Potrubí připojovací D 50 x 1,8 mm</t>
  </si>
  <si>
    <t>459885868</t>
  </si>
  <si>
    <t>721176104R00</t>
  </si>
  <si>
    <t>Potrubí připojovací D 75 x 1,9 mm</t>
  </si>
  <si>
    <t>-980628397</t>
  </si>
  <si>
    <t>721176105R00</t>
  </si>
  <si>
    <t>Potrubí připojovací D 110 x 2,7 mm</t>
  </si>
  <si>
    <t>598477526</t>
  </si>
  <si>
    <t>721194105R00</t>
  </si>
  <si>
    <t>Vyvedení odpadních výpustek D 50 x 1,8</t>
  </si>
  <si>
    <t>1361864526</t>
  </si>
  <si>
    <t>31+1+27+2+2</t>
  </si>
  <si>
    <t>721194109R00</t>
  </si>
  <si>
    <t>Vyvedení odpadních výpustek D 110 x 2,3</t>
  </si>
  <si>
    <t>364878591</t>
  </si>
  <si>
    <t>721290111R00</t>
  </si>
  <si>
    <t>Zkouška těsnosti kanalizace vodou DN 125</t>
  </si>
  <si>
    <t>1561503310</t>
  </si>
  <si>
    <t>58+26+24</t>
  </si>
  <si>
    <t>722</t>
  </si>
  <si>
    <t>Vnitřní vodovod</t>
  </si>
  <si>
    <t>722172331R00</t>
  </si>
  <si>
    <t>Potrubí z PPR PN20, D 20x3,4 mm</t>
  </si>
  <si>
    <t>-1396267818</t>
  </si>
  <si>
    <t>31+44</t>
  </si>
  <si>
    <t>722172332R00</t>
  </si>
  <si>
    <t>Potrubí z PPR PN20, D 25x4,2 mm</t>
  </si>
  <si>
    <t>902873642</t>
  </si>
  <si>
    <t>58+38</t>
  </si>
  <si>
    <t>722181211RT6</t>
  </si>
  <si>
    <t>Izolace návleková tl. stěny 6 mm</t>
  </si>
  <si>
    <t>44611943</t>
  </si>
  <si>
    <t>Poznámka k souboru cen:
V položce je kalkulována dodávka izolační trubice, spon a lepicí pásky.</t>
  </si>
  <si>
    <t>Poznámka k položce:
vnitřní průměr 18 mm</t>
  </si>
  <si>
    <t>722181211RT8</t>
  </si>
  <si>
    <t>400109760</t>
  </si>
  <si>
    <t>Poznámka k položce:
vnitřní průměr 25 mm</t>
  </si>
  <si>
    <t>722181215RT6</t>
  </si>
  <si>
    <t>Izolace návleková tl. stěny 25 mm</t>
  </si>
  <si>
    <t>-114839971</t>
  </si>
  <si>
    <t>722181215RT8</t>
  </si>
  <si>
    <t>1990608366</t>
  </si>
  <si>
    <t>722190401R00</t>
  </si>
  <si>
    <t>Vyvedení a upevnění výpustek DN 15</t>
  </si>
  <si>
    <t>-1249735429</t>
  </si>
  <si>
    <t>722220111R00</t>
  </si>
  <si>
    <t>Nástěnka K 247, pro výtokový ventil G 1/2</t>
  </si>
  <si>
    <t>-990547789</t>
  </si>
  <si>
    <t>722220121R00</t>
  </si>
  <si>
    <t>Nástěnka K 247, pro baterii G 1/2</t>
  </si>
  <si>
    <t>pár</t>
  </si>
  <si>
    <t>1689490616</t>
  </si>
  <si>
    <t>1+27+2</t>
  </si>
  <si>
    <t>722235112R00</t>
  </si>
  <si>
    <t>Kohout kulový, vnitř.-vnitř.z. DN 20</t>
  </si>
  <si>
    <t>-1776147112</t>
  </si>
  <si>
    <t>31+31</t>
  </si>
  <si>
    <t>722280104R00</t>
  </si>
  <si>
    <t>Tlaková zkouška vodovodního potrubí DN 20</t>
  </si>
  <si>
    <t>-460609105</t>
  </si>
  <si>
    <t>75+96</t>
  </si>
  <si>
    <t>725</t>
  </si>
  <si>
    <t>Zařizovací předměty</t>
  </si>
  <si>
    <t>725014161R00</t>
  </si>
  <si>
    <t>Klozet závěsný včetně sedátka, hl.530 mm</t>
  </si>
  <si>
    <t>soubor</t>
  </si>
  <si>
    <t>-198782247</t>
  </si>
  <si>
    <t>Poznámka k souboru cen:
Klozet závěsný s hlubokým splachováním, v bílé barvě včetně sedátka. Montážní modul pro zavěšení klozetu se oceňuje samostatně.</t>
  </si>
  <si>
    <t>Poznámka k položce:
Klozet rozměr 360/530/340, výška od země 430mm. Klozet závěsný kapotovaný s hlubokým splachováním a s uzavřeným splachovacím okruhem. Splachování 6 litry. Vyrobeno dle EN 997. Systém skrytého upevnění. Dodávka vč. montážní sady. Osadit na montážní prvek pro závěsná WC s vestavěnou nádržkou a ovládací deskou. Povrchová úprava speciální glazura pro jednodušší údržbu s antibakteriální úpravou. Barva bílá., , Duroplastové sedátko s poklopem s antibakteriální úpravou, odnímatelné. Systémem pro jednoduchou a rychlou montáž a demontáž. Barva bílá.,</t>
  </si>
  <si>
    <t>725019101R00</t>
  </si>
  <si>
    <t>Výlevka závěsná s plastovou mřížkou</t>
  </si>
  <si>
    <t>37260273</t>
  </si>
  <si>
    <t>Poznámka k souboru cen:
Plastová mřížka je součástí dodávky výlevky.</t>
  </si>
  <si>
    <t>725100001RA0</t>
  </si>
  <si>
    <t>Umyvadlo, baterie, zápachová uzávěrka</t>
  </si>
  <si>
    <t>196637676</t>
  </si>
  <si>
    <t>Poznámka k položce:
Umyvadlo rozměru 550/465/175 s otvorem pro baterii a s přepadem. Vyrobeno dle DIN EN 32. Dodávka vč. montážní sady pro umyvadla.Povrchová úprava speciální glazura pro jednodušší údržbu s antibakteriální úpravou., Barva bílá. Kovový sifonu s chromovou povrchovou úpravou DN 40, Jednootvorová umyvadlová páková baterie s výtokem 110mm bez automatické výpusti. Výška výtoku 83mm, , DN15. Keramická kartuše se systémem šetření vody a energie. Vybavení perlátor, kovová ovládací páka, odpadní , souprava s ovládáním tahem, připojovací hadice, montážní systém, ovládací kartuše ? 33 mm. Povrch chrom.</t>
  </si>
  <si>
    <t>725100002RA0</t>
  </si>
  <si>
    <t>Dřez, baterie, zápachová uzávěrka</t>
  </si>
  <si>
    <t>1166233049</t>
  </si>
  <si>
    <t>Poznámka k položce:
Dřez nerezový na desku-horní montáž. Rozměr 400x370x170mm. Včetně sítkového ventilu 3 1/2" s přepadem a sifonu pro úsporu místa 6/4" s odbočkou na myčku., Jednootvorová páková směšovací baterie dřezová otočná, DN15, délka výtokového raménka 210 mm. Vybavení - perlátor, kovová ovládací páka, připevnění prostřednictvím matice, připojení pomocí tlakových hadic 450mm, montáž pro pracovní desky do 35mm, výtok otočný 360°. Provedení  celonerez.</t>
  </si>
  <si>
    <t>725122232R00</t>
  </si>
  <si>
    <t>Pisoár s integrovaným zdrojem</t>
  </si>
  <si>
    <t>-1302647540</t>
  </si>
  <si>
    <t>Poznámka k souboru cen:
Varianta SLP 19RZ s montážní krabicí s vestavěným napájecím zdrojem</t>
  </si>
  <si>
    <t>Poznámka k položce:
Urinál rozměru 305x340x535, okraj otvoru od podlahy 650mm. 1 litrové splachování, min. množství splachovací vody 0,3l/s. Vyrobeno dle EN 13407. Dodávka vč. montážní sady, vč. senzoru, vnitřního přívodu vody a zdroje pro splachování.</t>
  </si>
  <si>
    <t>Pol1</t>
  </si>
  <si>
    <t>Sprchová vanička vč. příslušenství</t>
  </si>
  <si>
    <t>-776339807</t>
  </si>
  <si>
    <t>Poznámka k položce:
Sprchová vanička 120×80cm, sprchová zápachová uzávěrka s vodorovným odtokem, tyč pro sprchový závěs délky 1,2m, závěs 180×180cm, háčky pro závěs</t>
  </si>
  <si>
    <t>Pol2</t>
  </si>
  <si>
    <t>Vana vč. příslušenství</t>
  </si>
  <si>
    <t>1406482510</t>
  </si>
  <si>
    <t>Poznámka k položce:
Akrylátová vana 170×90×65cm, nožičky pro usazení vany, vanová zápachová uzávěrka s vodorovným odtokem</t>
  </si>
  <si>
    <t>725810402R00</t>
  </si>
  <si>
    <t>Ventil rohový bez přípoj. trubičky G 1/2</t>
  </si>
  <si>
    <t>1061182654</t>
  </si>
  <si>
    <t>725825114RT1</t>
  </si>
  <si>
    <t>Baterie dřezová nástěnná ruční - pro výlevku</t>
  </si>
  <si>
    <t>-950960062</t>
  </si>
  <si>
    <t>Poznámka k položce:
standardní, Nástěnná baterie DN15. Vybavení perlátor, kovová ovládací páka, ovládací kartuše 46 mm. Povrch chrom,</t>
  </si>
  <si>
    <t>725845111vd</t>
  </si>
  <si>
    <t>Baterie sprchová nástěnná ruční</t>
  </si>
  <si>
    <t>-874157213</t>
  </si>
  <si>
    <t>Poznámka k položce:
Sprchová baterie podomítková 139mm. Kovová ovládací páka. Povrch chrom. Podomítkové těleso pro baterie, Sprchová hlavice - obsahuje sprchovou růžici 200mm a sprchové ramínko 22mm a délka 350mm. Materiál mosaz, povrchová úprava chrom.,</t>
  </si>
  <si>
    <t>27+2</t>
  </si>
  <si>
    <t>726</t>
  </si>
  <si>
    <t>Instalační prefabrikáty</t>
  </si>
  <si>
    <t>726211321vd</t>
  </si>
  <si>
    <t>Modul-WC, závěsný, h 112 cm</t>
  </si>
  <si>
    <t>-884608039</t>
  </si>
  <si>
    <t>Poznámka k položce:
vč. ovládacího tlačítka</t>
  </si>
  <si>
    <t>726211331vd</t>
  </si>
  <si>
    <t>Modul-výlevka, závěsná, h 112 cm</t>
  </si>
  <si>
    <t>853558036</t>
  </si>
  <si>
    <t>998721103R00</t>
  </si>
  <si>
    <t>Přesun hmot pro vnitřní kanalizaci, výšky do 24 m</t>
  </si>
  <si>
    <t>-1500107581</t>
  </si>
  <si>
    <t>998722103R00</t>
  </si>
  <si>
    <t>Přesun hmot pro vnitřní vodovod, výšky do 24 m</t>
  </si>
  <si>
    <t>848137652</t>
  </si>
  <si>
    <t>998725103R00</t>
  </si>
  <si>
    <t>Přesun hmot pro zařizovací předměty, výšky do 24 m</t>
  </si>
  <si>
    <t>2136963063</t>
  </si>
  <si>
    <t>1,66</t>
  </si>
  <si>
    <t>998726123R00</t>
  </si>
  <si>
    <t>Přesun hmot pro předstěnové systémy, výšky do 24 m</t>
  </si>
  <si>
    <t>1491471616</t>
  </si>
  <si>
    <t>0,39</t>
  </si>
  <si>
    <t>Ostatní</t>
  </si>
  <si>
    <t>Pol3</t>
  </si>
  <si>
    <t>Zrcadlo do obkladu vč. lemování</t>
  </si>
  <si>
    <t>-1603213103</t>
  </si>
  <si>
    <t>5 - Vedlejší rozpočtové náklady</t>
  </si>
  <si>
    <t>VRN - Vedlejší rozpočtové náklady</t>
  </si>
  <si>
    <t xml:space="preserve">    VRN7 - Provozní vlivy</t>
  </si>
  <si>
    <t xml:space="preserve">    VRN9 - Ostatní náklady</t>
  </si>
  <si>
    <t>VRN</t>
  </si>
  <si>
    <t>VRN7</t>
  </si>
  <si>
    <t>Provozní vlivy</t>
  </si>
  <si>
    <t>071002000</t>
  </si>
  <si>
    <t>Provoz investora, třetích osob</t>
  </si>
  <si>
    <t>…</t>
  </si>
  <si>
    <t>1024</t>
  </si>
  <si>
    <t>1040524480</t>
  </si>
  <si>
    <t>VRN9</t>
  </si>
  <si>
    <t>Ostatní náklady</t>
  </si>
  <si>
    <t>091704000</t>
  </si>
  <si>
    <t>Náklady na údržbu - náklad na každodenní úklid stavby</t>
  </si>
  <si>
    <t>1308285255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</si>
  <si>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</si>
  <si>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</si>
  <si>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</si>
  <si>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</si>
  <si>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</si>
  <si>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</si>
  <si>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</si>
  <si>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</si>
  <si>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</si>
  <si>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</si>
  <si>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</si>
  <si>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</si>
  <si>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</si>
  <si>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</si>
  <si>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</si>
  <si>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</si>
  <si>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</si>
  <si>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</si>
  <si>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</si>
  <si>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</si>
  <si>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</si>
  <si>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</si>
  <si>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</si>
  <si>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</si>
  <si>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</si>
  <si>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</si>
  <si>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</si>
  <si>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</si>
  <si>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</si>
  <si>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</si>
  <si>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</si>
  <si>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</si>
  <si>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</si>
  <si>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</si>
  <si>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</si>
  <si>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</si>
  <si>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</si>
  <si>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</si>
  <si>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</si>
  <si>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</si>
  <si>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</si>
  <si>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</si>
  <si>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</si>
  <si>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</si>
  <si>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</si>
  <si>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</si>
  <si>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</si>
  <si>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</si>
  <si>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</si>
  <si>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</si>
  <si>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</si>
  <si>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</si>
  <si>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</si>
  <si>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</si>
  <si>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</si>
  <si>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</si>
  <si>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</si>
  <si>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</si>
  <si>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</si>
  <si>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</si>
  <si>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</si>
  <si>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</si>
  <si>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</si>
  <si>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</si>
  <si>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</si>
  <si>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</si>
  <si>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</si>
  <si>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</si>
  <si>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</si>
  <si>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</si>
  <si>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</si>
  <si>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</si>
  <si>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</si>
  <si>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</si>
  <si>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</si>
  <si>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</si>
  <si>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</si>
  <si>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</si>
  <si>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</si>
  <si>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</si>
  <si>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</si>
  <si>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</si>
  <si>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</si>
  <si>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</si>
  <si>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</si>
  <si>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</si>
  <si>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</si>
  <si>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</si>
  <si>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</si>
  <si>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</si>
  <si>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</si>
  <si>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</si>
  <si>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</si>
  <si>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</si>
  <si>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</si>
  <si>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</si>
  <si>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</si>
  <si>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</si>
  <si>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</si>
  <si>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</si>
  <si>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</si>
  <si>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</si>
  <si>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</si>
  <si>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</si>
  <si>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</si>
  <si>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</si>
  <si>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</si>
  <si>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</si>
  <si>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</si>
  <si>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</si>
  <si>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</si>
  <si>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</si>
  <si>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</si>
  <si>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</si>
  <si>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</si>
  <si>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</si>
  <si>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</si>
  <si>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</si>
  <si>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</si>
  <si>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</si>
  <si>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</si>
  <si>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</si>
  <si>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</si>
  <si>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</si>
  <si>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</si>
  <si>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</si>
  <si>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</si>
  <si>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</si>
  <si>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</si>
  <si>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</si>
  <si>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</si>
  <si>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</si>
  <si>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</si>
  <si>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</si>
  <si>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</si>
  <si>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</si>
  <si>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</si>
  <si>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</si>
  <si>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</si>
  <si>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</si>
  <si>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</si>
  <si>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</si>
  <si>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</si>
  <si>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</si>
  <si>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</si>
  <si>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</si>
  <si>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</si>
  <si>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</si>
  <si>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</si>
  <si>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</si>
  <si>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</si>
  <si>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</si>
  <si>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</si>
  <si>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</si>
  <si>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</si>
  <si>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</si>
  <si>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</si>
  <si>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</si>
  <si>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</si>
  <si>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</si>
  <si>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</si>
  <si>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</si>
  <si>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</si>
  <si>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</si>
  <si>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</si>
  <si>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Datová věta</t>
  </si>
  <si>
    <t>Typ věty</t>
  </si>
  <si>
    <t>Hodnota</t>
  </si>
  <si>
    <t>Význam</t>
  </si>
  <si>
    <t>eGSazbaDPH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</si>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</sst>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45" x14ac:knownFonts="1">
    <font>
      <sz val="8"/>
      <name val="Trebuchet MS"/>
      <charset val="238"/>
    </font>
    <font>
      <sz val="8"/>
      <color indexed="43"/>
      <name val="Trebuchet MS"/>
      <charset val="238"/>
    </font>
    <font>
      <b/>
      <sz val="16"/>
      <name val="Trebuchet MS"/>
      <charset val="238"/>
    </font>
    <font>
      <sz val="8"/>
      <color indexed="48"/>
      <name val="Trebuchet MS"/>
      <charset val="238"/>
    </font>
    <font>
      <b/>
      <sz val="12"/>
      <color indexed="55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8"/>
      <color indexed="55"/>
      <name val="Trebuchet MS"/>
      <charset val="238"/>
    </font>
    <font>
      <b/>
      <sz val="12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b/>
      <sz val="11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10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56"/>
      <name val="Trebuchet MS"/>
      <charset val="238"/>
    </font>
    <font>
      <sz val="8"/>
      <color indexed="20"/>
      <name val="Trebuchet MS"/>
      <charset val="238"/>
    </font>
    <font>
      <sz val="7"/>
      <color indexed="55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sz val="8"/>
      <color indexed="18"/>
      <name val="Trebuchet MS"/>
      <charset val="238"/>
    </font>
    <font>
      <i/>
      <sz val="8"/>
      <color indexed="12"/>
      <name val="Trebuchet MS"/>
      <charset val="238"/>
    </font>
    <font>
      <i/>
      <sz val="7"/>
      <color indexed="55"/>
      <name val="Trebuchet MS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1"/>
      <name val="Trebuchet MS"/>
      <family val="2"/>
      <charset val="238"/>
    </font>
    <font>
      <u/>
      <sz val="8"/>
      <color theme="10"/>
      <name val="Trebuchet MS"/>
      <charset val="238"/>
    </font>
    <font>
      <sz val="18"/>
      <color theme="10"/>
      <name val="Wingdings 2"/>
      <family val="1"/>
      <charset val="2"/>
    </font>
    <font>
      <u/>
      <sz val="10"/>
      <color theme="1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42" fillId="0" borderId="0" applyNumberFormat="0" applyFill="0" applyBorder="0" applyAlignment="0" applyProtection="0">
      <alignment vertical="top" wrapText="1"/>
      <protection locked="0"/>
    </xf>
  </cellStyleXfs>
  <cellXfs count="347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center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0" fillId="0" borderId="5" xfId="0" applyBorder="1" applyAlignment="1" applyProtection="1">
      <alignment horizontal="left" vertical="top"/>
    </xf>
    <xf numFmtId="0" fontId="3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6" fillId="3" borderId="0" xfId="0" applyFont="1" applyFill="1" applyAlignment="1">
      <alignment horizontal="left" vertical="center"/>
      <protection locked="0"/>
    </xf>
    <xf numFmtId="49" fontId="6" fillId="3" borderId="0" xfId="0" applyNumberFormat="1" applyFont="1" applyFill="1" applyAlignment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0" fillId="4" borderId="0" xfId="0" applyFill="1" applyAlignment="1" applyProtection="1">
      <alignment horizontal="left" vertical="center"/>
    </xf>
    <xf numFmtId="0" fontId="8" fillId="4" borderId="8" xfId="0" applyFont="1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0" fontId="8" fillId="4" borderId="9" xfId="0" applyFont="1" applyFill="1" applyBorder="1" applyAlignment="1" applyProtection="1">
      <alignment horizontal="center" vertical="center"/>
    </xf>
    <xf numFmtId="164" fontId="8" fillId="4" borderId="9" xfId="0" applyNumberFormat="1" applyFont="1" applyFill="1" applyBorder="1" applyAlignment="1" applyProtection="1">
      <alignment horizontal="right" vertical="center"/>
    </xf>
    <xf numFmtId="0" fontId="0" fillId="4" borderId="5" xfId="0" applyFill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166" fontId="6" fillId="0" borderId="0" xfId="0" applyNumberFormat="1" applyFont="1" applyAlignment="1" applyProtection="1">
      <alignment horizontal="left" vertical="top"/>
    </xf>
    <xf numFmtId="0" fontId="0" fillId="0" borderId="13" xfId="0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0" fillId="0" borderId="15" xfId="0" applyBorder="1" applyAlignment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6" fillId="4" borderId="17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164" fontId="12" fillId="0" borderId="16" xfId="0" applyNumberFormat="1" applyFont="1" applyBorder="1" applyAlignment="1" applyProtection="1">
      <alignment horizontal="right" vertical="center"/>
    </xf>
    <xf numFmtId="164" fontId="12" fillId="0" borderId="0" xfId="0" applyNumberFormat="1" applyFont="1" applyAlignment="1" applyProtection="1">
      <alignment horizontal="right" vertical="center"/>
    </xf>
    <xf numFmtId="167" fontId="12" fillId="0" borderId="0" xfId="0" applyNumberFormat="1" applyFont="1" applyAlignment="1" applyProtection="1">
      <alignment horizontal="right" vertical="center"/>
    </xf>
    <xf numFmtId="164" fontId="12" fillId="0" borderId="15" xfId="0" applyNumberFormat="1" applyFont="1" applyBorder="1" applyAlignment="1" applyProtection="1">
      <alignment horizontal="right" vertical="center"/>
    </xf>
    <xf numFmtId="0" fontId="14" fillId="0" borderId="0" xfId="0" applyFont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15" fillId="0" borderId="4" xfId="0" applyFont="1" applyBorder="1" applyAlignment="1">
      <alignment horizontal="left" vertical="center"/>
      <protection locked="0"/>
    </xf>
    <xf numFmtId="164" fontId="19" fillId="0" borderId="16" xfId="0" applyNumberFormat="1" applyFont="1" applyBorder="1" applyAlignment="1" applyProtection="1">
      <alignment horizontal="right" vertical="center"/>
    </xf>
    <xf numFmtId="164" fontId="19" fillId="0" borderId="0" xfId="0" applyNumberFormat="1" applyFont="1" applyAlignment="1" applyProtection="1">
      <alignment horizontal="right" vertical="center"/>
    </xf>
    <xf numFmtId="167" fontId="19" fillId="0" borderId="0" xfId="0" applyNumberFormat="1" applyFont="1" applyAlignment="1" applyProtection="1">
      <alignment horizontal="right" vertical="center"/>
    </xf>
    <xf numFmtId="164" fontId="19" fillId="0" borderId="15" xfId="0" applyNumberFormat="1" applyFont="1" applyBorder="1" applyAlignment="1" applyProtection="1">
      <alignment horizontal="right" vertical="center"/>
    </xf>
    <xf numFmtId="164" fontId="19" fillId="0" borderId="22" xfId="0" applyNumberFormat="1" applyFont="1" applyBorder="1" applyAlignment="1" applyProtection="1">
      <alignment horizontal="right" vertical="center"/>
    </xf>
    <xf numFmtId="164" fontId="19" fillId="0" borderId="23" xfId="0" applyNumberFormat="1" applyFont="1" applyBorder="1" applyAlignment="1" applyProtection="1">
      <alignment horizontal="right" vertical="center"/>
    </xf>
    <xf numFmtId="167" fontId="19" fillId="0" borderId="23" xfId="0" applyNumberFormat="1" applyFont="1" applyBorder="1" applyAlignment="1" applyProtection="1">
      <alignment horizontal="right" vertical="center"/>
    </xf>
    <xf numFmtId="164" fontId="19" fillId="0" borderId="24" xfId="0" applyNumberFormat="1" applyFont="1" applyBorder="1" applyAlignment="1" applyProtection="1">
      <alignment horizontal="right" vertical="center"/>
    </xf>
    <xf numFmtId="0" fontId="0" fillId="0" borderId="2" xfId="0" applyBorder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</xf>
    <xf numFmtId="165" fontId="10" fillId="0" borderId="0" xfId="0" applyNumberFormat="1" applyFont="1" applyAlignment="1">
      <alignment horizontal="right" vertical="center"/>
      <protection locked="0"/>
    </xf>
    <xf numFmtId="0" fontId="8" fillId="4" borderId="9" xfId="0" applyFont="1" applyFill="1" applyBorder="1" applyAlignment="1" applyProtection="1">
      <alignment horizontal="right" vertical="center"/>
    </xf>
    <xf numFmtId="0" fontId="0" fillId="4" borderId="9" xfId="0" applyFill="1" applyBorder="1" applyAlignment="1">
      <alignment horizontal="left" vertical="center"/>
      <protection locked="0"/>
    </xf>
    <xf numFmtId="0" fontId="0" fillId="4" borderId="26" xfId="0" applyFill="1" applyBorder="1" applyAlignment="1" applyProtection="1">
      <alignment horizontal="left" vertical="center"/>
    </xf>
    <xf numFmtId="0" fontId="0" fillId="0" borderId="11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</xf>
    <xf numFmtId="0" fontId="0" fillId="4" borderId="0" xfId="0" applyFill="1" applyAlignment="1">
      <alignment horizontal="left" vertical="center"/>
      <protection locked="0"/>
    </xf>
    <xf numFmtId="0" fontId="6" fillId="4" borderId="0" xfId="0" applyFont="1" applyFill="1" applyAlignment="1" applyProtection="1">
      <alignment horizontal="right" vertical="center"/>
    </xf>
    <xf numFmtId="0" fontId="20" fillId="0" borderId="4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0" fillId="0" borderId="23" xfId="0" applyFont="1" applyBorder="1" applyAlignment="1" applyProtection="1">
      <alignment horizontal="left" vertical="center"/>
    </xf>
    <xf numFmtId="0" fontId="20" fillId="0" borderId="23" xfId="0" applyFont="1" applyBorder="1" applyAlignment="1">
      <alignment horizontal="left" vertical="center"/>
      <protection locked="0"/>
    </xf>
    <xf numFmtId="164" fontId="20" fillId="0" borderId="23" xfId="0" applyNumberFormat="1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left" vertical="center"/>
    </xf>
    <xf numFmtId="0" fontId="21" fillId="0" borderId="0" xfId="0" applyFont="1" applyAlignment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23" xfId="0" applyFont="1" applyBorder="1" applyAlignment="1" applyProtection="1">
      <alignment horizontal="left" vertical="center"/>
    </xf>
    <xf numFmtId="0" fontId="22" fillId="0" borderId="23" xfId="0" applyFont="1" applyBorder="1" applyAlignment="1">
      <alignment horizontal="left" vertical="center"/>
      <protection locked="0"/>
    </xf>
    <xf numFmtId="164" fontId="22" fillId="0" borderId="23" xfId="0" applyNumberFormat="1" applyFont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  <protection locked="0"/>
    </xf>
    <xf numFmtId="164" fontId="13" fillId="0" borderId="0" xfId="0" applyNumberFormat="1" applyFont="1" applyAlignment="1" applyProtection="1">
      <alignment horizontal="right"/>
    </xf>
    <xf numFmtId="167" fontId="23" fillId="0" borderId="13" xfId="0" applyNumberFormat="1" applyFont="1" applyBorder="1" applyAlignment="1" applyProtection="1">
      <alignment horizontal="right"/>
    </xf>
    <xf numFmtId="167" fontId="23" fillId="0" borderId="14" xfId="0" applyNumberFormat="1" applyFont="1" applyBorder="1" applyAlignment="1" applyProtection="1">
      <alignment horizontal="right"/>
    </xf>
    <xf numFmtId="164" fontId="24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5" fillId="0" borderId="4" xfId="0" applyFont="1" applyBorder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164" fontId="20" fillId="0" borderId="0" xfId="0" applyNumberFormat="1" applyFont="1" applyAlignment="1" applyProtection="1">
      <alignment horizontal="right"/>
    </xf>
    <xf numFmtId="0" fontId="25" fillId="0" borderId="4" xfId="0" applyFont="1" applyBorder="1" applyAlignment="1">
      <alignment horizontal="left"/>
      <protection locked="0"/>
    </xf>
    <xf numFmtId="0" fontId="25" fillId="0" borderId="16" xfId="0" applyFont="1" applyBorder="1" applyAlignment="1" applyProtection="1">
      <alignment horizontal="left"/>
    </xf>
    <xf numFmtId="167" fontId="25" fillId="0" borderId="0" xfId="0" applyNumberFormat="1" applyFont="1" applyAlignment="1" applyProtection="1">
      <alignment horizontal="right"/>
    </xf>
    <xf numFmtId="167" fontId="25" fillId="0" borderId="15" xfId="0" applyNumberFormat="1" applyFont="1" applyBorder="1" applyAlignment="1" applyProtection="1">
      <alignment horizontal="right"/>
    </xf>
    <xf numFmtId="0" fontId="25" fillId="0" borderId="0" xfId="0" applyFont="1" applyAlignment="1">
      <alignment horizontal="left"/>
      <protection locked="0"/>
    </xf>
    <xf numFmtId="164" fontId="25" fillId="0" borderId="0" xfId="0" applyNumberFormat="1" applyFont="1" applyAlignment="1">
      <alignment horizontal="right" vertical="center"/>
      <protection locked="0"/>
    </xf>
    <xf numFmtId="0" fontId="22" fillId="0" borderId="0" xfId="0" applyFont="1" applyAlignment="1" applyProtection="1">
      <alignment horizontal="left"/>
    </xf>
    <xf numFmtId="164" fontId="22" fillId="0" borderId="0" xfId="0" applyNumberFormat="1" applyFont="1" applyAlignment="1" applyProtection="1">
      <alignment horizontal="right"/>
    </xf>
    <xf numFmtId="0" fontId="0" fillId="0" borderId="27" xfId="0" applyFont="1" applyBorder="1" applyAlignment="1" applyProtection="1">
      <alignment horizontal="center" vertical="center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center" vertical="center" wrapText="1"/>
    </xf>
    <xf numFmtId="168" fontId="0" fillId="0" borderId="27" xfId="0" applyNumberFormat="1" applyFont="1" applyBorder="1" applyAlignment="1" applyProtection="1">
      <alignment horizontal="right" vertical="center"/>
    </xf>
    <xf numFmtId="164" fontId="0" fillId="3" borderId="27" xfId="0" applyNumberFormat="1" applyFont="1" applyFill="1" applyBorder="1" applyAlignment="1">
      <alignment horizontal="right" vertical="center"/>
      <protection locked="0"/>
    </xf>
    <xf numFmtId="164" fontId="0" fillId="0" borderId="27" xfId="0" applyNumberFormat="1" applyFont="1" applyBorder="1" applyAlignment="1" applyProtection="1">
      <alignment horizontal="right" vertical="center"/>
    </xf>
    <xf numFmtId="0" fontId="10" fillId="3" borderId="27" xfId="0" applyFont="1" applyFill="1" applyBorder="1" applyAlignment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167" fontId="10" fillId="0" borderId="0" xfId="0" applyNumberFormat="1" applyFont="1" applyAlignment="1" applyProtection="1">
      <alignment horizontal="right" vertical="center"/>
    </xf>
    <xf numFmtId="167" fontId="10" fillId="0" borderId="15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>
      <alignment horizontal="right" vertical="center"/>
      <protection locked="0"/>
    </xf>
    <xf numFmtId="0" fontId="26" fillId="0" borderId="4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0" fontId="26" fillId="0" borderId="4" xfId="0" applyFont="1" applyBorder="1" applyAlignment="1">
      <alignment horizontal="left" vertical="center"/>
      <protection locked="0"/>
    </xf>
    <xf numFmtId="0" fontId="26" fillId="0" borderId="16" xfId="0" applyFont="1" applyBorder="1" applyAlignment="1" applyProtection="1">
      <alignment horizontal="left" vertical="center"/>
    </xf>
    <xf numFmtId="0" fontId="26" fillId="0" borderId="15" xfId="0" applyFont="1" applyBorder="1" applyAlignment="1" applyProtection="1">
      <alignment horizontal="left" vertical="center"/>
    </xf>
    <xf numFmtId="0" fontId="26" fillId="0" borderId="0" xfId="0" applyFont="1" applyAlignment="1">
      <alignment horizontal="left" vertical="center"/>
      <protection locked="0"/>
    </xf>
    <xf numFmtId="0" fontId="28" fillId="0" borderId="4" xfId="0" applyFont="1" applyBorder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168" fontId="28" fillId="0" borderId="0" xfId="0" applyNumberFormat="1" applyFont="1" applyAlignment="1" applyProtection="1">
      <alignment horizontal="right" vertical="center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</xf>
    <xf numFmtId="0" fontId="28" fillId="0" borderId="15" xfId="0" applyFont="1" applyBorder="1" applyAlignment="1" applyProtection="1">
      <alignment horizontal="left" vertical="center"/>
    </xf>
    <xf numFmtId="0" fontId="28" fillId="0" borderId="0" xfId="0" applyFont="1" applyAlignment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168" fontId="29" fillId="0" borderId="0" xfId="0" applyNumberFormat="1" applyFont="1" applyAlignment="1" applyProtection="1">
      <alignment horizontal="right" vertical="center"/>
    </xf>
    <xf numFmtId="0" fontId="29" fillId="0" borderId="4" xfId="0" applyFont="1" applyBorder="1" applyAlignment="1">
      <alignment horizontal="left" vertical="center"/>
      <protection locked="0"/>
    </xf>
    <xf numFmtId="0" fontId="29" fillId="0" borderId="16" xfId="0" applyFont="1" applyBorder="1" applyAlignment="1" applyProtection="1">
      <alignment horizontal="left" vertical="center"/>
    </xf>
    <xf numFmtId="0" fontId="29" fillId="0" borderId="15" xfId="0" applyFont="1" applyBorder="1" applyAlignment="1" applyProtection="1">
      <alignment horizontal="left" vertical="center"/>
    </xf>
    <xf numFmtId="0" fontId="29" fillId="0" borderId="0" xfId="0" applyFont="1" applyAlignment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 wrapText="1"/>
    </xf>
    <xf numFmtId="168" fontId="30" fillId="0" borderId="0" xfId="0" applyNumberFormat="1" applyFont="1" applyAlignment="1" applyProtection="1">
      <alignment horizontal="right" vertical="center"/>
    </xf>
    <xf numFmtId="0" fontId="30" fillId="0" borderId="4" xfId="0" applyFont="1" applyBorder="1" applyAlignment="1">
      <alignment horizontal="left" vertical="center"/>
      <protection locked="0"/>
    </xf>
    <xf numFmtId="0" fontId="30" fillId="0" borderId="16" xfId="0" applyFont="1" applyBorder="1" applyAlignment="1" applyProtection="1">
      <alignment horizontal="left" vertical="center"/>
    </xf>
    <xf numFmtId="0" fontId="30" fillId="0" borderId="15" xfId="0" applyFont="1" applyBorder="1" applyAlignment="1" applyProtection="1">
      <alignment horizontal="left" vertical="center"/>
    </xf>
    <xf numFmtId="0" fontId="30" fillId="0" borderId="0" xfId="0" applyFont="1" applyAlignment="1">
      <alignment horizontal="left" vertical="center"/>
      <protection locked="0"/>
    </xf>
    <xf numFmtId="0" fontId="31" fillId="0" borderId="27" xfId="0" applyFont="1" applyBorder="1" applyAlignment="1" applyProtection="1">
      <alignment horizontal="center" vertical="center"/>
    </xf>
    <xf numFmtId="49" fontId="31" fillId="0" borderId="27" xfId="0" applyNumberFormat="1" applyFont="1" applyBorder="1" applyAlignment="1" applyProtection="1">
      <alignment horizontal="left" vertical="center" wrapText="1"/>
    </xf>
    <xf numFmtId="0" fontId="31" fillId="0" borderId="27" xfId="0" applyFont="1" applyBorder="1" applyAlignment="1" applyProtection="1">
      <alignment horizontal="left" vertical="center" wrapText="1"/>
    </xf>
    <xf numFmtId="0" fontId="31" fillId="0" borderId="27" xfId="0" applyFont="1" applyBorder="1" applyAlignment="1" applyProtection="1">
      <alignment horizontal="center" vertical="center" wrapText="1"/>
    </xf>
    <xf numFmtId="168" fontId="31" fillId="0" borderId="27" xfId="0" applyNumberFormat="1" applyFont="1" applyBorder="1" applyAlignment="1" applyProtection="1">
      <alignment horizontal="right" vertical="center"/>
    </xf>
    <xf numFmtId="164" fontId="31" fillId="3" borderId="27" xfId="0" applyNumberFormat="1" applyFont="1" applyFill="1" applyBorder="1" applyAlignment="1">
      <alignment horizontal="right" vertical="center"/>
      <protection locked="0"/>
    </xf>
    <xf numFmtId="164" fontId="31" fillId="0" borderId="27" xfId="0" applyNumberFormat="1" applyFont="1" applyBorder="1" applyAlignment="1" applyProtection="1">
      <alignment horizontal="right" vertical="center"/>
    </xf>
    <xf numFmtId="0" fontId="31" fillId="0" borderId="4" xfId="0" applyFont="1" applyBorder="1" applyAlignment="1">
      <alignment horizontal="left" vertical="center"/>
      <protection locked="0"/>
    </xf>
    <xf numFmtId="0" fontId="31" fillId="3" borderId="27" xfId="0" applyFont="1" applyFill="1" applyBorder="1" applyAlignment="1">
      <alignment horizontal="left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168" fontId="0" fillId="3" borderId="27" xfId="0" applyNumberFormat="1" applyFont="1" applyFill="1" applyBorder="1" applyAlignment="1">
      <alignment horizontal="right" vertical="center"/>
      <protection locked="0"/>
    </xf>
    <xf numFmtId="0" fontId="32" fillId="0" borderId="0" xfId="0" applyFont="1" applyAlignment="1" applyProtection="1">
      <alignment horizontal="left" vertical="top" wrapText="1"/>
    </xf>
    <xf numFmtId="0" fontId="10" fillId="0" borderId="23" xfId="0" applyFont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left" vertical="center"/>
    </xf>
    <xf numFmtId="167" fontId="10" fillId="0" borderId="23" xfId="0" applyNumberFormat="1" applyFont="1" applyBorder="1" applyAlignment="1" applyProtection="1">
      <alignment horizontal="right" vertical="center"/>
    </xf>
    <xf numFmtId="167" fontId="10" fillId="0" borderId="24" xfId="0" applyNumberFormat="1" applyFont="1" applyBorder="1" applyAlignment="1" applyProtection="1">
      <alignment horizontal="right" vertical="center"/>
    </xf>
    <xf numFmtId="0" fontId="29" fillId="0" borderId="22" xfId="0" applyFont="1" applyBorder="1" applyAlignment="1" applyProtection="1">
      <alignment horizontal="left" vertical="center"/>
    </xf>
    <xf numFmtId="0" fontId="29" fillId="0" borderId="23" xfId="0" applyFont="1" applyBorder="1" applyAlignment="1" applyProtection="1">
      <alignment horizontal="left" vertical="center"/>
    </xf>
    <xf numFmtId="0" fontId="29" fillId="0" borderId="24" xfId="0" applyFont="1" applyBorder="1" applyAlignment="1" applyProtection="1">
      <alignment horizontal="left" vertical="center"/>
    </xf>
    <xf numFmtId="0" fontId="42" fillId="2" borderId="0" xfId="1" applyFill="1" applyAlignment="1">
      <alignment horizontal="left" vertical="top"/>
      <protection locked="0"/>
    </xf>
    <xf numFmtId="0" fontId="43" fillId="0" borderId="0" xfId="1" applyFont="1" applyAlignment="1">
      <alignment horizontal="center" vertical="center"/>
      <protection locked="0"/>
    </xf>
    <xf numFmtId="0" fontId="34" fillId="2" borderId="0" xfId="0" applyFont="1" applyFill="1" applyAlignment="1">
      <alignment horizontal="left" vertical="center"/>
      <protection locked="0"/>
    </xf>
    <xf numFmtId="0" fontId="33" fillId="2" borderId="0" xfId="0" applyFont="1" applyFill="1" applyAlignment="1">
      <alignment horizontal="left" vertical="center"/>
      <protection locked="0"/>
    </xf>
    <xf numFmtId="0" fontId="44" fillId="2" borderId="0" xfId="1" applyFont="1" applyFill="1" applyAlignment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33" fillId="2" borderId="0" xfId="0" applyFont="1" applyFill="1" applyAlignment="1" applyProtection="1">
      <alignment horizontal="left" vertical="center"/>
    </xf>
    <xf numFmtId="0" fontId="34" fillId="2" borderId="0" xfId="0" applyFont="1" applyFill="1" applyAlignment="1" applyProtection="1">
      <alignment horizontal="left" vertical="center"/>
    </xf>
    <xf numFmtId="0" fontId="44" fillId="2" borderId="0" xfId="1" applyFont="1" applyFill="1" applyAlignment="1" applyProtection="1">
      <alignment horizontal="left" vertical="center"/>
    </xf>
    <xf numFmtId="0" fontId="35" fillId="0" borderId="28" xfId="0" applyFont="1" applyBorder="1" applyAlignment="1">
      <alignment vertical="center" wrapText="1"/>
      <protection locked="0"/>
    </xf>
    <xf numFmtId="0" fontId="35" fillId="0" borderId="29" xfId="0" applyFont="1" applyBorder="1" applyAlignment="1">
      <alignment vertical="center" wrapText="1"/>
      <protection locked="0"/>
    </xf>
    <xf numFmtId="0" fontId="35" fillId="0" borderId="30" xfId="0" applyFont="1" applyBorder="1" applyAlignment="1">
      <alignment vertical="center" wrapText="1"/>
      <protection locked="0"/>
    </xf>
    <xf numFmtId="0" fontId="35" fillId="0" borderId="31" xfId="0" applyFont="1" applyBorder="1" applyAlignment="1">
      <alignment horizontal="center" vertical="center" wrapText="1"/>
      <protection locked="0"/>
    </xf>
    <xf numFmtId="0" fontId="35" fillId="0" borderId="32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 vertical="center"/>
      <protection locked="0"/>
    </xf>
    <xf numFmtId="0" fontId="35" fillId="0" borderId="31" xfId="0" applyFont="1" applyBorder="1" applyAlignment="1">
      <alignment vertical="center" wrapText="1"/>
      <protection locked="0"/>
    </xf>
    <xf numFmtId="0" fontId="35" fillId="0" borderId="32" xfId="0" applyFont="1" applyBorder="1" applyAlignment="1">
      <alignment vertical="center" wrapText="1"/>
      <protection locked="0"/>
    </xf>
    <xf numFmtId="0" fontId="37" fillId="0" borderId="0" xfId="0" applyFont="1" applyBorder="1" applyAlignment="1">
      <alignment horizontal="left" vertical="center" wrapText="1"/>
      <protection locked="0"/>
    </xf>
    <xf numFmtId="0" fontId="38" fillId="0" borderId="0" xfId="0" applyFont="1" applyBorder="1" applyAlignment="1">
      <alignment horizontal="left" vertical="center" wrapText="1"/>
      <protection locked="0"/>
    </xf>
    <xf numFmtId="0" fontId="38" fillId="0" borderId="31" xfId="0" applyFont="1" applyBorder="1" applyAlignment="1">
      <alignment vertical="center" wrapText="1"/>
      <protection locked="0"/>
    </xf>
    <xf numFmtId="0" fontId="38" fillId="0" borderId="0" xfId="0" applyFont="1" applyBorder="1" applyAlignment="1">
      <alignment vertical="center" wrapText="1"/>
      <protection locked="0"/>
    </xf>
    <xf numFmtId="0" fontId="38" fillId="0" borderId="0" xfId="0" applyFont="1" applyBorder="1" applyAlignment="1">
      <alignment vertical="center"/>
      <protection locked="0"/>
    </xf>
    <xf numFmtId="0" fontId="38" fillId="0" borderId="0" xfId="0" applyFont="1" applyBorder="1" applyAlignment="1">
      <alignment horizontal="left" vertical="center"/>
      <protection locked="0"/>
    </xf>
    <xf numFmtId="49" fontId="38" fillId="0" borderId="0" xfId="0" applyNumberFormat="1" applyFont="1" applyBorder="1" applyAlignment="1">
      <alignment vertical="center" wrapText="1"/>
      <protection locked="0"/>
    </xf>
    <xf numFmtId="0" fontId="35" fillId="0" borderId="33" xfId="0" applyFont="1" applyBorder="1" applyAlignment="1">
      <alignment vertical="center" wrapText="1"/>
      <protection locked="0"/>
    </xf>
    <xf numFmtId="0" fontId="33" fillId="0" borderId="34" xfId="0" applyFont="1" applyBorder="1" applyAlignment="1">
      <alignment vertical="center" wrapText="1"/>
      <protection locked="0"/>
    </xf>
    <xf numFmtId="0" fontId="35" fillId="0" borderId="35" xfId="0" applyFont="1" applyBorder="1" applyAlignment="1">
      <alignment vertical="center" wrapText="1"/>
      <protection locked="0"/>
    </xf>
    <xf numFmtId="0" fontId="35" fillId="0" borderId="0" xfId="0" applyFont="1" applyBorder="1" applyAlignment="1">
      <alignment vertical="top"/>
      <protection locked="0"/>
    </xf>
    <xf numFmtId="0" fontId="35" fillId="0" borderId="0" xfId="0" applyFont="1" applyAlignment="1">
      <alignment vertical="top"/>
      <protection locked="0"/>
    </xf>
    <xf numFmtId="0" fontId="35" fillId="0" borderId="28" xfId="0" applyFont="1" applyBorder="1" applyAlignment="1">
      <alignment horizontal="left" vertical="center"/>
      <protection locked="0"/>
    </xf>
    <xf numFmtId="0" fontId="35" fillId="0" borderId="29" xfId="0" applyFont="1" applyBorder="1" applyAlignment="1">
      <alignment horizontal="left" vertical="center"/>
      <protection locked="0"/>
    </xf>
    <xf numFmtId="0" fontId="35" fillId="0" borderId="30" xfId="0" applyFont="1" applyBorder="1" applyAlignment="1">
      <alignment horizontal="left" vertical="center"/>
      <protection locked="0"/>
    </xf>
    <xf numFmtId="0" fontId="35" fillId="0" borderId="31" xfId="0" applyFont="1" applyBorder="1" applyAlignment="1">
      <alignment horizontal="left" vertical="center"/>
      <protection locked="0"/>
    </xf>
    <xf numFmtId="0" fontId="35" fillId="0" borderId="32" xfId="0" applyFont="1" applyBorder="1" applyAlignment="1">
      <alignment horizontal="left" vertical="center"/>
      <protection locked="0"/>
    </xf>
    <xf numFmtId="0" fontId="37" fillId="0" borderId="0" xfId="0" applyFont="1" applyBorder="1" applyAlignment="1">
      <alignment horizontal="left" vertical="center"/>
      <protection locked="0"/>
    </xf>
    <xf numFmtId="0" fontId="41" fillId="0" borderId="0" xfId="0" applyFont="1" applyAlignment="1">
      <alignment horizontal="left" vertical="center"/>
      <protection locked="0"/>
    </xf>
    <xf numFmtId="0" fontId="37" fillId="0" borderId="34" xfId="0" applyFont="1" applyBorder="1" applyAlignment="1">
      <alignment horizontal="left" vertical="center"/>
      <protection locked="0"/>
    </xf>
    <xf numFmtId="0" fontId="37" fillId="0" borderId="34" xfId="0" applyFont="1" applyBorder="1" applyAlignment="1">
      <alignment horizontal="center" vertical="center"/>
      <protection locked="0"/>
    </xf>
    <xf numFmtId="0" fontId="41" fillId="0" borderId="34" xfId="0" applyFont="1" applyBorder="1" applyAlignment="1">
      <alignment horizontal="left" vertical="center"/>
      <protection locked="0"/>
    </xf>
    <xf numFmtId="0" fontId="40" fillId="0" borderId="0" xfId="0" applyFont="1" applyBorder="1" applyAlignment="1">
      <alignment horizontal="left" vertical="center"/>
      <protection locked="0"/>
    </xf>
    <xf numFmtId="0" fontId="38" fillId="0" borderId="0" xfId="0" applyFont="1" applyAlignment="1">
      <alignment horizontal="left" vertical="center"/>
      <protection locked="0"/>
    </xf>
    <xf numFmtId="0" fontId="38" fillId="0" borderId="0" xfId="0" applyFont="1" applyBorder="1" applyAlignment="1">
      <alignment horizontal="center" vertical="center"/>
      <protection locked="0"/>
    </xf>
    <xf numFmtId="0" fontId="38" fillId="0" borderId="31" xfId="0" applyFont="1" applyBorder="1" applyAlignment="1">
      <alignment horizontal="left" vertical="center"/>
      <protection locked="0"/>
    </xf>
    <xf numFmtId="0" fontId="38" fillId="0" borderId="0" xfId="0" applyFont="1" applyFill="1" applyBorder="1" applyAlignment="1">
      <alignment horizontal="left" vertical="center"/>
      <protection locked="0"/>
    </xf>
    <xf numFmtId="0" fontId="38" fillId="0" borderId="0" xfId="0" applyFont="1" applyFill="1" applyBorder="1" applyAlignment="1">
      <alignment horizontal="center" vertical="center"/>
      <protection locked="0"/>
    </xf>
    <xf numFmtId="0" fontId="35" fillId="0" borderId="33" xfId="0" applyFont="1" applyBorder="1" applyAlignment="1">
      <alignment horizontal="left" vertical="center"/>
      <protection locked="0"/>
    </xf>
    <xf numFmtId="0" fontId="33" fillId="0" borderId="34" xfId="0" applyFont="1" applyBorder="1" applyAlignment="1">
      <alignment horizontal="left" vertical="center"/>
      <protection locked="0"/>
    </xf>
    <xf numFmtId="0" fontId="35" fillId="0" borderId="35" xfId="0" applyFont="1" applyBorder="1" applyAlignment="1">
      <alignment horizontal="left" vertical="center"/>
      <protection locked="0"/>
    </xf>
    <xf numFmtId="0" fontId="35" fillId="0" borderId="0" xfId="0" applyFont="1" applyBorder="1" applyAlignment="1">
      <alignment horizontal="left" vertical="center"/>
      <protection locked="0"/>
    </xf>
    <xf numFmtId="0" fontId="33" fillId="0" borderId="0" xfId="0" applyFont="1" applyBorder="1" applyAlignment="1">
      <alignment horizontal="left" vertical="center"/>
      <protection locked="0"/>
    </xf>
    <xf numFmtId="0" fontId="41" fillId="0" borderId="0" xfId="0" applyFont="1" applyBorder="1" applyAlignment="1">
      <alignment horizontal="left" vertical="center"/>
      <protection locked="0"/>
    </xf>
    <xf numFmtId="0" fontId="38" fillId="0" borderId="34" xfId="0" applyFont="1" applyBorder="1" applyAlignment="1">
      <alignment horizontal="left" vertical="center"/>
      <protection locked="0"/>
    </xf>
    <xf numFmtId="0" fontId="35" fillId="0" borderId="0" xfId="0" applyFont="1" applyBorder="1" applyAlignment="1">
      <alignment horizontal="left" vertical="center" wrapText="1"/>
      <protection locked="0"/>
    </xf>
    <xf numFmtId="0" fontId="38" fillId="0" borderId="0" xfId="0" applyFont="1" applyBorder="1" applyAlignment="1">
      <alignment horizontal="center" vertical="center" wrapText="1"/>
      <protection locked="0"/>
    </xf>
    <xf numFmtId="0" fontId="35" fillId="0" borderId="28" xfId="0" applyFont="1" applyBorder="1" applyAlignment="1">
      <alignment horizontal="left" vertical="center" wrapText="1"/>
      <protection locked="0"/>
    </xf>
    <xf numFmtId="0" fontId="35" fillId="0" borderId="29" xfId="0" applyFont="1" applyBorder="1" applyAlignment="1">
      <alignment horizontal="left" vertical="center" wrapText="1"/>
      <protection locked="0"/>
    </xf>
    <xf numFmtId="0" fontId="35" fillId="0" borderId="30" xfId="0" applyFont="1" applyBorder="1" applyAlignment="1">
      <alignment horizontal="left" vertical="center" wrapText="1"/>
      <protection locked="0"/>
    </xf>
    <xf numFmtId="0" fontId="35" fillId="0" borderId="31" xfId="0" applyFont="1" applyBorder="1" applyAlignment="1">
      <alignment horizontal="left" vertical="center" wrapText="1"/>
      <protection locked="0"/>
    </xf>
    <xf numFmtId="0" fontId="35" fillId="0" borderId="32" xfId="0" applyFont="1" applyBorder="1" applyAlignment="1">
      <alignment horizontal="left" vertical="center" wrapText="1"/>
      <protection locked="0"/>
    </xf>
    <xf numFmtId="0" fontId="41" fillId="0" borderId="31" xfId="0" applyFont="1" applyBorder="1" applyAlignment="1">
      <alignment horizontal="left" vertical="center" wrapText="1"/>
      <protection locked="0"/>
    </xf>
    <xf numFmtId="0" fontId="41" fillId="0" borderId="32" xfId="0" applyFont="1" applyBorder="1" applyAlignment="1">
      <alignment horizontal="left" vertical="center" wrapText="1"/>
      <protection locked="0"/>
    </xf>
    <xf numFmtId="0" fontId="38" fillId="0" borderId="31" xfId="0" applyFont="1" applyBorder="1" applyAlignment="1">
      <alignment horizontal="left" vertical="center" wrapText="1"/>
      <protection locked="0"/>
    </xf>
    <xf numFmtId="0" fontId="38" fillId="0" borderId="32" xfId="0" applyFont="1" applyBorder="1" applyAlignment="1">
      <alignment horizontal="left" vertical="center" wrapText="1"/>
      <protection locked="0"/>
    </xf>
    <xf numFmtId="0" fontId="38" fillId="0" borderId="32" xfId="0" applyFont="1" applyBorder="1" applyAlignment="1">
      <alignment horizontal="left" vertical="center"/>
      <protection locked="0"/>
    </xf>
    <xf numFmtId="0" fontId="38" fillId="0" borderId="33" xfId="0" applyFont="1" applyBorder="1" applyAlignment="1">
      <alignment horizontal="left" vertical="center" wrapText="1"/>
      <protection locked="0"/>
    </xf>
    <xf numFmtId="0" fontId="38" fillId="0" borderId="34" xfId="0" applyFont="1" applyBorder="1" applyAlignment="1">
      <alignment horizontal="left" vertical="center" wrapText="1"/>
      <protection locked="0"/>
    </xf>
    <xf numFmtId="0" fontId="38" fillId="0" borderId="35" xfId="0" applyFont="1" applyBorder="1" applyAlignment="1">
      <alignment horizontal="left" vertical="center" wrapText="1"/>
      <protection locked="0"/>
    </xf>
    <xf numFmtId="0" fontId="38" fillId="0" borderId="0" xfId="0" applyFont="1" applyBorder="1" applyAlignment="1">
      <alignment horizontal="left" vertical="top"/>
      <protection locked="0"/>
    </xf>
    <xf numFmtId="0" fontId="38" fillId="0" borderId="0" xfId="0" applyFont="1" applyBorder="1" applyAlignment="1">
      <alignment horizontal="center" vertical="top"/>
      <protection locked="0"/>
    </xf>
    <xf numFmtId="0" fontId="38" fillId="0" borderId="33" xfId="0" applyFont="1" applyBorder="1" applyAlignment="1">
      <alignment horizontal="left" vertical="center"/>
      <protection locked="0"/>
    </xf>
    <xf numFmtId="0" fontId="38" fillId="0" borderId="35" xfId="0" applyFont="1" applyBorder="1" applyAlignment="1">
      <alignment horizontal="left" vertical="center"/>
      <protection locked="0"/>
    </xf>
    <xf numFmtId="0" fontId="41" fillId="0" borderId="0" xfId="0" applyFont="1" applyAlignment="1">
      <alignment vertical="center"/>
      <protection locked="0"/>
    </xf>
    <xf numFmtId="0" fontId="37" fillId="0" borderId="0" xfId="0" applyFont="1" applyBorder="1" applyAlignment="1">
      <alignment vertical="center"/>
      <protection locked="0"/>
    </xf>
    <xf numFmtId="0" fontId="41" fillId="0" borderId="34" xfId="0" applyFont="1" applyBorder="1" applyAlignment="1">
      <alignment vertical="center"/>
      <protection locked="0"/>
    </xf>
    <xf numFmtId="0" fontId="37" fillId="0" borderId="34" xfId="0" applyFont="1" applyBorder="1" applyAlignment="1">
      <alignment vertical="center"/>
      <protection locked="0"/>
    </xf>
    <xf numFmtId="0" fontId="0" fillId="0" borderId="0" xfId="0" applyBorder="1" applyAlignment="1">
      <alignment vertical="top"/>
      <protection locked="0"/>
    </xf>
    <xf numFmtId="49" fontId="38" fillId="0" borderId="0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38" fillId="0" borderId="29" xfId="0" applyFont="1" applyBorder="1" applyAlignment="1">
      <alignment horizontal="left" vertical="center" wrapText="1"/>
      <protection locked="0"/>
    </xf>
    <xf numFmtId="0" fontId="38" fillId="0" borderId="29" xfId="0" applyFont="1" applyBorder="1" applyAlignment="1">
      <alignment horizontal="left" vertical="center"/>
      <protection locked="0"/>
    </xf>
    <xf numFmtId="0" fontId="38" fillId="0" borderId="29" xfId="0" applyFont="1" applyBorder="1" applyAlignment="1">
      <alignment horizontal="center" vertical="center"/>
      <protection locked="0"/>
    </xf>
    <xf numFmtId="0" fontId="37" fillId="0" borderId="34" xfId="0" applyFont="1" applyBorder="1" applyAlignment="1">
      <alignment horizontal="left"/>
      <protection locked="0"/>
    </xf>
    <xf numFmtId="0" fontId="41" fillId="0" borderId="34" xfId="0" applyFont="1" applyBorder="1" applyAlignment="1">
      <protection locked="0"/>
    </xf>
    <xf numFmtId="0" fontId="35" fillId="0" borderId="31" xfId="0" applyFont="1" applyBorder="1" applyAlignment="1">
      <alignment vertical="top"/>
      <protection locked="0"/>
    </xf>
    <xf numFmtId="0" fontId="35" fillId="0" borderId="32" xfId="0" applyFont="1" applyBorder="1" applyAlignment="1">
      <alignment vertical="top"/>
      <protection locked="0"/>
    </xf>
    <xf numFmtId="0" fontId="35" fillId="0" borderId="0" xfId="0" applyFont="1" applyBorder="1" applyAlignment="1">
      <alignment horizontal="center" vertical="center"/>
      <protection locked="0"/>
    </xf>
    <xf numFmtId="0" fontId="35" fillId="0" borderId="0" xfId="0" applyFont="1" applyBorder="1" applyAlignment="1">
      <alignment horizontal="left" vertical="top"/>
      <protection locked="0"/>
    </xf>
    <xf numFmtId="0" fontId="35" fillId="0" borderId="33" xfId="0" applyFont="1" applyBorder="1" applyAlignment="1">
      <alignment vertical="top"/>
      <protection locked="0"/>
    </xf>
    <xf numFmtId="0" fontId="35" fillId="0" borderId="34" xfId="0" applyFont="1" applyBorder="1" applyAlignment="1">
      <alignment vertical="top"/>
      <protection locked="0"/>
    </xf>
    <xf numFmtId="0" fontId="35" fillId="0" borderId="35" xfId="0" applyFont="1" applyBorder="1" applyAlignment="1">
      <alignment vertical="top"/>
      <protection locked="0"/>
    </xf>
    <xf numFmtId="0" fontId="7" fillId="0" borderId="0" xfId="0" applyFont="1" applyAlignment="1">
      <alignment horizontal="left" vertical="top" wrapText="1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top"/>
    </xf>
    <xf numFmtId="0" fontId="8" fillId="0" borderId="0" xfId="0" applyFont="1" applyAlignment="1" applyProtection="1">
      <alignment horizontal="left" vertical="top" wrapText="1"/>
    </xf>
    <xf numFmtId="49" fontId="6" fillId="3" borderId="0" xfId="0" applyNumberFormat="1" applyFont="1" applyFill="1" applyAlignment="1">
      <alignment horizontal="left" vertical="top"/>
      <protection locked="0"/>
    </xf>
    <xf numFmtId="0" fontId="6" fillId="0" borderId="0" xfId="0" applyFont="1" applyAlignment="1" applyProtection="1">
      <alignment horizontal="left" vertical="center" wrapText="1"/>
    </xf>
    <xf numFmtId="164" fontId="9" fillId="0" borderId="7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165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164" fontId="7" fillId="0" borderId="0" xfId="0" applyNumberFormat="1" applyFont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164" fontId="8" fillId="4" borderId="9" xfId="0" applyNumberFormat="1" applyFont="1" applyFill="1" applyBorder="1" applyAlignment="1" applyProtection="1">
      <alignment horizontal="right" vertical="center"/>
    </xf>
    <xf numFmtId="0" fontId="0" fillId="4" borderId="17" xfId="0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166" fontId="6" fillId="0" borderId="0" xfId="0" applyNumberFormat="1" applyFont="1" applyAlignment="1" applyProtection="1">
      <alignment horizontal="left" vertical="top"/>
    </xf>
    <xf numFmtId="0" fontId="12" fillId="0" borderId="21" xfId="0" applyFont="1" applyBorder="1" applyAlignment="1">
      <alignment horizontal="center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right" vertical="center"/>
    </xf>
    <xf numFmtId="164" fontId="17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top"/>
      <protection locked="0"/>
    </xf>
    <xf numFmtId="0" fontId="44" fillId="2" borderId="0" xfId="1" applyFont="1" applyFill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6" fillId="0" borderId="0" xfId="0" applyFont="1" applyBorder="1" applyAlignment="1">
      <alignment horizontal="center" vertical="center" wrapText="1"/>
      <protection locked="0"/>
    </xf>
    <xf numFmtId="0" fontId="37" fillId="0" borderId="34" xfId="0" applyFont="1" applyBorder="1" applyAlignment="1">
      <alignment horizontal="left" wrapText="1"/>
      <protection locked="0"/>
    </xf>
    <xf numFmtId="0" fontId="38" fillId="0" borderId="0" xfId="0" applyFont="1" applyBorder="1" applyAlignment="1">
      <alignment horizontal="left" vertical="center" wrapText="1"/>
      <protection locked="0"/>
    </xf>
    <xf numFmtId="49" fontId="38" fillId="0" borderId="0" xfId="0" applyNumberFormat="1" applyFont="1" applyBorder="1" applyAlignment="1">
      <alignment horizontal="left" vertical="center" wrapText="1"/>
      <protection locked="0"/>
    </xf>
    <xf numFmtId="0" fontId="36" fillId="0" borderId="0" xfId="0" applyFont="1" applyBorder="1" applyAlignment="1">
      <alignment horizontal="center" vertical="center"/>
      <protection locked="0"/>
    </xf>
    <xf numFmtId="0" fontId="38" fillId="0" borderId="0" xfId="0" applyFont="1" applyBorder="1" applyAlignment="1">
      <alignment horizontal="left" vertical="top"/>
      <protection locked="0"/>
    </xf>
    <xf numFmtId="0" fontId="37" fillId="0" borderId="34" xfId="0" applyFont="1" applyBorder="1" applyAlignment="1">
      <alignment horizontal="left"/>
      <protection locked="0"/>
    </xf>
    <xf numFmtId="0" fontId="38" fillId="0" borderId="0" xfId="0" applyFont="1" applyBorder="1" applyAlignment="1">
      <alignment horizontal="lef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0B826.tmp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3DD91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C:\KROSplusData\System\Temp\rad39B68.tmp" TargetMode="External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C:\KROSplusData\System\Temp\radBF949.tmp" TargetMode="External"/><Relationship Id="rId1" Type="http://schemas.openxmlformats.org/officeDocument/2006/relationships/hyperlink" Target="http://pro-rozpocty.cz/cs/software-a-data/kros-plus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C:\KROSplusData\System\Temp\radB3DC8.tmp" TargetMode="External"/><Relationship Id="rId1" Type="http://schemas.openxmlformats.org/officeDocument/2006/relationships/hyperlink" Target="http://pro-rozpocty.cz/cs/software-a-data/kros-plus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file:///C:\KROSplusData\System\Temp\rad9B78B.tmp" TargetMode="External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27" name="Obrázek 1" descr="C:\KROSplusData\System\Temp\rad0B826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60" name="Obrázek 1" descr="C:\KROSplusData\System\Temp\rad3DD91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084" name="Obrázek 1" descr="C:\KROSplusData\System\Temp\rad39B68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108" name="Obrázek 1" descr="C:\KROSplusData\System\Temp\radBF949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5132" name="Obrázek 1" descr="C:\KROSplusData\System\Temp\radB3DC8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6156" name="Obrázek 1" descr="C:\KROSplusData\System\Temp\rad9B78B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8"/>
  <sheetViews>
    <sheetView showGridLines="0" tabSelected="1" workbookViewId="0">
      <pane ySplit="1" topLeftCell="A61" activePane="bottomLeft" state="frozenSplit"/>
      <selection pane="bottomLeft"/>
    </sheetView>
  </sheetViews>
  <sheetFormatPr defaultColWidth="10.664062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33" width="2.6640625" style="2" customWidth="1"/>
    <col min="34" max="34" width="3.33203125" style="2" customWidth="1"/>
    <col min="35" max="35" width="31.6640625" style="2" customWidth="1"/>
    <col min="36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5.6640625" style="2" customWidth="1"/>
    <col min="44" max="44" width="13.6640625" style="2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91" width="10.6640625" style="2" hidden="1" customWidth="1"/>
    <col min="92" max="16384" width="10.6640625" style="1"/>
  </cols>
  <sheetData>
    <row r="1" spans="1:256" s="3" customFormat="1" ht="22.5" customHeight="1" x14ac:dyDescent="0.3">
      <c r="A1" s="214" t="s">
        <v>0</v>
      </c>
      <c r="B1" s="215"/>
      <c r="C1" s="215"/>
      <c r="D1" s="216" t="s">
        <v>1</v>
      </c>
      <c r="E1" s="215"/>
      <c r="F1" s="215"/>
      <c r="G1" s="215"/>
      <c r="H1" s="215"/>
      <c r="I1" s="215"/>
      <c r="J1" s="215"/>
      <c r="K1" s="217" t="s">
        <v>984</v>
      </c>
      <c r="L1" s="217"/>
      <c r="M1" s="217"/>
      <c r="N1" s="217"/>
      <c r="O1" s="217"/>
      <c r="P1" s="217"/>
      <c r="Q1" s="217"/>
      <c r="R1" s="217"/>
      <c r="S1" s="217"/>
      <c r="T1" s="215"/>
      <c r="U1" s="215"/>
      <c r="V1" s="215"/>
      <c r="W1" s="217" t="s">
        <v>985</v>
      </c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09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2</v>
      </c>
      <c r="BB1" s="4" t="s">
        <v>3</v>
      </c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4</v>
      </c>
      <c r="BU1" s="4" t="s">
        <v>4</v>
      </c>
      <c r="BV1" s="4" t="s">
        <v>5</v>
      </c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AR2" s="335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S2" s="6" t="s">
        <v>6</v>
      </c>
      <c r="BT2" s="6" t="s">
        <v>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6</v>
      </c>
      <c r="BT3" s="6" t="s">
        <v>8</v>
      </c>
    </row>
    <row r="4" spans="1:256" s="2" customFormat="1" ht="37.5" customHeight="1" x14ac:dyDescent="0.3">
      <c r="B4" s="10"/>
      <c r="C4" s="11"/>
      <c r="D4" s="12" t="s">
        <v>9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3"/>
      <c r="AS4" s="14" t="s">
        <v>10</v>
      </c>
      <c r="BE4" s="15" t="s">
        <v>11</v>
      </c>
      <c r="BS4" s="6" t="s">
        <v>12</v>
      </c>
    </row>
    <row r="5" spans="1:256" s="2" customFormat="1" ht="15" customHeight="1" x14ac:dyDescent="0.3">
      <c r="B5" s="10"/>
      <c r="C5" s="11"/>
      <c r="D5" s="16" t="s">
        <v>13</v>
      </c>
      <c r="E5" s="11"/>
      <c r="F5" s="11"/>
      <c r="G5" s="11"/>
      <c r="H5" s="11"/>
      <c r="I5" s="11"/>
      <c r="J5" s="11"/>
      <c r="K5" s="303" t="s">
        <v>14</v>
      </c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11"/>
      <c r="AQ5" s="13"/>
      <c r="BE5" s="299" t="s">
        <v>15</v>
      </c>
      <c r="BS5" s="6" t="s">
        <v>6</v>
      </c>
    </row>
    <row r="6" spans="1:256" s="2" customFormat="1" ht="37.5" customHeight="1" x14ac:dyDescent="0.3">
      <c r="B6" s="10"/>
      <c r="C6" s="11"/>
      <c r="D6" s="18" t="s">
        <v>16</v>
      </c>
      <c r="E6" s="11"/>
      <c r="F6" s="11"/>
      <c r="G6" s="11"/>
      <c r="H6" s="11"/>
      <c r="I6" s="11"/>
      <c r="J6" s="11"/>
      <c r="K6" s="305" t="s">
        <v>17</v>
      </c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11"/>
      <c r="AQ6" s="13"/>
      <c r="BE6" s="300"/>
      <c r="BS6" s="6" t="s">
        <v>6</v>
      </c>
    </row>
    <row r="7" spans="1:256" s="2" customFormat="1" ht="15" customHeight="1" x14ac:dyDescent="0.3">
      <c r="B7" s="10"/>
      <c r="C7" s="11"/>
      <c r="D7" s="19" t="s">
        <v>18</v>
      </c>
      <c r="E7" s="11"/>
      <c r="F7" s="11"/>
      <c r="G7" s="11"/>
      <c r="H7" s="11"/>
      <c r="I7" s="11"/>
      <c r="J7" s="11"/>
      <c r="K7" s="1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9" t="s">
        <v>19</v>
      </c>
      <c r="AL7" s="11"/>
      <c r="AM7" s="11"/>
      <c r="AN7" s="17"/>
      <c r="AO7" s="11"/>
      <c r="AP7" s="11"/>
      <c r="AQ7" s="13"/>
      <c r="BE7" s="300"/>
      <c r="BS7" s="6" t="s">
        <v>6</v>
      </c>
    </row>
    <row r="8" spans="1:256" s="2" customFormat="1" ht="15" customHeight="1" x14ac:dyDescent="0.3">
      <c r="B8" s="10"/>
      <c r="C8" s="11"/>
      <c r="D8" s="19" t="s">
        <v>20</v>
      </c>
      <c r="E8" s="11"/>
      <c r="F8" s="11"/>
      <c r="G8" s="11"/>
      <c r="H8" s="11"/>
      <c r="I8" s="11"/>
      <c r="J8" s="11"/>
      <c r="K8" s="17" t="s">
        <v>21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9" t="s">
        <v>22</v>
      </c>
      <c r="AL8" s="11"/>
      <c r="AM8" s="11"/>
      <c r="AN8" s="20" t="s">
        <v>23</v>
      </c>
      <c r="AO8" s="11"/>
      <c r="AP8" s="11"/>
      <c r="AQ8" s="13"/>
      <c r="BE8" s="300"/>
      <c r="BS8" s="6" t="s">
        <v>6</v>
      </c>
    </row>
    <row r="9" spans="1:256" s="2" customFormat="1" ht="15" customHeight="1" x14ac:dyDescent="0.3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3"/>
      <c r="BE9" s="300"/>
      <c r="BS9" s="6" t="s">
        <v>6</v>
      </c>
    </row>
    <row r="10" spans="1:256" s="2" customFormat="1" ht="15" customHeight="1" x14ac:dyDescent="0.3">
      <c r="B10" s="10"/>
      <c r="C10" s="11"/>
      <c r="D10" s="19" t="s">
        <v>24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9" t="s">
        <v>25</v>
      </c>
      <c r="AL10" s="11"/>
      <c r="AM10" s="11"/>
      <c r="AN10" s="17"/>
      <c r="AO10" s="11"/>
      <c r="AP10" s="11"/>
      <c r="AQ10" s="13"/>
      <c r="BE10" s="300"/>
      <c r="BS10" s="6" t="s">
        <v>6</v>
      </c>
    </row>
    <row r="11" spans="1:256" s="2" customFormat="1" ht="19.5" customHeight="1" x14ac:dyDescent="0.3">
      <c r="B11" s="10"/>
      <c r="C11" s="11"/>
      <c r="D11" s="11"/>
      <c r="E11" s="17" t="s">
        <v>21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9" t="s">
        <v>26</v>
      </c>
      <c r="AL11" s="11"/>
      <c r="AM11" s="11"/>
      <c r="AN11" s="17"/>
      <c r="AO11" s="11"/>
      <c r="AP11" s="11"/>
      <c r="AQ11" s="13"/>
      <c r="BE11" s="300"/>
      <c r="BS11" s="6" t="s">
        <v>6</v>
      </c>
    </row>
    <row r="12" spans="1:256" s="2" customFormat="1" ht="7.5" customHeight="1" x14ac:dyDescent="0.3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3"/>
      <c r="BE12" s="300"/>
      <c r="BS12" s="6" t="s">
        <v>6</v>
      </c>
    </row>
    <row r="13" spans="1:256" s="2" customFormat="1" ht="15" customHeight="1" x14ac:dyDescent="0.3">
      <c r="B13" s="10"/>
      <c r="C13" s="11"/>
      <c r="D13" s="19" t="s">
        <v>27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9" t="s">
        <v>25</v>
      </c>
      <c r="AL13" s="11"/>
      <c r="AM13" s="11"/>
      <c r="AN13" s="21" t="s">
        <v>28</v>
      </c>
      <c r="AO13" s="11"/>
      <c r="AP13" s="11"/>
      <c r="AQ13" s="13"/>
      <c r="BE13" s="300"/>
      <c r="BS13" s="6" t="s">
        <v>6</v>
      </c>
    </row>
    <row r="14" spans="1:256" s="2" customFormat="1" ht="15.75" customHeight="1" x14ac:dyDescent="0.3">
      <c r="B14" s="10"/>
      <c r="C14" s="11"/>
      <c r="D14" s="11"/>
      <c r="E14" s="306" t="s">
        <v>28</v>
      </c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19" t="s">
        <v>26</v>
      </c>
      <c r="AL14" s="11"/>
      <c r="AM14" s="11"/>
      <c r="AN14" s="21" t="s">
        <v>28</v>
      </c>
      <c r="AO14" s="11"/>
      <c r="AP14" s="11"/>
      <c r="AQ14" s="13"/>
      <c r="BE14" s="300"/>
      <c r="BS14" s="6" t="s">
        <v>6</v>
      </c>
    </row>
    <row r="15" spans="1:256" s="2" customFormat="1" ht="7.5" customHeight="1" x14ac:dyDescent="0.3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3"/>
      <c r="BE15" s="300"/>
      <c r="BS15" s="6" t="s">
        <v>4</v>
      </c>
    </row>
    <row r="16" spans="1:256" s="2" customFormat="1" ht="15" customHeight="1" x14ac:dyDescent="0.3">
      <c r="B16" s="10"/>
      <c r="C16" s="11"/>
      <c r="D16" s="19" t="s">
        <v>29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9" t="s">
        <v>25</v>
      </c>
      <c r="AL16" s="11"/>
      <c r="AM16" s="11"/>
      <c r="AN16" s="17"/>
      <c r="AO16" s="11"/>
      <c r="AP16" s="11"/>
      <c r="AQ16" s="13"/>
      <c r="BE16" s="300"/>
      <c r="BS16" s="6" t="s">
        <v>4</v>
      </c>
    </row>
    <row r="17" spans="2:71" s="2" customFormat="1" ht="19.5" customHeight="1" x14ac:dyDescent="0.3">
      <c r="B17" s="10"/>
      <c r="C17" s="11"/>
      <c r="D17" s="11"/>
      <c r="E17" s="17" t="s">
        <v>21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9" t="s">
        <v>26</v>
      </c>
      <c r="AL17" s="11"/>
      <c r="AM17" s="11"/>
      <c r="AN17" s="17"/>
      <c r="AO17" s="11"/>
      <c r="AP17" s="11"/>
      <c r="AQ17" s="13"/>
      <c r="BE17" s="300"/>
      <c r="BS17" s="6" t="s">
        <v>30</v>
      </c>
    </row>
    <row r="18" spans="2:71" s="2" customFormat="1" ht="7.5" customHeight="1" x14ac:dyDescent="0.3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3"/>
      <c r="BE18" s="300"/>
      <c r="BS18" s="6" t="s">
        <v>31</v>
      </c>
    </row>
    <row r="19" spans="2:71" s="2" customFormat="1" ht="15" customHeight="1" x14ac:dyDescent="0.3">
      <c r="B19" s="10"/>
      <c r="C19" s="11"/>
      <c r="D19" s="19" t="s">
        <v>32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3"/>
      <c r="BE19" s="300"/>
      <c r="BS19" s="6" t="s">
        <v>31</v>
      </c>
    </row>
    <row r="20" spans="2:71" s="2" customFormat="1" ht="15.75" customHeight="1" x14ac:dyDescent="0.3">
      <c r="B20" s="10"/>
      <c r="C20" s="11"/>
      <c r="D20" s="11"/>
      <c r="E20" s="307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11"/>
      <c r="AP20" s="11"/>
      <c r="AQ20" s="13"/>
      <c r="BE20" s="300"/>
      <c r="BS20" s="6" t="s">
        <v>4</v>
      </c>
    </row>
    <row r="21" spans="2:71" s="2" customFormat="1" ht="7.5" customHeight="1" x14ac:dyDescent="0.3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3"/>
      <c r="BE21" s="300"/>
    </row>
    <row r="22" spans="2:71" s="2" customFormat="1" ht="7.5" customHeight="1" x14ac:dyDescent="0.3">
      <c r="B22" s="10"/>
      <c r="C22" s="1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11"/>
      <c r="AQ22" s="13"/>
      <c r="BE22" s="300"/>
    </row>
    <row r="23" spans="2:71" s="6" customFormat="1" ht="27" customHeight="1" x14ac:dyDescent="0.3">
      <c r="B23" s="23"/>
      <c r="C23" s="24"/>
      <c r="D23" s="25" t="s">
        <v>33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308">
        <f>ROUND($AG$51,2)</f>
        <v>0</v>
      </c>
      <c r="AL23" s="309"/>
      <c r="AM23" s="309"/>
      <c r="AN23" s="309"/>
      <c r="AO23" s="309"/>
      <c r="AP23" s="24"/>
      <c r="AQ23" s="27"/>
      <c r="BE23" s="301"/>
    </row>
    <row r="24" spans="2:71" s="6" customFormat="1" ht="7.5" customHeight="1" x14ac:dyDescent="0.3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7"/>
      <c r="BE24" s="301"/>
    </row>
    <row r="25" spans="2:71" s="6" customFormat="1" ht="14.25" customHeight="1" x14ac:dyDescent="0.3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310" t="s">
        <v>34</v>
      </c>
      <c r="M25" s="311"/>
      <c r="N25" s="311"/>
      <c r="O25" s="311"/>
      <c r="P25" s="24"/>
      <c r="Q25" s="24"/>
      <c r="R25" s="24"/>
      <c r="S25" s="24"/>
      <c r="T25" s="24"/>
      <c r="U25" s="24"/>
      <c r="V25" s="24"/>
      <c r="W25" s="310" t="s">
        <v>35</v>
      </c>
      <c r="X25" s="311"/>
      <c r="Y25" s="311"/>
      <c r="Z25" s="311"/>
      <c r="AA25" s="311"/>
      <c r="AB25" s="311"/>
      <c r="AC25" s="311"/>
      <c r="AD25" s="311"/>
      <c r="AE25" s="311"/>
      <c r="AF25" s="24"/>
      <c r="AG25" s="24"/>
      <c r="AH25" s="24"/>
      <c r="AI25" s="24"/>
      <c r="AJ25" s="24"/>
      <c r="AK25" s="310" t="s">
        <v>36</v>
      </c>
      <c r="AL25" s="311"/>
      <c r="AM25" s="311"/>
      <c r="AN25" s="311"/>
      <c r="AO25" s="311"/>
      <c r="AP25" s="24"/>
      <c r="AQ25" s="27"/>
      <c r="BE25" s="301"/>
    </row>
    <row r="26" spans="2:71" s="6" customFormat="1" ht="15" customHeight="1" x14ac:dyDescent="0.3">
      <c r="B26" s="29"/>
      <c r="C26" s="30"/>
      <c r="D26" s="30" t="s">
        <v>37</v>
      </c>
      <c r="E26" s="30"/>
      <c r="F26" s="30" t="s">
        <v>38</v>
      </c>
      <c r="G26" s="30"/>
      <c r="H26" s="30"/>
      <c r="I26" s="30"/>
      <c r="J26" s="30"/>
      <c r="K26" s="30"/>
      <c r="L26" s="312">
        <v>0.21</v>
      </c>
      <c r="M26" s="313"/>
      <c r="N26" s="313"/>
      <c r="O26" s="313"/>
      <c r="P26" s="30"/>
      <c r="Q26" s="30"/>
      <c r="R26" s="30"/>
      <c r="S26" s="30"/>
      <c r="T26" s="30"/>
      <c r="U26" s="30"/>
      <c r="V26" s="30"/>
      <c r="W26" s="314">
        <f>ROUND($AZ$51,2)</f>
        <v>0</v>
      </c>
      <c r="X26" s="313"/>
      <c r="Y26" s="313"/>
      <c r="Z26" s="313"/>
      <c r="AA26" s="313"/>
      <c r="AB26" s="313"/>
      <c r="AC26" s="313"/>
      <c r="AD26" s="313"/>
      <c r="AE26" s="313"/>
      <c r="AF26" s="30"/>
      <c r="AG26" s="30"/>
      <c r="AH26" s="30"/>
      <c r="AI26" s="30"/>
      <c r="AJ26" s="30"/>
      <c r="AK26" s="314">
        <f>ROUND($AV$51,2)</f>
        <v>0</v>
      </c>
      <c r="AL26" s="313"/>
      <c r="AM26" s="313"/>
      <c r="AN26" s="313"/>
      <c r="AO26" s="313"/>
      <c r="AP26" s="30"/>
      <c r="AQ26" s="31"/>
      <c r="BE26" s="302"/>
    </row>
    <row r="27" spans="2:71" s="6" customFormat="1" ht="15" customHeight="1" x14ac:dyDescent="0.3">
      <c r="B27" s="29"/>
      <c r="C27" s="30"/>
      <c r="D27" s="30"/>
      <c r="E27" s="30"/>
      <c r="F27" s="30" t="s">
        <v>39</v>
      </c>
      <c r="G27" s="30"/>
      <c r="H27" s="30"/>
      <c r="I27" s="30"/>
      <c r="J27" s="30"/>
      <c r="K27" s="30"/>
      <c r="L27" s="312">
        <v>0.15</v>
      </c>
      <c r="M27" s="313"/>
      <c r="N27" s="313"/>
      <c r="O27" s="313"/>
      <c r="P27" s="30"/>
      <c r="Q27" s="30"/>
      <c r="R27" s="30"/>
      <c r="S27" s="30"/>
      <c r="T27" s="30"/>
      <c r="U27" s="30"/>
      <c r="V27" s="30"/>
      <c r="W27" s="314">
        <f>ROUND($BA$51,2)</f>
        <v>0</v>
      </c>
      <c r="X27" s="313"/>
      <c r="Y27" s="313"/>
      <c r="Z27" s="313"/>
      <c r="AA27" s="313"/>
      <c r="AB27" s="313"/>
      <c r="AC27" s="313"/>
      <c r="AD27" s="313"/>
      <c r="AE27" s="313"/>
      <c r="AF27" s="30"/>
      <c r="AG27" s="30"/>
      <c r="AH27" s="30"/>
      <c r="AI27" s="30"/>
      <c r="AJ27" s="30"/>
      <c r="AK27" s="314">
        <f>ROUND($AW$51,2)</f>
        <v>0</v>
      </c>
      <c r="AL27" s="313"/>
      <c r="AM27" s="313"/>
      <c r="AN27" s="313"/>
      <c r="AO27" s="313"/>
      <c r="AP27" s="30"/>
      <c r="AQ27" s="31"/>
      <c r="BE27" s="302"/>
    </row>
    <row r="28" spans="2:71" s="6" customFormat="1" ht="15" hidden="1" customHeight="1" x14ac:dyDescent="0.3">
      <c r="B28" s="29"/>
      <c r="C28" s="30"/>
      <c r="D28" s="30"/>
      <c r="E28" s="30"/>
      <c r="F28" s="30" t="s">
        <v>40</v>
      </c>
      <c r="G28" s="30"/>
      <c r="H28" s="30"/>
      <c r="I28" s="30"/>
      <c r="J28" s="30"/>
      <c r="K28" s="30"/>
      <c r="L28" s="312">
        <v>0.21</v>
      </c>
      <c r="M28" s="313"/>
      <c r="N28" s="313"/>
      <c r="O28" s="313"/>
      <c r="P28" s="30"/>
      <c r="Q28" s="30"/>
      <c r="R28" s="30"/>
      <c r="S28" s="30"/>
      <c r="T28" s="30"/>
      <c r="U28" s="30"/>
      <c r="V28" s="30"/>
      <c r="W28" s="314">
        <f>ROUND($BB$51,2)</f>
        <v>0</v>
      </c>
      <c r="X28" s="313"/>
      <c r="Y28" s="313"/>
      <c r="Z28" s="313"/>
      <c r="AA28" s="313"/>
      <c r="AB28" s="313"/>
      <c r="AC28" s="313"/>
      <c r="AD28" s="313"/>
      <c r="AE28" s="313"/>
      <c r="AF28" s="30"/>
      <c r="AG28" s="30"/>
      <c r="AH28" s="30"/>
      <c r="AI28" s="30"/>
      <c r="AJ28" s="30"/>
      <c r="AK28" s="314">
        <v>0</v>
      </c>
      <c r="AL28" s="313"/>
      <c r="AM28" s="313"/>
      <c r="AN28" s="313"/>
      <c r="AO28" s="313"/>
      <c r="AP28" s="30"/>
      <c r="AQ28" s="31"/>
      <c r="BE28" s="302"/>
    </row>
    <row r="29" spans="2:71" s="6" customFormat="1" ht="15" hidden="1" customHeight="1" x14ac:dyDescent="0.3">
      <c r="B29" s="29"/>
      <c r="C29" s="30"/>
      <c r="D29" s="30"/>
      <c r="E29" s="30"/>
      <c r="F29" s="30" t="s">
        <v>41</v>
      </c>
      <c r="G29" s="30"/>
      <c r="H29" s="30"/>
      <c r="I29" s="30"/>
      <c r="J29" s="30"/>
      <c r="K29" s="30"/>
      <c r="L29" s="312">
        <v>0.15</v>
      </c>
      <c r="M29" s="313"/>
      <c r="N29" s="313"/>
      <c r="O29" s="313"/>
      <c r="P29" s="30"/>
      <c r="Q29" s="30"/>
      <c r="R29" s="30"/>
      <c r="S29" s="30"/>
      <c r="T29" s="30"/>
      <c r="U29" s="30"/>
      <c r="V29" s="30"/>
      <c r="W29" s="314">
        <f>ROUND($BC$51,2)</f>
        <v>0</v>
      </c>
      <c r="X29" s="313"/>
      <c r="Y29" s="313"/>
      <c r="Z29" s="313"/>
      <c r="AA29" s="313"/>
      <c r="AB29" s="313"/>
      <c r="AC29" s="313"/>
      <c r="AD29" s="313"/>
      <c r="AE29" s="313"/>
      <c r="AF29" s="30"/>
      <c r="AG29" s="30"/>
      <c r="AH29" s="30"/>
      <c r="AI29" s="30"/>
      <c r="AJ29" s="30"/>
      <c r="AK29" s="314">
        <v>0</v>
      </c>
      <c r="AL29" s="313"/>
      <c r="AM29" s="313"/>
      <c r="AN29" s="313"/>
      <c r="AO29" s="313"/>
      <c r="AP29" s="30"/>
      <c r="AQ29" s="31"/>
      <c r="BE29" s="302"/>
    </row>
    <row r="30" spans="2:71" s="6" customFormat="1" ht="15" hidden="1" customHeight="1" x14ac:dyDescent="0.3">
      <c r="B30" s="29"/>
      <c r="C30" s="30"/>
      <c r="D30" s="30"/>
      <c r="E30" s="30"/>
      <c r="F30" s="30" t="s">
        <v>42</v>
      </c>
      <c r="G30" s="30"/>
      <c r="H30" s="30"/>
      <c r="I30" s="30"/>
      <c r="J30" s="30"/>
      <c r="K30" s="30"/>
      <c r="L30" s="312">
        <v>0</v>
      </c>
      <c r="M30" s="313"/>
      <c r="N30" s="313"/>
      <c r="O30" s="313"/>
      <c r="P30" s="30"/>
      <c r="Q30" s="30"/>
      <c r="R30" s="30"/>
      <c r="S30" s="30"/>
      <c r="T30" s="30"/>
      <c r="U30" s="30"/>
      <c r="V30" s="30"/>
      <c r="W30" s="314">
        <f>ROUND($BD$51,2)</f>
        <v>0</v>
      </c>
      <c r="X30" s="313"/>
      <c r="Y30" s="313"/>
      <c r="Z30" s="313"/>
      <c r="AA30" s="313"/>
      <c r="AB30" s="313"/>
      <c r="AC30" s="313"/>
      <c r="AD30" s="313"/>
      <c r="AE30" s="313"/>
      <c r="AF30" s="30"/>
      <c r="AG30" s="30"/>
      <c r="AH30" s="30"/>
      <c r="AI30" s="30"/>
      <c r="AJ30" s="30"/>
      <c r="AK30" s="314">
        <v>0</v>
      </c>
      <c r="AL30" s="313"/>
      <c r="AM30" s="313"/>
      <c r="AN30" s="313"/>
      <c r="AO30" s="313"/>
      <c r="AP30" s="30"/>
      <c r="AQ30" s="31"/>
      <c r="BE30" s="302"/>
    </row>
    <row r="31" spans="2:71" s="6" customFormat="1" ht="7.5" customHeight="1" x14ac:dyDescent="0.3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7"/>
      <c r="BE31" s="301"/>
    </row>
    <row r="32" spans="2:71" s="6" customFormat="1" ht="27" customHeight="1" x14ac:dyDescent="0.3">
      <c r="B32" s="23"/>
      <c r="C32" s="32"/>
      <c r="D32" s="33" t="s">
        <v>43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5" t="s">
        <v>44</v>
      </c>
      <c r="U32" s="34"/>
      <c r="V32" s="34"/>
      <c r="W32" s="34"/>
      <c r="X32" s="315" t="s">
        <v>45</v>
      </c>
      <c r="Y32" s="316"/>
      <c r="Z32" s="316"/>
      <c r="AA32" s="316"/>
      <c r="AB32" s="316"/>
      <c r="AC32" s="34"/>
      <c r="AD32" s="34"/>
      <c r="AE32" s="34"/>
      <c r="AF32" s="34"/>
      <c r="AG32" s="34"/>
      <c r="AH32" s="34"/>
      <c r="AI32" s="34"/>
      <c r="AJ32" s="34"/>
      <c r="AK32" s="317">
        <f>SUM($AK$23:$AK$30)</f>
        <v>0</v>
      </c>
      <c r="AL32" s="316"/>
      <c r="AM32" s="316"/>
      <c r="AN32" s="316"/>
      <c r="AO32" s="318"/>
      <c r="AP32" s="32"/>
      <c r="AQ32" s="37"/>
      <c r="BE32" s="301"/>
    </row>
    <row r="33" spans="2:56" s="6" customFormat="1" ht="7.5" customHeight="1" x14ac:dyDescent="0.3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7"/>
    </row>
    <row r="34" spans="2:56" s="6" customFormat="1" ht="7.5" customHeight="1" x14ac:dyDescent="0.3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40"/>
    </row>
    <row r="38" spans="2:56" s="6" customFormat="1" ht="7.5" customHeight="1" x14ac:dyDescent="0.3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3"/>
    </row>
    <row r="39" spans="2:56" s="6" customFormat="1" ht="37.5" customHeight="1" x14ac:dyDescent="0.3">
      <c r="B39" s="23"/>
      <c r="C39" s="12" t="s">
        <v>46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43"/>
    </row>
    <row r="40" spans="2:56" s="6" customFormat="1" ht="7.5" customHeight="1" x14ac:dyDescent="0.3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43"/>
    </row>
    <row r="41" spans="2:56" s="44" customFormat="1" ht="15" customHeight="1" x14ac:dyDescent="0.3">
      <c r="B41" s="45"/>
      <c r="C41" s="19" t="s">
        <v>13</v>
      </c>
      <c r="D41" s="17"/>
      <c r="E41" s="17"/>
      <c r="F41" s="17"/>
      <c r="G41" s="17"/>
      <c r="H41" s="17"/>
      <c r="I41" s="17"/>
      <c r="J41" s="17"/>
      <c r="K41" s="17"/>
      <c r="L41" s="17" t="str">
        <f>$K$5</f>
        <v>2016/11/11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46"/>
    </row>
    <row r="42" spans="2:56" s="47" customFormat="1" ht="37.5" customHeight="1" x14ac:dyDescent="0.3">
      <c r="B42" s="48"/>
      <c r="C42" s="49" t="s">
        <v>16</v>
      </c>
      <c r="D42" s="49"/>
      <c r="E42" s="49"/>
      <c r="F42" s="49"/>
      <c r="G42" s="49"/>
      <c r="H42" s="49"/>
      <c r="I42" s="49"/>
      <c r="J42" s="49"/>
      <c r="K42" s="49"/>
      <c r="L42" s="319" t="str">
        <f>$K$6</f>
        <v>Rekonstrukce ubytovny č. 77, Generály Píky, Brno</v>
      </c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0"/>
      <c r="AO42" s="320"/>
      <c r="AP42" s="49"/>
      <c r="AQ42" s="49"/>
      <c r="AR42" s="50"/>
    </row>
    <row r="43" spans="2:56" s="6" customFormat="1" ht="7.5" customHeight="1" x14ac:dyDescent="0.3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43"/>
    </row>
    <row r="44" spans="2:56" s="6" customFormat="1" ht="15.75" customHeight="1" x14ac:dyDescent="0.3">
      <c r="B44" s="23"/>
      <c r="C44" s="19" t="s">
        <v>20</v>
      </c>
      <c r="D44" s="24"/>
      <c r="E44" s="24"/>
      <c r="F44" s="24"/>
      <c r="G44" s="24"/>
      <c r="H44" s="24"/>
      <c r="I44" s="24"/>
      <c r="J44" s="24"/>
      <c r="K44" s="24"/>
      <c r="L44" s="51" t="str">
        <f>IF($K$8="","",$K$8)</f>
        <v xml:space="preserve"> 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19" t="s">
        <v>22</v>
      </c>
      <c r="AJ44" s="24"/>
      <c r="AK44" s="24"/>
      <c r="AL44" s="24"/>
      <c r="AM44" s="321" t="str">
        <f>IF($AN$8="","",$AN$8)</f>
        <v>09.11.2016</v>
      </c>
      <c r="AN44" s="311"/>
      <c r="AO44" s="24"/>
      <c r="AP44" s="24"/>
      <c r="AQ44" s="24"/>
      <c r="AR44" s="43"/>
    </row>
    <row r="45" spans="2:56" s="6" customFormat="1" ht="7.5" customHeight="1" x14ac:dyDescent="0.3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43"/>
    </row>
    <row r="46" spans="2:56" s="6" customFormat="1" ht="18.75" customHeight="1" x14ac:dyDescent="0.3">
      <c r="B46" s="23"/>
      <c r="C46" s="19" t="s">
        <v>24</v>
      </c>
      <c r="D46" s="24"/>
      <c r="E46" s="24"/>
      <c r="F46" s="24"/>
      <c r="G46" s="24"/>
      <c r="H46" s="24"/>
      <c r="I46" s="24"/>
      <c r="J46" s="24"/>
      <c r="K46" s="24"/>
      <c r="L46" s="17" t="str">
        <f>IF($E$11="","",$E$11)</f>
        <v xml:space="preserve"> 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19" t="s">
        <v>29</v>
      </c>
      <c r="AJ46" s="24"/>
      <c r="AK46" s="24"/>
      <c r="AL46" s="24"/>
      <c r="AM46" s="303" t="str">
        <f>IF($E$17="","",$E$17)</f>
        <v xml:space="preserve"> </v>
      </c>
      <c r="AN46" s="311"/>
      <c r="AO46" s="311"/>
      <c r="AP46" s="311"/>
      <c r="AQ46" s="24"/>
      <c r="AR46" s="43"/>
      <c r="AS46" s="322" t="s">
        <v>47</v>
      </c>
      <c r="AT46" s="323"/>
      <c r="AU46" s="53"/>
      <c r="AV46" s="53"/>
      <c r="AW46" s="53"/>
      <c r="AX46" s="53"/>
      <c r="AY46" s="53"/>
      <c r="AZ46" s="53"/>
      <c r="BA46" s="53"/>
      <c r="BB46" s="53"/>
      <c r="BC46" s="53"/>
      <c r="BD46" s="54"/>
    </row>
    <row r="47" spans="2:56" s="6" customFormat="1" ht="15.75" customHeight="1" x14ac:dyDescent="0.3">
      <c r="B47" s="23"/>
      <c r="C47" s="19" t="s">
        <v>27</v>
      </c>
      <c r="D47" s="24"/>
      <c r="E47" s="24"/>
      <c r="F47" s="24"/>
      <c r="G47" s="24"/>
      <c r="H47" s="24"/>
      <c r="I47" s="24"/>
      <c r="J47" s="24"/>
      <c r="K47" s="24"/>
      <c r="L47" s="17" t="str">
        <f>IF($E$14="Vyplň údaj","",$E$14)</f>
        <v/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43"/>
      <c r="AS47" s="324"/>
      <c r="AT47" s="301"/>
      <c r="BD47" s="55"/>
    </row>
    <row r="48" spans="2:56" s="6" customFormat="1" ht="12" customHeight="1" x14ac:dyDescent="0.3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43"/>
      <c r="AS48" s="325"/>
      <c r="AT48" s="311"/>
      <c r="AU48" s="24"/>
      <c r="AV48" s="24"/>
      <c r="AW48" s="24"/>
      <c r="AX48" s="24"/>
      <c r="AY48" s="24"/>
      <c r="AZ48" s="24"/>
      <c r="BA48" s="24"/>
      <c r="BB48" s="24"/>
      <c r="BC48" s="24"/>
      <c r="BD48" s="57"/>
    </row>
    <row r="49" spans="1:91" s="6" customFormat="1" ht="30" customHeight="1" x14ac:dyDescent="0.3">
      <c r="B49" s="23"/>
      <c r="C49" s="326" t="s">
        <v>48</v>
      </c>
      <c r="D49" s="316"/>
      <c r="E49" s="316"/>
      <c r="F49" s="316"/>
      <c r="G49" s="316"/>
      <c r="H49" s="34"/>
      <c r="I49" s="327" t="s">
        <v>49</v>
      </c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28" t="s">
        <v>50</v>
      </c>
      <c r="AH49" s="316"/>
      <c r="AI49" s="316"/>
      <c r="AJ49" s="316"/>
      <c r="AK49" s="316"/>
      <c r="AL49" s="316"/>
      <c r="AM49" s="316"/>
      <c r="AN49" s="327" t="s">
        <v>51</v>
      </c>
      <c r="AO49" s="316"/>
      <c r="AP49" s="316"/>
      <c r="AQ49" s="58" t="s">
        <v>52</v>
      </c>
      <c r="AR49" s="43"/>
      <c r="AS49" s="59" t="s">
        <v>53</v>
      </c>
      <c r="AT49" s="60" t="s">
        <v>54</v>
      </c>
      <c r="AU49" s="60" t="s">
        <v>55</v>
      </c>
      <c r="AV49" s="60" t="s">
        <v>56</v>
      </c>
      <c r="AW49" s="60" t="s">
        <v>57</v>
      </c>
      <c r="AX49" s="60" t="s">
        <v>58</v>
      </c>
      <c r="AY49" s="60" t="s">
        <v>59</v>
      </c>
      <c r="AZ49" s="60" t="s">
        <v>60</v>
      </c>
      <c r="BA49" s="60" t="s">
        <v>61</v>
      </c>
      <c r="BB49" s="60" t="s">
        <v>62</v>
      </c>
      <c r="BC49" s="60" t="s">
        <v>63</v>
      </c>
      <c r="BD49" s="61" t="s">
        <v>64</v>
      </c>
      <c r="BE49" s="62"/>
    </row>
    <row r="50" spans="1:91" s="6" customFormat="1" ht="12" customHeight="1" x14ac:dyDescent="0.3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43"/>
      <c r="AS50" s="63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5"/>
    </row>
    <row r="51" spans="1:91" s="47" customFormat="1" ht="33" customHeight="1" x14ac:dyDescent="0.3">
      <c r="B51" s="48"/>
      <c r="C51" s="66" t="s">
        <v>65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333">
        <f>ROUND(SUM($AG$52:$AG$56),2)</f>
        <v>0</v>
      </c>
      <c r="AH51" s="334"/>
      <c r="AI51" s="334"/>
      <c r="AJ51" s="334"/>
      <c r="AK51" s="334"/>
      <c r="AL51" s="334"/>
      <c r="AM51" s="334"/>
      <c r="AN51" s="333">
        <f>SUM($AG$51,$AT$51)</f>
        <v>0</v>
      </c>
      <c r="AO51" s="334"/>
      <c r="AP51" s="334"/>
      <c r="AQ51" s="68"/>
      <c r="AR51" s="50"/>
      <c r="AS51" s="69">
        <f>ROUND(SUM($AS$52:$AS$56),2)</f>
        <v>0</v>
      </c>
      <c r="AT51" s="70">
        <f>ROUND(SUM($AV$51:$AW$51),2)</f>
        <v>0</v>
      </c>
      <c r="AU51" s="71">
        <f>ROUND(SUM($AU$52:$AU$56),5)</f>
        <v>0</v>
      </c>
      <c r="AV51" s="70">
        <f>ROUND($AZ$51*$L$26,2)</f>
        <v>0</v>
      </c>
      <c r="AW51" s="70">
        <f>ROUND($BA$51*$L$27,2)</f>
        <v>0</v>
      </c>
      <c r="AX51" s="70">
        <f>ROUND($BB$51*$L$26,2)</f>
        <v>0</v>
      </c>
      <c r="AY51" s="70">
        <f>ROUND($BC$51*$L$27,2)</f>
        <v>0</v>
      </c>
      <c r="AZ51" s="70">
        <f>ROUND(SUM($AZ$52:$AZ$56),2)</f>
        <v>0</v>
      </c>
      <c r="BA51" s="70">
        <f>ROUND(SUM($BA$52:$BA$56),2)</f>
        <v>0</v>
      </c>
      <c r="BB51" s="70">
        <f>ROUND(SUM($BB$52:$BB$56),2)</f>
        <v>0</v>
      </c>
      <c r="BC51" s="70">
        <f>ROUND(SUM($BC$52:$BC$56),2)</f>
        <v>0</v>
      </c>
      <c r="BD51" s="72">
        <f>ROUND(SUM($BD$52:$BD$56),2)</f>
        <v>0</v>
      </c>
      <c r="BS51" s="47" t="s">
        <v>66</v>
      </c>
      <c r="BT51" s="47" t="s">
        <v>67</v>
      </c>
      <c r="BU51" s="73" t="s">
        <v>68</v>
      </c>
      <c r="BV51" s="47" t="s">
        <v>69</v>
      </c>
      <c r="BW51" s="47" t="s">
        <v>5</v>
      </c>
      <c r="BX51" s="47" t="s">
        <v>70</v>
      </c>
    </row>
    <row r="52" spans="1:91" s="74" customFormat="1" ht="28.5" customHeight="1" x14ac:dyDescent="0.3">
      <c r="A52" s="210" t="s">
        <v>986</v>
      </c>
      <c r="B52" s="75"/>
      <c r="C52" s="76"/>
      <c r="D52" s="331" t="s">
        <v>71</v>
      </c>
      <c r="E52" s="332"/>
      <c r="F52" s="332"/>
      <c r="G52" s="332"/>
      <c r="H52" s="332"/>
      <c r="I52" s="76"/>
      <c r="J52" s="331" t="s">
        <v>72</v>
      </c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29">
        <f>'1 - Rekonstrukce 5.NP'!$J$27</f>
        <v>0</v>
      </c>
      <c r="AH52" s="330"/>
      <c r="AI52" s="330"/>
      <c r="AJ52" s="330"/>
      <c r="AK52" s="330"/>
      <c r="AL52" s="330"/>
      <c r="AM52" s="330"/>
      <c r="AN52" s="329">
        <f>SUM($AG$52,$AT$52)</f>
        <v>0</v>
      </c>
      <c r="AO52" s="330"/>
      <c r="AP52" s="330"/>
      <c r="AQ52" s="77" t="s">
        <v>73</v>
      </c>
      <c r="AR52" s="78"/>
      <c r="AS52" s="79">
        <v>0</v>
      </c>
      <c r="AT52" s="80">
        <f>ROUND(SUM($AV$52:$AW$52),2)</f>
        <v>0</v>
      </c>
      <c r="AU52" s="81">
        <f>'1 - Rekonstrukce 5.NP'!$P$94</f>
        <v>0</v>
      </c>
      <c r="AV52" s="80">
        <f>'1 - Rekonstrukce 5.NP'!$J$30</f>
        <v>0</v>
      </c>
      <c r="AW52" s="80">
        <f>'1 - Rekonstrukce 5.NP'!$J$31</f>
        <v>0</v>
      </c>
      <c r="AX52" s="80">
        <f>'1 - Rekonstrukce 5.NP'!$J$32</f>
        <v>0</v>
      </c>
      <c r="AY52" s="80">
        <f>'1 - Rekonstrukce 5.NP'!$J$33</f>
        <v>0</v>
      </c>
      <c r="AZ52" s="80">
        <f>'1 - Rekonstrukce 5.NP'!$F$30</f>
        <v>0</v>
      </c>
      <c r="BA52" s="80">
        <f>'1 - Rekonstrukce 5.NP'!$F$31</f>
        <v>0</v>
      </c>
      <c r="BB52" s="80">
        <f>'1 - Rekonstrukce 5.NP'!$F$32</f>
        <v>0</v>
      </c>
      <c r="BC52" s="80">
        <f>'1 - Rekonstrukce 5.NP'!$F$33</f>
        <v>0</v>
      </c>
      <c r="BD52" s="82">
        <f>'1 - Rekonstrukce 5.NP'!$F$34</f>
        <v>0</v>
      </c>
      <c r="BT52" s="74" t="s">
        <v>71</v>
      </c>
      <c r="BV52" s="74" t="s">
        <v>69</v>
      </c>
      <c r="BW52" s="74" t="s">
        <v>74</v>
      </c>
      <c r="BX52" s="74" t="s">
        <v>5</v>
      </c>
      <c r="CM52" s="74" t="s">
        <v>75</v>
      </c>
    </row>
    <row r="53" spans="1:91" s="74" customFormat="1" ht="28.5" customHeight="1" x14ac:dyDescent="0.3">
      <c r="A53" s="210" t="s">
        <v>986</v>
      </c>
      <c r="B53" s="75"/>
      <c r="C53" s="76"/>
      <c r="D53" s="331" t="s">
        <v>75</v>
      </c>
      <c r="E53" s="332"/>
      <c r="F53" s="332"/>
      <c r="G53" s="332"/>
      <c r="H53" s="332"/>
      <c r="I53" s="76"/>
      <c r="J53" s="331" t="s">
        <v>76</v>
      </c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29">
        <f>'2 - Silnoproud'!$J$27</f>
        <v>0</v>
      </c>
      <c r="AH53" s="330"/>
      <c r="AI53" s="330"/>
      <c r="AJ53" s="330"/>
      <c r="AK53" s="330"/>
      <c r="AL53" s="330"/>
      <c r="AM53" s="330"/>
      <c r="AN53" s="329">
        <f>SUM($AG$53,$AT$53)</f>
        <v>0</v>
      </c>
      <c r="AO53" s="330"/>
      <c r="AP53" s="330"/>
      <c r="AQ53" s="77" t="s">
        <v>73</v>
      </c>
      <c r="AR53" s="78"/>
      <c r="AS53" s="79">
        <v>0</v>
      </c>
      <c r="AT53" s="80">
        <f>ROUND(SUM($AV$53:$AW$53),2)</f>
        <v>0</v>
      </c>
      <c r="AU53" s="81">
        <f>'2 - Silnoproud'!$P$80</f>
        <v>0</v>
      </c>
      <c r="AV53" s="80">
        <f>'2 - Silnoproud'!$J$30</f>
        <v>0</v>
      </c>
      <c r="AW53" s="80">
        <f>'2 - Silnoproud'!$J$31</f>
        <v>0</v>
      </c>
      <c r="AX53" s="80">
        <f>'2 - Silnoproud'!$J$32</f>
        <v>0</v>
      </c>
      <c r="AY53" s="80">
        <f>'2 - Silnoproud'!$J$33</f>
        <v>0</v>
      </c>
      <c r="AZ53" s="80">
        <f>'2 - Silnoproud'!$F$30</f>
        <v>0</v>
      </c>
      <c r="BA53" s="80">
        <f>'2 - Silnoproud'!$F$31</f>
        <v>0</v>
      </c>
      <c r="BB53" s="80">
        <f>'2 - Silnoproud'!$F$32</f>
        <v>0</v>
      </c>
      <c r="BC53" s="80">
        <f>'2 - Silnoproud'!$F$33</f>
        <v>0</v>
      </c>
      <c r="BD53" s="82">
        <f>'2 - Silnoproud'!$F$34</f>
        <v>0</v>
      </c>
      <c r="BT53" s="74" t="s">
        <v>71</v>
      </c>
      <c r="BV53" s="74" t="s">
        <v>69</v>
      </c>
      <c r="BW53" s="74" t="s">
        <v>77</v>
      </c>
      <c r="BX53" s="74" t="s">
        <v>5</v>
      </c>
      <c r="CM53" s="74" t="s">
        <v>75</v>
      </c>
    </row>
    <row r="54" spans="1:91" s="74" customFormat="1" ht="28.5" customHeight="1" x14ac:dyDescent="0.3">
      <c r="A54" s="210" t="s">
        <v>986</v>
      </c>
      <c r="B54" s="75"/>
      <c r="C54" s="76"/>
      <c r="D54" s="331" t="s">
        <v>78</v>
      </c>
      <c r="E54" s="332"/>
      <c r="F54" s="332"/>
      <c r="G54" s="332"/>
      <c r="H54" s="332"/>
      <c r="I54" s="76"/>
      <c r="J54" s="331" t="s">
        <v>79</v>
      </c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F54" s="332"/>
      <c r="AG54" s="329">
        <f>'3 - Slaboproud'!$J$27</f>
        <v>0</v>
      </c>
      <c r="AH54" s="330"/>
      <c r="AI54" s="330"/>
      <c r="AJ54" s="330"/>
      <c r="AK54" s="330"/>
      <c r="AL54" s="330"/>
      <c r="AM54" s="330"/>
      <c r="AN54" s="329">
        <f>SUM($AG$54,$AT$54)</f>
        <v>0</v>
      </c>
      <c r="AO54" s="330"/>
      <c r="AP54" s="330"/>
      <c r="AQ54" s="77" t="s">
        <v>73</v>
      </c>
      <c r="AR54" s="78"/>
      <c r="AS54" s="79">
        <v>0</v>
      </c>
      <c r="AT54" s="80">
        <f>ROUND(SUM($AV$54:$AW$54),2)</f>
        <v>0</v>
      </c>
      <c r="AU54" s="81">
        <f>'3 - Slaboproud'!$P$79</f>
        <v>0</v>
      </c>
      <c r="AV54" s="80">
        <f>'3 - Slaboproud'!$J$30</f>
        <v>0</v>
      </c>
      <c r="AW54" s="80">
        <f>'3 - Slaboproud'!$J$31</f>
        <v>0</v>
      </c>
      <c r="AX54" s="80">
        <f>'3 - Slaboproud'!$J$32</f>
        <v>0</v>
      </c>
      <c r="AY54" s="80">
        <f>'3 - Slaboproud'!$J$33</f>
        <v>0</v>
      </c>
      <c r="AZ54" s="80">
        <f>'3 - Slaboproud'!$F$30</f>
        <v>0</v>
      </c>
      <c r="BA54" s="80">
        <f>'3 - Slaboproud'!$F$31</f>
        <v>0</v>
      </c>
      <c r="BB54" s="80">
        <f>'3 - Slaboproud'!$F$32</f>
        <v>0</v>
      </c>
      <c r="BC54" s="80">
        <f>'3 - Slaboproud'!$F$33</f>
        <v>0</v>
      </c>
      <c r="BD54" s="82">
        <f>'3 - Slaboproud'!$F$34</f>
        <v>0</v>
      </c>
      <c r="BT54" s="74" t="s">
        <v>71</v>
      </c>
      <c r="BV54" s="74" t="s">
        <v>69</v>
      </c>
      <c r="BW54" s="74" t="s">
        <v>80</v>
      </c>
      <c r="BX54" s="74" t="s">
        <v>5</v>
      </c>
      <c r="CM54" s="74" t="s">
        <v>75</v>
      </c>
    </row>
    <row r="55" spans="1:91" s="74" customFormat="1" ht="28.5" customHeight="1" x14ac:dyDescent="0.3">
      <c r="A55" s="210" t="s">
        <v>986</v>
      </c>
      <c r="B55" s="75"/>
      <c r="C55" s="76"/>
      <c r="D55" s="331" t="s">
        <v>81</v>
      </c>
      <c r="E55" s="332"/>
      <c r="F55" s="332"/>
      <c r="G55" s="332"/>
      <c r="H55" s="332"/>
      <c r="I55" s="76"/>
      <c r="J55" s="331" t="s">
        <v>82</v>
      </c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29">
        <f>'4 - Zdravotechnika'!$J$27</f>
        <v>0</v>
      </c>
      <c r="AH55" s="330"/>
      <c r="AI55" s="330"/>
      <c r="AJ55" s="330"/>
      <c r="AK55" s="330"/>
      <c r="AL55" s="330"/>
      <c r="AM55" s="330"/>
      <c r="AN55" s="329">
        <f>SUM($AG$55,$AT$55)</f>
        <v>0</v>
      </c>
      <c r="AO55" s="330"/>
      <c r="AP55" s="330"/>
      <c r="AQ55" s="77" t="s">
        <v>73</v>
      </c>
      <c r="AR55" s="78"/>
      <c r="AS55" s="79">
        <v>0</v>
      </c>
      <c r="AT55" s="80">
        <f>ROUND(SUM($AV$55:$AW$55),2)</f>
        <v>0</v>
      </c>
      <c r="AU55" s="81">
        <f>'4 - Zdravotechnika'!$P$85</f>
        <v>0</v>
      </c>
      <c r="AV55" s="80">
        <f>'4 - Zdravotechnika'!$J$30</f>
        <v>0</v>
      </c>
      <c r="AW55" s="80">
        <f>'4 - Zdravotechnika'!$J$31</f>
        <v>0</v>
      </c>
      <c r="AX55" s="80">
        <f>'4 - Zdravotechnika'!$J$32</f>
        <v>0</v>
      </c>
      <c r="AY55" s="80">
        <f>'4 - Zdravotechnika'!$J$33</f>
        <v>0</v>
      </c>
      <c r="AZ55" s="80">
        <f>'4 - Zdravotechnika'!$F$30</f>
        <v>0</v>
      </c>
      <c r="BA55" s="80">
        <f>'4 - Zdravotechnika'!$F$31</f>
        <v>0</v>
      </c>
      <c r="BB55" s="80">
        <f>'4 - Zdravotechnika'!$F$32</f>
        <v>0</v>
      </c>
      <c r="BC55" s="80">
        <f>'4 - Zdravotechnika'!$F$33</f>
        <v>0</v>
      </c>
      <c r="BD55" s="82">
        <f>'4 - Zdravotechnika'!$F$34</f>
        <v>0</v>
      </c>
      <c r="BT55" s="74" t="s">
        <v>71</v>
      </c>
      <c r="BV55" s="74" t="s">
        <v>69</v>
      </c>
      <c r="BW55" s="74" t="s">
        <v>83</v>
      </c>
      <c r="BX55" s="74" t="s">
        <v>5</v>
      </c>
      <c r="CM55" s="74" t="s">
        <v>75</v>
      </c>
    </row>
    <row r="56" spans="1:91" s="74" customFormat="1" ht="28.5" customHeight="1" x14ac:dyDescent="0.3">
      <c r="A56" s="210" t="s">
        <v>986</v>
      </c>
      <c r="B56" s="75"/>
      <c r="C56" s="76"/>
      <c r="D56" s="331" t="s">
        <v>84</v>
      </c>
      <c r="E56" s="332"/>
      <c r="F56" s="332"/>
      <c r="G56" s="332"/>
      <c r="H56" s="332"/>
      <c r="I56" s="76"/>
      <c r="J56" s="331" t="s">
        <v>85</v>
      </c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29">
        <f>'5 - Vedlejší rozpočtové n...'!$J$27</f>
        <v>0</v>
      </c>
      <c r="AH56" s="330"/>
      <c r="AI56" s="330"/>
      <c r="AJ56" s="330"/>
      <c r="AK56" s="330"/>
      <c r="AL56" s="330"/>
      <c r="AM56" s="330"/>
      <c r="AN56" s="329">
        <f>SUM($AG$56,$AT$56)</f>
        <v>0</v>
      </c>
      <c r="AO56" s="330"/>
      <c r="AP56" s="330"/>
      <c r="AQ56" s="77" t="s">
        <v>73</v>
      </c>
      <c r="AR56" s="78"/>
      <c r="AS56" s="83">
        <v>0</v>
      </c>
      <c r="AT56" s="84">
        <f>ROUND(SUM($AV$56:$AW$56),2)</f>
        <v>0</v>
      </c>
      <c r="AU56" s="85">
        <f>'5 - Vedlejší rozpočtové n...'!$P$79</f>
        <v>0</v>
      </c>
      <c r="AV56" s="84">
        <f>'5 - Vedlejší rozpočtové n...'!$J$30</f>
        <v>0</v>
      </c>
      <c r="AW56" s="84">
        <f>'5 - Vedlejší rozpočtové n...'!$J$31</f>
        <v>0</v>
      </c>
      <c r="AX56" s="84">
        <f>'5 - Vedlejší rozpočtové n...'!$J$32</f>
        <v>0</v>
      </c>
      <c r="AY56" s="84">
        <f>'5 - Vedlejší rozpočtové n...'!$J$33</f>
        <v>0</v>
      </c>
      <c r="AZ56" s="84">
        <f>'5 - Vedlejší rozpočtové n...'!$F$30</f>
        <v>0</v>
      </c>
      <c r="BA56" s="84">
        <f>'5 - Vedlejší rozpočtové n...'!$F$31</f>
        <v>0</v>
      </c>
      <c r="BB56" s="84">
        <f>'5 - Vedlejší rozpočtové n...'!$F$32</f>
        <v>0</v>
      </c>
      <c r="BC56" s="84">
        <f>'5 - Vedlejší rozpočtové n...'!$F$33</f>
        <v>0</v>
      </c>
      <c r="BD56" s="86">
        <f>'5 - Vedlejší rozpočtové n...'!$F$34</f>
        <v>0</v>
      </c>
      <c r="BT56" s="74" t="s">
        <v>71</v>
      </c>
      <c r="BV56" s="74" t="s">
        <v>69</v>
      </c>
      <c r="BW56" s="74" t="s">
        <v>86</v>
      </c>
      <c r="BX56" s="74" t="s">
        <v>5</v>
      </c>
      <c r="CM56" s="74" t="s">
        <v>75</v>
      </c>
    </row>
    <row r="57" spans="1:91" s="6" customFormat="1" ht="30.75" customHeight="1" x14ac:dyDescent="0.3"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43"/>
    </row>
    <row r="58" spans="1:91" s="6" customFormat="1" ht="7.5" customHeight="1" x14ac:dyDescent="0.3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43"/>
    </row>
  </sheetData>
  <sheetProtection password="CC35" sheet="1" objects="1" scenarios="1" formatColumns="0" formatRows="0" sort="0" autoFilter="0"/>
  <mergeCells count="57">
    <mergeCell ref="AR2:BE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3:AP53"/>
    <mergeCell ref="AG53:AM53"/>
    <mergeCell ref="D53:H53"/>
    <mergeCell ref="J53:AF53"/>
    <mergeCell ref="AN54:AP54"/>
    <mergeCell ref="AG54:AM54"/>
    <mergeCell ref="D54:H54"/>
    <mergeCell ref="J54:AF54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G51:AM51"/>
    <mergeCell ref="AN51:AP51"/>
    <mergeCell ref="X32:AB32"/>
    <mergeCell ref="AK32:AO32"/>
    <mergeCell ref="L42:AO42"/>
    <mergeCell ref="AM44:AN44"/>
    <mergeCell ref="AM46:AP46"/>
    <mergeCell ref="AS46:AT48"/>
    <mergeCell ref="L29:O29"/>
    <mergeCell ref="W29:AE29"/>
    <mergeCell ref="AK29:AO29"/>
    <mergeCell ref="L30:O30"/>
    <mergeCell ref="W30:AE30"/>
    <mergeCell ref="AK30:AO30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1 - Rekonstrukce 5.NP'!C2" tooltip="1 - Rekonstrukce 5.NP" display="/"/>
    <hyperlink ref="A53" location="'2 - Silnoproud'!C2" tooltip="2 - Silnoproud" display="/"/>
    <hyperlink ref="A54" location="'3 - Slaboproud'!C2" tooltip="3 - Slaboproud" display="/"/>
    <hyperlink ref="A55" location="'4 - Zdravotechnika'!C2" tooltip="4 - Zdravotechnika" display="/"/>
    <hyperlink ref="A56" location="'5 - Vedlejší rozpočtové n...'!C2" tooltip="5 - Vedlejší rozpočtové n..." display="/"/>
  </hyperlinks>
  <pageMargins left="0.59027779102325439" right="0.59027779102325439" top="0.59027779102325439" bottom="0.59027779102325439" header="0" footer="0"/>
  <pageSetup paperSize="9" fitToHeight="100" orientation="landscape" blackAndWhite="1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5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2"/>
      <c r="C1" s="212"/>
      <c r="D1" s="211" t="s">
        <v>1</v>
      </c>
      <c r="E1" s="212"/>
      <c r="F1" s="213" t="s">
        <v>987</v>
      </c>
      <c r="G1" s="336" t="s">
        <v>988</v>
      </c>
      <c r="H1" s="336"/>
      <c r="I1" s="212"/>
      <c r="J1" s="213" t="s">
        <v>989</v>
      </c>
      <c r="K1" s="211" t="s">
        <v>87</v>
      </c>
      <c r="L1" s="213" t="s">
        <v>990</v>
      </c>
      <c r="M1" s="213"/>
      <c r="N1" s="213"/>
      <c r="O1" s="213"/>
      <c r="P1" s="213"/>
      <c r="Q1" s="213"/>
      <c r="R1" s="213"/>
      <c r="S1" s="213"/>
      <c r="T1" s="213"/>
      <c r="U1" s="209"/>
      <c r="V1" s="209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5"/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2" t="s">
        <v>74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75</v>
      </c>
    </row>
    <row r="4" spans="1:256" s="2" customFormat="1" ht="37.5" customHeight="1" x14ac:dyDescent="0.3">
      <c r="B4" s="10"/>
      <c r="C4" s="11"/>
      <c r="D4" s="12" t="s">
        <v>88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7" t="str">
        <f>'Rekapitulace stavby'!$K$6</f>
        <v>Rekonstrukce ubytovny č. 77, Generály Píky, Brno</v>
      </c>
      <c r="F7" s="304"/>
      <c r="G7" s="304"/>
      <c r="H7" s="304"/>
      <c r="J7" s="11"/>
      <c r="K7" s="13"/>
    </row>
    <row r="8" spans="1:256" s="6" customFormat="1" ht="15.75" customHeight="1" x14ac:dyDescent="0.3">
      <c r="B8" s="23"/>
      <c r="C8" s="24"/>
      <c r="D8" s="19" t="s">
        <v>89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9" t="s">
        <v>90</v>
      </c>
      <c r="F9" s="311"/>
      <c r="G9" s="311"/>
      <c r="H9" s="311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20</v>
      </c>
      <c r="E12" s="24"/>
      <c r="F12" s="17" t="s">
        <v>21</v>
      </c>
      <c r="G12" s="24"/>
      <c r="H12" s="24"/>
      <c r="I12" s="88" t="s">
        <v>22</v>
      </c>
      <c r="J12" s="52" t="str">
        <f>'Rekapitulace stavby'!$AN$8</f>
        <v>09.11.2016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24</v>
      </c>
      <c r="E14" s="24"/>
      <c r="F14" s="24"/>
      <c r="G14" s="24"/>
      <c r="H14" s="24"/>
      <c r="I14" s="88" t="s">
        <v>25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21</v>
      </c>
      <c r="F15" s="24"/>
      <c r="G15" s="24"/>
      <c r="H15" s="24"/>
      <c r="I15" s="88" t="s">
        <v>26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27</v>
      </c>
      <c r="E17" s="24"/>
      <c r="F17" s="24"/>
      <c r="G17" s="24"/>
      <c r="H17" s="24"/>
      <c r="I17" s="88" t="s">
        <v>25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26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29</v>
      </c>
      <c r="E20" s="24"/>
      <c r="F20" s="24"/>
      <c r="G20" s="24"/>
      <c r="H20" s="24"/>
      <c r="I20" s="88" t="s">
        <v>25</v>
      </c>
      <c r="J20" s="17"/>
      <c r="K20" s="27"/>
    </row>
    <row r="21" spans="2:11" s="6" customFormat="1" ht="18.75" customHeight="1" x14ac:dyDescent="0.3">
      <c r="B21" s="23"/>
      <c r="C21" s="24"/>
      <c r="D21" s="24"/>
      <c r="E21" s="17" t="s">
        <v>21</v>
      </c>
      <c r="F21" s="24"/>
      <c r="G21" s="24"/>
      <c r="H21" s="24"/>
      <c r="I21" s="88" t="s">
        <v>26</v>
      </c>
      <c r="J21" s="17"/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32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7"/>
      <c r="F24" s="338"/>
      <c r="G24" s="338"/>
      <c r="H24" s="338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33</v>
      </c>
      <c r="E27" s="24"/>
      <c r="F27" s="24"/>
      <c r="G27" s="24"/>
      <c r="H27" s="24"/>
      <c r="J27" s="67">
        <f>ROUND($J$94,2)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35</v>
      </c>
      <c r="G29" s="24"/>
      <c r="H29" s="24"/>
      <c r="I29" s="95" t="s">
        <v>34</v>
      </c>
      <c r="J29" s="28" t="s">
        <v>36</v>
      </c>
      <c r="K29" s="27"/>
    </row>
    <row r="30" spans="2:11" s="6" customFormat="1" ht="15" customHeight="1" x14ac:dyDescent="0.3">
      <c r="B30" s="23"/>
      <c r="C30" s="24"/>
      <c r="D30" s="30" t="s">
        <v>37</v>
      </c>
      <c r="E30" s="30" t="s">
        <v>38</v>
      </c>
      <c r="F30" s="96">
        <f>ROUND(SUM($BE$94:$BE$752),2)</f>
        <v>0</v>
      </c>
      <c r="G30" s="24"/>
      <c r="H30" s="24"/>
      <c r="I30" s="97">
        <v>0.21</v>
      </c>
      <c r="J30" s="96">
        <f>ROUND(ROUND((SUM($BE$94:$BE$752)),2)*$I$30,2)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39</v>
      </c>
      <c r="F31" s="96">
        <f>ROUND(SUM($BF$94:$BF$752),2)</f>
        <v>0</v>
      </c>
      <c r="G31" s="24"/>
      <c r="H31" s="24"/>
      <c r="I31" s="97">
        <v>0.15</v>
      </c>
      <c r="J31" s="96">
        <f>ROUND(ROUND((SUM($BF$94:$BF$752)),2)*$I$31,2)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40</v>
      </c>
      <c r="F32" s="96">
        <f>ROUND(SUM($BG$94:$BG$752),2)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41</v>
      </c>
      <c r="F33" s="96">
        <f>ROUND(SUM($BH$94:$BH$752),2)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42</v>
      </c>
      <c r="F34" s="96">
        <f>ROUND(SUM($BI$94:$BI$752),2)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43</v>
      </c>
      <c r="E36" s="34"/>
      <c r="F36" s="34"/>
      <c r="G36" s="98" t="s">
        <v>44</v>
      </c>
      <c r="H36" s="35" t="s">
        <v>45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91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7" t="str">
        <f>$E$7</f>
        <v>Rekonstrukce ubytovny č. 77, Generály Píky, Brno</v>
      </c>
      <c r="F45" s="311"/>
      <c r="G45" s="311"/>
      <c r="H45" s="311"/>
      <c r="J45" s="24"/>
      <c r="K45" s="27"/>
    </row>
    <row r="46" spans="2:11" s="6" customFormat="1" ht="15" customHeight="1" x14ac:dyDescent="0.3">
      <c r="B46" s="23"/>
      <c r="C46" s="19" t="s">
        <v>89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9" t="str">
        <f>$E$9</f>
        <v>1 - Rekonstrukce 5.NP</v>
      </c>
      <c r="F47" s="311"/>
      <c r="G47" s="311"/>
      <c r="H47" s="311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20</v>
      </c>
      <c r="D49" s="24"/>
      <c r="E49" s="24"/>
      <c r="F49" s="17" t="str">
        <f>$F$12</f>
        <v xml:space="preserve"> </v>
      </c>
      <c r="G49" s="24"/>
      <c r="H49" s="24"/>
      <c r="I49" s="88" t="s">
        <v>22</v>
      </c>
      <c r="J49" s="52" t="str">
        <f>IF($J$12="","",$J$12)</f>
        <v>09.11.2016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24</v>
      </c>
      <c r="D51" s="24"/>
      <c r="E51" s="24"/>
      <c r="F51" s="17" t="str">
        <f>$E$15</f>
        <v xml:space="preserve"> </v>
      </c>
      <c r="G51" s="24"/>
      <c r="H51" s="24"/>
      <c r="I51" s="88" t="s">
        <v>29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27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92</v>
      </c>
      <c r="D54" s="32"/>
      <c r="E54" s="32"/>
      <c r="F54" s="32"/>
      <c r="G54" s="32"/>
      <c r="H54" s="32"/>
      <c r="I54" s="106"/>
      <c r="J54" s="107" t="s">
        <v>93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94</v>
      </c>
      <c r="D56" s="24"/>
      <c r="E56" s="24"/>
      <c r="F56" s="24"/>
      <c r="G56" s="24"/>
      <c r="H56" s="24"/>
      <c r="J56" s="67">
        <f>$J$94</f>
        <v>0</v>
      </c>
      <c r="K56" s="27"/>
      <c r="AU56" s="6" t="s">
        <v>95</v>
      </c>
    </row>
    <row r="57" spans="2:47" s="73" customFormat="1" ht="25.5" customHeight="1" x14ac:dyDescent="0.3">
      <c r="B57" s="108"/>
      <c r="C57" s="109"/>
      <c r="D57" s="110" t="s">
        <v>96</v>
      </c>
      <c r="E57" s="110"/>
      <c r="F57" s="110"/>
      <c r="G57" s="110"/>
      <c r="H57" s="110"/>
      <c r="I57" s="111"/>
      <c r="J57" s="112">
        <f>$J$95</f>
        <v>0</v>
      </c>
      <c r="K57" s="113"/>
    </row>
    <row r="58" spans="2:47" s="114" customFormat="1" ht="21" customHeight="1" x14ac:dyDescent="0.3">
      <c r="B58" s="115"/>
      <c r="C58" s="116"/>
      <c r="D58" s="117" t="s">
        <v>97</v>
      </c>
      <c r="E58" s="117"/>
      <c r="F58" s="117"/>
      <c r="G58" s="117"/>
      <c r="H58" s="117"/>
      <c r="I58" s="118"/>
      <c r="J58" s="119">
        <f>$J$96</f>
        <v>0</v>
      </c>
      <c r="K58" s="120"/>
    </row>
    <row r="59" spans="2:47" s="114" customFormat="1" ht="21" customHeight="1" x14ac:dyDescent="0.3">
      <c r="B59" s="115"/>
      <c r="C59" s="116"/>
      <c r="D59" s="117" t="s">
        <v>98</v>
      </c>
      <c r="E59" s="117"/>
      <c r="F59" s="117"/>
      <c r="G59" s="117"/>
      <c r="H59" s="117"/>
      <c r="I59" s="118"/>
      <c r="J59" s="119">
        <f>$J$200</f>
        <v>0</v>
      </c>
      <c r="K59" s="120"/>
    </row>
    <row r="60" spans="2:47" s="114" customFormat="1" ht="21" customHeight="1" x14ac:dyDescent="0.3">
      <c r="B60" s="115"/>
      <c r="C60" s="116"/>
      <c r="D60" s="117" t="s">
        <v>99</v>
      </c>
      <c r="E60" s="117"/>
      <c r="F60" s="117"/>
      <c r="G60" s="117"/>
      <c r="H60" s="117"/>
      <c r="I60" s="118"/>
      <c r="J60" s="119">
        <f>$J$274</f>
        <v>0</v>
      </c>
      <c r="K60" s="120"/>
    </row>
    <row r="61" spans="2:47" s="114" customFormat="1" ht="21" customHeight="1" x14ac:dyDescent="0.3">
      <c r="B61" s="115"/>
      <c r="C61" s="116"/>
      <c r="D61" s="117" t="s">
        <v>100</v>
      </c>
      <c r="E61" s="117"/>
      <c r="F61" s="117"/>
      <c r="G61" s="117"/>
      <c r="H61" s="117"/>
      <c r="I61" s="118"/>
      <c r="J61" s="119">
        <f>$J$282</f>
        <v>0</v>
      </c>
      <c r="K61" s="120"/>
    </row>
    <row r="62" spans="2:47" s="73" customFormat="1" ht="25.5" customHeight="1" x14ac:dyDescent="0.3">
      <c r="B62" s="108"/>
      <c r="C62" s="109"/>
      <c r="D62" s="110" t="s">
        <v>101</v>
      </c>
      <c r="E62" s="110"/>
      <c r="F62" s="110"/>
      <c r="G62" s="110"/>
      <c r="H62" s="110"/>
      <c r="I62" s="111"/>
      <c r="J62" s="112">
        <f>$J$284</f>
        <v>0</v>
      </c>
      <c r="K62" s="113"/>
    </row>
    <row r="63" spans="2:47" s="114" customFormat="1" ht="21" customHeight="1" x14ac:dyDescent="0.3">
      <c r="B63" s="115"/>
      <c r="C63" s="116"/>
      <c r="D63" s="117" t="s">
        <v>102</v>
      </c>
      <c r="E63" s="117"/>
      <c r="F63" s="117"/>
      <c r="G63" s="117"/>
      <c r="H63" s="117"/>
      <c r="I63" s="118"/>
      <c r="J63" s="119">
        <f>$J$285</f>
        <v>0</v>
      </c>
      <c r="K63" s="120"/>
    </row>
    <row r="64" spans="2:47" s="114" customFormat="1" ht="21" customHeight="1" x14ac:dyDescent="0.3">
      <c r="B64" s="115"/>
      <c r="C64" s="116"/>
      <c r="D64" s="117" t="s">
        <v>103</v>
      </c>
      <c r="E64" s="117"/>
      <c r="F64" s="117"/>
      <c r="G64" s="117"/>
      <c r="H64" s="117"/>
      <c r="I64" s="118"/>
      <c r="J64" s="119">
        <f>$J$325</f>
        <v>0</v>
      </c>
      <c r="K64" s="120"/>
    </row>
    <row r="65" spans="2:12" s="114" customFormat="1" ht="21" customHeight="1" x14ac:dyDescent="0.3">
      <c r="B65" s="115"/>
      <c r="C65" s="116"/>
      <c r="D65" s="117" t="s">
        <v>104</v>
      </c>
      <c r="E65" s="117"/>
      <c r="F65" s="117"/>
      <c r="G65" s="117"/>
      <c r="H65" s="117"/>
      <c r="I65" s="118"/>
      <c r="J65" s="119">
        <f>$J$339</f>
        <v>0</v>
      </c>
      <c r="K65" s="120"/>
    </row>
    <row r="66" spans="2:12" s="114" customFormat="1" ht="21" customHeight="1" x14ac:dyDescent="0.3">
      <c r="B66" s="115"/>
      <c r="C66" s="116"/>
      <c r="D66" s="117" t="s">
        <v>105</v>
      </c>
      <c r="E66" s="117"/>
      <c r="F66" s="117"/>
      <c r="G66" s="117"/>
      <c r="H66" s="117"/>
      <c r="I66" s="118"/>
      <c r="J66" s="119">
        <f>$J$341</f>
        <v>0</v>
      </c>
      <c r="K66" s="120"/>
    </row>
    <row r="67" spans="2:12" s="114" customFormat="1" ht="21" customHeight="1" x14ac:dyDescent="0.3">
      <c r="B67" s="115"/>
      <c r="C67" s="116"/>
      <c r="D67" s="117" t="s">
        <v>106</v>
      </c>
      <c r="E67" s="117"/>
      <c r="F67" s="117"/>
      <c r="G67" s="117"/>
      <c r="H67" s="117"/>
      <c r="I67" s="118"/>
      <c r="J67" s="119">
        <f>$J$374</f>
        <v>0</v>
      </c>
      <c r="K67" s="120"/>
    </row>
    <row r="68" spans="2:12" s="114" customFormat="1" ht="21" customHeight="1" x14ac:dyDescent="0.3">
      <c r="B68" s="115"/>
      <c r="C68" s="116"/>
      <c r="D68" s="117" t="s">
        <v>107</v>
      </c>
      <c r="E68" s="117"/>
      <c r="F68" s="117"/>
      <c r="G68" s="117"/>
      <c r="H68" s="117"/>
      <c r="I68" s="118"/>
      <c r="J68" s="119">
        <f>$J$433</f>
        <v>0</v>
      </c>
      <c r="K68" s="120"/>
    </row>
    <row r="69" spans="2:12" s="114" customFormat="1" ht="21" customHeight="1" x14ac:dyDescent="0.3">
      <c r="B69" s="115"/>
      <c r="C69" s="116"/>
      <c r="D69" s="117" t="s">
        <v>108</v>
      </c>
      <c r="E69" s="117"/>
      <c r="F69" s="117"/>
      <c r="G69" s="117"/>
      <c r="H69" s="117"/>
      <c r="I69" s="118"/>
      <c r="J69" s="119">
        <f>$J$532</f>
        <v>0</v>
      </c>
      <c r="K69" s="120"/>
    </row>
    <row r="70" spans="2:12" s="114" customFormat="1" ht="21" customHeight="1" x14ac:dyDescent="0.3">
      <c r="B70" s="115"/>
      <c r="C70" s="116"/>
      <c r="D70" s="117" t="s">
        <v>109</v>
      </c>
      <c r="E70" s="117"/>
      <c r="F70" s="117"/>
      <c r="G70" s="117"/>
      <c r="H70" s="117"/>
      <c r="I70" s="118"/>
      <c r="J70" s="119">
        <f>$J$550</f>
        <v>0</v>
      </c>
      <c r="K70" s="120"/>
    </row>
    <row r="71" spans="2:12" s="114" customFormat="1" ht="21" customHeight="1" x14ac:dyDescent="0.3">
      <c r="B71" s="115"/>
      <c r="C71" s="116"/>
      <c r="D71" s="117" t="s">
        <v>110</v>
      </c>
      <c r="E71" s="117"/>
      <c r="F71" s="117"/>
      <c r="G71" s="117"/>
      <c r="H71" s="117"/>
      <c r="I71" s="118"/>
      <c r="J71" s="119">
        <f>$J$620</f>
        <v>0</v>
      </c>
      <c r="K71" s="120"/>
    </row>
    <row r="72" spans="2:12" s="114" customFormat="1" ht="21" customHeight="1" x14ac:dyDescent="0.3">
      <c r="B72" s="115"/>
      <c r="C72" s="116"/>
      <c r="D72" s="117" t="s">
        <v>111</v>
      </c>
      <c r="E72" s="117"/>
      <c r="F72" s="117"/>
      <c r="G72" s="117"/>
      <c r="H72" s="117"/>
      <c r="I72" s="118"/>
      <c r="J72" s="119">
        <f>$J$624</f>
        <v>0</v>
      </c>
      <c r="K72" s="120"/>
    </row>
    <row r="73" spans="2:12" s="73" customFormat="1" ht="25.5" customHeight="1" x14ac:dyDescent="0.3">
      <c r="B73" s="108"/>
      <c r="C73" s="109"/>
      <c r="D73" s="110" t="s">
        <v>112</v>
      </c>
      <c r="E73" s="110"/>
      <c r="F73" s="110"/>
      <c r="G73" s="110"/>
      <c r="H73" s="110"/>
      <c r="I73" s="111"/>
      <c r="J73" s="112">
        <f>$J$750</f>
        <v>0</v>
      </c>
      <c r="K73" s="113"/>
    </row>
    <row r="74" spans="2:12" s="114" customFormat="1" ht="21" customHeight="1" x14ac:dyDescent="0.3">
      <c r="B74" s="115"/>
      <c r="C74" s="116"/>
      <c r="D74" s="117" t="s">
        <v>113</v>
      </c>
      <c r="E74" s="117"/>
      <c r="F74" s="117"/>
      <c r="G74" s="117"/>
      <c r="H74" s="117"/>
      <c r="I74" s="118"/>
      <c r="J74" s="119">
        <f>$J$751</f>
        <v>0</v>
      </c>
      <c r="K74" s="120"/>
    </row>
    <row r="75" spans="2:12" s="6" customFormat="1" ht="22.5" customHeight="1" x14ac:dyDescent="0.3">
      <c r="B75" s="23"/>
      <c r="C75" s="24"/>
      <c r="D75" s="24"/>
      <c r="E75" s="24"/>
      <c r="F75" s="24"/>
      <c r="G75" s="24"/>
      <c r="H75" s="24"/>
      <c r="J75" s="24"/>
      <c r="K75" s="27"/>
    </row>
    <row r="76" spans="2:12" s="6" customFormat="1" ht="7.5" customHeight="1" x14ac:dyDescent="0.3">
      <c r="B76" s="38"/>
      <c r="C76" s="39"/>
      <c r="D76" s="39"/>
      <c r="E76" s="39"/>
      <c r="F76" s="39"/>
      <c r="G76" s="39"/>
      <c r="H76" s="39"/>
      <c r="I76" s="101"/>
      <c r="J76" s="39"/>
      <c r="K76" s="40"/>
    </row>
    <row r="80" spans="2:12" s="6" customFormat="1" ht="7.5" customHeight="1" x14ac:dyDescent="0.3">
      <c r="B80" s="41"/>
      <c r="C80" s="42"/>
      <c r="D80" s="42"/>
      <c r="E80" s="42"/>
      <c r="F80" s="42"/>
      <c r="G80" s="42"/>
      <c r="H80" s="42"/>
      <c r="I80" s="103"/>
      <c r="J80" s="42"/>
      <c r="K80" s="42"/>
      <c r="L80" s="43"/>
    </row>
    <row r="81" spans="2:63" s="6" customFormat="1" ht="37.5" customHeight="1" x14ac:dyDescent="0.3">
      <c r="B81" s="23"/>
      <c r="C81" s="12" t="s">
        <v>114</v>
      </c>
      <c r="D81" s="24"/>
      <c r="E81" s="24"/>
      <c r="F81" s="24"/>
      <c r="G81" s="24"/>
      <c r="H81" s="24"/>
      <c r="J81" s="24"/>
      <c r="K81" s="24"/>
      <c r="L81" s="43"/>
    </row>
    <row r="82" spans="2:63" s="6" customFormat="1" ht="7.5" customHeight="1" x14ac:dyDescent="0.3">
      <c r="B82" s="23"/>
      <c r="C82" s="24"/>
      <c r="D82" s="24"/>
      <c r="E82" s="24"/>
      <c r="F82" s="24"/>
      <c r="G82" s="24"/>
      <c r="H82" s="24"/>
      <c r="J82" s="24"/>
      <c r="K82" s="24"/>
      <c r="L82" s="43"/>
    </row>
    <row r="83" spans="2:63" s="6" customFormat="1" ht="15" customHeight="1" x14ac:dyDescent="0.3">
      <c r="B83" s="23"/>
      <c r="C83" s="19" t="s">
        <v>16</v>
      </c>
      <c r="D83" s="24"/>
      <c r="E83" s="24"/>
      <c r="F83" s="24"/>
      <c r="G83" s="24"/>
      <c r="H83" s="24"/>
      <c r="J83" s="24"/>
      <c r="K83" s="24"/>
      <c r="L83" s="43"/>
    </row>
    <row r="84" spans="2:63" s="6" customFormat="1" ht="16.5" customHeight="1" x14ac:dyDescent="0.3">
      <c r="B84" s="23"/>
      <c r="C84" s="24"/>
      <c r="D84" s="24"/>
      <c r="E84" s="337" t="str">
        <f>$E$7</f>
        <v>Rekonstrukce ubytovny č. 77, Generály Píky, Brno</v>
      </c>
      <c r="F84" s="311"/>
      <c r="G84" s="311"/>
      <c r="H84" s="311"/>
      <c r="J84" s="24"/>
      <c r="K84" s="24"/>
      <c r="L84" s="43"/>
    </row>
    <row r="85" spans="2:63" s="6" customFormat="1" ht="15" customHeight="1" x14ac:dyDescent="0.3">
      <c r="B85" s="23"/>
      <c r="C85" s="19" t="s">
        <v>89</v>
      </c>
      <c r="D85" s="24"/>
      <c r="E85" s="24"/>
      <c r="F85" s="24"/>
      <c r="G85" s="24"/>
      <c r="H85" s="24"/>
      <c r="J85" s="24"/>
      <c r="K85" s="24"/>
      <c r="L85" s="43"/>
    </row>
    <row r="86" spans="2:63" s="6" customFormat="1" ht="19.5" customHeight="1" x14ac:dyDescent="0.3">
      <c r="B86" s="23"/>
      <c r="C86" s="24"/>
      <c r="D86" s="24"/>
      <c r="E86" s="319" t="str">
        <f>$E$9</f>
        <v>1 - Rekonstrukce 5.NP</v>
      </c>
      <c r="F86" s="311"/>
      <c r="G86" s="311"/>
      <c r="H86" s="311"/>
      <c r="J86" s="24"/>
      <c r="K86" s="24"/>
      <c r="L86" s="43"/>
    </row>
    <row r="87" spans="2:63" s="6" customFormat="1" ht="7.5" customHeight="1" x14ac:dyDescent="0.3">
      <c r="B87" s="23"/>
      <c r="C87" s="24"/>
      <c r="D87" s="24"/>
      <c r="E87" s="24"/>
      <c r="F87" s="24"/>
      <c r="G87" s="24"/>
      <c r="H87" s="24"/>
      <c r="J87" s="24"/>
      <c r="K87" s="24"/>
      <c r="L87" s="43"/>
    </row>
    <row r="88" spans="2:63" s="6" customFormat="1" ht="18.75" customHeight="1" x14ac:dyDescent="0.3">
      <c r="B88" s="23"/>
      <c r="C88" s="19" t="s">
        <v>20</v>
      </c>
      <c r="D88" s="24"/>
      <c r="E88" s="24"/>
      <c r="F88" s="17" t="str">
        <f>$F$12</f>
        <v xml:space="preserve"> </v>
      </c>
      <c r="G88" s="24"/>
      <c r="H88" s="24"/>
      <c r="I88" s="88" t="s">
        <v>22</v>
      </c>
      <c r="J88" s="52" t="str">
        <f>IF($J$12="","",$J$12)</f>
        <v>09.11.2016</v>
      </c>
      <c r="K88" s="24"/>
      <c r="L88" s="43"/>
    </row>
    <row r="89" spans="2:63" s="6" customFormat="1" ht="7.5" customHeight="1" x14ac:dyDescent="0.3">
      <c r="B89" s="23"/>
      <c r="C89" s="24"/>
      <c r="D89" s="24"/>
      <c r="E89" s="24"/>
      <c r="F89" s="24"/>
      <c r="G89" s="24"/>
      <c r="H89" s="24"/>
      <c r="J89" s="24"/>
      <c r="K89" s="24"/>
      <c r="L89" s="43"/>
    </row>
    <row r="90" spans="2:63" s="6" customFormat="1" ht="15.75" customHeight="1" x14ac:dyDescent="0.3">
      <c r="B90" s="23"/>
      <c r="C90" s="19" t="s">
        <v>24</v>
      </c>
      <c r="D90" s="24"/>
      <c r="E90" s="24"/>
      <c r="F90" s="17" t="str">
        <f>$E$15</f>
        <v xml:space="preserve"> </v>
      </c>
      <c r="G90" s="24"/>
      <c r="H90" s="24"/>
      <c r="I90" s="88" t="s">
        <v>29</v>
      </c>
      <c r="J90" s="17" t="str">
        <f>$E$21</f>
        <v xml:space="preserve"> </v>
      </c>
      <c r="K90" s="24"/>
      <c r="L90" s="43"/>
    </row>
    <row r="91" spans="2:63" s="6" customFormat="1" ht="15" customHeight="1" x14ac:dyDescent="0.3">
      <c r="B91" s="23"/>
      <c r="C91" s="19" t="s">
        <v>27</v>
      </c>
      <c r="D91" s="24"/>
      <c r="E91" s="24"/>
      <c r="F91" s="17" t="str">
        <f>IF($E$18="","",$E$18)</f>
        <v/>
      </c>
      <c r="G91" s="24"/>
      <c r="H91" s="24"/>
      <c r="J91" s="24"/>
      <c r="K91" s="24"/>
      <c r="L91" s="43"/>
    </row>
    <row r="92" spans="2:63" s="6" customFormat="1" ht="11.25" customHeight="1" x14ac:dyDescent="0.3">
      <c r="B92" s="23"/>
      <c r="C92" s="24"/>
      <c r="D92" s="24"/>
      <c r="E92" s="24"/>
      <c r="F92" s="24"/>
      <c r="G92" s="24"/>
      <c r="H92" s="24"/>
      <c r="J92" s="24"/>
      <c r="K92" s="24"/>
      <c r="L92" s="43"/>
    </row>
    <row r="93" spans="2:63" s="121" customFormat="1" ht="30" customHeight="1" x14ac:dyDescent="0.3">
      <c r="B93" s="122"/>
      <c r="C93" s="123" t="s">
        <v>115</v>
      </c>
      <c r="D93" s="124" t="s">
        <v>52</v>
      </c>
      <c r="E93" s="124" t="s">
        <v>48</v>
      </c>
      <c r="F93" s="124" t="s">
        <v>116</v>
      </c>
      <c r="G93" s="124" t="s">
        <v>117</v>
      </c>
      <c r="H93" s="124" t="s">
        <v>118</v>
      </c>
      <c r="I93" s="125" t="s">
        <v>119</v>
      </c>
      <c r="J93" s="124" t="s">
        <v>120</v>
      </c>
      <c r="K93" s="126" t="s">
        <v>121</v>
      </c>
      <c r="L93" s="127"/>
      <c r="M93" s="59" t="s">
        <v>122</v>
      </c>
      <c r="N93" s="60" t="s">
        <v>37</v>
      </c>
      <c r="O93" s="60" t="s">
        <v>123</v>
      </c>
      <c r="P93" s="60" t="s">
        <v>124</v>
      </c>
      <c r="Q93" s="60" t="s">
        <v>125</v>
      </c>
      <c r="R93" s="60" t="s">
        <v>126</v>
      </c>
      <c r="S93" s="60" t="s">
        <v>127</v>
      </c>
      <c r="T93" s="61" t="s">
        <v>128</v>
      </c>
    </row>
    <row r="94" spans="2:63" s="6" customFormat="1" ht="30" customHeight="1" x14ac:dyDescent="0.35">
      <c r="B94" s="23"/>
      <c r="C94" s="66" t="s">
        <v>94</v>
      </c>
      <c r="D94" s="24"/>
      <c r="E94" s="24"/>
      <c r="F94" s="24"/>
      <c r="G94" s="24"/>
      <c r="H94" s="24"/>
      <c r="J94" s="128">
        <f>$BK$94</f>
        <v>0</v>
      </c>
      <c r="K94" s="24"/>
      <c r="L94" s="43"/>
      <c r="M94" s="63"/>
      <c r="N94" s="64"/>
      <c r="O94" s="64"/>
      <c r="P94" s="129">
        <f>$P$95+$P$284+$P$750</f>
        <v>0</v>
      </c>
      <c r="Q94" s="64"/>
      <c r="R94" s="129">
        <f>$R$95+$R$284+$R$750</f>
        <v>200.275304949</v>
      </c>
      <c r="S94" s="64"/>
      <c r="T94" s="130">
        <f>$T$95+$T$284+$T$750</f>
        <v>218.69677779999998</v>
      </c>
      <c r="AT94" s="6" t="s">
        <v>66</v>
      </c>
      <c r="AU94" s="6" t="s">
        <v>95</v>
      </c>
      <c r="BK94" s="131">
        <f>$BK$95+$BK$284+$BK$750</f>
        <v>0</v>
      </c>
    </row>
    <row r="95" spans="2:63" s="132" customFormat="1" ht="37.5" customHeight="1" x14ac:dyDescent="0.35">
      <c r="B95" s="133"/>
      <c r="C95" s="134"/>
      <c r="D95" s="134" t="s">
        <v>66</v>
      </c>
      <c r="E95" s="135" t="s">
        <v>129</v>
      </c>
      <c r="F95" s="135" t="s">
        <v>130</v>
      </c>
      <c r="G95" s="134"/>
      <c r="H95" s="134"/>
      <c r="J95" s="136">
        <f>$BK$95</f>
        <v>0</v>
      </c>
      <c r="K95" s="134"/>
      <c r="L95" s="137"/>
      <c r="M95" s="138"/>
      <c r="N95" s="134"/>
      <c r="O95" s="134"/>
      <c r="P95" s="139">
        <f>$P$96+$P$200+$P$274+$P$282</f>
        <v>0</v>
      </c>
      <c r="Q95" s="134"/>
      <c r="R95" s="139">
        <f>$R$96+$R$200+$R$274+$R$282</f>
        <v>153.34352422000001</v>
      </c>
      <c r="S95" s="134"/>
      <c r="T95" s="140">
        <f>$T$96+$T$200+$T$274+$T$282</f>
        <v>182.23106999999999</v>
      </c>
      <c r="AR95" s="141" t="s">
        <v>71</v>
      </c>
      <c r="AT95" s="141" t="s">
        <v>66</v>
      </c>
      <c r="AU95" s="141" t="s">
        <v>67</v>
      </c>
      <c r="AY95" s="141" t="s">
        <v>131</v>
      </c>
      <c r="BK95" s="142">
        <f>$BK$96+$BK$200+$BK$274+$BK$282</f>
        <v>0</v>
      </c>
    </row>
    <row r="96" spans="2:63" s="132" customFormat="1" ht="21" customHeight="1" x14ac:dyDescent="0.3">
      <c r="B96" s="133"/>
      <c r="C96" s="134"/>
      <c r="D96" s="134" t="s">
        <v>66</v>
      </c>
      <c r="E96" s="143" t="s">
        <v>132</v>
      </c>
      <c r="F96" s="143" t="s">
        <v>133</v>
      </c>
      <c r="G96" s="134"/>
      <c r="H96" s="134"/>
      <c r="J96" s="144">
        <f>$BK$96</f>
        <v>0</v>
      </c>
      <c r="K96" s="134"/>
      <c r="L96" s="137"/>
      <c r="M96" s="138"/>
      <c r="N96" s="134"/>
      <c r="O96" s="134"/>
      <c r="P96" s="139">
        <f>SUM($P$97:$P$199)</f>
        <v>0</v>
      </c>
      <c r="Q96" s="134"/>
      <c r="R96" s="139">
        <f>SUM($R$97:$R$199)</f>
        <v>153.2978157</v>
      </c>
      <c r="S96" s="134"/>
      <c r="T96" s="140">
        <f>SUM($T$97:$T$199)</f>
        <v>0</v>
      </c>
      <c r="AR96" s="141" t="s">
        <v>71</v>
      </c>
      <c r="AT96" s="141" t="s">
        <v>66</v>
      </c>
      <c r="AU96" s="141" t="s">
        <v>71</v>
      </c>
      <c r="AY96" s="141" t="s">
        <v>131</v>
      </c>
      <c r="BK96" s="142">
        <f>SUM($BK$97:$BK$199)</f>
        <v>0</v>
      </c>
    </row>
    <row r="97" spans="2:65" s="6" customFormat="1" ht="15.75" customHeight="1" x14ac:dyDescent="0.3">
      <c r="B97" s="23"/>
      <c r="C97" s="145" t="s">
        <v>71</v>
      </c>
      <c r="D97" s="145" t="s">
        <v>134</v>
      </c>
      <c r="E97" s="146" t="s">
        <v>135</v>
      </c>
      <c r="F97" s="147" t="s">
        <v>136</v>
      </c>
      <c r="G97" s="148" t="s">
        <v>137</v>
      </c>
      <c r="H97" s="149">
        <v>1142.713</v>
      </c>
      <c r="I97" s="150"/>
      <c r="J97" s="151">
        <f>ROUND($I$97*$H$97,1)</f>
        <v>0</v>
      </c>
      <c r="K97" s="147" t="s">
        <v>138</v>
      </c>
      <c r="L97" s="43"/>
      <c r="M97" s="152"/>
      <c r="N97" s="153" t="s">
        <v>38</v>
      </c>
      <c r="O97" s="24"/>
      <c r="P97" s="154">
        <f>$O$97*$H$97</f>
        <v>0</v>
      </c>
      <c r="Q97" s="154">
        <v>1.7000000000000001E-2</v>
      </c>
      <c r="R97" s="154">
        <f>$Q$97*$H$97</f>
        <v>19.426121000000002</v>
      </c>
      <c r="S97" s="154">
        <v>0</v>
      </c>
      <c r="T97" s="155">
        <f>$S$97*$H$97</f>
        <v>0</v>
      </c>
      <c r="AR97" s="89" t="s">
        <v>81</v>
      </c>
      <c r="AT97" s="89" t="s">
        <v>134</v>
      </c>
      <c r="AU97" s="89" t="s">
        <v>75</v>
      </c>
      <c r="AY97" s="6" t="s">
        <v>131</v>
      </c>
      <c r="BE97" s="156">
        <f>IF($N$97="základní",$J$97,0)</f>
        <v>0</v>
      </c>
      <c r="BF97" s="156">
        <f>IF($N$97="snížená",$J$97,0)</f>
        <v>0</v>
      </c>
      <c r="BG97" s="156">
        <f>IF($N$97="zákl. přenesená",$J$97,0)</f>
        <v>0</v>
      </c>
      <c r="BH97" s="156">
        <f>IF($N$97="sníž. přenesená",$J$97,0)</f>
        <v>0</v>
      </c>
      <c r="BI97" s="156">
        <f>IF($N$97="nulová",$J$97,0)</f>
        <v>0</v>
      </c>
      <c r="BJ97" s="89" t="s">
        <v>71</v>
      </c>
      <c r="BK97" s="156">
        <f>ROUND($I$97*$H$97,1)</f>
        <v>0</v>
      </c>
      <c r="BL97" s="89" t="s">
        <v>81</v>
      </c>
      <c r="BM97" s="89" t="s">
        <v>139</v>
      </c>
    </row>
    <row r="98" spans="2:65" s="6" customFormat="1" ht="15.75" customHeight="1" x14ac:dyDescent="0.3">
      <c r="B98" s="157"/>
      <c r="C98" s="158"/>
      <c r="D98" s="159" t="s">
        <v>140</v>
      </c>
      <c r="E98" s="160"/>
      <c r="F98" s="160" t="s">
        <v>141</v>
      </c>
      <c r="G98" s="158"/>
      <c r="H98" s="158"/>
      <c r="J98" s="158"/>
      <c r="K98" s="158"/>
      <c r="L98" s="161"/>
      <c r="M98" s="162"/>
      <c r="N98" s="158"/>
      <c r="O98" s="158"/>
      <c r="P98" s="158"/>
      <c r="Q98" s="158"/>
      <c r="R98" s="158"/>
      <c r="S98" s="158"/>
      <c r="T98" s="163"/>
      <c r="AT98" s="164" t="s">
        <v>140</v>
      </c>
      <c r="AU98" s="164" t="s">
        <v>75</v>
      </c>
      <c r="AV98" s="164" t="s">
        <v>71</v>
      </c>
      <c r="AW98" s="164" t="s">
        <v>95</v>
      </c>
      <c r="AX98" s="164" t="s">
        <v>67</v>
      </c>
      <c r="AY98" s="164" t="s">
        <v>131</v>
      </c>
    </row>
    <row r="99" spans="2:65" s="6" customFormat="1" ht="15.75" customHeight="1" x14ac:dyDescent="0.3">
      <c r="B99" s="165"/>
      <c r="C99" s="166"/>
      <c r="D99" s="167" t="s">
        <v>140</v>
      </c>
      <c r="E99" s="166"/>
      <c r="F99" s="168" t="s">
        <v>142</v>
      </c>
      <c r="G99" s="166"/>
      <c r="H99" s="169">
        <v>35.61</v>
      </c>
      <c r="J99" s="166"/>
      <c r="K99" s="166"/>
      <c r="L99" s="170"/>
      <c r="M99" s="171"/>
      <c r="N99" s="166"/>
      <c r="O99" s="166"/>
      <c r="P99" s="166"/>
      <c r="Q99" s="166"/>
      <c r="R99" s="166"/>
      <c r="S99" s="166"/>
      <c r="T99" s="172"/>
      <c r="AT99" s="173" t="s">
        <v>140</v>
      </c>
      <c r="AU99" s="173" t="s">
        <v>75</v>
      </c>
      <c r="AV99" s="173" t="s">
        <v>75</v>
      </c>
      <c r="AW99" s="173" t="s">
        <v>95</v>
      </c>
      <c r="AX99" s="173" t="s">
        <v>67</v>
      </c>
      <c r="AY99" s="173" t="s">
        <v>131</v>
      </c>
    </row>
    <row r="100" spans="2:65" s="6" customFormat="1" ht="15.75" customHeight="1" x14ac:dyDescent="0.3">
      <c r="B100" s="165"/>
      <c r="C100" s="166"/>
      <c r="D100" s="167" t="s">
        <v>140</v>
      </c>
      <c r="E100" s="166"/>
      <c r="F100" s="168" t="s">
        <v>143</v>
      </c>
      <c r="G100" s="166"/>
      <c r="H100" s="169">
        <v>23.36</v>
      </c>
      <c r="J100" s="166"/>
      <c r="K100" s="166"/>
      <c r="L100" s="170"/>
      <c r="M100" s="171"/>
      <c r="N100" s="166"/>
      <c r="O100" s="166"/>
      <c r="P100" s="166"/>
      <c r="Q100" s="166"/>
      <c r="R100" s="166"/>
      <c r="S100" s="166"/>
      <c r="T100" s="172"/>
      <c r="AT100" s="173" t="s">
        <v>140</v>
      </c>
      <c r="AU100" s="173" t="s">
        <v>75</v>
      </c>
      <c r="AV100" s="173" t="s">
        <v>75</v>
      </c>
      <c r="AW100" s="173" t="s">
        <v>95</v>
      </c>
      <c r="AX100" s="173" t="s">
        <v>67</v>
      </c>
      <c r="AY100" s="173" t="s">
        <v>131</v>
      </c>
    </row>
    <row r="101" spans="2:65" s="6" customFormat="1" ht="15.75" customHeight="1" x14ac:dyDescent="0.3">
      <c r="B101" s="165"/>
      <c r="C101" s="166"/>
      <c r="D101" s="167" t="s">
        <v>140</v>
      </c>
      <c r="E101" s="166"/>
      <c r="F101" s="168" t="s">
        <v>144</v>
      </c>
      <c r="G101" s="166"/>
      <c r="H101" s="169">
        <v>74.25</v>
      </c>
      <c r="J101" s="166"/>
      <c r="K101" s="166"/>
      <c r="L101" s="170"/>
      <c r="M101" s="171"/>
      <c r="N101" s="166"/>
      <c r="O101" s="166"/>
      <c r="P101" s="166"/>
      <c r="Q101" s="166"/>
      <c r="R101" s="166"/>
      <c r="S101" s="166"/>
      <c r="T101" s="172"/>
      <c r="AT101" s="173" t="s">
        <v>140</v>
      </c>
      <c r="AU101" s="173" t="s">
        <v>75</v>
      </c>
      <c r="AV101" s="173" t="s">
        <v>75</v>
      </c>
      <c r="AW101" s="173" t="s">
        <v>95</v>
      </c>
      <c r="AX101" s="173" t="s">
        <v>67</v>
      </c>
      <c r="AY101" s="173" t="s">
        <v>131</v>
      </c>
    </row>
    <row r="102" spans="2:65" s="6" customFormat="1" ht="15.75" customHeight="1" x14ac:dyDescent="0.3">
      <c r="B102" s="165"/>
      <c r="C102" s="166"/>
      <c r="D102" s="167" t="s">
        <v>140</v>
      </c>
      <c r="E102" s="166"/>
      <c r="F102" s="168" t="s">
        <v>145</v>
      </c>
      <c r="G102" s="166"/>
      <c r="H102" s="169">
        <v>119.85</v>
      </c>
      <c r="J102" s="166"/>
      <c r="K102" s="166"/>
      <c r="L102" s="170"/>
      <c r="M102" s="171"/>
      <c r="N102" s="166"/>
      <c r="O102" s="166"/>
      <c r="P102" s="166"/>
      <c r="Q102" s="166"/>
      <c r="R102" s="166"/>
      <c r="S102" s="166"/>
      <c r="T102" s="172"/>
      <c r="AT102" s="173" t="s">
        <v>140</v>
      </c>
      <c r="AU102" s="173" t="s">
        <v>75</v>
      </c>
      <c r="AV102" s="173" t="s">
        <v>75</v>
      </c>
      <c r="AW102" s="173" t="s">
        <v>95</v>
      </c>
      <c r="AX102" s="173" t="s">
        <v>67</v>
      </c>
      <c r="AY102" s="173" t="s">
        <v>131</v>
      </c>
    </row>
    <row r="103" spans="2:65" s="6" customFormat="1" ht="15.75" customHeight="1" x14ac:dyDescent="0.3">
      <c r="B103" s="165"/>
      <c r="C103" s="166"/>
      <c r="D103" s="167" t="s">
        <v>140</v>
      </c>
      <c r="E103" s="166"/>
      <c r="F103" s="168" t="s">
        <v>146</v>
      </c>
      <c r="G103" s="166"/>
      <c r="H103" s="169">
        <v>18.440000000000001</v>
      </c>
      <c r="J103" s="166"/>
      <c r="K103" s="166"/>
      <c r="L103" s="170"/>
      <c r="M103" s="171"/>
      <c r="N103" s="166"/>
      <c r="O103" s="166"/>
      <c r="P103" s="166"/>
      <c r="Q103" s="166"/>
      <c r="R103" s="166"/>
      <c r="S103" s="166"/>
      <c r="T103" s="172"/>
      <c r="AT103" s="173" t="s">
        <v>140</v>
      </c>
      <c r="AU103" s="173" t="s">
        <v>75</v>
      </c>
      <c r="AV103" s="173" t="s">
        <v>75</v>
      </c>
      <c r="AW103" s="173" t="s">
        <v>95</v>
      </c>
      <c r="AX103" s="173" t="s">
        <v>67</v>
      </c>
      <c r="AY103" s="173" t="s">
        <v>131</v>
      </c>
    </row>
    <row r="104" spans="2:65" s="6" customFormat="1" ht="15.75" customHeight="1" x14ac:dyDescent="0.3">
      <c r="B104" s="165"/>
      <c r="C104" s="166"/>
      <c r="D104" s="167" t="s">
        <v>140</v>
      </c>
      <c r="E104" s="166"/>
      <c r="F104" s="168" t="s">
        <v>147</v>
      </c>
      <c r="G104" s="166"/>
      <c r="H104" s="169">
        <v>192.56</v>
      </c>
      <c r="J104" s="166"/>
      <c r="K104" s="166"/>
      <c r="L104" s="170"/>
      <c r="M104" s="171"/>
      <c r="N104" s="166"/>
      <c r="O104" s="166"/>
      <c r="P104" s="166"/>
      <c r="Q104" s="166"/>
      <c r="R104" s="166"/>
      <c r="S104" s="166"/>
      <c r="T104" s="172"/>
      <c r="AT104" s="173" t="s">
        <v>140</v>
      </c>
      <c r="AU104" s="173" t="s">
        <v>75</v>
      </c>
      <c r="AV104" s="173" t="s">
        <v>75</v>
      </c>
      <c r="AW104" s="173" t="s">
        <v>95</v>
      </c>
      <c r="AX104" s="173" t="s">
        <v>67</v>
      </c>
      <c r="AY104" s="173" t="s">
        <v>131</v>
      </c>
    </row>
    <row r="105" spans="2:65" s="6" customFormat="1" ht="15.75" customHeight="1" x14ac:dyDescent="0.3">
      <c r="B105" s="165"/>
      <c r="C105" s="166"/>
      <c r="D105" s="167" t="s">
        <v>140</v>
      </c>
      <c r="E105" s="166"/>
      <c r="F105" s="168" t="s">
        <v>148</v>
      </c>
      <c r="G105" s="166"/>
      <c r="H105" s="169">
        <v>280.56</v>
      </c>
      <c r="J105" s="166"/>
      <c r="K105" s="166"/>
      <c r="L105" s="170"/>
      <c r="M105" s="171"/>
      <c r="N105" s="166"/>
      <c r="O105" s="166"/>
      <c r="P105" s="166"/>
      <c r="Q105" s="166"/>
      <c r="R105" s="166"/>
      <c r="S105" s="166"/>
      <c r="T105" s="172"/>
      <c r="AT105" s="173" t="s">
        <v>140</v>
      </c>
      <c r="AU105" s="173" t="s">
        <v>75</v>
      </c>
      <c r="AV105" s="173" t="s">
        <v>75</v>
      </c>
      <c r="AW105" s="173" t="s">
        <v>95</v>
      </c>
      <c r="AX105" s="173" t="s">
        <v>67</v>
      </c>
      <c r="AY105" s="173" t="s">
        <v>131</v>
      </c>
    </row>
    <row r="106" spans="2:65" s="6" customFormat="1" ht="15.75" customHeight="1" x14ac:dyDescent="0.3">
      <c r="B106" s="157"/>
      <c r="C106" s="158"/>
      <c r="D106" s="167" t="s">
        <v>140</v>
      </c>
      <c r="E106" s="158"/>
      <c r="F106" s="160" t="s">
        <v>149</v>
      </c>
      <c r="G106" s="158"/>
      <c r="H106" s="158"/>
      <c r="J106" s="158"/>
      <c r="K106" s="158"/>
      <c r="L106" s="161"/>
      <c r="M106" s="162"/>
      <c r="N106" s="158"/>
      <c r="O106" s="158"/>
      <c r="P106" s="158"/>
      <c r="Q106" s="158"/>
      <c r="R106" s="158"/>
      <c r="S106" s="158"/>
      <c r="T106" s="163"/>
      <c r="AT106" s="164" t="s">
        <v>140</v>
      </c>
      <c r="AU106" s="164" t="s">
        <v>75</v>
      </c>
      <c r="AV106" s="164" t="s">
        <v>71</v>
      </c>
      <c r="AW106" s="164" t="s">
        <v>95</v>
      </c>
      <c r="AX106" s="164" t="s">
        <v>67</v>
      </c>
      <c r="AY106" s="164" t="s">
        <v>131</v>
      </c>
    </row>
    <row r="107" spans="2:65" s="6" customFormat="1" ht="15.75" customHeight="1" x14ac:dyDescent="0.3">
      <c r="B107" s="165"/>
      <c r="C107" s="166"/>
      <c r="D107" s="167" t="s">
        <v>140</v>
      </c>
      <c r="E107" s="166"/>
      <c r="F107" s="168" t="s">
        <v>150</v>
      </c>
      <c r="G107" s="166"/>
      <c r="H107" s="169">
        <v>398.08300000000003</v>
      </c>
      <c r="J107" s="166"/>
      <c r="K107" s="166"/>
      <c r="L107" s="170"/>
      <c r="M107" s="171"/>
      <c r="N107" s="166"/>
      <c r="O107" s="166"/>
      <c r="P107" s="166"/>
      <c r="Q107" s="166"/>
      <c r="R107" s="166"/>
      <c r="S107" s="166"/>
      <c r="T107" s="172"/>
      <c r="AT107" s="173" t="s">
        <v>140</v>
      </c>
      <c r="AU107" s="173" t="s">
        <v>75</v>
      </c>
      <c r="AV107" s="173" t="s">
        <v>75</v>
      </c>
      <c r="AW107" s="173" t="s">
        <v>95</v>
      </c>
      <c r="AX107" s="173" t="s">
        <v>67</v>
      </c>
      <c r="AY107" s="173" t="s">
        <v>131</v>
      </c>
    </row>
    <row r="108" spans="2:65" s="6" customFormat="1" ht="15.75" customHeight="1" x14ac:dyDescent="0.3">
      <c r="B108" s="174"/>
      <c r="C108" s="175"/>
      <c r="D108" s="167" t="s">
        <v>140</v>
      </c>
      <c r="E108" s="175"/>
      <c r="F108" s="176" t="s">
        <v>151</v>
      </c>
      <c r="G108" s="175"/>
      <c r="H108" s="177">
        <v>1142.713</v>
      </c>
      <c r="J108" s="175"/>
      <c r="K108" s="175"/>
      <c r="L108" s="178"/>
      <c r="M108" s="179"/>
      <c r="N108" s="175"/>
      <c r="O108" s="175"/>
      <c r="P108" s="175"/>
      <c r="Q108" s="175"/>
      <c r="R108" s="175"/>
      <c r="S108" s="175"/>
      <c r="T108" s="180"/>
      <c r="AT108" s="181" t="s">
        <v>140</v>
      </c>
      <c r="AU108" s="181" t="s">
        <v>75</v>
      </c>
      <c r="AV108" s="181" t="s">
        <v>81</v>
      </c>
      <c r="AW108" s="181" t="s">
        <v>95</v>
      </c>
      <c r="AX108" s="181" t="s">
        <v>71</v>
      </c>
      <c r="AY108" s="181" t="s">
        <v>131</v>
      </c>
    </row>
    <row r="109" spans="2:65" s="6" customFormat="1" ht="15.75" customHeight="1" x14ac:dyDescent="0.3">
      <c r="B109" s="23"/>
      <c r="C109" s="145" t="s">
        <v>75</v>
      </c>
      <c r="D109" s="145" t="s">
        <v>134</v>
      </c>
      <c r="E109" s="146" t="s">
        <v>152</v>
      </c>
      <c r="F109" s="147" t="s">
        <v>153</v>
      </c>
      <c r="G109" s="148" t="s">
        <v>137</v>
      </c>
      <c r="H109" s="149">
        <v>232.50899999999999</v>
      </c>
      <c r="I109" s="150"/>
      <c r="J109" s="151">
        <f>ROUND($I$109*$H$109,1)</f>
        <v>0</v>
      </c>
      <c r="K109" s="147" t="s">
        <v>138</v>
      </c>
      <c r="L109" s="43"/>
      <c r="M109" s="152"/>
      <c r="N109" s="153" t="s">
        <v>38</v>
      </c>
      <c r="O109" s="24"/>
      <c r="P109" s="154">
        <f>$O$109*$H$109</f>
        <v>0</v>
      </c>
      <c r="Q109" s="154">
        <v>1.5599999999999999E-2</v>
      </c>
      <c r="R109" s="154">
        <f>$Q$109*$H$109</f>
        <v>3.6271403999999996</v>
      </c>
      <c r="S109" s="154">
        <v>0</v>
      </c>
      <c r="T109" s="155">
        <f>$S$109*$H$109</f>
        <v>0</v>
      </c>
      <c r="AR109" s="89" t="s">
        <v>81</v>
      </c>
      <c r="AT109" s="89" t="s">
        <v>134</v>
      </c>
      <c r="AU109" s="89" t="s">
        <v>75</v>
      </c>
      <c r="AY109" s="6" t="s">
        <v>131</v>
      </c>
      <c r="BE109" s="156">
        <f>IF($N$109="základní",$J$109,0)</f>
        <v>0</v>
      </c>
      <c r="BF109" s="156">
        <f>IF($N$109="snížená",$J$109,0)</f>
        <v>0</v>
      </c>
      <c r="BG109" s="156">
        <f>IF($N$109="zákl. přenesená",$J$109,0)</f>
        <v>0</v>
      </c>
      <c r="BH109" s="156">
        <f>IF($N$109="sníž. přenesená",$J$109,0)</f>
        <v>0</v>
      </c>
      <c r="BI109" s="156">
        <f>IF($N$109="nulová",$J$109,0)</f>
        <v>0</v>
      </c>
      <c r="BJ109" s="89" t="s">
        <v>71</v>
      </c>
      <c r="BK109" s="156">
        <f>ROUND($I$109*$H$109,1)</f>
        <v>0</v>
      </c>
      <c r="BL109" s="89" t="s">
        <v>81</v>
      </c>
      <c r="BM109" s="89" t="s">
        <v>154</v>
      </c>
    </row>
    <row r="110" spans="2:65" s="6" customFormat="1" ht="15.75" customHeight="1" x14ac:dyDescent="0.3">
      <c r="B110" s="157"/>
      <c r="C110" s="158"/>
      <c r="D110" s="159" t="s">
        <v>140</v>
      </c>
      <c r="E110" s="160"/>
      <c r="F110" s="160" t="s">
        <v>155</v>
      </c>
      <c r="G110" s="158"/>
      <c r="H110" s="158"/>
      <c r="J110" s="158"/>
      <c r="K110" s="158"/>
      <c r="L110" s="161"/>
      <c r="M110" s="162"/>
      <c r="N110" s="158"/>
      <c r="O110" s="158"/>
      <c r="P110" s="158"/>
      <c r="Q110" s="158"/>
      <c r="R110" s="158"/>
      <c r="S110" s="158"/>
      <c r="T110" s="163"/>
      <c r="AT110" s="164" t="s">
        <v>140</v>
      </c>
      <c r="AU110" s="164" t="s">
        <v>75</v>
      </c>
      <c r="AV110" s="164" t="s">
        <v>71</v>
      </c>
      <c r="AW110" s="164" t="s">
        <v>95</v>
      </c>
      <c r="AX110" s="164" t="s">
        <v>67</v>
      </c>
      <c r="AY110" s="164" t="s">
        <v>131</v>
      </c>
    </row>
    <row r="111" spans="2:65" s="6" customFormat="1" ht="15.75" customHeight="1" x14ac:dyDescent="0.3">
      <c r="B111" s="165"/>
      <c r="C111" s="166"/>
      <c r="D111" s="167" t="s">
        <v>140</v>
      </c>
      <c r="E111" s="166"/>
      <c r="F111" s="168" t="s">
        <v>156</v>
      </c>
      <c r="G111" s="166"/>
      <c r="H111" s="169">
        <v>60.743000000000002</v>
      </c>
      <c r="J111" s="166"/>
      <c r="K111" s="166"/>
      <c r="L111" s="170"/>
      <c r="M111" s="171"/>
      <c r="N111" s="166"/>
      <c r="O111" s="166"/>
      <c r="P111" s="166"/>
      <c r="Q111" s="166"/>
      <c r="R111" s="166"/>
      <c r="S111" s="166"/>
      <c r="T111" s="172"/>
      <c r="AT111" s="173" t="s">
        <v>140</v>
      </c>
      <c r="AU111" s="173" t="s">
        <v>75</v>
      </c>
      <c r="AV111" s="173" t="s">
        <v>75</v>
      </c>
      <c r="AW111" s="173" t="s">
        <v>95</v>
      </c>
      <c r="AX111" s="173" t="s">
        <v>67</v>
      </c>
      <c r="AY111" s="173" t="s">
        <v>131</v>
      </c>
    </row>
    <row r="112" spans="2:65" s="6" customFormat="1" ht="15.75" customHeight="1" x14ac:dyDescent="0.3">
      <c r="B112" s="165"/>
      <c r="C112" s="166"/>
      <c r="D112" s="167" t="s">
        <v>140</v>
      </c>
      <c r="E112" s="166"/>
      <c r="F112" s="168" t="s">
        <v>157</v>
      </c>
      <c r="G112" s="166"/>
      <c r="H112" s="169">
        <v>7.2640000000000002</v>
      </c>
      <c r="J112" s="166"/>
      <c r="K112" s="166"/>
      <c r="L112" s="170"/>
      <c r="M112" s="171"/>
      <c r="N112" s="166"/>
      <c r="O112" s="166"/>
      <c r="P112" s="166"/>
      <c r="Q112" s="166"/>
      <c r="R112" s="166"/>
      <c r="S112" s="166"/>
      <c r="T112" s="172"/>
      <c r="AT112" s="173" t="s">
        <v>140</v>
      </c>
      <c r="AU112" s="173" t="s">
        <v>75</v>
      </c>
      <c r="AV112" s="173" t="s">
        <v>75</v>
      </c>
      <c r="AW112" s="173" t="s">
        <v>95</v>
      </c>
      <c r="AX112" s="173" t="s">
        <v>67</v>
      </c>
      <c r="AY112" s="173" t="s">
        <v>131</v>
      </c>
    </row>
    <row r="113" spans="2:65" s="6" customFormat="1" ht="15.75" customHeight="1" x14ac:dyDescent="0.3">
      <c r="B113" s="165"/>
      <c r="C113" s="166"/>
      <c r="D113" s="167" t="s">
        <v>140</v>
      </c>
      <c r="E113" s="166"/>
      <c r="F113" s="168" t="s">
        <v>158</v>
      </c>
      <c r="G113" s="166"/>
      <c r="H113" s="169">
        <v>160.75800000000001</v>
      </c>
      <c r="J113" s="166"/>
      <c r="K113" s="166"/>
      <c r="L113" s="170"/>
      <c r="M113" s="171"/>
      <c r="N113" s="166"/>
      <c r="O113" s="166"/>
      <c r="P113" s="166"/>
      <c r="Q113" s="166"/>
      <c r="R113" s="166"/>
      <c r="S113" s="166"/>
      <c r="T113" s="172"/>
      <c r="AT113" s="173" t="s">
        <v>140</v>
      </c>
      <c r="AU113" s="173" t="s">
        <v>75</v>
      </c>
      <c r="AV113" s="173" t="s">
        <v>75</v>
      </c>
      <c r="AW113" s="173" t="s">
        <v>95</v>
      </c>
      <c r="AX113" s="173" t="s">
        <v>67</v>
      </c>
      <c r="AY113" s="173" t="s">
        <v>131</v>
      </c>
    </row>
    <row r="114" spans="2:65" s="6" customFormat="1" ht="15.75" customHeight="1" x14ac:dyDescent="0.3">
      <c r="B114" s="165"/>
      <c r="C114" s="166"/>
      <c r="D114" s="167" t="s">
        <v>140</v>
      </c>
      <c r="E114" s="166"/>
      <c r="F114" s="168" t="s">
        <v>159</v>
      </c>
      <c r="G114" s="166"/>
      <c r="H114" s="169">
        <v>3.7440000000000002</v>
      </c>
      <c r="J114" s="166"/>
      <c r="K114" s="166"/>
      <c r="L114" s="170"/>
      <c r="M114" s="171"/>
      <c r="N114" s="166"/>
      <c r="O114" s="166"/>
      <c r="P114" s="166"/>
      <c r="Q114" s="166"/>
      <c r="R114" s="166"/>
      <c r="S114" s="166"/>
      <c r="T114" s="172"/>
      <c r="AT114" s="173" t="s">
        <v>140</v>
      </c>
      <c r="AU114" s="173" t="s">
        <v>75</v>
      </c>
      <c r="AV114" s="173" t="s">
        <v>75</v>
      </c>
      <c r="AW114" s="173" t="s">
        <v>95</v>
      </c>
      <c r="AX114" s="173" t="s">
        <v>67</v>
      </c>
      <c r="AY114" s="173" t="s">
        <v>131</v>
      </c>
    </row>
    <row r="115" spans="2:65" s="6" customFormat="1" ht="15.75" customHeight="1" x14ac:dyDescent="0.3">
      <c r="B115" s="174"/>
      <c r="C115" s="175"/>
      <c r="D115" s="167" t="s">
        <v>140</v>
      </c>
      <c r="E115" s="175"/>
      <c r="F115" s="176" t="s">
        <v>151</v>
      </c>
      <c r="G115" s="175"/>
      <c r="H115" s="177">
        <v>232.50899999999999</v>
      </c>
      <c r="J115" s="175"/>
      <c r="K115" s="175"/>
      <c r="L115" s="178"/>
      <c r="M115" s="179"/>
      <c r="N115" s="175"/>
      <c r="O115" s="175"/>
      <c r="P115" s="175"/>
      <c r="Q115" s="175"/>
      <c r="R115" s="175"/>
      <c r="S115" s="175"/>
      <c r="T115" s="180"/>
      <c r="AT115" s="181" t="s">
        <v>140</v>
      </c>
      <c r="AU115" s="181" t="s">
        <v>75</v>
      </c>
      <c r="AV115" s="181" t="s">
        <v>81</v>
      </c>
      <c r="AW115" s="181" t="s">
        <v>95</v>
      </c>
      <c r="AX115" s="181" t="s">
        <v>71</v>
      </c>
      <c r="AY115" s="181" t="s">
        <v>131</v>
      </c>
    </row>
    <row r="116" spans="2:65" s="6" customFormat="1" ht="15.75" customHeight="1" x14ac:dyDescent="0.3">
      <c r="B116" s="23"/>
      <c r="C116" s="145" t="s">
        <v>78</v>
      </c>
      <c r="D116" s="145" t="s">
        <v>134</v>
      </c>
      <c r="E116" s="146" t="s">
        <v>160</v>
      </c>
      <c r="F116" s="147" t="s">
        <v>161</v>
      </c>
      <c r="G116" s="148" t="s">
        <v>137</v>
      </c>
      <c r="H116" s="149">
        <v>1927.2650000000001</v>
      </c>
      <c r="I116" s="150"/>
      <c r="J116" s="151">
        <f>ROUND($I$116*$H$116,1)</f>
        <v>0</v>
      </c>
      <c r="K116" s="147" t="s">
        <v>138</v>
      </c>
      <c r="L116" s="43"/>
      <c r="M116" s="152"/>
      <c r="N116" s="153" t="s">
        <v>38</v>
      </c>
      <c r="O116" s="24"/>
      <c r="P116" s="154">
        <f>$O$116*$H$116</f>
        <v>0</v>
      </c>
      <c r="Q116" s="154">
        <v>1.7000000000000001E-2</v>
      </c>
      <c r="R116" s="154">
        <f>$Q$116*$H$116</f>
        <v>32.763505000000002</v>
      </c>
      <c r="S116" s="154">
        <v>0</v>
      </c>
      <c r="T116" s="155">
        <f>$S$116*$H$116</f>
        <v>0</v>
      </c>
      <c r="AR116" s="89" t="s">
        <v>81</v>
      </c>
      <c r="AT116" s="89" t="s">
        <v>134</v>
      </c>
      <c r="AU116" s="89" t="s">
        <v>75</v>
      </c>
      <c r="AY116" s="6" t="s">
        <v>131</v>
      </c>
      <c r="BE116" s="156">
        <f>IF($N$116="základní",$J$116,0)</f>
        <v>0</v>
      </c>
      <c r="BF116" s="156">
        <f>IF($N$116="snížená",$J$116,0)</f>
        <v>0</v>
      </c>
      <c r="BG116" s="156">
        <f>IF($N$116="zákl. přenesená",$J$116,0)</f>
        <v>0</v>
      </c>
      <c r="BH116" s="156">
        <f>IF($N$116="sníž. přenesená",$J$116,0)</f>
        <v>0</v>
      </c>
      <c r="BI116" s="156">
        <f>IF($N$116="nulová",$J$116,0)</f>
        <v>0</v>
      </c>
      <c r="BJ116" s="89" t="s">
        <v>71</v>
      </c>
      <c r="BK116" s="156">
        <f>ROUND($I$116*$H$116,1)</f>
        <v>0</v>
      </c>
      <c r="BL116" s="89" t="s">
        <v>81</v>
      </c>
      <c r="BM116" s="89" t="s">
        <v>162</v>
      </c>
    </row>
    <row r="117" spans="2:65" s="6" customFormat="1" ht="15.75" customHeight="1" x14ac:dyDescent="0.3">
      <c r="B117" s="157"/>
      <c r="C117" s="158"/>
      <c r="D117" s="159" t="s">
        <v>140</v>
      </c>
      <c r="E117" s="160"/>
      <c r="F117" s="160" t="s">
        <v>163</v>
      </c>
      <c r="G117" s="158"/>
      <c r="H117" s="158"/>
      <c r="J117" s="158"/>
      <c r="K117" s="158"/>
      <c r="L117" s="161"/>
      <c r="M117" s="162"/>
      <c r="N117" s="158"/>
      <c r="O117" s="158"/>
      <c r="P117" s="158"/>
      <c r="Q117" s="158"/>
      <c r="R117" s="158"/>
      <c r="S117" s="158"/>
      <c r="T117" s="163"/>
      <c r="AT117" s="164" t="s">
        <v>140</v>
      </c>
      <c r="AU117" s="164" t="s">
        <v>75</v>
      </c>
      <c r="AV117" s="164" t="s">
        <v>71</v>
      </c>
      <c r="AW117" s="164" t="s">
        <v>95</v>
      </c>
      <c r="AX117" s="164" t="s">
        <v>67</v>
      </c>
      <c r="AY117" s="164" t="s">
        <v>131</v>
      </c>
    </row>
    <row r="118" spans="2:65" s="6" customFormat="1" ht="15.75" customHeight="1" x14ac:dyDescent="0.3">
      <c r="B118" s="165"/>
      <c r="C118" s="166"/>
      <c r="D118" s="167" t="s">
        <v>140</v>
      </c>
      <c r="E118" s="166"/>
      <c r="F118" s="168" t="s">
        <v>164</v>
      </c>
      <c r="G118" s="166"/>
      <c r="H118" s="169">
        <v>112.346</v>
      </c>
      <c r="J118" s="166"/>
      <c r="K118" s="166"/>
      <c r="L118" s="170"/>
      <c r="M118" s="171"/>
      <c r="N118" s="166"/>
      <c r="O118" s="166"/>
      <c r="P118" s="166"/>
      <c r="Q118" s="166"/>
      <c r="R118" s="166"/>
      <c r="S118" s="166"/>
      <c r="T118" s="172"/>
      <c r="AT118" s="173" t="s">
        <v>140</v>
      </c>
      <c r="AU118" s="173" t="s">
        <v>75</v>
      </c>
      <c r="AV118" s="173" t="s">
        <v>75</v>
      </c>
      <c r="AW118" s="173" t="s">
        <v>95</v>
      </c>
      <c r="AX118" s="173" t="s">
        <v>67</v>
      </c>
      <c r="AY118" s="173" t="s">
        <v>131</v>
      </c>
    </row>
    <row r="119" spans="2:65" s="6" customFormat="1" ht="15.75" customHeight="1" x14ac:dyDescent="0.3">
      <c r="B119" s="165"/>
      <c r="C119" s="166"/>
      <c r="D119" s="167" t="s">
        <v>140</v>
      </c>
      <c r="E119" s="166"/>
      <c r="F119" s="168" t="s">
        <v>165</v>
      </c>
      <c r="G119" s="166"/>
      <c r="H119" s="169">
        <v>-7.2</v>
      </c>
      <c r="J119" s="166"/>
      <c r="K119" s="166"/>
      <c r="L119" s="170"/>
      <c r="M119" s="171"/>
      <c r="N119" s="166"/>
      <c r="O119" s="166"/>
      <c r="P119" s="166"/>
      <c r="Q119" s="166"/>
      <c r="R119" s="166"/>
      <c r="S119" s="166"/>
      <c r="T119" s="172"/>
      <c r="AT119" s="173" t="s">
        <v>140</v>
      </c>
      <c r="AU119" s="173" t="s">
        <v>75</v>
      </c>
      <c r="AV119" s="173" t="s">
        <v>75</v>
      </c>
      <c r="AW119" s="173" t="s">
        <v>95</v>
      </c>
      <c r="AX119" s="173" t="s">
        <v>67</v>
      </c>
      <c r="AY119" s="173" t="s">
        <v>131</v>
      </c>
    </row>
    <row r="120" spans="2:65" s="6" customFormat="1" ht="15.75" customHeight="1" x14ac:dyDescent="0.3">
      <c r="B120" s="165"/>
      <c r="C120" s="166"/>
      <c r="D120" s="167" t="s">
        <v>140</v>
      </c>
      <c r="E120" s="166"/>
      <c r="F120" s="168" t="s">
        <v>166</v>
      </c>
      <c r="G120" s="166"/>
      <c r="H120" s="169">
        <v>-1.4</v>
      </c>
      <c r="J120" s="166"/>
      <c r="K120" s="166"/>
      <c r="L120" s="170"/>
      <c r="M120" s="171"/>
      <c r="N120" s="166"/>
      <c r="O120" s="166"/>
      <c r="P120" s="166"/>
      <c r="Q120" s="166"/>
      <c r="R120" s="166"/>
      <c r="S120" s="166"/>
      <c r="T120" s="172"/>
      <c r="AT120" s="173" t="s">
        <v>140</v>
      </c>
      <c r="AU120" s="173" t="s">
        <v>75</v>
      </c>
      <c r="AV120" s="173" t="s">
        <v>75</v>
      </c>
      <c r="AW120" s="173" t="s">
        <v>95</v>
      </c>
      <c r="AX120" s="173" t="s">
        <v>67</v>
      </c>
      <c r="AY120" s="173" t="s">
        <v>131</v>
      </c>
    </row>
    <row r="121" spans="2:65" s="6" customFormat="1" ht="15.75" customHeight="1" x14ac:dyDescent="0.3">
      <c r="B121" s="165"/>
      <c r="C121" s="166"/>
      <c r="D121" s="167" t="s">
        <v>140</v>
      </c>
      <c r="E121" s="166"/>
      <c r="F121" s="168" t="s">
        <v>167</v>
      </c>
      <c r="G121" s="166"/>
      <c r="H121" s="169">
        <v>-2.1</v>
      </c>
      <c r="J121" s="166"/>
      <c r="K121" s="166"/>
      <c r="L121" s="170"/>
      <c r="M121" s="171"/>
      <c r="N121" s="166"/>
      <c r="O121" s="166"/>
      <c r="P121" s="166"/>
      <c r="Q121" s="166"/>
      <c r="R121" s="166"/>
      <c r="S121" s="166"/>
      <c r="T121" s="172"/>
      <c r="AT121" s="173" t="s">
        <v>140</v>
      </c>
      <c r="AU121" s="173" t="s">
        <v>75</v>
      </c>
      <c r="AV121" s="173" t="s">
        <v>75</v>
      </c>
      <c r="AW121" s="173" t="s">
        <v>95</v>
      </c>
      <c r="AX121" s="173" t="s">
        <v>67</v>
      </c>
      <c r="AY121" s="173" t="s">
        <v>131</v>
      </c>
    </row>
    <row r="122" spans="2:65" s="6" customFormat="1" ht="15.75" customHeight="1" x14ac:dyDescent="0.3">
      <c r="B122" s="165"/>
      <c r="C122" s="166"/>
      <c r="D122" s="167" t="s">
        <v>140</v>
      </c>
      <c r="E122" s="166"/>
      <c r="F122" s="168" t="s">
        <v>168</v>
      </c>
      <c r="G122" s="166"/>
      <c r="H122" s="169">
        <v>-6</v>
      </c>
      <c r="J122" s="166"/>
      <c r="K122" s="166"/>
      <c r="L122" s="170"/>
      <c r="M122" s="171"/>
      <c r="N122" s="166"/>
      <c r="O122" s="166"/>
      <c r="P122" s="166"/>
      <c r="Q122" s="166"/>
      <c r="R122" s="166"/>
      <c r="S122" s="166"/>
      <c r="T122" s="172"/>
      <c r="AT122" s="173" t="s">
        <v>140</v>
      </c>
      <c r="AU122" s="173" t="s">
        <v>75</v>
      </c>
      <c r="AV122" s="173" t="s">
        <v>75</v>
      </c>
      <c r="AW122" s="173" t="s">
        <v>95</v>
      </c>
      <c r="AX122" s="173" t="s">
        <v>67</v>
      </c>
      <c r="AY122" s="173" t="s">
        <v>131</v>
      </c>
    </row>
    <row r="123" spans="2:65" s="6" customFormat="1" ht="15.75" customHeight="1" x14ac:dyDescent="0.3">
      <c r="B123" s="165"/>
      <c r="C123" s="166"/>
      <c r="D123" s="167" t="s">
        <v>140</v>
      </c>
      <c r="E123" s="166"/>
      <c r="F123" s="168" t="s">
        <v>169</v>
      </c>
      <c r="G123" s="166"/>
      <c r="H123" s="169">
        <v>101.26300000000001</v>
      </c>
      <c r="J123" s="166"/>
      <c r="K123" s="166"/>
      <c r="L123" s="170"/>
      <c r="M123" s="171"/>
      <c r="N123" s="166"/>
      <c r="O123" s="166"/>
      <c r="P123" s="166"/>
      <c r="Q123" s="166"/>
      <c r="R123" s="166"/>
      <c r="S123" s="166"/>
      <c r="T123" s="172"/>
      <c r="AT123" s="173" t="s">
        <v>140</v>
      </c>
      <c r="AU123" s="173" t="s">
        <v>75</v>
      </c>
      <c r="AV123" s="173" t="s">
        <v>75</v>
      </c>
      <c r="AW123" s="173" t="s">
        <v>95</v>
      </c>
      <c r="AX123" s="173" t="s">
        <v>67</v>
      </c>
      <c r="AY123" s="173" t="s">
        <v>131</v>
      </c>
    </row>
    <row r="124" spans="2:65" s="6" customFormat="1" ht="15.75" customHeight="1" x14ac:dyDescent="0.3">
      <c r="B124" s="165"/>
      <c r="C124" s="166"/>
      <c r="D124" s="167" t="s">
        <v>140</v>
      </c>
      <c r="E124" s="166"/>
      <c r="F124" s="168" t="s">
        <v>170</v>
      </c>
      <c r="G124" s="166"/>
      <c r="H124" s="169">
        <v>-2.17</v>
      </c>
      <c r="J124" s="166"/>
      <c r="K124" s="166"/>
      <c r="L124" s="170"/>
      <c r="M124" s="171"/>
      <c r="N124" s="166"/>
      <c r="O124" s="166"/>
      <c r="P124" s="166"/>
      <c r="Q124" s="166"/>
      <c r="R124" s="166"/>
      <c r="S124" s="166"/>
      <c r="T124" s="172"/>
      <c r="AT124" s="173" t="s">
        <v>140</v>
      </c>
      <c r="AU124" s="173" t="s">
        <v>75</v>
      </c>
      <c r="AV124" s="173" t="s">
        <v>75</v>
      </c>
      <c r="AW124" s="173" t="s">
        <v>95</v>
      </c>
      <c r="AX124" s="173" t="s">
        <v>67</v>
      </c>
      <c r="AY124" s="173" t="s">
        <v>131</v>
      </c>
    </row>
    <row r="125" spans="2:65" s="6" customFormat="1" ht="15.75" customHeight="1" x14ac:dyDescent="0.3">
      <c r="B125" s="165"/>
      <c r="C125" s="166"/>
      <c r="D125" s="167" t="s">
        <v>140</v>
      </c>
      <c r="E125" s="166"/>
      <c r="F125" s="168" t="s">
        <v>171</v>
      </c>
      <c r="G125" s="166"/>
      <c r="H125" s="169">
        <v>-4.2</v>
      </c>
      <c r="J125" s="166"/>
      <c r="K125" s="166"/>
      <c r="L125" s="170"/>
      <c r="M125" s="171"/>
      <c r="N125" s="166"/>
      <c r="O125" s="166"/>
      <c r="P125" s="166"/>
      <c r="Q125" s="166"/>
      <c r="R125" s="166"/>
      <c r="S125" s="166"/>
      <c r="T125" s="172"/>
      <c r="AT125" s="173" t="s">
        <v>140</v>
      </c>
      <c r="AU125" s="173" t="s">
        <v>75</v>
      </c>
      <c r="AV125" s="173" t="s">
        <v>75</v>
      </c>
      <c r="AW125" s="173" t="s">
        <v>95</v>
      </c>
      <c r="AX125" s="173" t="s">
        <v>67</v>
      </c>
      <c r="AY125" s="173" t="s">
        <v>131</v>
      </c>
    </row>
    <row r="126" spans="2:65" s="6" customFormat="1" ht="15.75" customHeight="1" x14ac:dyDescent="0.3">
      <c r="B126" s="165"/>
      <c r="C126" s="166"/>
      <c r="D126" s="167" t="s">
        <v>140</v>
      </c>
      <c r="E126" s="166"/>
      <c r="F126" s="168" t="s">
        <v>165</v>
      </c>
      <c r="G126" s="166"/>
      <c r="H126" s="169">
        <v>-7.2</v>
      </c>
      <c r="J126" s="166"/>
      <c r="K126" s="166"/>
      <c r="L126" s="170"/>
      <c r="M126" s="171"/>
      <c r="N126" s="166"/>
      <c r="O126" s="166"/>
      <c r="P126" s="166"/>
      <c r="Q126" s="166"/>
      <c r="R126" s="166"/>
      <c r="S126" s="166"/>
      <c r="T126" s="172"/>
      <c r="AT126" s="173" t="s">
        <v>140</v>
      </c>
      <c r="AU126" s="173" t="s">
        <v>75</v>
      </c>
      <c r="AV126" s="173" t="s">
        <v>75</v>
      </c>
      <c r="AW126" s="173" t="s">
        <v>95</v>
      </c>
      <c r="AX126" s="173" t="s">
        <v>67</v>
      </c>
      <c r="AY126" s="173" t="s">
        <v>131</v>
      </c>
    </row>
    <row r="127" spans="2:65" s="6" customFormat="1" ht="15.75" customHeight="1" x14ac:dyDescent="0.3">
      <c r="B127" s="165"/>
      <c r="C127" s="166"/>
      <c r="D127" s="167" t="s">
        <v>140</v>
      </c>
      <c r="E127" s="166"/>
      <c r="F127" s="168" t="s">
        <v>172</v>
      </c>
      <c r="G127" s="166"/>
      <c r="H127" s="169">
        <v>-3</v>
      </c>
      <c r="J127" s="166"/>
      <c r="K127" s="166"/>
      <c r="L127" s="170"/>
      <c r="M127" s="171"/>
      <c r="N127" s="166"/>
      <c r="O127" s="166"/>
      <c r="P127" s="166"/>
      <c r="Q127" s="166"/>
      <c r="R127" s="166"/>
      <c r="S127" s="166"/>
      <c r="T127" s="172"/>
      <c r="AT127" s="173" t="s">
        <v>140</v>
      </c>
      <c r="AU127" s="173" t="s">
        <v>75</v>
      </c>
      <c r="AV127" s="173" t="s">
        <v>75</v>
      </c>
      <c r="AW127" s="173" t="s">
        <v>95</v>
      </c>
      <c r="AX127" s="173" t="s">
        <v>67</v>
      </c>
      <c r="AY127" s="173" t="s">
        <v>131</v>
      </c>
    </row>
    <row r="128" spans="2:65" s="6" customFormat="1" ht="15.75" customHeight="1" x14ac:dyDescent="0.3">
      <c r="B128" s="165"/>
      <c r="C128" s="166"/>
      <c r="D128" s="167" t="s">
        <v>140</v>
      </c>
      <c r="E128" s="166"/>
      <c r="F128" s="168" t="s">
        <v>173</v>
      </c>
      <c r="G128" s="166"/>
      <c r="H128" s="169">
        <v>167.02500000000001</v>
      </c>
      <c r="J128" s="166"/>
      <c r="K128" s="166"/>
      <c r="L128" s="170"/>
      <c r="M128" s="171"/>
      <c r="N128" s="166"/>
      <c r="O128" s="166"/>
      <c r="P128" s="166"/>
      <c r="Q128" s="166"/>
      <c r="R128" s="166"/>
      <c r="S128" s="166"/>
      <c r="T128" s="172"/>
      <c r="AT128" s="173" t="s">
        <v>140</v>
      </c>
      <c r="AU128" s="173" t="s">
        <v>75</v>
      </c>
      <c r="AV128" s="173" t="s">
        <v>75</v>
      </c>
      <c r="AW128" s="173" t="s">
        <v>95</v>
      </c>
      <c r="AX128" s="173" t="s">
        <v>67</v>
      </c>
      <c r="AY128" s="173" t="s">
        <v>131</v>
      </c>
    </row>
    <row r="129" spans="2:51" s="6" customFormat="1" ht="15.75" customHeight="1" x14ac:dyDescent="0.3">
      <c r="B129" s="165"/>
      <c r="C129" s="166"/>
      <c r="D129" s="167" t="s">
        <v>140</v>
      </c>
      <c r="E129" s="166"/>
      <c r="F129" s="168" t="s">
        <v>174</v>
      </c>
      <c r="G129" s="166"/>
      <c r="H129" s="169">
        <v>-5.4</v>
      </c>
      <c r="J129" s="166"/>
      <c r="K129" s="166"/>
      <c r="L129" s="170"/>
      <c r="M129" s="171"/>
      <c r="N129" s="166"/>
      <c r="O129" s="166"/>
      <c r="P129" s="166"/>
      <c r="Q129" s="166"/>
      <c r="R129" s="166"/>
      <c r="S129" s="166"/>
      <c r="T129" s="172"/>
      <c r="AT129" s="173" t="s">
        <v>140</v>
      </c>
      <c r="AU129" s="173" t="s">
        <v>75</v>
      </c>
      <c r="AV129" s="173" t="s">
        <v>75</v>
      </c>
      <c r="AW129" s="173" t="s">
        <v>95</v>
      </c>
      <c r="AX129" s="173" t="s">
        <v>67</v>
      </c>
      <c r="AY129" s="173" t="s">
        <v>131</v>
      </c>
    </row>
    <row r="130" spans="2:51" s="6" customFormat="1" ht="15.75" customHeight="1" x14ac:dyDescent="0.3">
      <c r="B130" s="165"/>
      <c r="C130" s="166"/>
      <c r="D130" s="167" t="s">
        <v>140</v>
      </c>
      <c r="E130" s="166"/>
      <c r="F130" s="168" t="s">
        <v>175</v>
      </c>
      <c r="G130" s="166"/>
      <c r="H130" s="169">
        <v>-7.5</v>
      </c>
      <c r="J130" s="166"/>
      <c r="K130" s="166"/>
      <c r="L130" s="170"/>
      <c r="M130" s="171"/>
      <c r="N130" s="166"/>
      <c r="O130" s="166"/>
      <c r="P130" s="166"/>
      <c r="Q130" s="166"/>
      <c r="R130" s="166"/>
      <c r="S130" s="166"/>
      <c r="T130" s="172"/>
      <c r="AT130" s="173" t="s">
        <v>140</v>
      </c>
      <c r="AU130" s="173" t="s">
        <v>75</v>
      </c>
      <c r="AV130" s="173" t="s">
        <v>75</v>
      </c>
      <c r="AW130" s="173" t="s">
        <v>95</v>
      </c>
      <c r="AX130" s="173" t="s">
        <v>67</v>
      </c>
      <c r="AY130" s="173" t="s">
        <v>131</v>
      </c>
    </row>
    <row r="131" spans="2:51" s="6" customFormat="1" ht="15.75" customHeight="1" x14ac:dyDescent="0.3">
      <c r="B131" s="165"/>
      <c r="C131" s="166"/>
      <c r="D131" s="167" t="s">
        <v>140</v>
      </c>
      <c r="E131" s="166"/>
      <c r="F131" s="168" t="s">
        <v>176</v>
      </c>
      <c r="G131" s="166"/>
      <c r="H131" s="169">
        <v>-9</v>
      </c>
      <c r="J131" s="166"/>
      <c r="K131" s="166"/>
      <c r="L131" s="170"/>
      <c r="M131" s="171"/>
      <c r="N131" s="166"/>
      <c r="O131" s="166"/>
      <c r="P131" s="166"/>
      <c r="Q131" s="166"/>
      <c r="R131" s="166"/>
      <c r="S131" s="166"/>
      <c r="T131" s="172"/>
      <c r="AT131" s="173" t="s">
        <v>140</v>
      </c>
      <c r="AU131" s="173" t="s">
        <v>75</v>
      </c>
      <c r="AV131" s="173" t="s">
        <v>75</v>
      </c>
      <c r="AW131" s="173" t="s">
        <v>95</v>
      </c>
      <c r="AX131" s="173" t="s">
        <v>67</v>
      </c>
      <c r="AY131" s="173" t="s">
        <v>131</v>
      </c>
    </row>
    <row r="132" spans="2:51" s="6" customFormat="1" ht="15.75" customHeight="1" x14ac:dyDescent="0.3">
      <c r="B132" s="165"/>
      <c r="C132" s="166"/>
      <c r="D132" s="167" t="s">
        <v>140</v>
      </c>
      <c r="E132" s="166"/>
      <c r="F132" s="168" t="s">
        <v>177</v>
      </c>
      <c r="G132" s="166"/>
      <c r="H132" s="169">
        <v>353.83100000000002</v>
      </c>
      <c r="J132" s="166"/>
      <c r="K132" s="166"/>
      <c r="L132" s="170"/>
      <c r="M132" s="171"/>
      <c r="N132" s="166"/>
      <c r="O132" s="166"/>
      <c r="P132" s="166"/>
      <c r="Q132" s="166"/>
      <c r="R132" s="166"/>
      <c r="S132" s="166"/>
      <c r="T132" s="172"/>
      <c r="AT132" s="173" t="s">
        <v>140</v>
      </c>
      <c r="AU132" s="173" t="s">
        <v>75</v>
      </c>
      <c r="AV132" s="173" t="s">
        <v>75</v>
      </c>
      <c r="AW132" s="173" t="s">
        <v>95</v>
      </c>
      <c r="AX132" s="173" t="s">
        <v>67</v>
      </c>
      <c r="AY132" s="173" t="s">
        <v>131</v>
      </c>
    </row>
    <row r="133" spans="2:51" s="6" customFormat="1" ht="15.75" customHeight="1" x14ac:dyDescent="0.3">
      <c r="B133" s="165"/>
      <c r="C133" s="166"/>
      <c r="D133" s="167" t="s">
        <v>140</v>
      </c>
      <c r="E133" s="166"/>
      <c r="F133" s="168" t="s">
        <v>178</v>
      </c>
      <c r="G133" s="166"/>
      <c r="H133" s="169">
        <v>-14</v>
      </c>
      <c r="J133" s="166"/>
      <c r="K133" s="166"/>
      <c r="L133" s="170"/>
      <c r="M133" s="171"/>
      <c r="N133" s="166"/>
      <c r="O133" s="166"/>
      <c r="P133" s="166"/>
      <c r="Q133" s="166"/>
      <c r="R133" s="166"/>
      <c r="S133" s="166"/>
      <c r="T133" s="172"/>
      <c r="AT133" s="173" t="s">
        <v>140</v>
      </c>
      <c r="AU133" s="173" t="s">
        <v>75</v>
      </c>
      <c r="AV133" s="173" t="s">
        <v>75</v>
      </c>
      <c r="AW133" s="173" t="s">
        <v>95</v>
      </c>
      <c r="AX133" s="173" t="s">
        <v>67</v>
      </c>
      <c r="AY133" s="173" t="s">
        <v>131</v>
      </c>
    </row>
    <row r="134" spans="2:51" s="6" customFormat="1" ht="15.75" customHeight="1" x14ac:dyDescent="0.3">
      <c r="B134" s="165"/>
      <c r="C134" s="166"/>
      <c r="D134" s="167" t="s">
        <v>140</v>
      </c>
      <c r="E134" s="166"/>
      <c r="F134" s="168" t="s">
        <v>179</v>
      </c>
      <c r="G134" s="166"/>
      <c r="H134" s="169">
        <v>-9</v>
      </c>
      <c r="J134" s="166"/>
      <c r="K134" s="166"/>
      <c r="L134" s="170"/>
      <c r="M134" s="171"/>
      <c r="N134" s="166"/>
      <c r="O134" s="166"/>
      <c r="P134" s="166"/>
      <c r="Q134" s="166"/>
      <c r="R134" s="166"/>
      <c r="S134" s="166"/>
      <c r="T134" s="172"/>
      <c r="AT134" s="173" t="s">
        <v>140</v>
      </c>
      <c r="AU134" s="173" t="s">
        <v>75</v>
      </c>
      <c r="AV134" s="173" t="s">
        <v>75</v>
      </c>
      <c r="AW134" s="173" t="s">
        <v>95</v>
      </c>
      <c r="AX134" s="173" t="s">
        <v>67</v>
      </c>
      <c r="AY134" s="173" t="s">
        <v>131</v>
      </c>
    </row>
    <row r="135" spans="2:51" s="6" customFormat="1" ht="15.75" customHeight="1" x14ac:dyDescent="0.3">
      <c r="B135" s="165"/>
      <c r="C135" s="166"/>
      <c r="D135" s="167" t="s">
        <v>140</v>
      </c>
      <c r="E135" s="166"/>
      <c r="F135" s="168" t="s">
        <v>180</v>
      </c>
      <c r="G135" s="166"/>
      <c r="H135" s="169">
        <v>-16</v>
      </c>
      <c r="J135" s="166"/>
      <c r="K135" s="166"/>
      <c r="L135" s="170"/>
      <c r="M135" s="171"/>
      <c r="N135" s="166"/>
      <c r="O135" s="166"/>
      <c r="P135" s="166"/>
      <c r="Q135" s="166"/>
      <c r="R135" s="166"/>
      <c r="S135" s="166"/>
      <c r="T135" s="172"/>
      <c r="AT135" s="173" t="s">
        <v>140</v>
      </c>
      <c r="AU135" s="173" t="s">
        <v>75</v>
      </c>
      <c r="AV135" s="173" t="s">
        <v>75</v>
      </c>
      <c r="AW135" s="173" t="s">
        <v>95</v>
      </c>
      <c r="AX135" s="173" t="s">
        <v>67</v>
      </c>
      <c r="AY135" s="173" t="s">
        <v>131</v>
      </c>
    </row>
    <row r="136" spans="2:51" s="6" customFormat="1" ht="15.75" customHeight="1" x14ac:dyDescent="0.3">
      <c r="B136" s="165"/>
      <c r="C136" s="166"/>
      <c r="D136" s="167" t="s">
        <v>140</v>
      </c>
      <c r="E136" s="166"/>
      <c r="F136" s="168" t="s">
        <v>181</v>
      </c>
      <c r="G136" s="166"/>
      <c r="H136" s="169">
        <v>-15</v>
      </c>
      <c r="J136" s="166"/>
      <c r="K136" s="166"/>
      <c r="L136" s="170"/>
      <c r="M136" s="171"/>
      <c r="N136" s="166"/>
      <c r="O136" s="166"/>
      <c r="P136" s="166"/>
      <c r="Q136" s="166"/>
      <c r="R136" s="166"/>
      <c r="S136" s="166"/>
      <c r="T136" s="172"/>
      <c r="AT136" s="173" t="s">
        <v>140</v>
      </c>
      <c r="AU136" s="173" t="s">
        <v>75</v>
      </c>
      <c r="AV136" s="173" t="s">
        <v>75</v>
      </c>
      <c r="AW136" s="173" t="s">
        <v>95</v>
      </c>
      <c r="AX136" s="173" t="s">
        <v>67</v>
      </c>
      <c r="AY136" s="173" t="s">
        <v>131</v>
      </c>
    </row>
    <row r="137" spans="2:51" s="6" customFormat="1" ht="15.75" customHeight="1" x14ac:dyDescent="0.3">
      <c r="B137" s="165"/>
      <c r="C137" s="166"/>
      <c r="D137" s="167" t="s">
        <v>140</v>
      </c>
      <c r="E137" s="166"/>
      <c r="F137" s="168" t="s">
        <v>182</v>
      </c>
      <c r="G137" s="166"/>
      <c r="H137" s="169">
        <v>84.677999999999997</v>
      </c>
      <c r="J137" s="166"/>
      <c r="K137" s="166"/>
      <c r="L137" s="170"/>
      <c r="M137" s="171"/>
      <c r="N137" s="166"/>
      <c r="O137" s="166"/>
      <c r="P137" s="166"/>
      <c r="Q137" s="166"/>
      <c r="R137" s="166"/>
      <c r="S137" s="166"/>
      <c r="T137" s="172"/>
      <c r="AT137" s="173" t="s">
        <v>140</v>
      </c>
      <c r="AU137" s="173" t="s">
        <v>75</v>
      </c>
      <c r="AV137" s="173" t="s">
        <v>75</v>
      </c>
      <c r="AW137" s="173" t="s">
        <v>95</v>
      </c>
      <c r="AX137" s="173" t="s">
        <v>67</v>
      </c>
      <c r="AY137" s="173" t="s">
        <v>131</v>
      </c>
    </row>
    <row r="138" spans="2:51" s="6" customFormat="1" ht="15.75" customHeight="1" x14ac:dyDescent="0.3">
      <c r="B138" s="165"/>
      <c r="C138" s="166"/>
      <c r="D138" s="167" t="s">
        <v>140</v>
      </c>
      <c r="E138" s="166"/>
      <c r="F138" s="168" t="s">
        <v>166</v>
      </c>
      <c r="G138" s="166"/>
      <c r="H138" s="169">
        <v>-1.4</v>
      </c>
      <c r="J138" s="166"/>
      <c r="K138" s="166"/>
      <c r="L138" s="170"/>
      <c r="M138" s="171"/>
      <c r="N138" s="166"/>
      <c r="O138" s="166"/>
      <c r="P138" s="166"/>
      <c r="Q138" s="166"/>
      <c r="R138" s="166"/>
      <c r="S138" s="166"/>
      <c r="T138" s="172"/>
      <c r="AT138" s="173" t="s">
        <v>140</v>
      </c>
      <c r="AU138" s="173" t="s">
        <v>75</v>
      </c>
      <c r="AV138" s="173" t="s">
        <v>75</v>
      </c>
      <c r="AW138" s="173" t="s">
        <v>95</v>
      </c>
      <c r="AX138" s="173" t="s">
        <v>67</v>
      </c>
      <c r="AY138" s="173" t="s">
        <v>131</v>
      </c>
    </row>
    <row r="139" spans="2:51" s="6" customFormat="1" ht="15.75" customHeight="1" x14ac:dyDescent="0.3">
      <c r="B139" s="165"/>
      <c r="C139" s="166"/>
      <c r="D139" s="167" t="s">
        <v>140</v>
      </c>
      <c r="E139" s="166"/>
      <c r="F139" s="168" t="s">
        <v>165</v>
      </c>
      <c r="G139" s="166"/>
      <c r="H139" s="169">
        <v>-7.2</v>
      </c>
      <c r="J139" s="166"/>
      <c r="K139" s="166"/>
      <c r="L139" s="170"/>
      <c r="M139" s="171"/>
      <c r="N139" s="166"/>
      <c r="O139" s="166"/>
      <c r="P139" s="166"/>
      <c r="Q139" s="166"/>
      <c r="R139" s="166"/>
      <c r="S139" s="166"/>
      <c r="T139" s="172"/>
      <c r="AT139" s="173" t="s">
        <v>140</v>
      </c>
      <c r="AU139" s="173" t="s">
        <v>75</v>
      </c>
      <c r="AV139" s="173" t="s">
        <v>75</v>
      </c>
      <c r="AW139" s="173" t="s">
        <v>95</v>
      </c>
      <c r="AX139" s="173" t="s">
        <v>67</v>
      </c>
      <c r="AY139" s="173" t="s">
        <v>131</v>
      </c>
    </row>
    <row r="140" spans="2:51" s="6" customFormat="1" ht="15.75" customHeight="1" x14ac:dyDescent="0.3">
      <c r="B140" s="165"/>
      <c r="C140" s="166"/>
      <c r="D140" s="167" t="s">
        <v>140</v>
      </c>
      <c r="E140" s="166"/>
      <c r="F140" s="168" t="s">
        <v>183</v>
      </c>
      <c r="G140" s="166"/>
      <c r="H140" s="169">
        <v>-2.4</v>
      </c>
      <c r="J140" s="166"/>
      <c r="K140" s="166"/>
      <c r="L140" s="170"/>
      <c r="M140" s="171"/>
      <c r="N140" s="166"/>
      <c r="O140" s="166"/>
      <c r="P140" s="166"/>
      <c r="Q140" s="166"/>
      <c r="R140" s="166"/>
      <c r="S140" s="166"/>
      <c r="T140" s="172"/>
      <c r="AT140" s="173" t="s">
        <v>140</v>
      </c>
      <c r="AU140" s="173" t="s">
        <v>75</v>
      </c>
      <c r="AV140" s="173" t="s">
        <v>75</v>
      </c>
      <c r="AW140" s="173" t="s">
        <v>95</v>
      </c>
      <c r="AX140" s="173" t="s">
        <v>67</v>
      </c>
      <c r="AY140" s="173" t="s">
        <v>131</v>
      </c>
    </row>
    <row r="141" spans="2:51" s="6" customFormat="1" ht="15.75" customHeight="1" x14ac:dyDescent="0.3">
      <c r="B141" s="165"/>
      <c r="C141" s="166"/>
      <c r="D141" s="167" t="s">
        <v>140</v>
      </c>
      <c r="E141" s="166"/>
      <c r="F141" s="168" t="s">
        <v>184</v>
      </c>
      <c r="G141" s="166"/>
      <c r="H141" s="169">
        <v>-2.5</v>
      </c>
      <c r="J141" s="166"/>
      <c r="K141" s="166"/>
      <c r="L141" s="170"/>
      <c r="M141" s="171"/>
      <c r="N141" s="166"/>
      <c r="O141" s="166"/>
      <c r="P141" s="166"/>
      <c r="Q141" s="166"/>
      <c r="R141" s="166"/>
      <c r="S141" s="166"/>
      <c r="T141" s="172"/>
      <c r="AT141" s="173" t="s">
        <v>140</v>
      </c>
      <c r="AU141" s="173" t="s">
        <v>75</v>
      </c>
      <c r="AV141" s="173" t="s">
        <v>75</v>
      </c>
      <c r="AW141" s="173" t="s">
        <v>95</v>
      </c>
      <c r="AX141" s="173" t="s">
        <v>67</v>
      </c>
      <c r="AY141" s="173" t="s">
        <v>131</v>
      </c>
    </row>
    <row r="142" spans="2:51" s="6" customFormat="1" ht="15.75" customHeight="1" x14ac:dyDescent="0.3">
      <c r="B142" s="165"/>
      <c r="C142" s="166"/>
      <c r="D142" s="167" t="s">
        <v>140</v>
      </c>
      <c r="E142" s="166"/>
      <c r="F142" s="168" t="s">
        <v>185</v>
      </c>
      <c r="G142" s="166"/>
      <c r="H142" s="169">
        <v>-3</v>
      </c>
      <c r="J142" s="166"/>
      <c r="K142" s="166"/>
      <c r="L142" s="170"/>
      <c r="M142" s="171"/>
      <c r="N142" s="166"/>
      <c r="O142" s="166"/>
      <c r="P142" s="166"/>
      <c r="Q142" s="166"/>
      <c r="R142" s="166"/>
      <c r="S142" s="166"/>
      <c r="T142" s="172"/>
      <c r="AT142" s="173" t="s">
        <v>140</v>
      </c>
      <c r="AU142" s="173" t="s">
        <v>75</v>
      </c>
      <c r="AV142" s="173" t="s">
        <v>75</v>
      </c>
      <c r="AW142" s="173" t="s">
        <v>95</v>
      </c>
      <c r="AX142" s="173" t="s">
        <v>67</v>
      </c>
      <c r="AY142" s="173" t="s">
        <v>131</v>
      </c>
    </row>
    <row r="143" spans="2:51" s="6" customFormat="1" ht="15.75" customHeight="1" x14ac:dyDescent="0.3">
      <c r="B143" s="165"/>
      <c r="C143" s="166"/>
      <c r="D143" s="167" t="s">
        <v>140</v>
      </c>
      <c r="E143" s="166"/>
      <c r="F143" s="168" t="s">
        <v>186</v>
      </c>
      <c r="G143" s="166"/>
      <c r="H143" s="169">
        <v>566.13</v>
      </c>
      <c r="J143" s="166"/>
      <c r="K143" s="166"/>
      <c r="L143" s="170"/>
      <c r="M143" s="171"/>
      <c r="N143" s="166"/>
      <c r="O143" s="166"/>
      <c r="P143" s="166"/>
      <c r="Q143" s="166"/>
      <c r="R143" s="166"/>
      <c r="S143" s="166"/>
      <c r="T143" s="172"/>
      <c r="AT143" s="173" t="s">
        <v>140</v>
      </c>
      <c r="AU143" s="173" t="s">
        <v>75</v>
      </c>
      <c r="AV143" s="173" t="s">
        <v>75</v>
      </c>
      <c r="AW143" s="173" t="s">
        <v>95</v>
      </c>
      <c r="AX143" s="173" t="s">
        <v>67</v>
      </c>
      <c r="AY143" s="173" t="s">
        <v>131</v>
      </c>
    </row>
    <row r="144" spans="2:51" s="6" customFormat="1" ht="15.75" customHeight="1" x14ac:dyDescent="0.3">
      <c r="B144" s="165"/>
      <c r="C144" s="166"/>
      <c r="D144" s="167" t="s">
        <v>140</v>
      </c>
      <c r="E144" s="166"/>
      <c r="F144" s="168" t="s">
        <v>187</v>
      </c>
      <c r="G144" s="166"/>
      <c r="H144" s="169">
        <v>-22.4</v>
      </c>
      <c r="J144" s="166"/>
      <c r="K144" s="166"/>
      <c r="L144" s="170"/>
      <c r="M144" s="171"/>
      <c r="N144" s="166"/>
      <c r="O144" s="166"/>
      <c r="P144" s="166"/>
      <c r="Q144" s="166"/>
      <c r="R144" s="166"/>
      <c r="S144" s="166"/>
      <c r="T144" s="172"/>
      <c r="AT144" s="173" t="s">
        <v>140</v>
      </c>
      <c r="AU144" s="173" t="s">
        <v>75</v>
      </c>
      <c r="AV144" s="173" t="s">
        <v>75</v>
      </c>
      <c r="AW144" s="173" t="s">
        <v>95</v>
      </c>
      <c r="AX144" s="173" t="s">
        <v>67</v>
      </c>
      <c r="AY144" s="173" t="s">
        <v>131</v>
      </c>
    </row>
    <row r="145" spans="2:65" s="6" customFormat="1" ht="15.75" customHeight="1" x14ac:dyDescent="0.3">
      <c r="B145" s="165"/>
      <c r="C145" s="166"/>
      <c r="D145" s="167" t="s">
        <v>140</v>
      </c>
      <c r="E145" s="166"/>
      <c r="F145" s="168" t="s">
        <v>188</v>
      </c>
      <c r="G145" s="166"/>
      <c r="H145" s="169">
        <v>-14.4</v>
      </c>
      <c r="J145" s="166"/>
      <c r="K145" s="166"/>
      <c r="L145" s="170"/>
      <c r="M145" s="171"/>
      <c r="N145" s="166"/>
      <c r="O145" s="166"/>
      <c r="P145" s="166"/>
      <c r="Q145" s="166"/>
      <c r="R145" s="166"/>
      <c r="S145" s="166"/>
      <c r="T145" s="172"/>
      <c r="AT145" s="173" t="s">
        <v>140</v>
      </c>
      <c r="AU145" s="173" t="s">
        <v>75</v>
      </c>
      <c r="AV145" s="173" t="s">
        <v>75</v>
      </c>
      <c r="AW145" s="173" t="s">
        <v>95</v>
      </c>
      <c r="AX145" s="173" t="s">
        <v>67</v>
      </c>
      <c r="AY145" s="173" t="s">
        <v>131</v>
      </c>
    </row>
    <row r="146" spans="2:65" s="6" customFormat="1" ht="15.75" customHeight="1" x14ac:dyDescent="0.3">
      <c r="B146" s="165"/>
      <c r="C146" s="166"/>
      <c r="D146" s="167" t="s">
        <v>140</v>
      </c>
      <c r="E146" s="166"/>
      <c r="F146" s="168" t="s">
        <v>189</v>
      </c>
      <c r="G146" s="166"/>
      <c r="H146" s="169">
        <v>-25.6</v>
      </c>
      <c r="J146" s="166"/>
      <c r="K146" s="166"/>
      <c r="L146" s="170"/>
      <c r="M146" s="171"/>
      <c r="N146" s="166"/>
      <c r="O146" s="166"/>
      <c r="P146" s="166"/>
      <c r="Q146" s="166"/>
      <c r="R146" s="166"/>
      <c r="S146" s="166"/>
      <c r="T146" s="172"/>
      <c r="AT146" s="173" t="s">
        <v>140</v>
      </c>
      <c r="AU146" s="173" t="s">
        <v>75</v>
      </c>
      <c r="AV146" s="173" t="s">
        <v>75</v>
      </c>
      <c r="AW146" s="173" t="s">
        <v>95</v>
      </c>
      <c r="AX146" s="173" t="s">
        <v>67</v>
      </c>
      <c r="AY146" s="173" t="s">
        <v>131</v>
      </c>
    </row>
    <row r="147" spans="2:65" s="6" customFormat="1" ht="15.75" customHeight="1" x14ac:dyDescent="0.3">
      <c r="B147" s="165"/>
      <c r="C147" s="166"/>
      <c r="D147" s="167" t="s">
        <v>140</v>
      </c>
      <c r="E147" s="166"/>
      <c r="F147" s="168" t="s">
        <v>190</v>
      </c>
      <c r="G147" s="166"/>
      <c r="H147" s="169">
        <v>-24</v>
      </c>
      <c r="J147" s="166"/>
      <c r="K147" s="166"/>
      <c r="L147" s="170"/>
      <c r="M147" s="171"/>
      <c r="N147" s="166"/>
      <c r="O147" s="166"/>
      <c r="P147" s="166"/>
      <c r="Q147" s="166"/>
      <c r="R147" s="166"/>
      <c r="S147" s="166"/>
      <c r="T147" s="172"/>
      <c r="AT147" s="173" t="s">
        <v>140</v>
      </c>
      <c r="AU147" s="173" t="s">
        <v>75</v>
      </c>
      <c r="AV147" s="173" t="s">
        <v>75</v>
      </c>
      <c r="AW147" s="173" t="s">
        <v>95</v>
      </c>
      <c r="AX147" s="173" t="s">
        <v>67</v>
      </c>
      <c r="AY147" s="173" t="s">
        <v>131</v>
      </c>
    </row>
    <row r="148" spans="2:65" s="6" customFormat="1" ht="15.75" customHeight="1" x14ac:dyDescent="0.3">
      <c r="B148" s="165"/>
      <c r="C148" s="166"/>
      <c r="D148" s="167" t="s">
        <v>140</v>
      </c>
      <c r="E148" s="166"/>
      <c r="F148" s="168" t="s">
        <v>191</v>
      </c>
      <c r="G148" s="166"/>
      <c r="H148" s="169">
        <v>905.26199999999994</v>
      </c>
      <c r="J148" s="166"/>
      <c r="K148" s="166"/>
      <c r="L148" s="170"/>
      <c r="M148" s="171"/>
      <c r="N148" s="166"/>
      <c r="O148" s="166"/>
      <c r="P148" s="166"/>
      <c r="Q148" s="166"/>
      <c r="R148" s="166"/>
      <c r="S148" s="166"/>
      <c r="T148" s="172"/>
      <c r="AT148" s="173" t="s">
        <v>140</v>
      </c>
      <c r="AU148" s="173" t="s">
        <v>75</v>
      </c>
      <c r="AV148" s="173" t="s">
        <v>75</v>
      </c>
      <c r="AW148" s="173" t="s">
        <v>95</v>
      </c>
      <c r="AX148" s="173" t="s">
        <v>67</v>
      </c>
      <c r="AY148" s="173" t="s">
        <v>131</v>
      </c>
    </row>
    <row r="149" spans="2:65" s="6" customFormat="1" ht="15.75" customHeight="1" x14ac:dyDescent="0.3">
      <c r="B149" s="165"/>
      <c r="C149" s="166"/>
      <c r="D149" s="167" t="s">
        <v>140</v>
      </c>
      <c r="E149" s="166"/>
      <c r="F149" s="168" t="s">
        <v>192</v>
      </c>
      <c r="G149" s="166"/>
      <c r="H149" s="169">
        <v>-39.200000000000003</v>
      </c>
      <c r="J149" s="166"/>
      <c r="K149" s="166"/>
      <c r="L149" s="170"/>
      <c r="M149" s="171"/>
      <c r="N149" s="166"/>
      <c r="O149" s="166"/>
      <c r="P149" s="166"/>
      <c r="Q149" s="166"/>
      <c r="R149" s="166"/>
      <c r="S149" s="166"/>
      <c r="T149" s="172"/>
      <c r="AT149" s="173" t="s">
        <v>140</v>
      </c>
      <c r="AU149" s="173" t="s">
        <v>75</v>
      </c>
      <c r="AV149" s="173" t="s">
        <v>75</v>
      </c>
      <c r="AW149" s="173" t="s">
        <v>95</v>
      </c>
      <c r="AX149" s="173" t="s">
        <v>67</v>
      </c>
      <c r="AY149" s="173" t="s">
        <v>131</v>
      </c>
    </row>
    <row r="150" spans="2:65" s="6" customFormat="1" ht="15.75" customHeight="1" x14ac:dyDescent="0.3">
      <c r="B150" s="165"/>
      <c r="C150" s="166"/>
      <c r="D150" s="167" t="s">
        <v>140</v>
      </c>
      <c r="E150" s="166"/>
      <c r="F150" s="168" t="s">
        <v>193</v>
      </c>
      <c r="G150" s="166"/>
      <c r="H150" s="169">
        <v>-25.2</v>
      </c>
      <c r="J150" s="166"/>
      <c r="K150" s="166"/>
      <c r="L150" s="170"/>
      <c r="M150" s="171"/>
      <c r="N150" s="166"/>
      <c r="O150" s="166"/>
      <c r="P150" s="166"/>
      <c r="Q150" s="166"/>
      <c r="R150" s="166"/>
      <c r="S150" s="166"/>
      <c r="T150" s="172"/>
      <c r="AT150" s="173" t="s">
        <v>140</v>
      </c>
      <c r="AU150" s="173" t="s">
        <v>75</v>
      </c>
      <c r="AV150" s="173" t="s">
        <v>75</v>
      </c>
      <c r="AW150" s="173" t="s">
        <v>95</v>
      </c>
      <c r="AX150" s="173" t="s">
        <v>67</v>
      </c>
      <c r="AY150" s="173" t="s">
        <v>131</v>
      </c>
    </row>
    <row r="151" spans="2:65" s="6" customFormat="1" ht="15.75" customHeight="1" x14ac:dyDescent="0.3">
      <c r="B151" s="165"/>
      <c r="C151" s="166"/>
      <c r="D151" s="167" t="s">
        <v>140</v>
      </c>
      <c r="E151" s="166"/>
      <c r="F151" s="168" t="s">
        <v>194</v>
      </c>
      <c r="G151" s="166"/>
      <c r="H151" s="169">
        <v>-44.8</v>
      </c>
      <c r="J151" s="166"/>
      <c r="K151" s="166"/>
      <c r="L151" s="170"/>
      <c r="M151" s="171"/>
      <c r="N151" s="166"/>
      <c r="O151" s="166"/>
      <c r="P151" s="166"/>
      <c r="Q151" s="166"/>
      <c r="R151" s="166"/>
      <c r="S151" s="166"/>
      <c r="T151" s="172"/>
      <c r="AT151" s="173" t="s">
        <v>140</v>
      </c>
      <c r="AU151" s="173" t="s">
        <v>75</v>
      </c>
      <c r="AV151" s="173" t="s">
        <v>75</v>
      </c>
      <c r="AW151" s="173" t="s">
        <v>95</v>
      </c>
      <c r="AX151" s="173" t="s">
        <v>67</v>
      </c>
      <c r="AY151" s="173" t="s">
        <v>131</v>
      </c>
    </row>
    <row r="152" spans="2:65" s="6" customFormat="1" ht="15.75" customHeight="1" x14ac:dyDescent="0.3">
      <c r="B152" s="165"/>
      <c r="C152" s="166"/>
      <c r="D152" s="167" t="s">
        <v>140</v>
      </c>
      <c r="E152" s="166"/>
      <c r="F152" s="168" t="s">
        <v>195</v>
      </c>
      <c r="G152" s="166"/>
      <c r="H152" s="169">
        <v>-42</v>
      </c>
      <c r="J152" s="166"/>
      <c r="K152" s="166"/>
      <c r="L152" s="170"/>
      <c r="M152" s="171"/>
      <c r="N152" s="166"/>
      <c r="O152" s="166"/>
      <c r="P152" s="166"/>
      <c r="Q152" s="166"/>
      <c r="R152" s="166"/>
      <c r="S152" s="166"/>
      <c r="T152" s="172"/>
      <c r="AT152" s="173" t="s">
        <v>140</v>
      </c>
      <c r="AU152" s="173" t="s">
        <v>75</v>
      </c>
      <c r="AV152" s="173" t="s">
        <v>75</v>
      </c>
      <c r="AW152" s="173" t="s">
        <v>95</v>
      </c>
      <c r="AX152" s="173" t="s">
        <v>67</v>
      </c>
      <c r="AY152" s="173" t="s">
        <v>131</v>
      </c>
    </row>
    <row r="153" spans="2:65" s="6" customFormat="1" ht="15.75" customHeight="1" x14ac:dyDescent="0.3">
      <c r="B153" s="174"/>
      <c r="C153" s="175"/>
      <c r="D153" s="167" t="s">
        <v>140</v>
      </c>
      <c r="E153" s="175"/>
      <c r="F153" s="176" t="s">
        <v>151</v>
      </c>
      <c r="G153" s="175"/>
      <c r="H153" s="177">
        <v>1927.2650000000001</v>
      </c>
      <c r="J153" s="175"/>
      <c r="K153" s="175"/>
      <c r="L153" s="178"/>
      <c r="M153" s="179"/>
      <c r="N153" s="175"/>
      <c r="O153" s="175"/>
      <c r="P153" s="175"/>
      <c r="Q153" s="175"/>
      <c r="R153" s="175"/>
      <c r="S153" s="175"/>
      <c r="T153" s="180"/>
      <c r="AT153" s="181" t="s">
        <v>140</v>
      </c>
      <c r="AU153" s="181" t="s">
        <v>75</v>
      </c>
      <c r="AV153" s="181" t="s">
        <v>81</v>
      </c>
      <c r="AW153" s="181" t="s">
        <v>95</v>
      </c>
      <c r="AX153" s="181" t="s">
        <v>71</v>
      </c>
      <c r="AY153" s="181" t="s">
        <v>131</v>
      </c>
    </row>
    <row r="154" spans="2:65" s="6" customFormat="1" ht="15.75" customHeight="1" x14ac:dyDescent="0.3">
      <c r="B154" s="23"/>
      <c r="C154" s="145" t="s">
        <v>81</v>
      </c>
      <c r="D154" s="145" t="s">
        <v>134</v>
      </c>
      <c r="E154" s="146" t="s">
        <v>196</v>
      </c>
      <c r="F154" s="147" t="s">
        <v>197</v>
      </c>
      <c r="G154" s="148" t="s">
        <v>137</v>
      </c>
      <c r="H154" s="149">
        <v>744.63</v>
      </c>
      <c r="I154" s="150"/>
      <c r="J154" s="151">
        <f>ROUND($I$154*$H$154,1)</f>
        <v>0</v>
      </c>
      <c r="K154" s="147" t="s">
        <v>138</v>
      </c>
      <c r="L154" s="43"/>
      <c r="M154" s="152"/>
      <c r="N154" s="153" t="s">
        <v>38</v>
      </c>
      <c r="O154" s="24"/>
      <c r="P154" s="154">
        <f>$O$154*$H$154</f>
        <v>0</v>
      </c>
      <c r="Q154" s="154">
        <v>8.1600000000000006E-2</v>
      </c>
      <c r="R154" s="154">
        <f>$Q$154*$H$154</f>
        <v>60.761808000000002</v>
      </c>
      <c r="S154" s="154">
        <v>0</v>
      </c>
      <c r="T154" s="155">
        <f>$S$154*$H$154</f>
        <v>0</v>
      </c>
      <c r="AR154" s="89" t="s">
        <v>81</v>
      </c>
      <c r="AT154" s="89" t="s">
        <v>134</v>
      </c>
      <c r="AU154" s="89" t="s">
        <v>75</v>
      </c>
      <c r="AY154" s="6" t="s">
        <v>131</v>
      </c>
      <c r="BE154" s="156">
        <f>IF($N$154="základní",$J$154,0)</f>
        <v>0</v>
      </c>
      <c r="BF154" s="156">
        <f>IF($N$154="snížená",$J$154,0)</f>
        <v>0</v>
      </c>
      <c r="BG154" s="156">
        <f>IF($N$154="zákl. přenesená",$J$154,0)</f>
        <v>0</v>
      </c>
      <c r="BH154" s="156">
        <f>IF($N$154="sníž. přenesená",$J$154,0)</f>
        <v>0</v>
      </c>
      <c r="BI154" s="156">
        <f>IF($N$154="nulová",$J$154,0)</f>
        <v>0</v>
      </c>
      <c r="BJ154" s="89" t="s">
        <v>71</v>
      </c>
      <c r="BK154" s="156">
        <f>ROUND($I$154*$H$154,1)</f>
        <v>0</v>
      </c>
      <c r="BL154" s="89" t="s">
        <v>81</v>
      </c>
      <c r="BM154" s="89" t="s">
        <v>198</v>
      </c>
    </row>
    <row r="155" spans="2:65" s="6" customFormat="1" ht="15.75" customHeight="1" x14ac:dyDescent="0.3">
      <c r="B155" s="157"/>
      <c r="C155" s="158"/>
      <c r="D155" s="159" t="s">
        <v>140</v>
      </c>
      <c r="E155" s="160"/>
      <c r="F155" s="160" t="s">
        <v>141</v>
      </c>
      <c r="G155" s="158"/>
      <c r="H155" s="158"/>
      <c r="J155" s="158"/>
      <c r="K155" s="158"/>
      <c r="L155" s="161"/>
      <c r="M155" s="162"/>
      <c r="N155" s="158"/>
      <c r="O155" s="158"/>
      <c r="P155" s="158"/>
      <c r="Q155" s="158"/>
      <c r="R155" s="158"/>
      <c r="S155" s="158"/>
      <c r="T155" s="163"/>
      <c r="AT155" s="164" t="s">
        <v>140</v>
      </c>
      <c r="AU155" s="164" t="s">
        <v>75</v>
      </c>
      <c r="AV155" s="164" t="s">
        <v>71</v>
      </c>
      <c r="AW155" s="164" t="s">
        <v>95</v>
      </c>
      <c r="AX155" s="164" t="s">
        <v>67</v>
      </c>
      <c r="AY155" s="164" t="s">
        <v>131</v>
      </c>
    </row>
    <row r="156" spans="2:65" s="6" customFormat="1" ht="15.75" customHeight="1" x14ac:dyDescent="0.3">
      <c r="B156" s="165"/>
      <c r="C156" s="166"/>
      <c r="D156" s="167" t="s">
        <v>140</v>
      </c>
      <c r="E156" s="166"/>
      <c r="F156" s="168" t="s">
        <v>142</v>
      </c>
      <c r="G156" s="166"/>
      <c r="H156" s="169">
        <v>35.61</v>
      </c>
      <c r="J156" s="166"/>
      <c r="K156" s="166"/>
      <c r="L156" s="170"/>
      <c r="M156" s="171"/>
      <c r="N156" s="166"/>
      <c r="O156" s="166"/>
      <c r="P156" s="166"/>
      <c r="Q156" s="166"/>
      <c r="R156" s="166"/>
      <c r="S156" s="166"/>
      <c r="T156" s="172"/>
      <c r="AT156" s="173" t="s">
        <v>140</v>
      </c>
      <c r="AU156" s="173" t="s">
        <v>75</v>
      </c>
      <c r="AV156" s="173" t="s">
        <v>75</v>
      </c>
      <c r="AW156" s="173" t="s">
        <v>95</v>
      </c>
      <c r="AX156" s="173" t="s">
        <v>67</v>
      </c>
      <c r="AY156" s="173" t="s">
        <v>131</v>
      </c>
    </row>
    <row r="157" spans="2:65" s="6" customFormat="1" ht="15.75" customHeight="1" x14ac:dyDescent="0.3">
      <c r="B157" s="165"/>
      <c r="C157" s="166"/>
      <c r="D157" s="167" t="s">
        <v>140</v>
      </c>
      <c r="E157" s="166"/>
      <c r="F157" s="168" t="s">
        <v>143</v>
      </c>
      <c r="G157" s="166"/>
      <c r="H157" s="169">
        <v>23.36</v>
      </c>
      <c r="J157" s="166"/>
      <c r="K157" s="166"/>
      <c r="L157" s="170"/>
      <c r="M157" s="171"/>
      <c r="N157" s="166"/>
      <c r="O157" s="166"/>
      <c r="P157" s="166"/>
      <c r="Q157" s="166"/>
      <c r="R157" s="166"/>
      <c r="S157" s="166"/>
      <c r="T157" s="172"/>
      <c r="AT157" s="173" t="s">
        <v>140</v>
      </c>
      <c r="AU157" s="173" t="s">
        <v>75</v>
      </c>
      <c r="AV157" s="173" t="s">
        <v>75</v>
      </c>
      <c r="AW157" s="173" t="s">
        <v>95</v>
      </c>
      <c r="AX157" s="173" t="s">
        <v>67</v>
      </c>
      <c r="AY157" s="173" t="s">
        <v>131</v>
      </c>
    </row>
    <row r="158" spans="2:65" s="6" customFormat="1" ht="15.75" customHeight="1" x14ac:dyDescent="0.3">
      <c r="B158" s="165"/>
      <c r="C158" s="166"/>
      <c r="D158" s="167" t="s">
        <v>140</v>
      </c>
      <c r="E158" s="166"/>
      <c r="F158" s="168" t="s">
        <v>144</v>
      </c>
      <c r="G158" s="166"/>
      <c r="H158" s="169">
        <v>74.25</v>
      </c>
      <c r="J158" s="166"/>
      <c r="K158" s="166"/>
      <c r="L158" s="170"/>
      <c r="M158" s="171"/>
      <c r="N158" s="166"/>
      <c r="O158" s="166"/>
      <c r="P158" s="166"/>
      <c r="Q158" s="166"/>
      <c r="R158" s="166"/>
      <c r="S158" s="166"/>
      <c r="T158" s="172"/>
      <c r="AT158" s="173" t="s">
        <v>140</v>
      </c>
      <c r="AU158" s="173" t="s">
        <v>75</v>
      </c>
      <c r="AV158" s="173" t="s">
        <v>75</v>
      </c>
      <c r="AW158" s="173" t="s">
        <v>95</v>
      </c>
      <c r="AX158" s="173" t="s">
        <v>67</v>
      </c>
      <c r="AY158" s="173" t="s">
        <v>131</v>
      </c>
    </row>
    <row r="159" spans="2:65" s="6" customFormat="1" ht="15.75" customHeight="1" x14ac:dyDescent="0.3">
      <c r="B159" s="165"/>
      <c r="C159" s="166"/>
      <c r="D159" s="167" t="s">
        <v>140</v>
      </c>
      <c r="E159" s="166"/>
      <c r="F159" s="168" t="s">
        <v>145</v>
      </c>
      <c r="G159" s="166"/>
      <c r="H159" s="169">
        <v>119.85</v>
      </c>
      <c r="J159" s="166"/>
      <c r="K159" s="166"/>
      <c r="L159" s="170"/>
      <c r="M159" s="171"/>
      <c r="N159" s="166"/>
      <c r="O159" s="166"/>
      <c r="P159" s="166"/>
      <c r="Q159" s="166"/>
      <c r="R159" s="166"/>
      <c r="S159" s="166"/>
      <c r="T159" s="172"/>
      <c r="AT159" s="173" t="s">
        <v>140</v>
      </c>
      <c r="AU159" s="173" t="s">
        <v>75</v>
      </c>
      <c r="AV159" s="173" t="s">
        <v>75</v>
      </c>
      <c r="AW159" s="173" t="s">
        <v>95</v>
      </c>
      <c r="AX159" s="173" t="s">
        <v>67</v>
      </c>
      <c r="AY159" s="173" t="s">
        <v>131</v>
      </c>
    </row>
    <row r="160" spans="2:65" s="6" customFormat="1" ht="15.75" customHeight="1" x14ac:dyDescent="0.3">
      <c r="B160" s="165"/>
      <c r="C160" s="166"/>
      <c r="D160" s="167" t="s">
        <v>140</v>
      </c>
      <c r="E160" s="166"/>
      <c r="F160" s="168" t="s">
        <v>146</v>
      </c>
      <c r="G160" s="166"/>
      <c r="H160" s="169">
        <v>18.440000000000001</v>
      </c>
      <c r="J160" s="166"/>
      <c r="K160" s="166"/>
      <c r="L160" s="170"/>
      <c r="M160" s="171"/>
      <c r="N160" s="166"/>
      <c r="O160" s="166"/>
      <c r="P160" s="166"/>
      <c r="Q160" s="166"/>
      <c r="R160" s="166"/>
      <c r="S160" s="166"/>
      <c r="T160" s="172"/>
      <c r="AT160" s="173" t="s">
        <v>140</v>
      </c>
      <c r="AU160" s="173" t="s">
        <v>75</v>
      </c>
      <c r="AV160" s="173" t="s">
        <v>75</v>
      </c>
      <c r="AW160" s="173" t="s">
        <v>95</v>
      </c>
      <c r="AX160" s="173" t="s">
        <v>67</v>
      </c>
      <c r="AY160" s="173" t="s">
        <v>131</v>
      </c>
    </row>
    <row r="161" spans="2:65" s="6" customFormat="1" ht="15.75" customHeight="1" x14ac:dyDescent="0.3">
      <c r="B161" s="165"/>
      <c r="C161" s="166"/>
      <c r="D161" s="167" t="s">
        <v>140</v>
      </c>
      <c r="E161" s="166"/>
      <c r="F161" s="168" t="s">
        <v>147</v>
      </c>
      <c r="G161" s="166"/>
      <c r="H161" s="169">
        <v>192.56</v>
      </c>
      <c r="J161" s="166"/>
      <c r="K161" s="166"/>
      <c r="L161" s="170"/>
      <c r="M161" s="171"/>
      <c r="N161" s="166"/>
      <c r="O161" s="166"/>
      <c r="P161" s="166"/>
      <c r="Q161" s="166"/>
      <c r="R161" s="166"/>
      <c r="S161" s="166"/>
      <c r="T161" s="172"/>
      <c r="AT161" s="173" t="s">
        <v>140</v>
      </c>
      <c r="AU161" s="173" t="s">
        <v>75</v>
      </c>
      <c r="AV161" s="173" t="s">
        <v>75</v>
      </c>
      <c r="AW161" s="173" t="s">
        <v>95</v>
      </c>
      <c r="AX161" s="173" t="s">
        <v>67</v>
      </c>
      <c r="AY161" s="173" t="s">
        <v>131</v>
      </c>
    </row>
    <row r="162" spans="2:65" s="6" customFormat="1" ht="15.75" customHeight="1" x14ac:dyDescent="0.3">
      <c r="B162" s="165"/>
      <c r="C162" s="166"/>
      <c r="D162" s="167" t="s">
        <v>140</v>
      </c>
      <c r="E162" s="166"/>
      <c r="F162" s="168" t="s">
        <v>148</v>
      </c>
      <c r="G162" s="166"/>
      <c r="H162" s="169">
        <v>280.56</v>
      </c>
      <c r="J162" s="166"/>
      <c r="K162" s="166"/>
      <c r="L162" s="170"/>
      <c r="M162" s="171"/>
      <c r="N162" s="166"/>
      <c r="O162" s="166"/>
      <c r="P162" s="166"/>
      <c r="Q162" s="166"/>
      <c r="R162" s="166"/>
      <c r="S162" s="166"/>
      <c r="T162" s="172"/>
      <c r="AT162" s="173" t="s">
        <v>140</v>
      </c>
      <c r="AU162" s="173" t="s">
        <v>75</v>
      </c>
      <c r="AV162" s="173" t="s">
        <v>75</v>
      </c>
      <c r="AW162" s="173" t="s">
        <v>95</v>
      </c>
      <c r="AX162" s="173" t="s">
        <v>67</v>
      </c>
      <c r="AY162" s="173" t="s">
        <v>131</v>
      </c>
    </row>
    <row r="163" spans="2:65" s="6" customFormat="1" ht="15.75" customHeight="1" x14ac:dyDescent="0.3">
      <c r="B163" s="174"/>
      <c r="C163" s="175"/>
      <c r="D163" s="167" t="s">
        <v>140</v>
      </c>
      <c r="E163" s="175"/>
      <c r="F163" s="176" t="s">
        <v>151</v>
      </c>
      <c r="G163" s="175"/>
      <c r="H163" s="177">
        <v>744.63</v>
      </c>
      <c r="J163" s="175"/>
      <c r="K163" s="175"/>
      <c r="L163" s="178"/>
      <c r="M163" s="179"/>
      <c r="N163" s="175"/>
      <c r="O163" s="175"/>
      <c r="P163" s="175"/>
      <c r="Q163" s="175"/>
      <c r="R163" s="175"/>
      <c r="S163" s="175"/>
      <c r="T163" s="180"/>
      <c r="AT163" s="181" t="s">
        <v>140</v>
      </c>
      <c r="AU163" s="181" t="s">
        <v>75</v>
      </c>
      <c r="AV163" s="181" t="s">
        <v>81</v>
      </c>
      <c r="AW163" s="181" t="s">
        <v>95</v>
      </c>
      <c r="AX163" s="181" t="s">
        <v>71</v>
      </c>
      <c r="AY163" s="181" t="s">
        <v>131</v>
      </c>
    </row>
    <row r="164" spans="2:65" s="6" customFormat="1" ht="15.75" customHeight="1" x14ac:dyDescent="0.3">
      <c r="B164" s="23"/>
      <c r="C164" s="145" t="s">
        <v>84</v>
      </c>
      <c r="D164" s="145" t="s">
        <v>134</v>
      </c>
      <c r="E164" s="146" t="s">
        <v>199</v>
      </c>
      <c r="F164" s="147" t="s">
        <v>200</v>
      </c>
      <c r="G164" s="148" t="s">
        <v>137</v>
      </c>
      <c r="H164" s="149">
        <v>398.08300000000003</v>
      </c>
      <c r="I164" s="150"/>
      <c r="J164" s="151">
        <f>ROUND($I$164*$H$164,1)</f>
        <v>0</v>
      </c>
      <c r="K164" s="147" t="s">
        <v>138</v>
      </c>
      <c r="L164" s="43"/>
      <c r="M164" s="152"/>
      <c r="N164" s="153" t="s">
        <v>38</v>
      </c>
      <c r="O164" s="24"/>
      <c r="P164" s="154">
        <f>$O$164*$H$164</f>
        <v>0</v>
      </c>
      <c r="Q164" s="154">
        <v>9.1800000000000007E-2</v>
      </c>
      <c r="R164" s="154">
        <f>$Q$164*$H$164</f>
        <v>36.544019400000003</v>
      </c>
      <c r="S164" s="154">
        <v>0</v>
      </c>
      <c r="T164" s="155">
        <f>$S$164*$H$164</f>
        <v>0</v>
      </c>
      <c r="AR164" s="89" t="s">
        <v>81</v>
      </c>
      <c r="AT164" s="89" t="s">
        <v>134</v>
      </c>
      <c r="AU164" s="89" t="s">
        <v>75</v>
      </c>
      <c r="AY164" s="6" t="s">
        <v>131</v>
      </c>
      <c r="BE164" s="156">
        <f>IF($N$164="základní",$J$164,0)</f>
        <v>0</v>
      </c>
      <c r="BF164" s="156">
        <f>IF($N$164="snížená",$J$164,0)</f>
        <v>0</v>
      </c>
      <c r="BG164" s="156">
        <f>IF($N$164="zákl. přenesená",$J$164,0)</f>
        <v>0</v>
      </c>
      <c r="BH164" s="156">
        <f>IF($N$164="sníž. přenesená",$J$164,0)</f>
        <v>0</v>
      </c>
      <c r="BI164" s="156">
        <f>IF($N$164="nulová",$J$164,0)</f>
        <v>0</v>
      </c>
      <c r="BJ164" s="89" t="s">
        <v>71</v>
      </c>
      <c r="BK164" s="156">
        <f>ROUND($I$164*$H$164,1)</f>
        <v>0</v>
      </c>
      <c r="BL164" s="89" t="s">
        <v>81</v>
      </c>
      <c r="BM164" s="89" t="s">
        <v>201</v>
      </c>
    </row>
    <row r="165" spans="2:65" s="6" customFormat="1" ht="15.75" customHeight="1" x14ac:dyDescent="0.3">
      <c r="B165" s="157"/>
      <c r="C165" s="158"/>
      <c r="D165" s="159" t="s">
        <v>140</v>
      </c>
      <c r="E165" s="160"/>
      <c r="F165" s="160" t="s">
        <v>149</v>
      </c>
      <c r="G165" s="158"/>
      <c r="H165" s="158"/>
      <c r="J165" s="158"/>
      <c r="K165" s="158"/>
      <c r="L165" s="161"/>
      <c r="M165" s="162"/>
      <c r="N165" s="158"/>
      <c r="O165" s="158"/>
      <c r="P165" s="158"/>
      <c r="Q165" s="158"/>
      <c r="R165" s="158"/>
      <c r="S165" s="158"/>
      <c r="T165" s="163"/>
      <c r="AT165" s="164" t="s">
        <v>140</v>
      </c>
      <c r="AU165" s="164" t="s">
        <v>75</v>
      </c>
      <c r="AV165" s="164" t="s">
        <v>71</v>
      </c>
      <c r="AW165" s="164" t="s">
        <v>95</v>
      </c>
      <c r="AX165" s="164" t="s">
        <v>67</v>
      </c>
      <c r="AY165" s="164" t="s">
        <v>131</v>
      </c>
    </row>
    <row r="166" spans="2:65" s="6" customFormat="1" ht="15.75" customHeight="1" x14ac:dyDescent="0.3">
      <c r="B166" s="165"/>
      <c r="C166" s="166"/>
      <c r="D166" s="167" t="s">
        <v>140</v>
      </c>
      <c r="E166" s="166"/>
      <c r="F166" s="168" t="s">
        <v>150</v>
      </c>
      <c r="G166" s="166"/>
      <c r="H166" s="169">
        <v>398.08300000000003</v>
      </c>
      <c r="J166" s="166"/>
      <c r="K166" s="166"/>
      <c r="L166" s="170"/>
      <c r="M166" s="171"/>
      <c r="N166" s="166"/>
      <c r="O166" s="166"/>
      <c r="P166" s="166"/>
      <c r="Q166" s="166"/>
      <c r="R166" s="166"/>
      <c r="S166" s="166"/>
      <c r="T166" s="172"/>
      <c r="AT166" s="173" t="s">
        <v>140</v>
      </c>
      <c r="AU166" s="173" t="s">
        <v>75</v>
      </c>
      <c r="AV166" s="173" t="s">
        <v>75</v>
      </c>
      <c r="AW166" s="173" t="s">
        <v>95</v>
      </c>
      <c r="AX166" s="173" t="s">
        <v>67</v>
      </c>
      <c r="AY166" s="173" t="s">
        <v>131</v>
      </c>
    </row>
    <row r="167" spans="2:65" s="6" customFormat="1" ht="15.75" customHeight="1" x14ac:dyDescent="0.3">
      <c r="B167" s="174"/>
      <c r="C167" s="175"/>
      <c r="D167" s="167" t="s">
        <v>140</v>
      </c>
      <c r="E167" s="175"/>
      <c r="F167" s="176" t="s">
        <v>151</v>
      </c>
      <c r="G167" s="175"/>
      <c r="H167" s="177">
        <v>398.08300000000003</v>
      </c>
      <c r="J167" s="175"/>
      <c r="K167" s="175"/>
      <c r="L167" s="178"/>
      <c r="M167" s="179"/>
      <c r="N167" s="175"/>
      <c r="O167" s="175"/>
      <c r="P167" s="175"/>
      <c r="Q167" s="175"/>
      <c r="R167" s="175"/>
      <c r="S167" s="175"/>
      <c r="T167" s="180"/>
      <c r="AT167" s="181" t="s">
        <v>140</v>
      </c>
      <c r="AU167" s="181" t="s">
        <v>75</v>
      </c>
      <c r="AV167" s="181" t="s">
        <v>81</v>
      </c>
      <c r="AW167" s="181" t="s">
        <v>95</v>
      </c>
      <c r="AX167" s="181" t="s">
        <v>71</v>
      </c>
      <c r="AY167" s="181" t="s">
        <v>131</v>
      </c>
    </row>
    <row r="168" spans="2:65" s="6" customFormat="1" ht="15.75" customHeight="1" x14ac:dyDescent="0.3">
      <c r="B168" s="23"/>
      <c r="C168" s="145" t="s">
        <v>132</v>
      </c>
      <c r="D168" s="145" t="s">
        <v>134</v>
      </c>
      <c r="E168" s="146" t="s">
        <v>202</v>
      </c>
      <c r="F168" s="147" t="s">
        <v>203</v>
      </c>
      <c r="G168" s="148" t="s">
        <v>137</v>
      </c>
      <c r="H168" s="149">
        <v>1142.713</v>
      </c>
      <c r="I168" s="150"/>
      <c r="J168" s="151">
        <f>ROUND($I$168*$H$168,1)</f>
        <v>0</v>
      </c>
      <c r="K168" s="147" t="s">
        <v>138</v>
      </c>
      <c r="L168" s="43"/>
      <c r="M168" s="152"/>
      <c r="N168" s="153" t="s">
        <v>38</v>
      </c>
      <c r="O168" s="24"/>
      <c r="P168" s="154">
        <f>$O$168*$H$168</f>
        <v>0</v>
      </c>
      <c r="Q168" s="154">
        <v>1.2E-4</v>
      </c>
      <c r="R168" s="154">
        <f>$Q$168*$H$168</f>
        <v>0.13712556000000001</v>
      </c>
      <c r="S168" s="154">
        <v>0</v>
      </c>
      <c r="T168" s="155">
        <f>$S$168*$H$168</f>
        <v>0</v>
      </c>
      <c r="AR168" s="89" t="s">
        <v>81</v>
      </c>
      <c r="AT168" s="89" t="s">
        <v>134</v>
      </c>
      <c r="AU168" s="89" t="s">
        <v>75</v>
      </c>
      <c r="AY168" s="6" t="s">
        <v>131</v>
      </c>
      <c r="BE168" s="156">
        <f>IF($N$168="základní",$J$168,0)</f>
        <v>0</v>
      </c>
      <c r="BF168" s="156">
        <f>IF($N$168="snížená",$J$168,0)</f>
        <v>0</v>
      </c>
      <c r="BG168" s="156">
        <f>IF($N$168="zákl. přenesená",$J$168,0)</f>
        <v>0</v>
      </c>
      <c r="BH168" s="156">
        <f>IF($N$168="sníž. přenesená",$J$168,0)</f>
        <v>0</v>
      </c>
      <c r="BI168" s="156">
        <f>IF($N$168="nulová",$J$168,0)</f>
        <v>0</v>
      </c>
      <c r="BJ168" s="89" t="s">
        <v>71</v>
      </c>
      <c r="BK168" s="156">
        <f>ROUND($I$168*$H$168,1)</f>
        <v>0</v>
      </c>
      <c r="BL168" s="89" t="s">
        <v>81</v>
      </c>
      <c r="BM168" s="89" t="s">
        <v>204</v>
      </c>
    </row>
    <row r="169" spans="2:65" s="6" customFormat="1" ht="15.75" customHeight="1" x14ac:dyDescent="0.3">
      <c r="B169" s="157"/>
      <c r="C169" s="158"/>
      <c r="D169" s="159" t="s">
        <v>140</v>
      </c>
      <c r="E169" s="160"/>
      <c r="F169" s="160" t="s">
        <v>141</v>
      </c>
      <c r="G169" s="158"/>
      <c r="H169" s="158"/>
      <c r="J169" s="158"/>
      <c r="K169" s="158"/>
      <c r="L169" s="161"/>
      <c r="M169" s="162"/>
      <c r="N169" s="158"/>
      <c r="O169" s="158"/>
      <c r="P169" s="158"/>
      <c r="Q169" s="158"/>
      <c r="R169" s="158"/>
      <c r="S169" s="158"/>
      <c r="T169" s="163"/>
      <c r="AT169" s="164" t="s">
        <v>140</v>
      </c>
      <c r="AU169" s="164" t="s">
        <v>75</v>
      </c>
      <c r="AV169" s="164" t="s">
        <v>71</v>
      </c>
      <c r="AW169" s="164" t="s">
        <v>95</v>
      </c>
      <c r="AX169" s="164" t="s">
        <v>67</v>
      </c>
      <c r="AY169" s="164" t="s">
        <v>131</v>
      </c>
    </row>
    <row r="170" spans="2:65" s="6" customFormat="1" ht="15.75" customHeight="1" x14ac:dyDescent="0.3">
      <c r="B170" s="165"/>
      <c r="C170" s="166"/>
      <c r="D170" s="167" t="s">
        <v>140</v>
      </c>
      <c r="E170" s="166"/>
      <c r="F170" s="168" t="s">
        <v>142</v>
      </c>
      <c r="G170" s="166"/>
      <c r="H170" s="169">
        <v>35.61</v>
      </c>
      <c r="J170" s="166"/>
      <c r="K170" s="166"/>
      <c r="L170" s="170"/>
      <c r="M170" s="171"/>
      <c r="N170" s="166"/>
      <c r="O170" s="166"/>
      <c r="P170" s="166"/>
      <c r="Q170" s="166"/>
      <c r="R170" s="166"/>
      <c r="S170" s="166"/>
      <c r="T170" s="172"/>
      <c r="AT170" s="173" t="s">
        <v>140</v>
      </c>
      <c r="AU170" s="173" t="s">
        <v>75</v>
      </c>
      <c r="AV170" s="173" t="s">
        <v>75</v>
      </c>
      <c r="AW170" s="173" t="s">
        <v>95</v>
      </c>
      <c r="AX170" s="173" t="s">
        <v>67</v>
      </c>
      <c r="AY170" s="173" t="s">
        <v>131</v>
      </c>
    </row>
    <row r="171" spans="2:65" s="6" customFormat="1" ht="15.75" customHeight="1" x14ac:dyDescent="0.3">
      <c r="B171" s="165"/>
      <c r="C171" s="166"/>
      <c r="D171" s="167" t="s">
        <v>140</v>
      </c>
      <c r="E171" s="166"/>
      <c r="F171" s="168" t="s">
        <v>143</v>
      </c>
      <c r="G171" s="166"/>
      <c r="H171" s="169">
        <v>23.36</v>
      </c>
      <c r="J171" s="166"/>
      <c r="K171" s="166"/>
      <c r="L171" s="170"/>
      <c r="M171" s="171"/>
      <c r="N171" s="166"/>
      <c r="O171" s="166"/>
      <c r="P171" s="166"/>
      <c r="Q171" s="166"/>
      <c r="R171" s="166"/>
      <c r="S171" s="166"/>
      <c r="T171" s="172"/>
      <c r="AT171" s="173" t="s">
        <v>140</v>
      </c>
      <c r="AU171" s="173" t="s">
        <v>75</v>
      </c>
      <c r="AV171" s="173" t="s">
        <v>75</v>
      </c>
      <c r="AW171" s="173" t="s">
        <v>95</v>
      </c>
      <c r="AX171" s="173" t="s">
        <v>67</v>
      </c>
      <c r="AY171" s="173" t="s">
        <v>131</v>
      </c>
    </row>
    <row r="172" spans="2:65" s="6" customFormat="1" ht="15.75" customHeight="1" x14ac:dyDescent="0.3">
      <c r="B172" s="165"/>
      <c r="C172" s="166"/>
      <c r="D172" s="167" t="s">
        <v>140</v>
      </c>
      <c r="E172" s="166"/>
      <c r="F172" s="168" t="s">
        <v>144</v>
      </c>
      <c r="G172" s="166"/>
      <c r="H172" s="169">
        <v>74.25</v>
      </c>
      <c r="J172" s="166"/>
      <c r="K172" s="166"/>
      <c r="L172" s="170"/>
      <c r="M172" s="171"/>
      <c r="N172" s="166"/>
      <c r="O172" s="166"/>
      <c r="P172" s="166"/>
      <c r="Q172" s="166"/>
      <c r="R172" s="166"/>
      <c r="S172" s="166"/>
      <c r="T172" s="172"/>
      <c r="AT172" s="173" t="s">
        <v>140</v>
      </c>
      <c r="AU172" s="173" t="s">
        <v>75</v>
      </c>
      <c r="AV172" s="173" t="s">
        <v>75</v>
      </c>
      <c r="AW172" s="173" t="s">
        <v>95</v>
      </c>
      <c r="AX172" s="173" t="s">
        <v>67</v>
      </c>
      <c r="AY172" s="173" t="s">
        <v>131</v>
      </c>
    </row>
    <row r="173" spans="2:65" s="6" customFormat="1" ht="15.75" customHeight="1" x14ac:dyDescent="0.3">
      <c r="B173" s="165"/>
      <c r="C173" s="166"/>
      <c r="D173" s="167" t="s">
        <v>140</v>
      </c>
      <c r="E173" s="166"/>
      <c r="F173" s="168" t="s">
        <v>145</v>
      </c>
      <c r="G173" s="166"/>
      <c r="H173" s="169">
        <v>119.85</v>
      </c>
      <c r="J173" s="166"/>
      <c r="K173" s="166"/>
      <c r="L173" s="170"/>
      <c r="M173" s="171"/>
      <c r="N173" s="166"/>
      <c r="O173" s="166"/>
      <c r="P173" s="166"/>
      <c r="Q173" s="166"/>
      <c r="R173" s="166"/>
      <c r="S173" s="166"/>
      <c r="T173" s="172"/>
      <c r="AT173" s="173" t="s">
        <v>140</v>
      </c>
      <c r="AU173" s="173" t="s">
        <v>75</v>
      </c>
      <c r="AV173" s="173" t="s">
        <v>75</v>
      </c>
      <c r="AW173" s="173" t="s">
        <v>95</v>
      </c>
      <c r="AX173" s="173" t="s">
        <v>67</v>
      </c>
      <c r="AY173" s="173" t="s">
        <v>131</v>
      </c>
    </row>
    <row r="174" spans="2:65" s="6" customFormat="1" ht="15.75" customHeight="1" x14ac:dyDescent="0.3">
      <c r="B174" s="165"/>
      <c r="C174" s="166"/>
      <c r="D174" s="167" t="s">
        <v>140</v>
      </c>
      <c r="E174" s="166"/>
      <c r="F174" s="168" t="s">
        <v>146</v>
      </c>
      <c r="G174" s="166"/>
      <c r="H174" s="169">
        <v>18.440000000000001</v>
      </c>
      <c r="J174" s="166"/>
      <c r="K174" s="166"/>
      <c r="L174" s="170"/>
      <c r="M174" s="171"/>
      <c r="N174" s="166"/>
      <c r="O174" s="166"/>
      <c r="P174" s="166"/>
      <c r="Q174" s="166"/>
      <c r="R174" s="166"/>
      <c r="S174" s="166"/>
      <c r="T174" s="172"/>
      <c r="AT174" s="173" t="s">
        <v>140</v>
      </c>
      <c r="AU174" s="173" t="s">
        <v>75</v>
      </c>
      <c r="AV174" s="173" t="s">
        <v>75</v>
      </c>
      <c r="AW174" s="173" t="s">
        <v>95</v>
      </c>
      <c r="AX174" s="173" t="s">
        <v>67</v>
      </c>
      <c r="AY174" s="173" t="s">
        <v>131</v>
      </c>
    </row>
    <row r="175" spans="2:65" s="6" customFormat="1" ht="15.75" customHeight="1" x14ac:dyDescent="0.3">
      <c r="B175" s="165"/>
      <c r="C175" s="166"/>
      <c r="D175" s="167" t="s">
        <v>140</v>
      </c>
      <c r="E175" s="166"/>
      <c r="F175" s="168" t="s">
        <v>147</v>
      </c>
      <c r="G175" s="166"/>
      <c r="H175" s="169">
        <v>192.56</v>
      </c>
      <c r="J175" s="166"/>
      <c r="K175" s="166"/>
      <c r="L175" s="170"/>
      <c r="M175" s="171"/>
      <c r="N175" s="166"/>
      <c r="O175" s="166"/>
      <c r="P175" s="166"/>
      <c r="Q175" s="166"/>
      <c r="R175" s="166"/>
      <c r="S175" s="166"/>
      <c r="T175" s="172"/>
      <c r="AT175" s="173" t="s">
        <v>140</v>
      </c>
      <c r="AU175" s="173" t="s">
        <v>75</v>
      </c>
      <c r="AV175" s="173" t="s">
        <v>75</v>
      </c>
      <c r="AW175" s="173" t="s">
        <v>95</v>
      </c>
      <c r="AX175" s="173" t="s">
        <v>67</v>
      </c>
      <c r="AY175" s="173" t="s">
        <v>131</v>
      </c>
    </row>
    <row r="176" spans="2:65" s="6" customFormat="1" ht="15.75" customHeight="1" x14ac:dyDescent="0.3">
      <c r="B176" s="165"/>
      <c r="C176" s="166"/>
      <c r="D176" s="167" t="s">
        <v>140</v>
      </c>
      <c r="E176" s="166"/>
      <c r="F176" s="168" t="s">
        <v>148</v>
      </c>
      <c r="G176" s="166"/>
      <c r="H176" s="169">
        <v>280.56</v>
      </c>
      <c r="J176" s="166"/>
      <c r="K176" s="166"/>
      <c r="L176" s="170"/>
      <c r="M176" s="171"/>
      <c r="N176" s="166"/>
      <c r="O176" s="166"/>
      <c r="P176" s="166"/>
      <c r="Q176" s="166"/>
      <c r="R176" s="166"/>
      <c r="S176" s="166"/>
      <c r="T176" s="172"/>
      <c r="AT176" s="173" t="s">
        <v>140</v>
      </c>
      <c r="AU176" s="173" t="s">
        <v>75</v>
      </c>
      <c r="AV176" s="173" t="s">
        <v>75</v>
      </c>
      <c r="AW176" s="173" t="s">
        <v>95</v>
      </c>
      <c r="AX176" s="173" t="s">
        <v>67</v>
      </c>
      <c r="AY176" s="173" t="s">
        <v>131</v>
      </c>
    </row>
    <row r="177" spans="2:65" s="6" customFormat="1" ht="15.75" customHeight="1" x14ac:dyDescent="0.3">
      <c r="B177" s="157"/>
      <c r="C177" s="158"/>
      <c r="D177" s="167" t="s">
        <v>140</v>
      </c>
      <c r="E177" s="158"/>
      <c r="F177" s="160" t="s">
        <v>149</v>
      </c>
      <c r="G177" s="158"/>
      <c r="H177" s="158"/>
      <c r="J177" s="158"/>
      <c r="K177" s="158"/>
      <c r="L177" s="161"/>
      <c r="M177" s="162"/>
      <c r="N177" s="158"/>
      <c r="O177" s="158"/>
      <c r="P177" s="158"/>
      <c r="Q177" s="158"/>
      <c r="R177" s="158"/>
      <c r="S177" s="158"/>
      <c r="T177" s="163"/>
      <c r="AT177" s="164" t="s">
        <v>140</v>
      </c>
      <c r="AU177" s="164" t="s">
        <v>75</v>
      </c>
      <c r="AV177" s="164" t="s">
        <v>71</v>
      </c>
      <c r="AW177" s="164" t="s">
        <v>95</v>
      </c>
      <c r="AX177" s="164" t="s">
        <v>67</v>
      </c>
      <c r="AY177" s="164" t="s">
        <v>131</v>
      </c>
    </row>
    <row r="178" spans="2:65" s="6" customFormat="1" ht="15.75" customHeight="1" x14ac:dyDescent="0.3">
      <c r="B178" s="165"/>
      <c r="C178" s="166"/>
      <c r="D178" s="167" t="s">
        <v>140</v>
      </c>
      <c r="E178" s="166"/>
      <c r="F178" s="168" t="s">
        <v>150</v>
      </c>
      <c r="G178" s="166"/>
      <c r="H178" s="169">
        <v>398.08300000000003</v>
      </c>
      <c r="J178" s="166"/>
      <c r="K178" s="166"/>
      <c r="L178" s="170"/>
      <c r="M178" s="171"/>
      <c r="N178" s="166"/>
      <c r="O178" s="166"/>
      <c r="P178" s="166"/>
      <c r="Q178" s="166"/>
      <c r="R178" s="166"/>
      <c r="S178" s="166"/>
      <c r="T178" s="172"/>
      <c r="AT178" s="173" t="s">
        <v>140</v>
      </c>
      <c r="AU178" s="173" t="s">
        <v>75</v>
      </c>
      <c r="AV178" s="173" t="s">
        <v>75</v>
      </c>
      <c r="AW178" s="173" t="s">
        <v>95</v>
      </c>
      <c r="AX178" s="173" t="s">
        <v>67</v>
      </c>
      <c r="AY178" s="173" t="s">
        <v>131</v>
      </c>
    </row>
    <row r="179" spans="2:65" s="6" customFormat="1" ht="15.75" customHeight="1" x14ac:dyDescent="0.3">
      <c r="B179" s="174"/>
      <c r="C179" s="175"/>
      <c r="D179" s="167" t="s">
        <v>140</v>
      </c>
      <c r="E179" s="175"/>
      <c r="F179" s="176" t="s">
        <v>151</v>
      </c>
      <c r="G179" s="175"/>
      <c r="H179" s="177">
        <v>1142.713</v>
      </c>
      <c r="J179" s="175"/>
      <c r="K179" s="175"/>
      <c r="L179" s="178"/>
      <c r="M179" s="179"/>
      <c r="N179" s="175"/>
      <c r="O179" s="175"/>
      <c r="P179" s="175"/>
      <c r="Q179" s="175"/>
      <c r="R179" s="175"/>
      <c r="S179" s="175"/>
      <c r="T179" s="180"/>
      <c r="AT179" s="181" t="s">
        <v>140</v>
      </c>
      <c r="AU179" s="181" t="s">
        <v>75</v>
      </c>
      <c r="AV179" s="181" t="s">
        <v>81</v>
      </c>
      <c r="AW179" s="181" t="s">
        <v>95</v>
      </c>
      <c r="AX179" s="181" t="s">
        <v>71</v>
      </c>
      <c r="AY179" s="181" t="s">
        <v>131</v>
      </c>
    </row>
    <row r="180" spans="2:65" s="6" customFormat="1" ht="15.75" customHeight="1" x14ac:dyDescent="0.3">
      <c r="B180" s="23"/>
      <c r="C180" s="145" t="s">
        <v>205</v>
      </c>
      <c r="D180" s="145" t="s">
        <v>134</v>
      </c>
      <c r="E180" s="146" t="s">
        <v>206</v>
      </c>
      <c r="F180" s="147" t="s">
        <v>207</v>
      </c>
      <c r="G180" s="148" t="s">
        <v>208</v>
      </c>
      <c r="H180" s="149">
        <v>1269.8779999999999</v>
      </c>
      <c r="I180" s="150"/>
      <c r="J180" s="151">
        <f>ROUND($I$180*$H$180,1)</f>
        <v>0</v>
      </c>
      <c r="K180" s="147" t="s">
        <v>138</v>
      </c>
      <c r="L180" s="43"/>
      <c r="M180" s="152"/>
      <c r="N180" s="153" t="s">
        <v>38</v>
      </c>
      <c r="O180" s="24"/>
      <c r="P180" s="154">
        <f>$O$180*$H$180</f>
        <v>0</v>
      </c>
      <c r="Q180" s="154">
        <v>3.0000000000000001E-5</v>
      </c>
      <c r="R180" s="154">
        <f>$Q$180*$H$180</f>
        <v>3.8096339999999999E-2</v>
      </c>
      <c r="S180" s="154">
        <v>0</v>
      </c>
      <c r="T180" s="155">
        <f>$S$180*$H$180</f>
        <v>0</v>
      </c>
      <c r="AR180" s="89" t="s">
        <v>81</v>
      </c>
      <c r="AT180" s="89" t="s">
        <v>134</v>
      </c>
      <c r="AU180" s="89" t="s">
        <v>75</v>
      </c>
      <c r="AY180" s="6" t="s">
        <v>131</v>
      </c>
      <c r="BE180" s="156">
        <f>IF($N$180="základní",$J$180,0)</f>
        <v>0</v>
      </c>
      <c r="BF180" s="156">
        <f>IF($N$180="snížená",$J$180,0)</f>
        <v>0</v>
      </c>
      <c r="BG180" s="156">
        <f>IF($N$180="zákl. přenesená",$J$180,0)</f>
        <v>0</v>
      </c>
      <c r="BH180" s="156">
        <f>IF($N$180="sníž. přenesená",$J$180,0)</f>
        <v>0</v>
      </c>
      <c r="BI180" s="156">
        <f>IF($N$180="nulová",$J$180,0)</f>
        <v>0</v>
      </c>
      <c r="BJ180" s="89" t="s">
        <v>71</v>
      </c>
      <c r="BK180" s="156">
        <f>ROUND($I$180*$H$180,1)</f>
        <v>0</v>
      </c>
      <c r="BL180" s="89" t="s">
        <v>81</v>
      </c>
      <c r="BM180" s="89" t="s">
        <v>209</v>
      </c>
    </row>
    <row r="181" spans="2:65" s="6" customFormat="1" ht="15.75" customHeight="1" x14ac:dyDescent="0.3">
      <c r="B181" s="165"/>
      <c r="C181" s="166"/>
      <c r="D181" s="159" t="s">
        <v>140</v>
      </c>
      <c r="E181" s="168"/>
      <c r="F181" s="168" t="s">
        <v>210</v>
      </c>
      <c r="G181" s="166"/>
      <c r="H181" s="169">
        <v>37.53</v>
      </c>
      <c r="J181" s="166"/>
      <c r="K181" s="166"/>
      <c r="L181" s="170"/>
      <c r="M181" s="171"/>
      <c r="N181" s="166"/>
      <c r="O181" s="166"/>
      <c r="P181" s="166"/>
      <c r="Q181" s="166"/>
      <c r="R181" s="166"/>
      <c r="S181" s="166"/>
      <c r="T181" s="172"/>
      <c r="AT181" s="173" t="s">
        <v>140</v>
      </c>
      <c r="AU181" s="173" t="s">
        <v>75</v>
      </c>
      <c r="AV181" s="173" t="s">
        <v>75</v>
      </c>
      <c r="AW181" s="173" t="s">
        <v>95</v>
      </c>
      <c r="AX181" s="173" t="s">
        <v>67</v>
      </c>
      <c r="AY181" s="173" t="s">
        <v>131</v>
      </c>
    </row>
    <row r="182" spans="2:65" s="6" customFormat="1" ht="15.75" customHeight="1" x14ac:dyDescent="0.3">
      <c r="B182" s="165"/>
      <c r="C182" s="166"/>
      <c r="D182" s="167" t="s">
        <v>140</v>
      </c>
      <c r="E182" s="166"/>
      <c r="F182" s="168" t="s">
        <v>211</v>
      </c>
      <c r="G182" s="166"/>
      <c r="H182" s="169">
        <v>31.864999999999998</v>
      </c>
      <c r="J182" s="166"/>
      <c r="K182" s="166"/>
      <c r="L182" s="170"/>
      <c r="M182" s="171"/>
      <c r="N182" s="166"/>
      <c r="O182" s="166"/>
      <c r="P182" s="166"/>
      <c r="Q182" s="166"/>
      <c r="R182" s="166"/>
      <c r="S182" s="166"/>
      <c r="T182" s="172"/>
      <c r="AT182" s="173" t="s">
        <v>140</v>
      </c>
      <c r="AU182" s="173" t="s">
        <v>75</v>
      </c>
      <c r="AV182" s="173" t="s">
        <v>75</v>
      </c>
      <c r="AW182" s="173" t="s">
        <v>95</v>
      </c>
      <c r="AX182" s="173" t="s">
        <v>67</v>
      </c>
      <c r="AY182" s="173" t="s">
        <v>131</v>
      </c>
    </row>
    <row r="183" spans="2:65" s="6" customFormat="1" ht="15.75" customHeight="1" x14ac:dyDescent="0.3">
      <c r="B183" s="165"/>
      <c r="C183" s="166"/>
      <c r="D183" s="167" t="s">
        <v>140</v>
      </c>
      <c r="E183" s="166"/>
      <c r="F183" s="168" t="s">
        <v>212</v>
      </c>
      <c r="G183" s="166"/>
      <c r="H183" s="169">
        <v>57.3</v>
      </c>
      <c r="J183" s="166"/>
      <c r="K183" s="166"/>
      <c r="L183" s="170"/>
      <c r="M183" s="171"/>
      <c r="N183" s="166"/>
      <c r="O183" s="166"/>
      <c r="P183" s="166"/>
      <c r="Q183" s="166"/>
      <c r="R183" s="166"/>
      <c r="S183" s="166"/>
      <c r="T183" s="172"/>
      <c r="AT183" s="173" t="s">
        <v>140</v>
      </c>
      <c r="AU183" s="173" t="s">
        <v>75</v>
      </c>
      <c r="AV183" s="173" t="s">
        <v>75</v>
      </c>
      <c r="AW183" s="173" t="s">
        <v>95</v>
      </c>
      <c r="AX183" s="173" t="s">
        <v>67</v>
      </c>
      <c r="AY183" s="173" t="s">
        <v>131</v>
      </c>
    </row>
    <row r="184" spans="2:65" s="6" customFormat="1" ht="15.75" customHeight="1" x14ac:dyDescent="0.3">
      <c r="B184" s="165"/>
      <c r="C184" s="166"/>
      <c r="D184" s="167" t="s">
        <v>140</v>
      </c>
      <c r="E184" s="166"/>
      <c r="F184" s="168" t="s">
        <v>213</v>
      </c>
      <c r="G184" s="166"/>
      <c r="H184" s="169">
        <v>115.55</v>
      </c>
      <c r="J184" s="166"/>
      <c r="K184" s="166"/>
      <c r="L184" s="170"/>
      <c r="M184" s="171"/>
      <c r="N184" s="166"/>
      <c r="O184" s="166"/>
      <c r="P184" s="166"/>
      <c r="Q184" s="166"/>
      <c r="R184" s="166"/>
      <c r="S184" s="166"/>
      <c r="T184" s="172"/>
      <c r="AT184" s="173" t="s">
        <v>140</v>
      </c>
      <c r="AU184" s="173" t="s">
        <v>75</v>
      </c>
      <c r="AV184" s="173" t="s">
        <v>75</v>
      </c>
      <c r="AW184" s="173" t="s">
        <v>95</v>
      </c>
      <c r="AX184" s="173" t="s">
        <v>67</v>
      </c>
      <c r="AY184" s="173" t="s">
        <v>131</v>
      </c>
    </row>
    <row r="185" spans="2:65" s="6" customFormat="1" ht="15.75" customHeight="1" x14ac:dyDescent="0.3">
      <c r="B185" s="165"/>
      <c r="C185" s="166"/>
      <c r="D185" s="167" t="s">
        <v>140</v>
      </c>
      <c r="E185" s="166"/>
      <c r="F185" s="168" t="s">
        <v>214</v>
      </c>
      <c r="G185" s="166"/>
      <c r="H185" s="169">
        <v>25.57</v>
      </c>
      <c r="J185" s="166"/>
      <c r="K185" s="166"/>
      <c r="L185" s="170"/>
      <c r="M185" s="171"/>
      <c r="N185" s="166"/>
      <c r="O185" s="166"/>
      <c r="P185" s="166"/>
      <c r="Q185" s="166"/>
      <c r="R185" s="166"/>
      <c r="S185" s="166"/>
      <c r="T185" s="172"/>
      <c r="AT185" s="173" t="s">
        <v>140</v>
      </c>
      <c r="AU185" s="173" t="s">
        <v>75</v>
      </c>
      <c r="AV185" s="173" t="s">
        <v>75</v>
      </c>
      <c r="AW185" s="173" t="s">
        <v>95</v>
      </c>
      <c r="AX185" s="173" t="s">
        <v>67</v>
      </c>
      <c r="AY185" s="173" t="s">
        <v>131</v>
      </c>
    </row>
    <row r="186" spans="2:65" s="6" customFormat="1" ht="15.75" customHeight="1" x14ac:dyDescent="0.3">
      <c r="B186" s="165"/>
      <c r="C186" s="166"/>
      <c r="D186" s="167" t="s">
        <v>140</v>
      </c>
      <c r="E186" s="166"/>
      <c r="F186" s="168" t="s">
        <v>215</v>
      </c>
      <c r="G186" s="166"/>
      <c r="H186" s="169">
        <v>184.88</v>
      </c>
      <c r="J186" s="166"/>
      <c r="K186" s="166"/>
      <c r="L186" s="170"/>
      <c r="M186" s="171"/>
      <c r="N186" s="166"/>
      <c r="O186" s="166"/>
      <c r="P186" s="166"/>
      <c r="Q186" s="166"/>
      <c r="R186" s="166"/>
      <c r="S186" s="166"/>
      <c r="T186" s="172"/>
      <c r="AT186" s="173" t="s">
        <v>140</v>
      </c>
      <c r="AU186" s="173" t="s">
        <v>75</v>
      </c>
      <c r="AV186" s="173" t="s">
        <v>75</v>
      </c>
      <c r="AW186" s="173" t="s">
        <v>95</v>
      </c>
      <c r="AX186" s="173" t="s">
        <v>67</v>
      </c>
      <c r="AY186" s="173" t="s">
        <v>131</v>
      </c>
    </row>
    <row r="187" spans="2:65" s="6" customFormat="1" ht="15.75" customHeight="1" x14ac:dyDescent="0.3">
      <c r="B187" s="165"/>
      <c r="C187" s="166"/>
      <c r="D187" s="167" t="s">
        <v>140</v>
      </c>
      <c r="E187" s="166"/>
      <c r="F187" s="168" t="s">
        <v>216</v>
      </c>
      <c r="G187" s="166"/>
      <c r="H187" s="169">
        <v>290.92</v>
      </c>
      <c r="J187" s="166"/>
      <c r="K187" s="166"/>
      <c r="L187" s="170"/>
      <c r="M187" s="171"/>
      <c r="N187" s="166"/>
      <c r="O187" s="166"/>
      <c r="P187" s="166"/>
      <c r="Q187" s="166"/>
      <c r="R187" s="166"/>
      <c r="S187" s="166"/>
      <c r="T187" s="172"/>
      <c r="AT187" s="173" t="s">
        <v>140</v>
      </c>
      <c r="AU187" s="173" t="s">
        <v>75</v>
      </c>
      <c r="AV187" s="173" t="s">
        <v>75</v>
      </c>
      <c r="AW187" s="173" t="s">
        <v>95</v>
      </c>
      <c r="AX187" s="173" t="s">
        <v>67</v>
      </c>
      <c r="AY187" s="173" t="s">
        <v>131</v>
      </c>
    </row>
    <row r="188" spans="2:65" s="6" customFormat="1" ht="15.75" customHeight="1" x14ac:dyDescent="0.3">
      <c r="B188" s="165"/>
      <c r="C188" s="166"/>
      <c r="D188" s="167" t="s">
        <v>140</v>
      </c>
      <c r="E188" s="166"/>
      <c r="F188" s="168" t="s">
        <v>217</v>
      </c>
      <c r="G188" s="166"/>
      <c r="H188" s="169">
        <v>123.63</v>
      </c>
      <c r="J188" s="166"/>
      <c r="K188" s="166"/>
      <c r="L188" s="170"/>
      <c r="M188" s="171"/>
      <c r="N188" s="166"/>
      <c r="O188" s="166"/>
      <c r="P188" s="166"/>
      <c r="Q188" s="166"/>
      <c r="R188" s="166"/>
      <c r="S188" s="166"/>
      <c r="T188" s="172"/>
      <c r="AT188" s="173" t="s">
        <v>140</v>
      </c>
      <c r="AU188" s="173" t="s">
        <v>75</v>
      </c>
      <c r="AV188" s="173" t="s">
        <v>75</v>
      </c>
      <c r="AW188" s="173" t="s">
        <v>95</v>
      </c>
      <c r="AX188" s="173" t="s">
        <v>67</v>
      </c>
      <c r="AY188" s="173" t="s">
        <v>131</v>
      </c>
    </row>
    <row r="189" spans="2:65" s="6" customFormat="1" ht="15.75" customHeight="1" x14ac:dyDescent="0.3">
      <c r="B189" s="165"/>
      <c r="C189" s="166"/>
      <c r="D189" s="167" t="s">
        <v>140</v>
      </c>
      <c r="E189" s="166"/>
      <c r="F189" s="168" t="s">
        <v>218</v>
      </c>
      <c r="G189" s="166"/>
      <c r="H189" s="169">
        <v>116.813</v>
      </c>
      <c r="J189" s="166"/>
      <c r="K189" s="166"/>
      <c r="L189" s="170"/>
      <c r="M189" s="171"/>
      <c r="N189" s="166"/>
      <c r="O189" s="166"/>
      <c r="P189" s="166"/>
      <c r="Q189" s="166"/>
      <c r="R189" s="166"/>
      <c r="S189" s="166"/>
      <c r="T189" s="172"/>
      <c r="AT189" s="173" t="s">
        <v>140</v>
      </c>
      <c r="AU189" s="173" t="s">
        <v>75</v>
      </c>
      <c r="AV189" s="173" t="s">
        <v>75</v>
      </c>
      <c r="AW189" s="173" t="s">
        <v>95</v>
      </c>
      <c r="AX189" s="173" t="s">
        <v>67</v>
      </c>
      <c r="AY189" s="173" t="s">
        <v>131</v>
      </c>
    </row>
    <row r="190" spans="2:65" s="6" customFormat="1" ht="15.75" customHeight="1" x14ac:dyDescent="0.3">
      <c r="B190" s="165"/>
      <c r="C190" s="166"/>
      <c r="D190" s="167" t="s">
        <v>140</v>
      </c>
      <c r="E190" s="166"/>
      <c r="F190" s="168" t="s">
        <v>219</v>
      </c>
      <c r="G190" s="166"/>
      <c r="H190" s="169">
        <v>-3.5</v>
      </c>
      <c r="J190" s="166"/>
      <c r="K190" s="166"/>
      <c r="L190" s="170"/>
      <c r="M190" s="171"/>
      <c r="N190" s="166"/>
      <c r="O190" s="166"/>
      <c r="P190" s="166"/>
      <c r="Q190" s="166"/>
      <c r="R190" s="166"/>
      <c r="S190" s="166"/>
      <c r="T190" s="172"/>
      <c r="AT190" s="173" t="s">
        <v>140</v>
      </c>
      <c r="AU190" s="173" t="s">
        <v>75</v>
      </c>
      <c r="AV190" s="173" t="s">
        <v>75</v>
      </c>
      <c r="AW190" s="173" t="s">
        <v>95</v>
      </c>
      <c r="AX190" s="173" t="s">
        <v>67</v>
      </c>
      <c r="AY190" s="173" t="s">
        <v>131</v>
      </c>
    </row>
    <row r="191" spans="2:65" s="6" customFormat="1" ht="15.75" customHeight="1" x14ac:dyDescent="0.3">
      <c r="B191" s="165"/>
      <c r="C191" s="166"/>
      <c r="D191" s="167" t="s">
        <v>140</v>
      </c>
      <c r="E191" s="166"/>
      <c r="F191" s="168" t="s">
        <v>220</v>
      </c>
      <c r="G191" s="166"/>
      <c r="H191" s="169">
        <v>-0.9</v>
      </c>
      <c r="J191" s="166"/>
      <c r="K191" s="166"/>
      <c r="L191" s="170"/>
      <c r="M191" s="171"/>
      <c r="N191" s="166"/>
      <c r="O191" s="166"/>
      <c r="P191" s="166"/>
      <c r="Q191" s="166"/>
      <c r="R191" s="166"/>
      <c r="S191" s="166"/>
      <c r="T191" s="172"/>
      <c r="AT191" s="173" t="s">
        <v>140</v>
      </c>
      <c r="AU191" s="173" t="s">
        <v>75</v>
      </c>
      <c r="AV191" s="173" t="s">
        <v>75</v>
      </c>
      <c r="AW191" s="173" t="s">
        <v>95</v>
      </c>
      <c r="AX191" s="173" t="s">
        <v>67</v>
      </c>
      <c r="AY191" s="173" t="s">
        <v>131</v>
      </c>
    </row>
    <row r="192" spans="2:65" s="6" customFormat="1" ht="15.75" customHeight="1" x14ac:dyDescent="0.3">
      <c r="B192" s="165"/>
      <c r="C192" s="166"/>
      <c r="D192" s="167" t="s">
        <v>140</v>
      </c>
      <c r="E192" s="166"/>
      <c r="F192" s="168" t="s">
        <v>221</v>
      </c>
      <c r="G192" s="166"/>
      <c r="H192" s="169">
        <v>13.97</v>
      </c>
      <c r="J192" s="166"/>
      <c r="K192" s="166"/>
      <c r="L192" s="170"/>
      <c r="M192" s="171"/>
      <c r="N192" s="166"/>
      <c r="O192" s="166"/>
      <c r="P192" s="166"/>
      <c r="Q192" s="166"/>
      <c r="R192" s="166"/>
      <c r="S192" s="166"/>
      <c r="T192" s="172"/>
      <c r="AT192" s="173" t="s">
        <v>140</v>
      </c>
      <c r="AU192" s="173" t="s">
        <v>75</v>
      </c>
      <c r="AV192" s="173" t="s">
        <v>75</v>
      </c>
      <c r="AW192" s="173" t="s">
        <v>95</v>
      </c>
      <c r="AX192" s="173" t="s">
        <v>67</v>
      </c>
      <c r="AY192" s="173" t="s">
        <v>131</v>
      </c>
    </row>
    <row r="193" spans="2:65" s="6" customFormat="1" ht="15.75" customHeight="1" x14ac:dyDescent="0.3">
      <c r="B193" s="165"/>
      <c r="C193" s="166"/>
      <c r="D193" s="167" t="s">
        <v>140</v>
      </c>
      <c r="E193" s="166"/>
      <c r="F193" s="168" t="s">
        <v>222</v>
      </c>
      <c r="G193" s="166"/>
      <c r="H193" s="169">
        <v>-0.7</v>
      </c>
      <c r="J193" s="166"/>
      <c r="K193" s="166"/>
      <c r="L193" s="170"/>
      <c r="M193" s="171"/>
      <c r="N193" s="166"/>
      <c r="O193" s="166"/>
      <c r="P193" s="166"/>
      <c r="Q193" s="166"/>
      <c r="R193" s="166"/>
      <c r="S193" s="166"/>
      <c r="T193" s="172"/>
      <c r="AT193" s="173" t="s">
        <v>140</v>
      </c>
      <c r="AU193" s="173" t="s">
        <v>75</v>
      </c>
      <c r="AV193" s="173" t="s">
        <v>75</v>
      </c>
      <c r="AW193" s="173" t="s">
        <v>95</v>
      </c>
      <c r="AX193" s="173" t="s">
        <v>67</v>
      </c>
      <c r="AY193" s="173" t="s">
        <v>131</v>
      </c>
    </row>
    <row r="194" spans="2:65" s="6" customFormat="1" ht="15.75" customHeight="1" x14ac:dyDescent="0.3">
      <c r="B194" s="165"/>
      <c r="C194" s="166"/>
      <c r="D194" s="167" t="s">
        <v>140</v>
      </c>
      <c r="E194" s="166"/>
      <c r="F194" s="168" t="s">
        <v>220</v>
      </c>
      <c r="G194" s="166"/>
      <c r="H194" s="169">
        <v>-0.9</v>
      </c>
      <c r="J194" s="166"/>
      <c r="K194" s="166"/>
      <c r="L194" s="170"/>
      <c r="M194" s="171"/>
      <c r="N194" s="166"/>
      <c r="O194" s="166"/>
      <c r="P194" s="166"/>
      <c r="Q194" s="166"/>
      <c r="R194" s="166"/>
      <c r="S194" s="166"/>
      <c r="T194" s="172"/>
      <c r="AT194" s="173" t="s">
        <v>140</v>
      </c>
      <c r="AU194" s="173" t="s">
        <v>75</v>
      </c>
      <c r="AV194" s="173" t="s">
        <v>75</v>
      </c>
      <c r="AW194" s="173" t="s">
        <v>95</v>
      </c>
      <c r="AX194" s="173" t="s">
        <v>67</v>
      </c>
      <c r="AY194" s="173" t="s">
        <v>131</v>
      </c>
    </row>
    <row r="195" spans="2:65" s="6" customFormat="1" ht="15.75" customHeight="1" x14ac:dyDescent="0.3">
      <c r="B195" s="165"/>
      <c r="C195" s="166"/>
      <c r="D195" s="167" t="s">
        <v>140</v>
      </c>
      <c r="E195" s="166"/>
      <c r="F195" s="168" t="s">
        <v>223</v>
      </c>
      <c r="G195" s="166"/>
      <c r="H195" s="169">
        <v>309.14999999999998</v>
      </c>
      <c r="J195" s="166"/>
      <c r="K195" s="166"/>
      <c r="L195" s="170"/>
      <c r="M195" s="171"/>
      <c r="N195" s="166"/>
      <c r="O195" s="166"/>
      <c r="P195" s="166"/>
      <c r="Q195" s="166"/>
      <c r="R195" s="166"/>
      <c r="S195" s="166"/>
      <c r="T195" s="172"/>
      <c r="AT195" s="173" t="s">
        <v>140</v>
      </c>
      <c r="AU195" s="173" t="s">
        <v>75</v>
      </c>
      <c r="AV195" s="173" t="s">
        <v>75</v>
      </c>
      <c r="AW195" s="173" t="s">
        <v>95</v>
      </c>
      <c r="AX195" s="173" t="s">
        <v>67</v>
      </c>
      <c r="AY195" s="173" t="s">
        <v>131</v>
      </c>
    </row>
    <row r="196" spans="2:65" s="6" customFormat="1" ht="15.75" customHeight="1" x14ac:dyDescent="0.3">
      <c r="B196" s="165"/>
      <c r="C196" s="166"/>
      <c r="D196" s="167" t="s">
        <v>140</v>
      </c>
      <c r="E196" s="166"/>
      <c r="F196" s="168" t="s">
        <v>224</v>
      </c>
      <c r="G196" s="166"/>
      <c r="H196" s="169">
        <v>-37.799999999999997</v>
      </c>
      <c r="J196" s="166"/>
      <c r="K196" s="166"/>
      <c r="L196" s="170"/>
      <c r="M196" s="171"/>
      <c r="N196" s="166"/>
      <c r="O196" s="166"/>
      <c r="P196" s="166"/>
      <c r="Q196" s="166"/>
      <c r="R196" s="166"/>
      <c r="S196" s="166"/>
      <c r="T196" s="172"/>
      <c r="AT196" s="173" t="s">
        <v>140</v>
      </c>
      <c r="AU196" s="173" t="s">
        <v>75</v>
      </c>
      <c r="AV196" s="173" t="s">
        <v>75</v>
      </c>
      <c r="AW196" s="173" t="s">
        <v>95</v>
      </c>
      <c r="AX196" s="173" t="s">
        <v>67</v>
      </c>
      <c r="AY196" s="173" t="s">
        <v>131</v>
      </c>
    </row>
    <row r="197" spans="2:65" s="6" customFormat="1" ht="15.75" customHeight="1" x14ac:dyDescent="0.3">
      <c r="B197" s="165"/>
      <c r="C197" s="166"/>
      <c r="D197" s="167" t="s">
        <v>140</v>
      </c>
      <c r="E197" s="166"/>
      <c r="F197" s="168" t="s">
        <v>225</v>
      </c>
      <c r="G197" s="166"/>
      <c r="H197" s="169">
        <v>7.2</v>
      </c>
      <c r="J197" s="166"/>
      <c r="K197" s="166"/>
      <c r="L197" s="170"/>
      <c r="M197" s="171"/>
      <c r="N197" s="166"/>
      <c r="O197" s="166"/>
      <c r="P197" s="166"/>
      <c r="Q197" s="166"/>
      <c r="R197" s="166"/>
      <c r="S197" s="166"/>
      <c r="T197" s="172"/>
      <c r="AT197" s="173" t="s">
        <v>140</v>
      </c>
      <c r="AU197" s="173" t="s">
        <v>75</v>
      </c>
      <c r="AV197" s="173" t="s">
        <v>75</v>
      </c>
      <c r="AW197" s="173" t="s">
        <v>95</v>
      </c>
      <c r="AX197" s="173" t="s">
        <v>67</v>
      </c>
      <c r="AY197" s="173" t="s">
        <v>131</v>
      </c>
    </row>
    <row r="198" spans="2:65" s="6" customFormat="1" ht="15.75" customHeight="1" x14ac:dyDescent="0.3">
      <c r="B198" s="165"/>
      <c r="C198" s="166"/>
      <c r="D198" s="167" t="s">
        <v>140</v>
      </c>
      <c r="E198" s="166"/>
      <c r="F198" s="168" t="s">
        <v>222</v>
      </c>
      <c r="G198" s="166"/>
      <c r="H198" s="169">
        <v>-0.7</v>
      </c>
      <c r="J198" s="166"/>
      <c r="K198" s="166"/>
      <c r="L198" s="170"/>
      <c r="M198" s="171"/>
      <c r="N198" s="166"/>
      <c r="O198" s="166"/>
      <c r="P198" s="166"/>
      <c r="Q198" s="166"/>
      <c r="R198" s="166"/>
      <c r="S198" s="166"/>
      <c r="T198" s="172"/>
      <c r="AT198" s="173" t="s">
        <v>140</v>
      </c>
      <c r="AU198" s="173" t="s">
        <v>75</v>
      </c>
      <c r="AV198" s="173" t="s">
        <v>75</v>
      </c>
      <c r="AW198" s="173" t="s">
        <v>95</v>
      </c>
      <c r="AX198" s="173" t="s">
        <v>67</v>
      </c>
      <c r="AY198" s="173" t="s">
        <v>131</v>
      </c>
    </row>
    <row r="199" spans="2:65" s="6" customFormat="1" ht="15.75" customHeight="1" x14ac:dyDescent="0.3">
      <c r="B199" s="174"/>
      <c r="C199" s="175"/>
      <c r="D199" s="167" t="s">
        <v>140</v>
      </c>
      <c r="E199" s="175"/>
      <c r="F199" s="176" t="s">
        <v>151</v>
      </c>
      <c r="G199" s="175"/>
      <c r="H199" s="177">
        <v>1269.8779999999999</v>
      </c>
      <c r="J199" s="175"/>
      <c r="K199" s="175"/>
      <c r="L199" s="178"/>
      <c r="M199" s="179"/>
      <c r="N199" s="175"/>
      <c r="O199" s="175"/>
      <c r="P199" s="175"/>
      <c r="Q199" s="175"/>
      <c r="R199" s="175"/>
      <c r="S199" s="175"/>
      <c r="T199" s="180"/>
      <c r="AT199" s="181" t="s">
        <v>140</v>
      </c>
      <c r="AU199" s="181" t="s">
        <v>75</v>
      </c>
      <c r="AV199" s="181" t="s">
        <v>81</v>
      </c>
      <c r="AW199" s="181" t="s">
        <v>95</v>
      </c>
      <c r="AX199" s="181" t="s">
        <v>71</v>
      </c>
      <c r="AY199" s="181" t="s">
        <v>131</v>
      </c>
    </row>
    <row r="200" spans="2:65" s="132" customFormat="1" ht="30.75" customHeight="1" x14ac:dyDescent="0.3">
      <c r="B200" s="133"/>
      <c r="C200" s="134"/>
      <c r="D200" s="134" t="s">
        <v>66</v>
      </c>
      <c r="E200" s="143" t="s">
        <v>226</v>
      </c>
      <c r="F200" s="143" t="s">
        <v>227</v>
      </c>
      <c r="G200" s="134"/>
      <c r="H200" s="134"/>
      <c r="J200" s="144">
        <f>$BK$200</f>
        <v>0</v>
      </c>
      <c r="K200" s="134"/>
      <c r="L200" s="137"/>
      <c r="M200" s="138"/>
      <c r="N200" s="134"/>
      <c r="O200" s="134"/>
      <c r="P200" s="139">
        <f>SUM($P$201:$P$273)</f>
        <v>0</v>
      </c>
      <c r="Q200" s="134"/>
      <c r="R200" s="139">
        <f>SUM($R$201:$R$273)</f>
        <v>4.5708520000000002E-2</v>
      </c>
      <c r="S200" s="134"/>
      <c r="T200" s="140">
        <f>SUM($T$201:$T$273)</f>
        <v>182.23106999999999</v>
      </c>
      <c r="AR200" s="141" t="s">
        <v>71</v>
      </c>
      <c r="AT200" s="141" t="s">
        <v>66</v>
      </c>
      <c r="AU200" s="141" t="s">
        <v>71</v>
      </c>
      <c r="AY200" s="141" t="s">
        <v>131</v>
      </c>
      <c r="BK200" s="142">
        <f>SUM($BK$201:$BK$273)</f>
        <v>0</v>
      </c>
    </row>
    <row r="201" spans="2:65" s="6" customFormat="1" ht="15.75" customHeight="1" x14ac:dyDescent="0.3">
      <c r="B201" s="23"/>
      <c r="C201" s="145" t="s">
        <v>228</v>
      </c>
      <c r="D201" s="145" t="s">
        <v>134</v>
      </c>
      <c r="E201" s="146" t="s">
        <v>229</v>
      </c>
      <c r="F201" s="147" t="s">
        <v>230</v>
      </c>
      <c r="G201" s="148" t="s">
        <v>137</v>
      </c>
      <c r="H201" s="149">
        <v>1142.713</v>
      </c>
      <c r="I201" s="150"/>
      <c r="J201" s="151">
        <f>ROUND($I$201*$H$201,1)</f>
        <v>0</v>
      </c>
      <c r="K201" s="147" t="s">
        <v>138</v>
      </c>
      <c r="L201" s="43"/>
      <c r="M201" s="152"/>
      <c r="N201" s="153" t="s">
        <v>38</v>
      </c>
      <c r="O201" s="24"/>
      <c r="P201" s="154">
        <f>$O$201*$H$201</f>
        <v>0</v>
      </c>
      <c r="Q201" s="154">
        <v>4.0000000000000003E-5</v>
      </c>
      <c r="R201" s="154">
        <f>$Q$201*$H$201</f>
        <v>4.5708520000000002E-2</v>
      </c>
      <c r="S201" s="154">
        <v>0</v>
      </c>
      <c r="T201" s="155">
        <f>$S$201*$H$201</f>
        <v>0</v>
      </c>
      <c r="AR201" s="89" t="s">
        <v>81</v>
      </c>
      <c r="AT201" s="89" t="s">
        <v>134</v>
      </c>
      <c r="AU201" s="89" t="s">
        <v>75</v>
      </c>
      <c r="AY201" s="6" t="s">
        <v>131</v>
      </c>
      <c r="BE201" s="156">
        <f>IF($N$201="základní",$J$201,0)</f>
        <v>0</v>
      </c>
      <c r="BF201" s="156">
        <f>IF($N$201="snížená",$J$201,0)</f>
        <v>0</v>
      </c>
      <c r="BG201" s="156">
        <f>IF($N$201="zákl. přenesená",$J$201,0)</f>
        <v>0</v>
      </c>
      <c r="BH201" s="156">
        <f>IF($N$201="sníž. přenesená",$J$201,0)</f>
        <v>0</v>
      </c>
      <c r="BI201" s="156">
        <f>IF($N$201="nulová",$J$201,0)</f>
        <v>0</v>
      </c>
      <c r="BJ201" s="89" t="s">
        <v>71</v>
      </c>
      <c r="BK201" s="156">
        <f>ROUND($I$201*$H$201,1)</f>
        <v>0</v>
      </c>
      <c r="BL201" s="89" t="s">
        <v>81</v>
      </c>
      <c r="BM201" s="89" t="s">
        <v>231</v>
      </c>
    </row>
    <row r="202" spans="2:65" s="6" customFormat="1" ht="15.75" customHeight="1" x14ac:dyDescent="0.3">
      <c r="B202" s="157"/>
      <c r="C202" s="158"/>
      <c r="D202" s="159" t="s">
        <v>140</v>
      </c>
      <c r="E202" s="160"/>
      <c r="F202" s="160" t="s">
        <v>141</v>
      </c>
      <c r="G202" s="158"/>
      <c r="H202" s="158"/>
      <c r="J202" s="158"/>
      <c r="K202" s="158"/>
      <c r="L202" s="161"/>
      <c r="M202" s="162"/>
      <c r="N202" s="158"/>
      <c r="O202" s="158"/>
      <c r="P202" s="158"/>
      <c r="Q202" s="158"/>
      <c r="R202" s="158"/>
      <c r="S202" s="158"/>
      <c r="T202" s="163"/>
      <c r="AT202" s="164" t="s">
        <v>140</v>
      </c>
      <c r="AU202" s="164" t="s">
        <v>75</v>
      </c>
      <c r="AV202" s="164" t="s">
        <v>71</v>
      </c>
      <c r="AW202" s="164" t="s">
        <v>95</v>
      </c>
      <c r="AX202" s="164" t="s">
        <v>67</v>
      </c>
      <c r="AY202" s="164" t="s">
        <v>131</v>
      </c>
    </row>
    <row r="203" spans="2:65" s="6" customFormat="1" ht="15.75" customHeight="1" x14ac:dyDescent="0.3">
      <c r="B203" s="165"/>
      <c r="C203" s="166"/>
      <c r="D203" s="167" t="s">
        <v>140</v>
      </c>
      <c r="E203" s="166"/>
      <c r="F203" s="168" t="s">
        <v>142</v>
      </c>
      <c r="G203" s="166"/>
      <c r="H203" s="169">
        <v>35.61</v>
      </c>
      <c r="J203" s="166"/>
      <c r="K203" s="166"/>
      <c r="L203" s="170"/>
      <c r="M203" s="171"/>
      <c r="N203" s="166"/>
      <c r="O203" s="166"/>
      <c r="P203" s="166"/>
      <c r="Q203" s="166"/>
      <c r="R203" s="166"/>
      <c r="S203" s="166"/>
      <c r="T203" s="172"/>
      <c r="AT203" s="173" t="s">
        <v>140</v>
      </c>
      <c r="AU203" s="173" t="s">
        <v>75</v>
      </c>
      <c r="AV203" s="173" t="s">
        <v>75</v>
      </c>
      <c r="AW203" s="173" t="s">
        <v>95</v>
      </c>
      <c r="AX203" s="173" t="s">
        <v>67</v>
      </c>
      <c r="AY203" s="173" t="s">
        <v>131</v>
      </c>
    </row>
    <row r="204" spans="2:65" s="6" customFormat="1" ht="15.75" customHeight="1" x14ac:dyDescent="0.3">
      <c r="B204" s="165"/>
      <c r="C204" s="166"/>
      <c r="D204" s="167" t="s">
        <v>140</v>
      </c>
      <c r="E204" s="166"/>
      <c r="F204" s="168" t="s">
        <v>143</v>
      </c>
      <c r="G204" s="166"/>
      <c r="H204" s="169">
        <v>23.36</v>
      </c>
      <c r="J204" s="166"/>
      <c r="K204" s="166"/>
      <c r="L204" s="170"/>
      <c r="M204" s="171"/>
      <c r="N204" s="166"/>
      <c r="O204" s="166"/>
      <c r="P204" s="166"/>
      <c r="Q204" s="166"/>
      <c r="R204" s="166"/>
      <c r="S204" s="166"/>
      <c r="T204" s="172"/>
      <c r="AT204" s="173" t="s">
        <v>140</v>
      </c>
      <c r="AU204" s="173" t="s">
        <v>75</v>
      </c>
      <c r="AV204" s="173" t="s">
        <v>75</v>
      </c>
      <c r="AW204" s="173" t="s">
        <v>95</v>
      </c>
      <c r="AX204" s="173" t="s">
        <v>67</v>
      </c>
      <c r="AY204" s="173" t="s">
        <v>131</v>
      </c>
    </row>
    <row r="205" spans="2:65" s="6" customFormat="1" ht="15.75" customHeight="1" x14ac:dyDescent="0.3">
      <c r="B205" s="165"/>
      <c r="C205" s="166"/>
      <c r="D205" s="167" t="s">
        <v>140</v>
      </c>
      <c r="E205" s="166"/>
      <c r="F205" s="168" t="s">
        <v>144</v>
      </c>
      <c r="G205" s="166"/>
      <c r="H205" s="169">
        <v>74.25</v>
      </c>
      <c r="J205" s="166"/>
      <c r="K205" s="166"/>
      <c r="L205" s="170"/>
      <c r="M205" s="171"/>
      <c r="N205" s="166"/>
      <c r="O205" s="166"/>
      <c r="P205" s="166"/>
      <c r="Q205" s="166"/>
      <c r="R205" s="166"/>
      <c r="S205" s="166"/>
      <c r="T205" s="172"/>
      <c r="AT205" s="173" t="s">
        <v>140</v>
      </c>
      <c r="AU205" s="173" t="s">
        <v>75</v>
      </c>
      <c r="AV205" s="173" t="s">
        <v>75</v>
      </c>
      <c r="AW205" s="173" t="s">
        <v>95</v>
      </c>
      <c r="AX205" s="173" t="s">
        <v>67</v>
      </c>
      <c r="AY205" s="173" t="s">
        <v>131</v>
      </c>
    </row>
    <row r="206" spans="2:65" s="6" customFormat="1" ht="15.75" customHeight="1" x14ac:dyDescent="0.3">
      <c r="B206" s="165"/>
      <c r="C206" s="166"/>
      <c r="D206" s="167" t="s">
        <v>140</v>
      </c>
      <c r="E206" s="166"/>
      <c r="F206" s="168" t="s">
        <v>145</v>
      </c>
      <c r="G206" s="166"/>
      <c r="H206" s="169">
        <v>119.85</v>
      </c>
      <c r="J206" s="166"/>
      <c r="K206" s="166"/>
      <c r="L206" s="170"/>
      <c r="M206" s="171"/>
      <c r="N206" s="166"/>
      <c r="O206" s="166"/>
      <c r="P206" s="166"/>
      <c r="Q206" s="166"/>
      <c r="R206" s="166"/>
      <c r="S206" s="166"/>
      <c r="T206" s="172"/>
      <c r="AT206" s="173" t="s">
        <v>140</v>
      </c>
      <c r="AU206" s="173" t="s">
        <v>75</v>
      </c>
      <c r="AV206" s="173" t="s">
        <v>75</v>
      </c>
      <c r="AW206" s="173" t="s">
        <v>95</v>
      </c>
      <c r="AX206" s="173" t="s">
        <v>67</v>
      </c>
      <c r="AY206" s="173" t="s">
        <v>131</v>
      </c>
    </row>
    <row r="207" spans="2:65" s="6" customFormat="1" ht="15.75" customHeight="1" x14ac:dyDescent="0.3">
      <c r="B207" s="165"/>
      <c r="C207" s="166"/>
      <c r="D207" s="167" t="s">
        <v>140</v>
      </c>
      <c r="E207" s="166"/>
      <c r="F207" s="168" t="s">
        <v>146</v>
      </c>
      <c r="G207" s="166"/>
      <c r="H207" s="169">
        <v>18.440000000000001</v>
      </c>
      <c r="J207" s="166"/>
      <c r="K207" s="166"/>
      <c r="L207" s="170"/>
      <c r="M207" s="171"/>
      <c r="N207" s="166"/>
      <c r="O207" s="166"/>
      <c r="P207" s="166"/>
      <c r="Q207" s="166"/>
      <c r="R207" s="166"/>
      <c r="S207" s="166"/>
      <c r="T207" s="172"/>
      <c r="AT207" s="173" t="s">
        <v>140</v>
      </c>
      <c r="AU207" s="173" t="s">
        <v>75</v>
      </c>
      <c r="AV207" s="173" t="s">
        <v>75</v>
      </c>
      <c r="AW207" s="173" t="s">
        <v>95</v>
      </c>
      <c r="AX207" s="173" t="s">
        <v>67</v>
      </c>
      <c r="AY207" s="173" t="s">
        <v>131</v>
      </c>
    </row>
    <row r="208" spans="2:65" s="6" customFormat="1" ht="15.75" customHeight="1" x14ac:dyDescent="0.3">
      <c r="B208" s="165"/>
      <c r="C208" s="166"/>
      <c r="D208" s="167" t="s">
        <v>140</v>
      </c>
      <c r="E208" s="166"/>
      <c r="F208" s="168" t="s">
        <v>147</v>
      </c>
      <c r="G208" s="166"/>
      <c r="H208" s="169">
        <v>192.56</v>
      </c>
      <c r="J208" s="166"/>
      <c r="K208" s="166"/>
      <c r="L208" s="170"/>
      <c r="M208" s="171"/>
      <c r="N208" s="166"/>
      <c r="O208" s="166"/>
      <c r="P208" s="166"/>
      <c r="Q208" s="166"/>
      <c r="R208" s="166"/>
      <c r="S208" s="166"/>
      <c r="T208" s="172"/>
      <c r="AT208" s="173" t="s">
        <v>140</v>
      </c>
      <c r="AU208" s="173" t="s">
        <v>75</v>
      </c>
      <c r="AV208" s="173" t="s">
        <v>75</v>
      </c>
      <c r="AW208" s="173" t="s">
        <v>95</v>
      </c>
      <c r="AX208" s="173" t="s">
        <v>67</v>
      </c>
      <c r="AY208" s="173" t="s">
        <v>131</v>
      </c>
    </row>
    <row r="209" spans="2:65" s="6" customFormat="1" ht="15.75" customHeight="1" x14ac:dyDescent="0.3">
      <c r="B209" s="165"/>
      <c r="C209" s="166"/>
      <c r="D209" s="167" t="s">
        <v>140</v>
      </c>
      <c r="E209" s="166"/>
      <c r="F209" s="168" t="s">
        <v>148</v>
      </c>
      <c r="G209" s="166"/>
      <c r="H209" s="169">
        <v>280.56</v>
      </c>
      <c r="J209" s="166"/>
      <c r="K209" s="166"/>
      <c r="L209" s="170"/>
      <c r="M209" s="171"/>
      <c r="N209" s="166"/>
      <c r="O209" s="166"/>
      <c r="P209" s="166"/>
      <c r="Q209" s="166"/>
      <c r="R209" s="166"/>
      <c r="S209" s="166"/>
      <c r="T209" s="172"/>
      <c r="AT209" s="173" t="s">
        <v>140</v>
      </c>
      <c r="AU209" s="173" t="s">
        <v>75</v>
      </c>
      <c r="AV209" s="173" t="s">
        <v>75</v>
      </c>
      <c r="AW209" s="173" t="s">
        <v>95</v>
      </c>
      <c r="AX209" s="173" t="s">
        <v>67</v>
      </c>
      <c r="AY209" s="173" t="s">
        <v>131</v>
      </c>
    </row>
    <row r="210" spans="2:65" s="6" customFormat="1" ht="15.75" customHeight="1" x14ac:dyDescent="0.3">
      <c r="B210" s="157"/>
      <c r="C210" s="158"/>
      <c r="D210" s="167" t="s">
        <v>140</v>
      </c>
      <c r="E210" s="158"/>
      <c r="F210" s="160" t="s">
        <v>149</v>
      </c>
      <c r="G210" s="158"/>
      <c r="H210" s="158"/>
      <c r="J210" s="158"/>
      <c r="K210" s="158"/>
      <c r="L210" s="161"/>
      <c r="M210" s="162"/>
      <c r="N210" s="158"/>
      <c r="O210" s="158"/>
      <c r="P210" s="158"/>
      <c r="Q210" s="158"/>
      <c r="R210" s="158"/>
      <c r="S210" s="158"/>
      <c r="T210" s="163"/>
      <c r="AT210" s="164" t="s">
        <v>140</v>
      </c>
      <c r="AU210" s="164" t="s">
        <v>75</v>
      </c>
      <c r="AV210" s="164" t="s">
        <v>71</v>
      </c>
      <c r="AW210" s="164" t="s">
        <v>95</v>
      </c>
      <c r="AX210" s="164" t="s">
        <v>67</v>
      </c>
      <c r="AY210" s="164" t="s">
        <v>131</v>
      </c>
    </row>
    <row r="211" spans="2:65" s="6" customFormat="1" ht="15.75" customHeight="1" x14ac:dyDescent="0.3">
      <c r="B211" s="165"/>
      <c r="C211" s="166"/>
      <c r="D211" s="167" t="s">
        <v>140</v>
      </c>
      <c r="E211" s="166"/>
      <c r="F211" s="168" t="s">
        <v>150</v>
      </c>
      <c r="G211" s="166"/>
      <c r="H211" s="169">
        <v>398.08300000000003</v>
      </c>
      <c r="J211" s="166"/>
      <c r="K211" s="166"/>
      <c r="L211" s="170"/>
      <c r="M211" s="171"/>
      <c r="N211" s="166"/>
      <c r="O211" s="166"/>
      <c r="P211" s="166"/>
      <c r="Q211" s="166"/>
      <c r="R211" s="166"/>
      <c r="S211" s="166"/>
      <c r="T211" s="172"/>
      <c r="AT211" s="173" t="s">
        <v>140</v>
      </c>
      <c r="AU211" s="173" t="s">
        <v>75</v>
      </c>
      <c r="AV211" s="173" t="s">
        <v>75</v>
      </c>
      <c r="AW211" s="173" t="s">
        <v>95</v>
      </c>
      <c r="AX211" s="173" t="s">
        <v>67</v>
      </c>
      <c r="AY211" s="173" t="s">
        <v>131</v>
      </c>
    </row>
    <row r="212" spans="2:65" s="6" customFormat="1" ht="15.75" customHeight="1" x14ac:dyDescent="0.3">
      <c r="B212" s="174"/>
      <c r="C212" s="175"/>
      <c r="D212" s="167" t="s">
        <v>140</v>
      </c>
      <c r="E212" s="175"/>
      <c r="F212" s="176" t="s">
        <v>151</v>
      </c>
      <c r="G212" s="175"/>
      <c r="H212" s="177">
        <v>1142.713</v>
      </c>
      <c r="J212" s="175"/>
      <c r="K212" s="175"/>
      <c r="L212" s="178"/>
      <c r="M212" s="179"/>
      <c r="N212" s="175"/>
      <c r="O212" s="175"/>
      <c r="P212" s="175"/>
      <c r="Q212" s="175"/>
      <c r="R212" s="175"/>
      <c r="S212" s="175"/>
      <c r="T212" s="180"/>
      <c r="AT212" s="181" t="s">
        <v>140</v>
      </c>
      <c r="AU212" s="181" t="s">
        <v>75</v>
      </c>
      <c r="AV212" s="181" t="s">
        <v>81</v>
      </c>
      <c r="AW212" s="181" t="s">
        <v>95</v>
      </c>
      <c r="AX212" s="181" t="s">
        <v>71</v>
      </c>
      <c r="AY212" s="181" t="s">
        <v>131</v>
      </c>
    </row>
    <row r="213" spans="2:65" s="6" customFormat="1" ht="15.75" customHeight="1" x14ac:dyDescent="0.3">
      <c r="B213" s="23"/>
      <c r="C213" s="145" t="s">
        <v>226</v>
      </c>
      <c r="D213" s="145" t="s">
        <v>134</v>
      </c>
      <c r="E213" s="146" t="s">
        <v>232</v>
      </c>
      <c r="F213" s="147" t="s">
        <v>233</v>
      </c>
      <c r="G213" s="148" t="s">
        <v>234</v>
      </c>
      <c r="H213" s="149">
        <v>67.820999999999998</v>
      </c>
      <c r="I213" s="150"/>
      <c r="J213" s="151">
        <f>ROUND($I$213*$H$213,1)</f>
        <v>0</v>
      </c>
      <c r="K213" s="147" t="s">
        <v>138</v>
      </c>
      <c r="L213" s="43"/>
      <c r="M213" s="152"/>
      <c r="N213" s="153" t="s">
        <v>38</v>
      </c>
      <c r="O213" s="24"/>
      <c r="P213" s="154">
        <f>$O$213*$H$213</f>
        <v>0</v>
      </c>
      <c r="Q213" s="154">
        <v>0</v>
      </c>
      <c r="R213" s="154">
        <f>$Q$213*$H$213</f>
        <v>0</v>
      </c>
      <c r="S213" s="154">
        <v>2.2000000000000002</v>
      </c>
      <c r="T213" s="155">
        <f>$S$213*$H$213</f>
        <v>149.2062</v>
      </c>
      <c r="AR213" s="89" t="s">
        <v>81</v>
      </c>
      <c r="AT213" s="89" t="s">
        <v>134</v>
      </c>
      <c r="AU213" s="89" t="s">
        <v>75</v>
      </c>
      <c r="AY213" s="6" t="s">
        <v>131</v>
      </c>
      <c r="BE213" s="156">
        <f>IF($N$213="základní",$J$213,0)</f>
        <v>0</v>
      </c>
      <c r="BF213" s="156">
        <f>IF($N$213="snížená",$J$213,0)</f>
        <v>0</v>
      </c>
      <c r="BG213" s="156">
        <f>IF($N$213="zákl. přenesená",$J$213,0)</f>
        <v>0</v>
      </c>
      <c r="BH213" s="156">
        <f>IF($N$213="sníž. přenesená",$J$213,0)</f>
        <v>0</v>
      </c>
      <c r="BI213" s="156">
        <f>IF($N$213="nulová",$J$213,0)</f>
        <v>0</v>
      </c>
      <c r="BJ213" s="89" t="s">
        <v>71</v>
      </c>
      <c r="BK213" s="156">
        <f>ROUND($I$213*$H$213,1)</f>
        <v>0</v>
      </c>
      <c r="BL213" s="89" t="s">
        <v>81</v>
      </c>
      <c r="BM213" s="89" t="s">
        <v>235</v>
      </c>
    </row>
    <row r="214" spans="2:65" s="6" customFormat="1" ht="15.75" customHeight="1" x14ac:dyDescent="0.3">
      <c r="B214" s="165"/>
      <c r="C214" s="166"/>
      <c r="D214" s="159" t="s">
        <v>140</v>
      </c>
      <c r="E214" s="168"/>
      <c r="F214" s="168" t="s">
        <v>236</v>
      </c>
      <c r="G214" s="166"/>
      <c r="H214" s="169">
        <v>22.837</v>
      </c>
      <c r="J214" s="166"/>
      <c r="K214" s="166"/>
      <c r="L214" s="170"/>
      <c r="M214" s="171"/>
      <c r="N214" s="166"/>
      <c r="O214" s="166"/>
      <c r="P214" s="166"/>
      <c r="Q214" s="166"/>
      <c r="R214" s="166"/>
      <c r="S214" s="166"/>
      <c r="T214" s="172"/>
      <c r="AT214" s="173" t="s">
        <v>140</v>
      </c>
      <c r="AU214" s="173" t="s">
        <v>75</v>
      </c>
      <c r="AV214" s="173" t="s">
        <v>75</v>
      </c>
      <c r="AW214" s="173" t="s">
        <v>95</v>
      </c>
      <c r="AX214" s="173" t="s">
        <v>67</v>
      </c>
      <c r="AY214" s="173" t="s">
        <v>131</v>
      </c>
    </row>
    <row r="215" spans="2:65" s="6" customFormat="1" ht="15.75" customHeight="1" x14ac:dyDescent="0.3">
      <c r="B215" s="165"/>
      <c r="C215" s="166"/>
      <c r="D215" s="167" t="s">
        <v>140</v>
      </c>
      <c r="E215" s="166"/>
      <c r="F215" s="168" t="s">
        <v>237</v>
      </c>
      <c r="G215" s="166"/>
      <c r="H215" s="169">
        <v>44.984000000000002</v>
      </c>
      <c r="J215" s="166"/>
      <c r="K215" s="166"/>
      <c r="L215" s="170"/>
      <c r="M215" s="171"/>
      <c r="N215" s="166"/>
      <c r="O215" s="166"/>
      <c r="P215" s="166"/>
      <c r="Q215" s="166"/>
      <c r="R215" s="166"/>
      <c r="S215" s="166"/>
      <c r="T215" s="172"/>
      <c r="AT215" s="173" t="s">
        <v>140</v>
      </c>
      <c r="AU215" s="173" t="s">
        <v>75</v>
      </c>
      <c r="AV215" s="173" t="s">
        <v>75</v>
      </c>
      <c r="AW215" s="173" t="s">
        <v>95</v>
      </c>
      <c r="AX215" s="173" t="s">
        <v>67</v>
      </c>
      <c r="AY215" s="173" t="s">
        <v>131</v>
      </c>
    </row>
    <row r="216" spans="2:65" s="6" customFormat="1" ht="15.75" customHeight="1" x14ac:dyDescent="0.3">
      <c r="B216" s="174"/>
      <c r="C216" s="175"/>
      <c r="D216" s="167" t="s">
        <v>140</v>
      </c>
      <c r="E216" s="175"/>
      <c r="F216" s="176" t="s">
        <v>151</v>
      </c>
      <c r="G216" s="175"/>
      <c r="H216" s="177">
        <v>67.820999999999998</v>
      </c>
      <c r="J216" s="175"/>
      <c r="K216" s="175"/>
      <c r="L216" s="178"/>
      <c r="M216" s="179"/>
      <c r="N216" s="175"/>
      <c r="O216" s="175"/>
      <c r="P216" s="175"/>
      <c r="Q216" s="175"/>
      <c r="R216" s="175"/>
      <c r="S216" s="175"/>
      <c r="T216" s="180"/>
      <c r="AT216" s="181" t="s">
        <v>140</v>
      </c>
      <c r="AU216" s="181" t="s">
        <v>75</v>
      </c>
      <c r="AV216" s="181" t="s">
        <v>81</v>
      </c>
      <c r="AW216" s="181" t="s">
        <v>95</v>
      </c>
      <c r="AX216" s="181" t="s">
        <v>71</v>
      </c>
      <c r="AY216" s="181" t="s">
        <v>131</v>
      </c>
    </row>
    <row r="217" spans="2:65" s="6" customFormat="1" ht="15.75" customHeight="1" x14ac:dyDescent="0.3">
      <c r="B217" s="23"/>
      <c r="C217" s="145" t="s">
        <v>238</v>
      </c>
      <c r="D217" s="145" t="s">
        <v>134</v>
      </c>
      <c r="E217" s="146" t="s">
        <v>239</v>
      </c>
      <c r="F217" s="147" t="s">
        <v>240</v>
      </c>
      <c r="G217" s="148" t="s">
        <v>137</v>
      </c>
      <c r="H217" s="149">
        <v>1142.713</v>
      </c>
      <c r="I217" s="150"/>
      <c r="J217" s="151">
        <f>ROUND($I$217*$H$217,1)</f>
        <v>0</v>
      </c>
      <c r="K217" s="147" t="s">
        <v>138</v>
      </c>
      <c r="L217" s="43"/>
      <c r="M217" s="152"/>
      <c r="N217" s="153" t="s">
        <v>38</v>
      </c>
      <c r="O217" s="24"/>
      <c r="P217" s="154">
        <f>$O$217*$H$217</f>
        <v>0</v>
      </c>
      <c r="Q217" s="154">
        <v>0</v>
      </c>
      <c r="R217" s="154">
        <f>$Q$217*$H$217</f>
        <v>0</v>
      </c>
      <c r="S217" s="154">
        <v>0.01</v>
      </c>
      <c r="T217" s="155">
        <f>$S$217*$H$217</f>
        <v>11.42713</v>
      </c>
      <c r="AR217" s="89" t="s">
        <v>81</v>
      </c>
      <c r="AT217" s="89" t="s">
        <v>134</v>
      </c>
      <c r="AU217" s="89" t="s">
        <v>75</v>
      </c>
      <c r="AY217" s="6" t="s">
        <v>131</v>
      </c>
      <c r="BE217" s="156">
        <f>IF($N$217="základní",$J$217,0)</f>
        <v>0</v>
      </c>
      <c r="BF217" s="156">
        <f>IF($N$217="snížená",$J$217,0)</f>
        <v>0</v>
      </c>
      <c r="BG217" s="156">
        <f>IF($N$217="zákl. přenesená",$J$217,0)</f>
        <v>0</v>
      </c>
      <c r="BH217" s="156">
        <f>IF($N$217="sníž. přenesená",$J$217,0)</f>
        <v>0</v>
      </c>
      <c r="BI217" s="156">
        <f>IF($N$217="nulová",$J$217,0)</f>
        <v>0</v>
      </c>
      <c r="BJ217" s="89" t="s">
        <v>71</v>
      </c>
      <c r="BK217" s="156">
        <f>ROUND($I$217*$H$217,1)</f>
        <v>0</v>
      </c>
      <c r="BL217" s="89" t="s">
        <v>81</v>
      </c>
      <c r="BM217" s="89" t="s">
        <v>241</v>
      </c>
    </row>
    <row r="218" spans="2:65" s="6" customFormat="1" ht="15.75" customHeight="1" x14ac:dyDescent="0.3">
      <c r="B218" s="157"/>
      <c r="C218" s="158"/>
      <c r="D218" s="159" t="s">
        <v>140</v>
      </c>
      <c r="E218" s="160"/>
      <c r="F218" s="160" t="s">
        <v>141</v>
      </c>
      <c r="G218" s="158"/>
      <c r="H218" s="158"/>
      <c r="J218" s="158"/>
      <c r="K218" s="158"/>
      <c r="L218" s="161"/>
      <c r="M218" s="162"/>
      <c r="N218" s="158"/>
      <c r="O218" s="158"/>
      <c r="P218" s="158"/>
      <c r="Q218" s="158"/>
      <c r="R218" s="158"/>
      <c r="S218" s="158"/>
      <c r="T218" s="163"/>
      <c r="AT218" s="164" t="s">
        <v>140</v>
      </c>
      <c r="AU218" s="164" t="s">
        <v>75</v>
      </c>
      <c r="AV218" s="164" t="s">
        <v>71</v>
      </c>
      <c r="AW218" s="164" t="s">
        <v>95</v>
      </c>
      <c r="AX218" s="164" t="s">
        <v>67</v>
      </c>
      <c r="AY218" s="164" t="s">
        <v>131</v>
      </c>
    </row>
    <row r="219" spans="2:65" s="6" customFormat="1" ht="15.75" customHeight="1" x14ac:dyDescent="0.3">
      <c r="B219" s="165"/>
      <c r="C219" s="166"/>
      <c r="D219" s="167" t="s">
        <v>140</v>
      </c>
      <c r="E219" s="166"/>
      <c r="F219" s="168" t="s">
        <v>142</v>
      </c>
      <c r="G219" s="166"/>
      <c r="H219" s="169">
        <v>35.61</v>
      </c>
      <c r="J219" s="166"/>
      <c r="K219" s="166"/>
      <c r="L219" s="170"/>
      <c r="M219" s="171"/>
      <c r="N219" s="166"/>
      <c r="O219" s="166"/>
      <c r="P219" s="166"/>
      <c r="Q219" s="166"/>
      <c r="R219" s="166"/>
      <c r="S219" s="166"/>
      <c r="T219" s="172"/>
      <c r="AT219" s="173" t="s">
        <v>140</v>
      </c>
      <c r="AU219" s="173" t="s">
        <v>75</v>
      </c>
      <c r="AV219" s="173" t="s">
        <v>75</v>
      </c>
      <c r="AW219" s="173" t="s">
        <v>95</v>
      </c>
      <c r="AX219" s="173" t="s">
        <v>67</v>
      </c>
      <c r="AY219" s="173" t="s">
        <v>131</v>
      </c>
    </row>
    <row r="220" spans="2:65" s="6" customFormat="1" ht="15.75" customHeight="1" x14ac:dyDescent="0.3">
      <c r="B220" s="165"/>
      <c r="C220" s="166"/>
      <c r="D220" s="167" t="s">
        <v>140</v>
      </c>
      <c r="E220" s="166"/>
      <c r="F220" s="168" t="s">
        <v>143</v>
      </c>
      <c r="G220" s="166"/>
      <c r="H220" s="169">
        <v>23.36</v>
      </c>
      <c r="J220" s="166"/>
      <c r="K220" s="166"/>
      <c r="L220" s="170"/>
      <c r="M220" s="171"/>
      <c r="N220" s="166"/>
      <c r="O220" s="166"/>
      <c r="P220" s="166"/>
      <c r="Q220" s="166"/>
      <c r="R220" s="166"/>
      <c r="S220" s="166"/>
      <c r="T220" s="172"/>
      <c r="AT220" s="173" t="s">
        <v>140</v>
      </c>
      <c r="AU220" s="173" t="s">
        <v>75</v>
      </c>
      <c r="AV220" s="173" t="s">
        <v>75</v>
      </c>
      <c r="AW220" s="173" t="s">
        <v>95</v>
      </c>
      <c r="AX220" s="173" t="s">
        <v>67</v>
      </c>
      <c r="AY220" s="173" t="s">
        <v>131</v>
      </c>
    </row>
    <row r="221" spans="2:65" s="6" customFormat="1" ht="15.75" customHeight="1" x14ac:dyDescent="0.3">
      <c r="B221" s="165"/>
      <c r="C221" s="166"/>
      <c r="D221" s="167" t="s">
        <v>140</v>
      </c>
      <c r="E221" s="166"/>
      <c r="F221" s="168" t="s">
        <v>144</v>
      </c>
      <c r="G221" s="166"/>
      <c r="H221" s="169">
        <v>74.25</v>
      </c>
      <c r="J221" s="166"/>
      <c r="K221" s="166"/>
      <c r="L221" s="170"/>
      <c r="M221" s="171"/>
      <c r="N221" s="166"/>
      <c r="O221" s="166"/>
      <c r="P221" s="166"/>
      <c r="Q221" s="166"/>
      <c r="R221" s="166"/>
      <c r="S221" s="166"/>
      <c r="T221" s="172"/>
      <c r="AT221" s="173" t="s">
        <v>140</v>
      </c>
      <c r="AU221" s="173" t="s">
        <v>75</v>
      </c>
      <c r="AV221" s="173" t="s">
        <v>75</v>
      </c>
      <c r="AW221" s="173" t="s">
        <v>95</v>
      </c>
      <c r="AX221" s="173" t="s">
        <v>67</v>
      </c>
      <c r="AY221" s="173" t="s">
        <v>131</v>
      </c>
    </row>
    <row r="222" spans="2:65" s="6" customFormat="1" ht="15.75" customHeight="1" x14ac:dyDescent="0.3">
      <c r="B222" s="165"/>
      <c r="C222" s="166"/>
      <c r="D222" s="167" t="s">
        <v>140</v>
      </c>
      <c r="E222" s="166"/>
      <c r="F222" s="168" t="s">
        <v>145</v>
      </c>
      <c r="G222" s="166"/>
      <c r="H222" s="169">
        <v>119.85</v>
      </c>
      <c r="J222" s="166"/>
      <c r="K222" s="166"/>
      <c r="L222" s="170"/>
      <c r="M222" s="171"/>
      <c r="N222" s="166"/>
      <c r="O222" s="166"/>
      <c r="P222" s="166"/>
      <c r="Q222" s="166"/>
      <c r="R222" s="166"/>
      <c r="S222" s="166"/>
      <c r="T222" s="172"/>
      <c r="AT222" s="173" t="s">
        <v>140</v>
      </c>
      <c r="AU222" s="173" t="s">
        <v>75</v>
      </c>
      <c r="AV222" s="173" t="s">
        <v>75</v>
      </c>
      <c r="AW222" s="173" t="s">
        <v>95</v>
      </c>
      <c r="AX222" s="173" t="s">
        <v>67</v>
      </c>
      <c r="AY222" s="173" t="s">
        <v>131</v>
      </c>
    </row>
    <row r="223" spans="2:65" s="6" customFormat="1" ht="15.75" customHeight="1" x14ac:dyDescent="0.3">
      <c r="B223" s="165"/>
      <c r="C223" s="166"/>
      <c r="D223" s="167" t="s">
        <v>140</v>
      </c>
      <c r="E223" s="166"/>
      <c r="F223" s="168" t="s">
        <v>146</v>
      </c>
      <c r="G223" s="166"/>
      <c r="H223" s="169">
        <v>18.440000000000001</v>
      </c>
      <c r="J223" s="166"/>
      <c r="K223" s="166"/>
      <c r="L223" s="170"/>
      <c r="M223" s="171"/>
      <c r="N223" s="166"/>
      <c r="O223" s="166"/>
      <c r="P223" s="166"/>
      <c r="Q223" s="166"/>
      <c r="R223" s="166"/>
      <c r="S223" s="166"/>
      <c r="T223" s="172"/>
      <c r="AT223" s="173" t="s">
        <v>140</v>
      </c>
      <c r="AU223" s="173" t="s">
        <v>75</v>
      </c>
      <c r="AV223" s="173" t="s">
        <v>75</v>
      </c>
      <c r="AW223" s="173" t="s">
        <v>95</v>
      </c>
      <c r="AX223" s="173" t="s">
        <v>67</v>
      </c>
      <c r="AY223" s="173" t="s">
        <v>131</v>
      </c>
    </row>
    <row r="224" spans="2:65" s="6" customFormat="1" ht="15.75" customHeight="1" x14ac:dyDescent="0.3">
      <c r="B224" s="165"/>
      <c r="C224" s="166"/>
      <c r="D224" s="167" t="s">
        <v>140</v>
      </c>
      <c r="E224" s="166"/>
      <c r="F224" s="168" t="s">
        <v>147</v>
      </c>
      <c r="G224" s="166"/>
      <c r="H224" s="169">
        <v>192.56</v>
      </c>
      <c r="J224" s="166"/>
      <c r="K224" s="166"/>
      <c r="L224" s="170"/>
      <c r="M224" s="171"/>
      <c r="N224" s="166"/>
      <c r="O224" s="166"/>
      <c r="P224" s="166"/>
      <c r="Q224" s="166"/>
      <c r="R224" s="166"/>
      <c r="S224" s="166"/>
      <c r="T224" s="172"/>
      <c r="AT224" s="173" t="s">
        <v>140</v>
      </c>
      <c r="AU224" s="173" t="s">
        <v>75</v>
      </c>
      <c r="AV224" s="173" t="s">
        <v>75</v>
      </c>
      <c r="AW224" s="173" t="s">
        <v>95</v>
      </c>
      <c r="AX224" s="173" t="s">
        <v>67</v>
      </c>
      <c r="AY224" s="173" t="s">
        <v>131</v>
      </c>
    </row>
    <row r="225" spans="2:65" s="6" customFormat="1" ht="15.75" customHeight="1" x14ac:dyDescent="0.3">
      <c r="B225" s="165"/>
      <c r="C225" s="166"/>
      <c r="D225" s="167" t="s">
        <v>140</v>
      </c>
      <c r="E225" s="166"/>
      <c r="F225" s="168" t="s">
        <v>148</v>
      </c>
      <c r="G225" s="166"/>
      <c r="H225" s="169">
        <v>280.56</v>
      </c>
      <c r="J225" s="166"/>
      <c r="K225" s="166"/>
      <c r="L225" s="170"/>
      <c r="M225" s="171"/>
      <c r="N225" s="166"/>
      <c r="O225" s="166"/>
      <c r="P225" s="166"/>
      <c r="Q225" s="166"/>
      <c r="R225" s="166"/>
      <c r="S225" s="166"/>
      <c r="T225" s="172"/>
      <c r="AT225" s="173" t="s">
        <v>140</v>
      </c>
      <c r="AU225" s="173" t="s">
        <v>75</v>
      </c>
      <c r="AV225" s="173" t="s">
        <v>75</v>
      </c>
      <c r="AW225" s="173" t="s">
        <v>95</v>
      </c>
      <c r="AX225" s="173" t="s">
        <v>67</v>
      </c>
      <c r="AY225" s="173" t="s">
        <v>131</v>
      </c>
    </row>
    <row r="226" spans="2:65" s="6" customFormat="1" ht="15.75" customHeight="1" x14ac:dyDescent="0.3">
      <c r="B226" s="157"/>
      <c r="C226" s="158"/>
      <c r="D226" s="167" t="s">
        <v>140</v>
      </c>
      <c r="E226" s="158"/>
      <c r="F226" s="160" t="s">
        <v>149</v>
      </c>
      <c r="G226" s="158"/>
      <c r="H226" s="158"/>
      <c r="J226" s="158"/>
      <c r="K226" s="158"/>
      <c r="L226" s="161"/>
      <c r="M226" s="162"/>
      <c r="N226" s="158"/>
      <c r="O226" s="158"/>
      <c r="P226" s="158"/>
      <c r="Q226" s="158"/>
      <c r="R226" s="158"/>
      <c r="S226" s="158"/>
      <c r="T226" s="163"/>
      <c r="AT226" s="164" t="s">
        <v>140</v>
      </c>
      <c r="AU226" s="164" t="s">
        <v>75</v>
      </c>
      <c r="AV226" s="164" t="s">
        <v>71</v>
      </c>
      <c r="AW226" s="164" t="s">
        <v>95</v>
      </c>
      <c r="AX226" s="164" t="s">
        <v>67</v>
      </c>
      <c r="AY226" s="164" t="s">
        <v>131</v>
      </c>
    </row>
    <row r="227" spans="2:65" s="6" customFormat="1" ht="15.75" customHeight="1" x14ac:dyDescent="0.3">
      <c r="B227" s="165"/>
      <c r="C227" s="166"/>
      <c r="D227" s="167" t="s">
        <v>140</v>
      </c>
      <c r="E227" s="166"/>
      <c r="F227" s="168" t="s">
        <v>150</v>
      </c>
      <c r="G227" s="166"/>
      <c r="H227" s="169">
        <v>398.08300000000003</v>
      </c>
      <c r="J227" s="166"/>
      <c r="K227" s="166"/>
      <c r="L227" s="170"/>
      <c r="M227" s="171"/>
      <c r="N227" s="166"/>
      <c r="O227" s="166"/>
      <c r="P227" s="166"/>
      <c r="Q227" s="166"/>
      <c r="R227" s="166"/>
      <c r="S227" s="166"/>
      <c r="T227" s="172"/>
      <c r="AT227" s="173" t="s">
        <v>140</v>
      </c>
      <c r="AU227" s="173" t="s">
        <v>75</v>
      </c>
      <c r="AV227" s="173" t="s">
        <v>75</v>
      </c>
      <c r="AW227" s="173" t="s">
        <v>95</v>
      </c>
      <c r="AX227" s="173" t="s">
        <v>67</v>
      </c>
      <c r="AY227" s="173" t="s">
        <v>131</v>
      </c>
    </row>
    <row r="228" spans="2:65" s="6" customFormat="1" ht="15.75" customHeight="1" x14ac:dyDescent="0.3">
      <c r="B228" s="174"/>
      <c r="C228" s="175"/>
      <c r="D228" s="167" t="s">
        <v>140</v>
      </c>
      <c r="E228" s="175"/>
      <c r="F228" s="176" t="s">
        <v>151</v>
      </c>
      <c r="G228" s="175"/>
      <c r="H228" s="177">
        <v>1142.713</v>
      </c>
      <c r="J228" s="175"/>
      <c r="K228" s="175"/>
      <c r="L228" s="178"/>
      <c r="M228" s="179"/>
      <c r="N228" s="175"/>
      <c r="O228" s="175"/>
      <c r="P228" s="175"/>
      <c r="Q228" s="175"/>
      <c r="R228" s="175"/>
      <c r="S228" s="175"/>
      <c r="T228" s="180"/>
      <c r="AT228" s="181" t="s">
        <v>140</v>
      </c>
      <c r="AU228" s="181" t="s">
        <v>75</v>
      </c>
      <c r="AV228" s="181" t="s">
        <v>81</v>
      </c>
      <c r="AW228" s="181" t="s">
        <v>95</v>
      </c>
      <c r="AX228" s="181" t="s">
        <v>71</v>
      </c>
      <c r="AY228" s="181" t="s">
        <v>131</v>
      </c>
    </row>
    <row r="229" spans="2:65" s="6" customFormat="1" ht="15.75" customHeight="1" x14ac:dyDescent="0.3">
      <c r="B229" s="23"/>
      <c r="C229" s="145" t="s">
        <v>242</v>
      </c>
      <c r="D229" s="145" t="s">
        <v>134</v>
      </c>
      <c r="E229" s="146" t="s">
        <v>243</v>
      </c>
      <c r="F229" s="147" t="s">
        <v>244</v>
      </c>
      <c r="G229" s="148" t="s">
        <v>137</v>
      </c>
      <c r="H229" s="149">
        <v>2159.7739999999999</v>
      </c>
      <c r="I229" s="150"/>
      <c r="J229" s="151">
        <f>ROUND($I$229*$H$229,1)</f>
        <v>0</v>
      </c>
      <c r="K229" s="147" t="s">
        <v>138</v>
      </c>
      <c r="L229" s="43"/>
      <c r="M229" s="152"/>
      <c r="N229" s="153" t="s">
        <v>38</v>
      </c>
      <c r="O229" s="24"/>
      <c r="P229" s="154">
        <f>$O$229*$H$229</f>
        <v>0</v>
      </c>
      <c r="Q229" s="154">
        <v>0</v>
      </c>
      <c r="R229" s="154">
        <f>$Q$229*$H$229</f>
        <v>0</v>
      </c>
      <c r="S229" s="154">
        <v>0.01</v>
      </c>
      <c r="T229" s="155">
        <f>$S$229*$H$229</f>
        <v>21.597739999999998</v>
      </c>
      <c r="AR229" s="89" t="s">
        <v>81</v>
      </c>
      <c r="AT229" s="89" t="s">
        <v>134</v>
      </c>
      <c r="AU229" s="89" t="s">
        <v>75</v>
      </c>
      <c r="AY229" s="6" t="s">
        <v>131</v>
      </c>
      <c r="BE229" s="156">
        <f>IF($N$229="základní",$J$229,0)</f>
        <v>0</v>
      </c>
      <c r="BF229" s="156">
        <f>IF($N$229="snížená",$J$229,0)</f>
        <v>0</v>
      </c>
      <c r="BG229" s="156">
        <f>IF($N$229="zákl. přenesená",$J$229,0)</f>
        <v>0</v>
      </c>
      <c r="BH229" s="156">
        <f>IF($N$229="sníž. přenesená",$J$229,0)</f>
        <v>0</v>
      </c>
      <c r="BI229" s="156">
        <f>IF($N$229="nulová",$J$229,0)</f>
        <v>0</v>
      </c>
      <c r="BJ229" s="89" t="s">
        <v>71</v>
      </c>
      <c r="BK229" s="156">
        <f>ROUND($I$229*$H$229,1)</f>
        <v>0</v>
      </c>
      <c r="BL229" s="89" t="s">
        <v>81</v>
      </c>
      <c r="BM229" s="89" t="s">
        <v>245</v>
      </c>
    </row>
    <row r="230" spans="2:65" s="6" customFormat="1" ht="15.75" customHeight="1" x14ac:dyDescent="0.3">
      <c r="B230" s="157"/>
      <c r="C230" s="158"/>
      <c r="D230" s="159" t="s">
        <v>140</v>
      </c>
      <c r="E230" s="160"/>
      <c r="F230" s="160" t="s">
        <v>163</v>
      </c>
      <c r="G230" s="158"/>
      <c r="H230" s="158"/>
      <c r="J230" s="158"/>
      <c r="K230" s="158"/>
      <c r="L230" s="161"/>
      <c r="M230" s="162"/>
      <c r="N230" s="158"/>
      <c r="O230" s="158"/>
      <c r="P230" s="158"/>
      <c r="Q230" s="158"/>
      <c r="R230" s="158"/>
      <c r="S230" s="158"/>
      <c r="T230" s="163"/>
      <c r="AT230" s="164" t="s">
        <v>140</v>
      </c>
      <c r="AU230" s="164" t="s">
        <v>75</v>
      </c>
      <c r="AV230" s="164" t="s">
        <v>71</v>
      </c>
      <c r="AW230" s="164" t="s">
        <v>95</v>
      </c>
      <c r="AX230" s="164" t="s">
        <v>67</v>
      </c>
      <c r="AY230" s="164" t="s">
        <v>131</v>
      </c>
    </row>
    <row r="231" spans="2:65" s="6" customFormat="1" ht="15.75" customHeight="1" x14ac:dyDescent="0.3">
      <c r="B231" s="165"/>
      <c r="C231" s="166"/>
      <c r="D231" s="167" t="s">
        <v>140</v>
      </c>
      <c r="E231" s="166"/>
      <c r="F231" s="168" t="s">
        <v>164</v>
      </c>
      <c r="G231" s="166"/>
      <c r="H231" s="169">
        <v>112.346</v>
      </c>
      <c r="J231" s="166"/>
      <c r="K231" s="166"/>
      <c r="L231" s="170"/>
      <c r="M231" s="171"/>
      <c r="N231" s="166"/>
      <c r="O231" s="166"/>
      <c r="P231" s="166"/>
      <c r="Q231" s="166"/>
      <c r="R231" s="166"/>
      <c r="S231" s="166"/>
      <c r="T231" s="172"/>
      <c r="AT231" s="173" t="s">
        <v>140</v>
      </c>
      <c r="AU231" s="173" t="s">
        <v>75</v>
      </c>
      <c r="AV231" s="173" t="s">
        <v>75</v>
      </c>
      <c r="AW231" s="173" t="s">
        <v>95</v>
      </c>
      <c r="AX231" s="173" t="s">
        <v>67</v>
      </c>
      <c r="AY231" s="173" t="s">
        <v>131</v>
      </c>
    </row>
    <row r="232" spans="2:65" s="6" customFormat="1" ht="15.75" customHeight="1" x14ac:dyDescent="0.3">
      <c r="B232" s="165"/>
      <c r="C232" s="166"/>
      <c r="D232" s="167" t="s">
        <v>140</v>
      </c>
      <c r="E232" s="166"/>
      <c r="F232" s="168" t="s">
        <v>165</v>
      </c>
      <c r="G232" s="166"/>
      <c r="H232" s="169">
        <v>-7.2</v>
      </c>
      <c r="J232" s="166"/>
      <c r="K232" s="166"/>
      <c r="L232" s="170"/>
      <c r="M232" s="171"/>
      <c r="N232" s="166"/>
      <c r="O232" s="166"/>
      <c r="P232" s="166"/>
      <c r="Q232" s="166"/>
      <c r="R232" s="166"/>
      <c r="S232" s="166"/>
      <c r="T232" s="172"/>
      <c r="AT232" s="173" t="s">
        <v>140</v>
      </c>
      <c r="AU232" s="173" t="s">
        <v>75</v>
      </c>
      <c r="AV232" s="173" t="s">
        <v>75</v>
      </c>
      <c r="AW232" s="173" t="s">
        <v>95</v>
      </c>
      <c r="AX232" s="173" t="s">
        <v>67</v>
      </c>
      <c r="AY232" s="173" t="s">
        <v>131</v>
      </c>
    </row>
    <row r="233" spans="2:65" s="6" customFormat="1" ht="15.75" customHeight="1" x14ac:dyDescent="0.3">
      <c r="B233" s="165"/>
      <c r="C233" s="166"/>
      <c r="D233" s="167" t="s">
        <v>140</v>
      </c>
      <c r="E233" s="166"/>
      <c r="F233" s="168" t="s">
        <v>166</v>
      </c>
      <c r="G233" s="166"/>
      <c r="H233" s="169">
        <v>-1.4</v>
      </c>
      <c r="J233" s="166"/>
      <c r="K233" s="166"/>
      <c r="L233" s="170"/>
      <c r="M233" s="171"/>
      <c r="N233" s="166"/>
      <c r="O233" s="166"/>
      <c r="P233" s="166"/>
      <c r="Q233" s="166"/>
      <c r="R233" s="166"/>
      <c r="S233" s="166"/>
      <c r="T233" s="172"/>
      <c r="AT233" s="173" t="s">
        <v>140</v>
      </c>
      <c r="AU233" s="173" t="s">
        <v>75</v>
      </c>
      <c r="AV233" s="173" t="s">
        <v>75</v>
      </c>
      <c r="AW233" s="173" t="s">
        <v>95</v>
      </c>
      <c r="AX233" s="173" t="s">
        <v>67</v>
      </c>
      <c r="AY233" s="173" t="s">
        <v>131</v>
      </c>
    </row>
    <row r="234" spans="2:65" s="6" customFormat="1" ht="15.75" customHeight="1" x14ac:dyDescent="0.3">
      <c r="B234" s="165"/>
      <c r="C234" s="166"/>
      <c r="D234" s="167" t="s">
        <v>140</v>
      </c>
      <c r="E234" s="166"/>
      <c r="F234" s="168" t="s">
        <v>167</v>
      </c>
      <c r="G234" s="166"/>
      <c r="H234" s="169">
        <v>-2.1</v>
      </c>
      <c r="J234" s="166"/>
      <c r="K234" s="166"/>
      <c r="L234" s="170"/>
      <c r="M234" s="171"/>
      <c r="N234" s="166"/>
      <c r="O234" s="166"/>
      <c r="P234" s="166"/>
      <c r="Q234" s="166"/>
      <c r="R234" s="166"/>
      <c r="S234" s="166"/>
      <c r="T234" s="172"/>
      <c r="AT234" s="173" t="s">
        <v>140</v>
      </c>
      <c r="AU234" s="173" t="s">
        <v>75</v>
      </c>
      <c r="AV234" s="173" t="s">
        <v>75</v>
      </c>
      <c r="AW234" s="173" t="s">
        <v>95</v>
      </c>
      <c r="AX234" s="173" t="s">
        <v>67</v>
      </c>
      <c r="AY234" s="173" t="s">
        <v>131</v>
      </c>
    </row>
    <row r="235" spans="2:65" s="6" customFormat="1" ht="15.75" customHeight="1" x14ac:dyDescent="0.3">
      <c r="B235" s="165"/>
      <c r="C235" s="166"/>
      <c r="D235" s="167" t="s">
        <v>140</v>
      </c>
      <c r="E235" s="166"/>
      <c r="F235" s="168" t="s">
        <v>168</v>
      </c>
      <c r="G235" s="166"/>
      <c r="H235" s="169">
        <v>-6</v>
      </c>
      <c r="J235" s="166"/>
      <c r="K235" s="166"/>
      <c r="L235" s="170"/>
      <c r="M235" s="171"/>
      <c r="N235" s="166"/>
      <c r="O235" s="166"/>
      <c r="P235" s="166"/>
      <c r="Q235" s="166"/>
      <c r="R235" s="166"/>
      <c r="S235" s="166"/>
      <c r="T235" s="172"/>
      <c r="AT235" s="173" t="s">
        <v>140</v>
      </c>
      <c r="AU235" s="173" t="s">
        <v>75</v>
      </c>
      <c r="AV235" s="173" t="s">
        <v>75</v>
      </c>
      <c r="AW235" s="173" t="s">
        <v>95</v>
      </c>
      <c r="AX235" s="173" t="s">
        <v>67</v>
      </c>
      <c r="AY235" s="173" t="s">
        <v>131</v>
      </c>
    </row>
    <row r="236" spans="2:65" s="6" customFormat="1" ht="15.75" customHeight="1" x14ac:dyDescent="0.3">
      <c r="B236" s="165"/>
      <c r="C236" s="166"/>
      <c r="D236" s="167" t="s">
        <v>140</v>
      </c>
      <c r="E236" s="166"/>
      <c r="F236" s="168" t="s">
        <v>169</v>
      </c>
      <c r="G236" s="166"/>
      <c r="H236" s="169">
        <v>101.26300000000001</v>
      </c>
      <c r="J236" s="166"/>
      <c r="K236" s="166"/>
      <c r="L236" s="170"/>
      <c r="M236" s="171"/>
      <c r="N236" s="166"/>
      <c r="O236" s="166"/>
      <c r="P236" s="166"/>
      <c r="Q236" s="166"/>
      <c r="R236" s="166"/>
      <c r="S236" s="166"/>
      <c r="T236" s="172"/>
      <c r="AT236" s="173" t="s">
        <v>140</v>
      </c>
      <c r="AU236" s="173" t="s">
        <v>75</v>
      </c>
      <c r="AV236" s="173" t="s">
        <v>75</v>
      </c>
      <c r="AW236" s="173" t="s">
        <v>95</v>
      </c>
      <c r="AX236" s="173" t="s">
        <v>67</v>
      </c>
      <c r="AY236" s="173" t="s">
        <v>131</v>
      </c>
    </row>
    <row r="237" spans="2:65" s="6" customFormat="1" ht="15.75" customHeight="1" x14ac:dyDescent="0.3">
      <c r="B237" s="165"/>
      <c r="C237" s="166"/>
      <c r="D237" s="167" t="s">
        <v>140</v>
      </c>
      <c r="E237" s="166"/>
      <c r="F237" s="168" t="s">
        <v>170</v>
      </c>
      <c r="G237" s="166"/>
      <c r="H237" s="169">
        <v>-2.17</v>
      </c>
      <c r="J237" s="166"/>
      <c r="K237" s="166"/>
      <c r="L237" s="170"/>
      <c r="M237" s="171"/>
      <c r="N237" s="166"/>
      <c r="O237" s="166"/>
      <c r="P237" s="166"/>
      <c r="Q237" s="166"/>
      <c r="R237" s="166"/>
      <c r="S237" s="166"/>
      <c r="T237" s="172"/>
      <c r="AT237" s="173" t="s">
        <v>140</v>
      </c>
      <c r="AU237" s="173" t="s">
        <v>75</v>
      </c>
      <c r="AV237" s="173" t="s">
        <v>75</v>
      </c>
      <c r="AW237" s="173" t="s">
        <v>95</v>
      </c>
      <c r="AX237" s="173" t="s">
        <v>67</v>
      </c>
      <c r="AY237" s="173" t="s">
        <v>131</v>
      </c>
    </row>
    <row r="238" spans="2:65" s="6" customFormat="1" ht="15.75" customHeight="1" x14ac:dyDescent="0.3">
      <c r="B238" s="165"/>
      <c r="C238" s="166"/>
      <c r="D238" s="167" t="s">
        <v>140</v>
      </c>
      <c r="E238" s="166"/>
      <c r="F238" s="168" t="s">
        <v>171</v>
      </c>
      <c r="G238" s="166"/>
      <c r="H238" s="169">
        <v>-4.2</v>
      </c>
      <c r="J238" s="166"/>
      <c r="K238" s="166"/>
      <c r="L238" s="170"/>
      <c r="M238" s="171"/>
      <c r="N238" s="166"/>
      <c r="O238" s="166"/>
      <c r="P238" s="166"/>
      <c r="Q238" s="166"/>
      <c r="R238" s="166"/>
      <c r="S238" s="166"/>
      <c r="T238" s="172"/>
      <c r="AT238" s="173" t="s">
        <v>140</v>
      </c>
      <c r="AU238" s="173" t="s">
        <v>75</v>
      </c>
      <c r="AV238" s="173" t="s">
        <v>75</v>
      </c>
      <c r="AW238" s="173" t="s">
        <v>95</v>
      </c>
      <c r="AX238" s="173" t="s">
        <v>67</v>
      </c>
      <c r="AY238" s="173" t="s">
        <v>131</v>
      </c>
    </row>
    <row r="239" spans="2:65" s="6" customFormat="1" ht="15.75" customHeight="1" x14ac:dyDescent="0.3">
      <c r="B239" s="165"/>
      <c r="C239" s="166"/>
      <c r="D239" s="167" t="s">
        <v>140</v>
      </c>
      <c r="E239" s="166"/>
      <c r="F239" s="168" t="s">
        <v>165</v>
      </c>
      <c r="G239" s="166"/>
      <c r="H239" s="169">
        <v>-7.2</v>
      </c>
      <c r="J239" s="166"/>
      <c r="K239" s="166"/>
      <c r="L239" s="170"/>
      <c r="M239" s="171"/>
      <c r="N239" s="166"/>
      <c r="O239" s="166"/>
      <c r="P239" s="166"/>
      <c r="Q239" s="166"/>
      <c r="R239" s="166"/>
      <c r="S239" s="166"/>
      <c r="T239" s="172"/>
      <c r="AT239" s="173" t="s">
        <v>140</v>
      </c>
      <c r="AU239" s="173" t="s">
        <v>75</v>
      </c>
      <c r="AV239" s="173" t="s">
        <v>75</v>
      </c>
      <c r="AW239" s="173" t="s">
        <v>95</v>
      </c>
      <c r="AX239" s="173" t="s">
        <v>67</v>
      </c>
      <c r="AY239" s="173" t="s">
        <v>131</v>
      </c>
    </row>
    <row r="240" spans="2:65" s="6" customFormat="1" ht="15.75" customHeight="1" x14ac:dyDescent="0.3">
      <c r="B240" s="165"/>
      <c r="C240" s="166"/>
      <c r="D240" s="167" t="s">
        <v>140</v>
      </c>
      <c r="E240" s="166"/>
      <c r="F240" s="168" t="s">
        <v>172</v>
      </c>
      <c r="G240" s="166"/>
      <c r="H240" s="169">
        <v>-3</v>
      </c>
      <c r="J240" s="166"/>
      <c r="K240" s="166"/>
      <c r="L240" s="170"/>
      <c r="M240" s="171"/>
      <c r="N240" s="166"/>
      <c r="O240" s="166"/>
      <c r="P240" s="166"/>
      <c r="Q240" s="166"/>
      <c r="R240" s="166"/>
      <c r="S240" s="166"/>
      <c r="T240" s="172"/>
      <c r="AT240" s="173" t="s">
        <v>140</v>
      </c>
      <c r="AU240" s="173" t="s">
        <v>75</v>
      </c>
      <c r="AV240" s="173" t="s">
        <v>75</v>
      </c>
      <c r="AW240" s="173" t="s">
        <v>95</v>
      </c>
      <c r="AX240" s="173" t="s">
        <v>67</v>
      </c>
      <c r="AY240" s="173" t="s">
        <v>131</v>
      </c>
    </row>
    <row r="241" spans="2:51" s="6" customFormat="1" ht="15.75" customHeight="1" x14ac:dyDescent="0.3">
      <c r="B241" s="165"/>
      <c r="C241" s="166"/>
      <c r="D241" s="167" t="s">
        <v>140</v>
      </c>
      <c r="E241" s="166"/>
      <c r="F241" s="168" t="s">
        <v>173</v>
      </c>
      <c r="G241" s="166"/>
      <c r="H241" s="169">
        <v>167.02500000000001</v>
      </c>
      <c r="J241" s="166"/>
      <c r="K241" s="166"/>
      <c r="L241" s="170"/>
      <c r="M241" s="171"/>
      <c r="N241" s="166"/>
      <c r="O241" s="166"/>
      <c r="P241" s="166"/>
      <c r="Q241" s="166"/>
      <c r="R241" s="166"/>
      <c r="S241" s="166"/>
      <c r="T241" s="172"/>
      <c r="AT241" s="173" t="s">
        <v>140</v>
      </c>
      <c r="AU241" s="173" t="s">
        <v>75</v>
      </c>
      <c r="AV241" s="173" t="s">
        <v>75</v>
      </c>
      <c r="AW241" s="173" t="s">
        <v>95</v>
      </c>
      <c r="AX241" s="173" t="s">
        <v>67</v>
      </c>
      <c r="AY241" s="173" t="s">
        <v>131</v>
      </c>
    </row>
    <row r="242" spans="2:51" s="6" customFormat="1" ht="15.75" customHeight="1" x14ac:dyDescent="0.3">
      <c r="B242" s="165"/>
      <c r="C242" s="166"/>
      <c r="D242" s="167" t="s">
        <v>140</v>
      </c>
      <c r="E242" s="166"/>
      <c r="F242" s="168" t="s">
        <v>174</v>
      </c>
      <c r="G242" s="166"/>
      <c r="H242" s="169">
        <v>-5.4</v>
      </c>
      <c r="J242" s="166"/>
      <c r="K242" s="166"/>
      <c r="L242" s="170"/>
      <c r="M242" s="171"/>
      <c r="N242" s="166"/>
      <c r="O242" s="166"/>
      <c r="P242" s="166"/>
      <c r="Q242" s="166"/>
      <c r="R242" s="166"/>
      <c r="S242" s="166"/>
      <c r="T242" s="172"/>
      <c r="AT242" s="173" t="s">
        <v>140</v>
      </c>
      <c r="AU242" s="173" t="s">
        <v>75</v>
      </c>
      <c r="AV242" s="173" t="s">
        <v>75</v>
      </c>
      <c r="AW242" s="173" t="s">
        <v>95</v>
      </c>
      <c r="AX242" s="173" t="s">
        <v>67</v>
      </c>
      <c r="AY242" s="173" t="s">
        <v>131</v>
      </c>
    </row>
    <row r="243" spans="2:51" s="6" customFormat="1" ht="15.75" customHeight="1" x14ac:dyDescent="0.3">
      <c r="B243" s="165"/>
      <c r="C243" s="166"/>
      <c r="D243" s="167" t="s">
        <v>140</v>
      </c>
      <c r="E243" s="166"/>
      <c r="F243" s="168" t="s">
        <v>175</v>
      </c>
      <c r="G243" s="166"/>
      <c r="H243" s="169">
        <v>-7.5</v>
      </c>
      <c r="J243" s="166"/>
      <c r="K243" s="166"/>
      <c r="L243" s="170"/>
      <c r="M243" s="171"/>
      <c r="N243" s="166"/>
      <c r="O243" s="166"/>
      <c r="P243" s="166"/>
      <c r="Q243" s="166"/>
      <c r="R243" s="166"/>
      <c r="S243" s="166"/>
      <c r="T243" s="172"/>
      <c r="AT243" s="173" t="s">
        <v>140</v>
      </c>
      <c r="AU243" s="173" t="s">
        <v>75</v>
      </c>
      <c r="AV243" s="173" t="s">
        <v>75</v>
      </c>
      <c r="AW243" s="173" t="s">
        <v>95</v>
      </c>
      <c r="AX243" s="173" t="s">
        <v>67</v>
      </c>
      <c r="AY243" s="173" t="s">
        <v>131</v>
      </c>
    </row>
    <row r="244" spans="2:51" s="6" customFormat="1" ht="15.75" customHeight="1" x14ac:dyDescent="0.3">
      <c r="B244" s="165"/>
      <c r="C244" s="166"/>
      <c r="D244" s="167" t="s">
        <v>140</v>
      </c>
      <c r="E244" s="166"/>
      <c r="F244" s="168" t="s">
        <v>176</v>
      </c>
      <c r="G244" s="166"/>
      <c r="H244" s="169">
        <v>-9</v>
      </c>
      <c r="J244" s="166"/>
      <c r="K244" s="166"/>
      <c r="L244" s="170"/>
      <c r="M244" s="171"/>
      <c r="N244" s="166"/>
      <c r="O244" s="166"/>
      <c r="P244" s="166"/>
      <c r="Q244" s="166"/>
      <c r="R244" s="166"/>
      <c r="S244" s="166"/>
      <c r="T244" s="172"/>
      <c r="AT244" s="173" t="s">
        <v>140</v>
      </c>
      <c r="AU244" s="173" t="s">
        <v>75</v>
      </c>
      <c r="AV244" s="173" t="s">
        <v>75</v>
      </c>
      <c r="AW244" s="173" t="s">
        <v>95</v>
      </c>
      <c r="AX244" s="173" t="s">
        <v>67</v>
      </c>
      <c r="AY244" s="173" t="s">
        <v>131</v>
      </c>
    </row>
    <row r="245" spans="2:51" s="6" customFormat="1" ht="15.75" customHeight="1" x14ac:dyDescent="0.3">
      <c r="B245" s="165"/>
      <c r="C245" s="166"/>
      <c r="D245" s="167" t="s">
        <v>140</v>
      </c>
      <c r="E245" s="166"/>
      <c r="F245" s="168" t="s">
        <v>177</v>
      </c>
      <c r="G245" s="166"/>
      <c r="H245" s="169">
        <v>353.83100000000002</v>
      </c>
      <c r="J245" s="166"/>
      <c r="K245" s="166"/>
      <c r="L245" s="170"/>
      <c r="M245" s="171"/>
      <c r="N245" s="166"/>
      <c r="O245" s="166"/>
      <c r="P245" s="166"/>
      <c r="Q245" s="166"/>
      <c r="R245" s="166"/>
      <c r="S245" s="166"/>
      <c r="T245" s="172"/>
      <c r="AT245" s="173" t="s">
        <v>140</v>
      </c>
      <c r="AU245" s="173" t="s">
        <v>75</v>
      </c>
      <c r="AV245" s="173" t="s">
        <v>75</v>
      </c>
      <c r="AW245" s="173" t="s">
        <v>95</v>
      </c>
      <c r="AX245" s="173" t="s">
        <v>67</v>
      </c>
      <c r="AY245" s="173" t="s">
        <v>131</v>
      </c>
    </row>
    <row r="246" spans="2:51" s="6" customFormat="1" ht="15.75" customHeight="1" x14ac:dyDescent="0.3">
      <c r="B246" s="165"/>
      <c r="C246" s="166"/>
      <c r="D246" s="167" t="s">
        <v>140</v>
      </c>
      <c r="E246" s="166"/>
      <c r="F246" s="168" t="s">
        <v>178</v>
      </c>
      <c r="G246" s="166"/>
      <c r="H246" s="169">
        <v>-14</v>
      </c>
      <c r="J246" s="166"/>
      <c r="K246" s="166"/>
      <c r="L246" s="170"/>
      <c r="M246" s="171"/>
      <c r="N246" s="166"/>
      <c r="O246" s="166"/>
      <c r="P246" s="166"/>
      <c r="Q246" s="166"/>
      <c r="R246" s="166"/>
      <c r="S246" s="166"/>
      <c r="T246" s="172"/>
      <c r="AT246" s="173" t="s">
        <v>140</v>
      </c>
      <c r="AU246" s="173" t="s">
        <v>75</v>
      </c>
      <c r="AV246" s="173" t="s">
        <v>75</v>
      </c>
      <c r="AW246" s="173" t="s">
        <v>95</v>
      </c>
      <c r="AX246" s="173" t="s">
        <v>67</v>
      </c>
      <c r="AY246" s="173" t="s">
        <v>131</v>
      </c>
    </row>
    <row r="247" spans="2:51" s="6" customFormat="1" ht="15.75" customHeight="1" x14ac:dyDescent="0.3">
      <c r="B247" s="165"/>
      <c r="C247" s="166"/>
      <c r="D247" s="167" t="s">
        <v>140</v>
      </c>
      <c r="E247" s="166"/>
      <c r="F247" s="168" t="s">
        <v>179</v>
      </c>
      <c r="G247" s="166"/>
      <c r="H247" s="169">
        <v>-9</v>
      </c>
      <c r="J247" s="166"/>
      <c r="K247" s="166"/>
      <c r="L247" s="170"/>
      <c r="M247" s="171"/>
      <c r="N247" s="166"/>
      <c r="O247" s="166"/>
      <c r="P247" s="166"/>
      <c r="Q247" s="166"/>
      <c r="R247" s="166"/>
      <c r="S247" s="166"/>
      <c r="T247" s="172"/>
      <c r="AT247" s="173" t="s">
        <v>140</v>
      </c>
      <c r="AU247" s="173" t="s">
        <v>75</v>
      </c>
      <c r="AV247" s="173" t="s">
        <v>75</v>
      </c>
      <c r="AW247" s="173" t="s">
        <v>95</v>
      </c>
      <c r="AX247" s="173" t="s">
        <v>67</v>
      </c>
      <c r="AY247" s="173" t="s">
        <v>131</v>
      </c>
    </row>
    <row r="248" spans="2:51" s="6" customFormat="1" ht="15.75" customHeight="1" x14ac:dyDescent="0.3">
      <c r="B248" s="165"/>
      <c r="C248" s="166"/>
      <c r="D248" s="167" t="s">
        <v>140</v>
      </c>
      <c r="E248" s="166"/>
      <c r="F248" s="168" t="s">
        <v>180</v>
      </c>
      <c r="G248" s="166"/>
      <c r="H248" s="169">
        <v>-16</v>
      </c>
      <c r="J248" s="166"/>
      <c r="K248" s="166"/>
      <c r="L248" s="170"/>
      <c r="M248" s="171"/>
      <c r="N248" s="166"/>
      <c r="O248" s="166"/>
      <c r="P248" s="166"/>
      <c r="Q248" s="166"/>
      <c r="R248" s="166"/>
      <c r="S248" s="166"/>
      <c r="T248" s="172"/>
      <c r="AT248" s="173" t="s">
        <v>140</v>
      </c>
      <c r="AU248" s="173" t="s">
        <v>75</v>
      </c>
      <c r="AV248" s="173" t="s">
        <v>75</v>
      </c>
      <c r="AW248" s="173" t="s">
        <v>95</v>
      </c>
      <c r="AX248" s="173" t="s">
        <v>67</v>
      </c>
      <c r="AY248" s="173" t="s">
        <v>131</v>
      </c>
    </row>
    <row r="249" spans="2:51" s="6" customFormat="1" ht="15.75" customHeight="1" x14ac:dyDescent="0.3">
      <c r="B249" s="165"/>
      <c r="C249" s="166"/>
      <c r="D249" s="167" t="s">
        <v>140</v>
      </c>
      <c r="E249" s="166"/>
      <c r="F249" s="168" t="s">
        <v>181</v>
      </c>
      <c r="G249" s="166"/>
      <c r="H249" s="169">
        <v>-15</v>
      </c>
      <c r="J249" s="166"/>
      <c r="K249" s="166"/>
      <c r="L249" s="170"/>
      <c r="M249" s="171"/>
      <c r="N249" s="166"/>
      <c r="O249" s="166"/>
      <c r="P249" s="166"/>
      <c r="Q249" s="166"/>
      <c r="R249" s="166"/>
      <c r="S249" s="166"/>
      <c r="T249" s="172"/>
      <c r="AT249" s="173" t="s">
        <v>140</v>
      </c>
      <c r="AU249" s="173" t="s">
        <v>75</v>
      </c>
      <c r="AV249" s="173" t="s">
        <v>75</v>
      </c>
      <c r="AW249" s="173" t="s">
        <v>95</v>
      </c>
      <c r="AX249" s="173" t="s">
        <v>67</v>
      </c>
      <c r="AY249" s="173" t="s">
        <v>131</v>
      </c>
    </row>
    <row r="250" spans="2:51" s="6" customFormat="1" ht="15.75" customHeight="1" x14ac:dyDescent="0.3">
      <c r="B250" s="165"/>
      <c r="C250" s="166"/>
      <c r="D250" s="167" t="s">
        <v>140</v>
      </c>
      <c r="E250" s="166"/>
      <c r="F250" s="168" t="s">
        <v>182</v>
      </c>
      <c r="G250" s="166"/>
      <c r="H250" s="169">
        <v>84.677999999999997</v>
      </c>
      <c r="J250" s="166"/>
      <c r="K250" s="166"/>
      <c r="L250" s="170"/>
      <c r="M250" s="171"/>
      <c r="N250" s="166"/>
      <c r="O250" s="166"/>
      <c r="P250" s="166"/>
      <c r="Q250" s="166"/>
      <c r="R250" s="166"/>
      <c r="S250" s="166"/>
      <c r="T250" s="172"/>
      <c r="AT250" s="173" t="s">
        <v>140</v>
      </c>
      <c r="AU250" s="173" t="s">
        <v>75</v>
      </c>
      <c r="AV250" s="173" t="s">
        <v>75</v>
      </c>
      <c r="AW250" s="173" t="s">
        <v>95</v>
      </c>
      <c r="AX250" s="173" t="s">
        <v>67</v>
      </c>
      <c r="AY250" s="173" t="s">
        <v>131</v>
      </c>
    </row>
    <row r="251" spans="2:51" s="6" customFormat="1" ht="15.75" customHeight="1" x14ac:dyDescent="0.3">
      <c r="B251" s="165"/>
      <c r="C251" s="166"/>
      <c r="D251" s="167" t="s">
        <v>140</v>
      </c>
      <c r="E251" s="166"/>
      <c r="F251" s="168" t="s">
        <v>166</v>
      </c>
      <c r="G251" s="166"/>
      <c r="H251" s="169">
        <v>-1.4</v>
      </c>
      <c r="J251" s="166"/>
      <c r="K251" s="166"/>
      <c r="L251" s="170"/>
      <c r="M251" s="171"/>
      <c r="N251" s="166"/>
      <c r="O251" s="166"/>
      <c r="P251" s="166"/>
      <c r="Q251" s="166"/>
      <c r="R251" s="166"/>
      <c r="S251" s="166"/>
      <c r="T251" s="172"/>
      <c r="AT251" s="173" t="s">
        <v>140</v>
      </c>
      <c r="AU251" s="173" t="s">
        <v>75</v>
      </c>
      <c r="AV251" s="173" t="s">
        <v>75</v>
      </c>
      <c r="AW251" s="173" t="s">
        <v>95</v>
      </c>
      <c r="AX251" s="173" t="s">
        <v>67</v>
      </c>
      <c r="AY251" s="173" t="s">
        <v>131</v>
      </c>
    </row>
    <row r="252" spans="2:51" s="6" customFormat="1" ht="15.75" customHeight="1" x14ac:dyDescent="0.3">
      <c r="B252" s="165"/>
      <c r="C252" s="166"/>
      <c r="D252" s="167" t="s">
        <v>140</v>
      </c>
      <c r="E252" s="166"/>
      <c r="F252" s="168" t="s">
        <v>165</v>
      </c>
      <c r="G252" s="166"/>
      <c r="H252" s="169">
        <v>-7.2</v>
      </c>
      <c r="J252" s="166"/>
      <c r="K252" s="166"/>
      <c r="L252" s="170"/>
      <c r="M252" s="171"/>
      <c r="N252" s="166"/>
      <c r="O252" s="166"/>
      <c r="P252" s="166"/>
      <c r="Q252" s="166"/>
      <c r="R252" s="166"/>
      <c r="S252" s="166"/>
      <c r="T252" s="172"/>
      <c r="AT252" s="173" t="s">
        <v>140</v>
      </c>
      <c r="AU252" s="173" t="s">
        <v>75</v>
      </c>
      <c r="AV252" s="173" t="s">
        <v>75</v>
      </c>
      <c r="AW252" s="173" t="s">
        <v>95</v>
      </c>
      <c r="AX252" s="173" t="s">
        <v>67</v>
      </c>
      <c r="AY252" s="173" t="s">
        <v>131</v>
      </c>
    </row>
    <row r="253" spans="2:51" s="6" customFormat="1" ht="15.75" customHeight="1" x14ac:dyDescent="0.3">
      <c r="B253" s="165"/>
      <c r="C253" s="166"/>
      <c r="D253" s="167" t="s">
        <v>140</v>
      </c>
      <c r="E253" s="166"/>
      <c r="F253" s="168" t="s">
        <v>183</v>
      </c>
      <c r="G253" s="166"/>
      <c r="H253" s="169">
        <v>-2.4</v>
      </c>
      <c r="J253" s="166"/>
      <c r="K253" s="166"/>
      <c r="L253" s="170"/>
      <c r="M253" s="171"/>
      <c r="N253" s="166"/>
      <c r="O253" s="166"/>
      <c r="P253" s="166"/>
      <c r="Q253" s="166"/>
      <c r="R253" s="166"/>
      <c r="S253" s="166"/>
      <c r="T253" s="172"/>
      <c r="AT253" s="173" t="s">
        <v>140</v>
      </c>
      <c r="AU253" s="173" t="s">
        <v>75</v>
      </c>
      <c r="AV253" s="173" t="s">
        <v>75</v>
      </c>
      <c r="AW253" s="173" t="s">
        <v>95</v>
      </c>
      <c r="AX253" s="173" t="s">
        <v>67</v>
      </c>
      <c r="AY253" s="173" t="s">
        <v>131</v>
      </c>
    </row>
    <row r="254" spans="2:51" s="6" customFormat="1" ht="15.75" customHeight="1" x14ac:dyDescent="0.3">
      <c r="B254" s="165"/>
      <c r="C254" s="166"/>
      <c r="D254" s="167" t="s">
        <v>140</v>
      </c>
      <c r="E254" s="166"/>
      <c r="F254" s="168" t="s">
        <v>184</v>
      </c>
      <c r="G254" s="166"/>
      <c r="H254" s="169">
        <v>-2.5</v>
      </c>
      <c r="J254" s="166"/>
      <c r="K254" s="166"/>
      <c r="L254" s="170"/>
      <c r="M254" s="171"/>
      <c r="N254" s="166"/>
      <c r="O254" s="166"/>
      <c r="P254" s="166"/>
      <c r="Q254" s="166"/>
      <c r="R254" s="166"/>
      <c r="S254" s="166"/>
      <c r="T254" s="172"/>
      <c r="AT254" s="173" t="s">
        <v>140</v>
      </c>
      <c r="AU254" s="173" t="s">
        <v>75</v>
      </c>
      <c r="AV254" s="173" t="s">
        <v>75</v>
      </c>
      <c r="AW254" s="173" t="s">
        <v>95</v>
      </c>
      <c r="AX254" s="173" t="s">
        <v>67</v>
      </c>
      <c r="AY254" s="173" t="s">
        <v>131</v>
      </c>
    </row>
    <row r="255" spans="2:51" s="6" customFormat="1" ht="15.75" customHeight="1" x14ac:dyDescent="0.3">
      <c r="B255" s="165"/>
      <c r="C255" s="166"/>
      <c r="D255" s="167" t="s">
        <v>140</v>
      </c>
      <c r="E255" s="166"/>
      <c r="F255" s="168" t="s">
        <v>185</v>
      </c>
      <c r="G255" s="166"/>
      <c r="H255" s="169">
        <v>-3</v>
      </c>
      <c r="J255" s="166"/>
      <c r="K255" s="166"/>
      <c r="L255" s="170"/>
      <c r="M255" s="171"/>
      <c r="N255" s="166"/>
      <c r="O255" s="166"/>
      <c r="P255" s="166"/>
      <c r="Q255" s="166"/>
      <c r="R255" s="166"/>
      <c r="S255" s="166"/>
      <c r="T255" s="172"/>
      <c r="AT255" s="173" t="s">
        <v>140</v>
      </c>
      <c r="AU255" s="173" t="s">
        <v>75</v>
      </c>
      <c r="AV255" s="173" t="s">
        <v>75</v>
      </c>
      <c r="AW255" s="173" t="s">
        <v>95</v>
      </c>
      <c r="AX255" s="173" t="s">
        <v>67</v>
      </c>
      <c r="AY255" s="173" t="s">
        <v>131</v>
      </c>
    </row>
    <row r="256" spans="2:51" s="6" customFormat="1" ht="15.75" customHeight="1" x14ac:dyDescent="0.3">
      <c r="B256" s="165"/>
      <c r="C256" s="166"/>
      <c r="D256" s="167" t="s">
        <v>140</v>
      </c>
      <c r="E256" s="166"/>
      <c r="F256" s="168" t="s">
        <v>186</v>
      </c>
      <c r="G256" s="166"/>
      <c r="H256" s="169">
        <v>566.13</v>
      </c>
      <c r="J256" s="166"/>
      <c r="K256" s="166"/>
      <c r="L256" s="170"/>
      <c r="M256" s="171"/>
      <c r="N256" s="166"/>
      <c r="O256" s="166"/>
      <c r="P256" s="166"/>
      <c r="Q256" s="166"/>
      <c r="R256" s="166"/>
      <c r="S256" s="166"/>
      <c r="T256" s="172"/>
      <c r="AT256" s="173" t="s">
        <v>140</v>
      </c>
      <c r="AU256" s="173" t="s">
        <v>75</v>
      </c>
      <c r="AV256" s="173" t="s">
        <v>75</v>
      </c>
      <c r="AW256" s="173" t="s">
        <v>95</v>
      </c>
      <c r="AX256" s="173" t="s">
        <v>67</v>
      </c>
      <c r="AY256" s="173" t="s">
        <v>131</v>
      </c>
    </row>
    <row r="257" spans="2:51" s="6" customFormat="1" ht="15.75" customHeight="1" x14ac:dyDescent="0.3">
      <c r="B257" s="165"/>
      <c r="C257" s="166"/>
      <c r="D257" s="167" t="s">
        <v>140</v>
      </c>
      <c r="E257" s="166"/>
      <c r="F257" s="168" t="s">
        <v>187</v>
      </c>
      <c r="G257" s="166"/>
      <c r="H257" s="169">
        <v>-22.4</v>
      </c>
      <c r="J257" s="166"/>
      <c r="K257" s="166"/>
      <c r="L257" s="170"/>
      <c r="M257" s="171"/>
      <c r="N257" s="166"/>
      <c r="O257" s="166"/>
      <c r="P257" s="166"/>
      <c r="Q257" s="166"/>
      <c r="R257" s="166"/>
      <c r="S257" s="166"/>
      <c r="T257" s="172"/>
      <c r="AT257" s="173" t="s">
        <v>140</v>
      </c>
      <c r="AU257" s="173" t="s">
        <v>75</v>
      </c>
      <c r="AV257" s="173" t="s">
        <v>75</v>
      </c>
      <c r="AW257" s="173" t="s">
        <v>95</v>
      </c>
      <c r="AX257" s="173" t="s">
        <v>67</v>
      </c>
      <c r="AY257" s="173" t="s">
        <v>131</v>
      </c>
    </row>
    <row r="258" spans="2:51" s="6" customFormat="1" ht="15.75" customHeight="1" x14ac:dyDescent="0.3">
      <c r="B258" s="165"/>
      <c r="C258" s="166"/>
      <c r="D258" s="167" t="s">
        <v>140</v>
      </c>
      <c r="E258" s="166"/>
      <c r="F258" s="168" t="s">
        <v>188</v>
      </c>
      <c r="G258" s="166"/>
      <c r="H258" s="169">
        <v>-14.4</v>
      </c>
      <c r="J258" s="166"/>
      <c r="K258" s="166"/>
      <c r="L258" s="170"/>
      <c r="M258" s="171"/>
      <c r="N258" s="166"/>
      <c r="O258" s="166"/>
      <c r="P258" s="166"/>
      <c r="Q258" s="166"/>
      <c r="R258" s="166"/>
      <c r="S258" s="166"/>
      <c r="T258" s="172"/>
      <c r="AT258" s="173" t="s">
        <v>140</v>
      </c>
      <c r="AU258" s="173" t="s">
        <v>75</v>
      </c>
      <c r="AV258" s="173" t="s">
        <v>75</v>
      </c>
      <c r="AW258" s="173" t="s">
        <v>95</v>
      </c>
      <c r="AX258" s="173" t="s">
        <v>67</v>
      </c>
      <c r="AY258" s="173" t="s">
        <v>131</v>
      </c>
    </row>
    <row r="259" spans="2:51" s="6" customFormat="1" ht="15.75" customHeight="1" x14ac:dyDescent="0.3">
      <c r="B259" s="165"/>
      <c r="C259" s="166"/>
      <c r="D259" s="167" t="s">
        <v>140</v>
      </c>
      <c r="E259" s="166"/>
      <c r="F259" s="168" t="s">
        <v>189</v>
      </c>
      <c r="G259" s="166"/>
      <c r="H259" s="169">
        <v>-25.6</v>
      </c>
      <c r="J259" s="166"/>
      <c r="K259" s="166"/>
      <c r="L259" s="170"/>
      <c r="M259" s="171"/>
      <c r="N259" s="166"/>
      <c r="O259" s="166"/>
      <c r="P259" s="166"/>
      <c r="Q259" s="166"/>
      <c r="R259" s="166"/>
      <c r="S259" s="166"/>
      <c r="T259" s="172"/>
      <c r="AT259" s="173" t="s">
        <v>140</v>
      </c>
      <c r="AU259" s="173" t="s">
        <v>75</v>
      </c>
      <c r="AV259" s="173" t="s">
        <v>75</v>
      </c>
      <c r="AW259" s="173" t="s">
        <v>95</v>
      </c>
      <c r="AX259" s="173" t="s">
        <v>67</v>
      </c>
      <c r="AY259" s="173" t="s">
        <v>131</v>
      </c>
    </row>
    <row r="260" spans="2:51" s="6" customFormat="1" ht="15.75" customHeight="1" x14ac:dyDescent="0.3">
      <c r="B260" s="165"/>
      <c r="C260" s="166"/>
      <c r="D260" s="167" t="s">
        <v>140</v>
      </c>
      <c r="E260" s="166"/>
      <c r="F260" s="168" t="s">
        <v>190</v>
      </c>
      <c r="G260" s="166"/>
      <c r="H260" s="169">
        <v>-24</v>
      </c>
      <c r="J260" s="166"/>
      <c r="K260" s="166"/>
      <c r="L260" s="170"/>
      <c r="M260" s="171"/>
      <c r="N260" s="166"/>
      <c r="O260" s="166"/>
      <c r="P260" s="166"/>
      <c r="Q260" s="166"/>
      <c r="R260" s="166"/>
      <c r="S260" s="166"/>
      <c r="T260" s="172"/>
      <c r="AT260" s="173" t="s">
        <v>140</v>
      </c>
      <c r="AU260" s="173" t="s">
        <v>75</v>
      </c>
      <c r="AV260" s="173" t="s">
        <v>75</v>
      </c>
      <c r="AW260" s="173" t="s">
        <v>95</v>
      </c>
      <c r="AX260" s="173" t="s">
        <v>67</v>
      </c>
      <c r="AY260" s="173" t="s">
        <v>131</v>
      </c>
    </row>
    <row r="261" spans="2:51" s="6" customFormat="1" ht="15.75" customHeight="1" x14ac:dyDescent="0.3">
      <c r="B261" s="165"/>
      <c r="C261" s="166"/>
      <c r="D261" s="167" t="s">
        <v>140</v>
      </c>
      <c r="E261" s="166"/>
      <c r="F261" s="168" t="s">
        <v>191</v>
      </c>
      <c r="G261" s="166"/>
      <c r="H261" s="169">
        <v>905.26199999999994</v>
      </c>
      <c r="J261" s="166"/>
      <c r="K261" s="166"/>
      <c r="L261" s="170"/>
      <c r="M261" s="171"/>
      <c r="N261" s="166"/>
      <c r="O261" s="166"/>
      <c r="P261" s="166"/>
      <c r="Q261" s="166"/>
      <c r="R261" s="166"/>
      <c r="S261" s="166"/>
      <c r="T261" s="172"/>
      <c r="AT261" s="173" t="s">
        <v>140</v>
      </c>
      <c r="AU261" s="173" t="s">
        <v>75</v>
      </c>
      <c r="AV261" s="173" t="s">
        <v>75</v>
      </c>
      <c r="AW261" s="173" t="s">
        <v>95</v>
      </c>
      <c r="AX261" s="173" t="s">
        <v>67</v>
      </c>
      <c r="AY261" s="173" t="s">
        <v>131</v>
      </c>
    </row>
    <row r="262" spans="2:51" s="6" customFormat="1" ht="15.75" customHeight="1" x14ac:dyDescent="0.3">
      <c r="B262" s="165"/>
      <c r="C262" s="166"/>
      <c r="D262" s="167" t="s">
        <v>140</v>
      </c>
      <c r="E262" s="166"/>
      <c r="F262" s="168" t="s">
        <v>192</v>
      </c>
      <c r="G262" s="166"/>
      <c r="H262" s="169">
        <v>-39.200000000000003</v>
      </c>
      <c r="J262" s="166"/>
      <c r="K262" s="166"/>
      <c r="L262" s="170"/>
      <c r="M262" s="171"/>
      <c r="N262" s="166"/>
      <c r="O262" s="166"/>
      <c r="P262" s="166"/>
      <c r="Q262" s="166"/>
      <c r="R262" s="166"/>
      <c r="S262" s="166"/>
      <c r="T262" s="172"/>
      <c r="AT262" s="173" t="s">
        <v>140</v>
      </c>
      <c r="AU262" s="173" t="s">
        <v>75</v>
      </c>
      <c r="AV262" s="173" t="s">
        <v>75</v>
      </c>
      <c r="AW262" s="173" t="s">
        <v>95</v>
      </c>
      <c r="AX262" s="173" t="s">
        <v>67</v>
      </c>
      <c r="AY262" s="173" t="s">
        <v>131</v>
      </c>
    </row>
    <row r="263" spans="2:51" s="6" customFormat="1" ht="15.75" customHeight="1" x14ac:dyDescent="0.3">
      <c r="B263" s="165"/>
      <c r="C263" s="166"/>
      <c r="D263" s="167" t="s">
        <v>140</v>
      </c>
      <c r="E263" s="166"/>
      <c r="F263" s="168" t="s">
        <v>193</v>
      </c>
      <c r="G263" s="166"/>
      <c r="H263" s="169">
        <v>-25.2</v>
      </c>
      <c r="J263" s="166"/>
      <c r="K263" s="166"/>
      <c r="L263" s="170"/>
      <c r="M263" s="171"/>
      <c r="N263" s="166"/>
      <c r="O263" s="166"/>
      <c r="P263" s="166"/>
      <c r="Q263" s="166"/>
      <c r="R263" s="166"/>
      <c r="S263" s="166"/>
      <c r="T263" s="172"/>
      <c r="AT263" s="173" t="s">
        <v>140</v>
      </c>
      <c r="AU263" s="173" t="s">
        <v>75</v>
      </c>
      <c r="AV263" s="173" t="s">
        <v>75</v>
      </c>
      <c r="AW263" s="173" t="s">
        <v>95</v>
      </c>
      <c r="AX263" s="173" t="s">
        <v>67</v>
      </c>
      <c r="AY263" s="173" t="s">
        <v>131</v>
      </c>
    </row>
    <row r="264" spans="2:51" s="6" customFormat="1" ht="15.75" customHeight="1" x14ac:dyDescent="0.3">
      <c r="B264" s="165"/>
      <c r="C264" s="166"/>
      <c r="D264" s="167" t="s">
        <v>140</v>
      </c>
      <c r="E264" s="166"/>
      <c r="F264" s="168" t="s">
        <v>194</v>
      </c>
      <c r="G264" s="166"/>
      <c r="H264" s="169">
        <v>-44.8</v>
      </c>
      <c r="J264" s="166"/>
      <c r="K264" s="166"/>
      <c r="L264" s="170"/>
      <c r="M264" s="171"/>
      <c r="N264" s="166"/>
      <c r="O264" s="166"/>
      <c r="P264" s="166"/>
      <c r="Q264" s="166"/>
      <c r="R264" s="166"/>
      <c r="S264" s="166"/>
      <c r="T264" s="172"/>
      <c r="AT264" s="173" t="s">
        <v>140</v>
      </c>
      <c r="AU264" s="173" t="s">
        <v>75</v>
      </c>
      <c r="AV264" s="173" t="s">
        <v>75</v>
      </c>
      <c r="AW264" s="173" t="s">
        <v>95</v>
      </c>
      <c r="AX264" s="173" t="s">
        <v>67</v>
      </c>
      <c r="AY264" s="173" t="s">
        <v>131</v>
      </c>
    </row>
    <row r="265" spans="2:51" s="6" customFormat="1" ht="15.75" customHeight="1" x14ac:dyDescent="0.3">
      <c r="B265" s="165"/>
      <c r="C265" s="166"/>
      <c r="D265" s="167" t="s">
        <v>140</v>
      </c>
      <c r="E265" s="166"/>
      <c r="F265" s="168" t="s">
        <v>195</v>
      </c>
      <c r="G265" s="166"/>
      <c r="H265" s="169">
        <v>-42</v>
      </c>
      <c r="J265" s="166"/>
      <c r="K265" s="166"/>
      <c r="L265" s="170"/>
      <c r="M265" s="171"/>
      <c r="N265" s="166"/>
      <c r="O265" s="166"/>
      <c r="P265" s="166"/>
      <c r="Q265" s="166"/>
      <c r="R265" s="166"/>
      <c r="S265" s="166"/>
      <c r="T265" s="172"/>
      <c r="AT265" s="173" t="s">
        <v>140</v>
      </c>
      <c r="AU265" s="173" t="s">
        <v>75</v>
      </c>
      <c r="AV265" s="173" t="s">
        <v>75</v>
      </c>
      <c r="AW265" s="173" t="s">
        <v>95</v>
      </c>
      <c r="AX265" s="173" t="s">
        <v>67</v>
      </c>
      <c r="AY265" s="173" t="s">
        <v>131</v>
      </c>
    </row>
    <row r="266" spans="2:51" s="6" customFormat="1" ht="15.75" customHeight="1" x14ac:dyDescent="0.3">
      <c r="B266" s="182"/>
      <c r="C266" s="183"/>
      <c r="D266" s="167" t="s">
        <v>140</v>
      </c>
      <c r="E266" s="183"/>
      <c r="F266" s="184" t="s">
        <v>246</v>
      </c>
      <c r="G266" s="183"/>
      <c r="H266" s="185">
        <v>1927.2650000000001</v>
      </c>
      <c r="J266" s="183"/>
      <c r="K266" s="183"/>
      <c r="L266" s="186"/>
      <c r="M266" s="187"/>
      <c r="N266" s="183"/>
      <c r="O266" s="183"/>
      <c r="P266" s="183"/>
      <c r="Q266" s="183"/>
      <c r="R266" s="183"/>
      <c r="S266" s="183"/>
      <c r="T266" s="188"/>
      <c r="AT266" s="189" t="s">
        <v>140</v>
      </c>
      <c r="AU266" s="189" t="s">
        <v>75</v>
      </c>
      <c r="AV266" s="189" t="s">
        <v>78</v>
      </c>
      <c r="AW266" s="189" t="s">
        <v>95</v>
      </c>
      <c r="AX266" s="189" t="s">
        <v>67</v>
      </c>
      <c r="AY266" s="189" t="s">
        <v>131</v>
      </c>
    </row>
    <row r="267" spans="2:51" s="6" customFormat="1" ht="15.75" customHeight="1" x14ac:dyDescent="0.3">
      <c r="B267" s="157"/>
      <c r="C267" s="158"/>
      <c r="D267" s="167" t="s">
        <v>140</v>
      </c>
      <c r="E267" s="158"/>
      <c r="F267" s="160" t="s">
        <v>155</v>
      </c>
      <c r="G267" s="158"/>
      <c r="H267" s="158"/>
      <c r="J267" s="158"/>
      <c r="K267" s="158"/>
      <c r="L267" s="161"/>
      <c r="M267" s="162"/>
      <c r="N267" s="158"/>
      <c r="O267" s="158"/>
      <c r="P267" s="158"/>
      <c r="Q267" s="158"/>
      <c r="R267" s="158"/>
      <c r="S267" s="158"/>
      <c r="T267" s="163"/>
      <c r="AT267" s="164" t="s">
        <v>140</v>
      </c>
      <c r="AU267" s="164" t="s">
        <v>75</v>
      </c>
      <c r="AV267" s="164" t="s">
        <v>71</v>
      </c>
      <c r="AW267" s="164" t="s">
        <v>95</v>
      </c>
      <c r="AX267" s="164" t="s">
        <v>67</v>
      </c>
      <c r="AY267" s="164" t="s">
        <v>131</v>
      </c>
    </row>
    <row r="268" spans="2:51" s="6" customFormat="1" ht="15.75" customHeight="1" x14ac:dyDescent="0.3">
      <c r="B268" s="165"/>
      <c r="C268" s="166"/>
      <c r="D268" s="167" t="s">
        <v>140</v>
      </c>
      <c r="E268" s="166"/>
      <c r="F268" s="168" t="s">
        <v>156</v>
      </c>
      <c r="G268" s="166"/>
      <c r="H268" s="169">
        <v>60.743000000000002</v>
      </c>
      <c r="J268" s="166"/>
      <c r="K268" s="166"/>
      <c r="L268" s="170"/>
      <c r="M268" s="171"/>
      <c r="N268" s="166"/>
      <c r="O268" s="166"/>
      <c r="P268" s="166"/>
      <c r="Q268" s="166"/>
      <c r="R268" s="166"/>
      <c r="S268" s="166"/>
      <c r="T268" s="172"/>
      <c r="AT268" s="173" t="s">
        <v>140</v>
      </c>
      <c r="AU268" s="173" t="s">
        <v>75</v>
      </c>
      <c r="AV268" s="173" t="s">
        <v>75</v>
      </c>
      <c r="AW268" s="173" t="s">
        <v>95</v>
      </c>
      <c r="AX268" s="173" t="s">
        <v>67</v>
      </c>
      <c r="AY268" s="173" t="s">
        <v>131</v>
      </c>
    </row>
    <row r="269" spans="2:51" s="6" customFormat="1" ht="15.75" customHeight="1" x14ac:dyDescent="0.3">
      <c r="B269" s="165"/>
      <c r="C269" s="166"/>
      <c r="D269" s="167" t="s">
        <v>140</v>
      </c>
      <c r="E269" s="166"/>
      <c r="F269" s="168" t="s">
        <v>157</v>
      </c>
      <c r="G269" s="166"/>
      <c r="H269" s="169">
        <v>7.2640000000000002</v>
      </c>
      <c r="J269" s="166"/>
      <c r="K269" s="166"/>
      <c r="L269" s="170"/>
      <c r="M269" s="171"/>
      <c r="N269" s="166"/>
      <c r="O269" s="166"/>
      <c r="P269" s="166"/>
      <c r="Q269" s="166"/>
      <c r="R269" s="166"/>
      <c r="S269" s="166"/>
      <c r="T269" s="172"/>
      <c r="AT269" s="173" t="s">
        <v>140</v>
      </c>
      <c r="AU269" s="173" t="s">
        <v>75</v>
      </c>
      <c r="AV269" s="173" t="s">
        <v>75</v>
      </c>
      <c r="AW269" s="173" t="s">
        <v>95</v>
      </c>
      <c r="AX269" s="173" t="s">
        <v>67</v>
      </c>
      <c r="AY269" s="173" t="s">
        <v>131</v>
      </c>
    </row>
    <row r="270" spans="2:51" s="6" customFormat="1" ht="15.75" customHeight="1" x14ac:dyDescent="0.3">
      <c r="B270" s="165"/>
      <c r="C270" s="166"/>
      <c r="D270" s="167" t="s">
        <v>140</v>
      </c>
      <c r="E270" s="166"/>
      <c r="F270" s="168" t="s">
        <v>158</v>
      </c>
      <c r="G270" s="166"/>
      <c r="H270" s="169">
        <v>160.75800000000001</v>
      </c>
      <c r="J270" s="166"/>
      <c r="K270" s="166"/>
      <c r="L270" s="170"/>
      <c r="M270" s="171"/>
      <c r="N270" s="166"/>
      <c r="O270" s="166"/>
      <c r="P270" s="166"/>
      <c r="Q270" s="166"/>
      <c r="R270" s="166"/>
      <c r="S270" s="166"/>
      <c r="T270" s="172"/>
      <c r="AT270" s="173" t="s">
        <v>140</v>
      </c>
      <c r="AU270" s="173" t="s">
        <v>75</v>
      </c>
      <c r="AV270" s="173" t="s">
        <v>75</v>
      </c>
      <c r="AW270" s="173" t="s">
        <v>95</v>
      </c>
      <c r="AX270" s="173" t="s">
        <v>67</v>
      </c>
      <c r="AY270" s="173" t="s">
        <v>131</v>
      </c>
    </row>
    <row r="271" spans="2:51" s="6" customFormat="1" ht="15.75" customHeight="1" x14ac:dyDescent="0.3">
      <c r="B271" s="165"/>
      <c r="C271" s="166"/>
      <c r="D271" s="167" t="s">
        <v>140</v>
      </c>
      <c r="E271" s="166"/>
      <c r="F271" s="168" t="s">
        <v>159</v>
      </c>
      <c r="G271" s="166"/>
      <c r="H271" s="169">
        <v>3.7440000000000002</v>
      </c>
      <c r="J271" s="166"/>
      <c r="K271" s="166"/>
      <c r="L271" s="170"/>
      <c r="M271" s="171"/>
      <c r="N271" s="166"/>
      <c r="O271" s="166"/>
      <c r="P271" s="166"/>
      <c r="Q271" s="166"/>
      <c r="R271" s="166"/>
      <c r="S271" s="166"/>
      <c r="T271" s="172"/>
      <c r="AT271" s="173" t="s">
        <v>140</v>
      </c>
      <c r="AU271" s="173" t="s">
        <v>75</v>
      </c>
      <c r="AV271" s="173" t="s">
        <v>75</v>
      </c>
      <c r="AW271" s="173" t="s">
        <v>95</v>
      </c>
      <c r="AX271" s="173" t="s">
        <v>67</v>
      </c>
      <c r="AY271" s="173" t="s">
        <v>131</v>
      </c>
    </row>
    <row r="272" spans="2:51" s="6" customFormat="1" ht="15.75" customHeight="1" x14ac:dyDescent="0.3">
      <c r="B272" s="182"/>
      <c r="C272" s="183"/>
      <c r="D272" s="167" t="s">
        <v>140</v>
      </c>
      <c r="E272" s="183"/>
      <c r="F272" s="184" t="s">
        <v>246</v>
      </c>
      <c r="G272" s="183"/>
      <c r="H272" s="185">
        <v>232.50899999999999</v>
      </c>
      <c r="J272" s="183"/>
      <c r="K272" s="183"/>
      <c r="L272" s="186"/>
      <c r="M272" s="187"/>
      <c r="N272" s="183"/>
      <c r="O272" s="183"/>
      <c r="P272" s="183"/>
      <c r="Q272" s="183"/>
      <c r="R272" s="183"/>
      <c r="S272" s="183"/>
      <c r="T272" s="188"/>
      <c r="AT272" s="189" t="s">
        <v>140</v>
      </c>
      <c r="AU272" s="189" t="s">
        <v>75</v>
      </c>
      <c r="AV272" s="189" t="s">
        <v>78</v>
      </c>
      <c r="AW272" s="189" t="s">
        <v>95</v>
      </c>
      <c r="AX272" s="189" t="s">
        <v>67</v>
      </c>
      <c r="AY272" s="189" t="s">
        <v>131</v>
      </c>
    </row>
    <row r="273" spans="2:65" s="6" customFormat="1" ht="15.75" customHeight="1" x14ac:dyDescent="0.3">
      <c r="B273" s="174"/>
      <c r="C273" s="175"/>
      <c r="D273" s="167" t="s">
        <v>140</v>
      </c>
      <c r="E273" s="175"/>
      <c r="F273" s="176" t="s">
        <v>151</v>
      </c>
      <c r="G273" s="175"/>
      <c r="H273" s="177">
        <v>2159.7739999999999</v>
      </c>
      <c r="J273" s="175"/>
      <c r="K273" s="175"/>
      <c r="L273" s="178"/>
      <c r="M273" s="179"/>
      <c r="N273" s="175"/>
      <c r="O273" s="175"/>
      <c r="P273" s="175"/>
      <c r="Q273" s="175"/>
      <c r="R273" s="175"/>
      <c r="S273" s="175"/>
      <c r="T273" s="180"/>
      <c r="AT273" s="181" t="s">
        <v>140</v>
      </c>
      <c r="AU273" s="181" t="s">
        <v>75</v>
      </c>
      <c r="AV273" s="181" t="s">
        <v>81</v>
      </c>
      <c r="AW273" s="181" t="s">
        <v>95</v>
      </c>
      <c r="AX273" s="181" t="s">
        <v>71</v>
      </c>
      <c r="AY273" s="181" t="s">
        <v>131</v>
      </c>
    </row>
    <row r="274" spans="2:65" s="132" customFormat="1" ht="30.75" customHeight="1" x14ac:dyDescent="0.3">
      <c r="B274" s="133"/>
      <c r="C274" s="134"/>
      <c r="D274" s="134" t="s">
        <v>66</v>
      </c>
      <c r="E274" s="143" t="s">
        <v>247</v>
      </c>
      <c r="F274" s="143" t="s">
        <v>248</v>
      </c>
      <c r="G274" s="134"/>
      <c r="H274" s="134"/>
      <c r="J274" s="144">
        <f>$BK$274</f>
        <v>0</v>
      </c>
      <c r="K274" s="134"/>
      <c r="L274" s="137"/>
      <c r="M274" s="138"/>
      <c r="N274" s="134"/>
      <c r="O274" s="134"/>
      <c r="P274" s="139">
        <f>SUM($P$275:$P$281)</f>
        <v>0</v>
      </c>
      <c r="Q274" s="134"/>
      <c r="R274" s="139">
        <f>SUM($R$275:$R$281)</f>
        <v>0</v>
      </c>
      <c r="S274" s="134"/>
      <c r="T274" s="140">
        <f>SUM($T$275:$T$281)</f>
        <v>0</v>
      </c>
      <c r="AR274" s="141" t="s">
        <v>71</v>
      </c>
      <c r="AT274" s="141" t="s">
        <v>66</v>
      </c>
      <c r="AU274" s="141" t="s">
        <v>71</v>
      </c>
      <c r="AY274" s="141" t="s">
        <v>131</v>
      </c>
      <c r="BK274" s="142">
        <f>SUM($BK$275:$BK$281)</f>
        <v>0</v>
      </c>
    </row>
    <row r="275" spans="2:65" s="6" customFormat="1" ht="15.75" customHeight="1" x14ac:dyDescent="0.3">
      <c r="B275" s="23"/>
      <c r="C275" s="145" t="s">
        <v>249</v>
      </c>
      <c r="D275" s="145" t="s">
        <v>134</v>
      </c>
      <c r="E275" s="146" t="s">
        <v>250</v>
      </c>
      <c r="F275" s="147" t="s">
        <v>251</v>
      </c>
      <c r="G275" s="148" t="s">
        <v>252</v>
      </c>
      <c r="H275" s="149">
        <v>218.697</v>
      </c>
      <c r="I275" s="150"/>
      <c r="J275" s="151">
        <f>ROUND($I$275*$H$275,1)</f>
        <v>0</v>
      </c>
      <c r="K275" s="147" t="s">
        <v>138</v>
      </c>
      <c r="L275" s="43"/>
      <c r="M275" s="152"/>
      <c r="N275" s="153" t="s">
        <v>38</v>
      </c>
      <c r="O275" s="24"/>
      <c r="P275" s="154">
        <f>$O$275*$H$275</f>
        <v>0</v>
      </c>
      <c r="Q275" s="154">
        <v>0</v>
      </c>
      <c r="R275" s="154">
        <f>$Q$275*$H$275</f>
        <v>0</v>
      </c>
      <c r="S275" s="154">
        <v>0</v>
      </c>
      <c r="T275" s="155">
        <f>$S$275*$H$275</f>
        <v>0</v>
      </c>
      <c r="AR275" s="89" t="s">
        <v>81</v>
      </c>
      <c r="AT275" s="89" t="s">
        <v>134</v>
      </c>
      <c r="AU275" s="89" t="s">
        <v>75</v>
      </c>
      <c r="AY275" s="6" t="s">
        <v>131</v>
      </c>
      <c r="BE275" s="156">
        <f>IF($N$275="základní",$J$275,0)</f>
        <v>0</v>
      </c>
      <c r="BF275" s="156">
        <f>IF($N$275="snížená",$J$275,0)</f>
        <v>0</v>
      </c>
      <c r="BG275" s="156">
        <f>IF($N$275="zákl. přenesená",$J$275,0)</f>
        <v>0</v>
      </c>
      <c r="BH275" s="156">
        <f>IF($N$275="sníž. přenesená",$J$275,0)</f>
        <v>0</v>
      </c>
      <c r="BI275" s="156">
        <f>IF($N$275="nulová",$J$275,0)</f>
        <v>0</v>
      </c>
      <c r="BJ275" s="89" t="s">
        <v>71</v>
      </c>
      <c r="BK275" s="156">
        <f>ROUND($I$275*$H$275,1)</f>
        <v>0</v>
      </c>
      <c r="BL275" s="89" t="s">
        <v>81</v>
      </c>
      <c r="BM275" s="89" t="s">
        <v>253</v>
      </c>
    </row>
    <row r="276" spans="2:65" s="6" customFormat="1" ht="15.75" customHeight="1" x14ac:dyDescent="0.3">
      <c r="B276" s="23"/>
      <c r="C276" s="148" t="s">
        <v>254</v>
      </c>
      <c r="D276" s="148" t="s">
        <v>134</v>
      </c>
      <c r="E276" s="146" t="s">
        <v>255</v>
      </c>
      <c r="F276" s="147" t="s">
        <v>256</v>
      </c>
      <c r="G276" s="148" t="s">
        <v>252</v>
      </c>
      <c r="H276" s="149">
        <v>218.697</v>
      </c>
      <c r="I276" s="150"/>
      <c r="J276" s="151">
        <f>ROUND($I$276*$H$276,1)</f>
        <v>0</v>
      </c>
      <c r="K276" s="147" t="s">
        <v>138</v>
      </c>
      <c r="L276" s="43"/>
      <c r="M276" s="152"/>
      <c r="N276" s="153" t="s">
        <v>38</v>
      </c>
      <c r="O276" s="24"/>
      <c r="P276" s="154">
        <f>$O$276*$H$276</f>
        <v>0</v>
      </c>
      <c r="Q276" s="154">
        <v>0</v>
      </c>
      <c r="R276" s="154">
        <f>$Q$276*$H$276</f>
        <v>0</v>
      </c>
      <c r="S276" s="154">
        <v>0</v>
      </c>
      <c r="T276" s="155">
        <f>$S$276*$H$276</f>
        <v>0</v>
      </c>
      <c r="AR276" s="89" t="s">
        <v>81</v>
      </c>
      <c r="AT276" s="89" t="s">
        <v>134</v>
      </c>
      <c r="AU276" s="89" t="s">
        <v>75</v>
      </c>
      <c r="AY276" s="89" t="s">
        <v>131</v>
      </c>
      <c r="BE276" s="156">
        <f>IF($N$276="základní",$J$276,0)</f>
        <v>0</v>
      </c>
      <c r="BF276" s="156">
        <f>IF($N$276="snížená",$J$276,0)</f>
        <v>0</v>
      </c>
      <c r="BG276" s="156">
        <f>IF($N$276="zákl. přenesená",$J$276,0)</f>
        <v>0</v>
      </c>
      <c r="BH276" s="156">
        <f>IF($N$276="sníž. přenesená",$J$276,0)</f>
        <v>0</v>
      </c>
      <c r="BI276" s="156">
        <f>IF($N$276="nulová",$J$276,0)</f>
        <v>0</v>
      </c>
      <c r="BJ276" s="89" t="s">
        <v>71</v>
      </c>
      <c r="BK276" s="156">
        <f>ROUND($I$276*$H$276,1)</f>
        <v>0</v>
      </c>
      <c r="BL276" s="89" t="s">
        <v>81</v>
      </c>
      <c r="BM276" s="89" t="s">
        <v>257</v>
      </c>
    </row>
    <row r="277" spans="2:65" s="6" customFormat="1" ht="15.75" customHeight="1" x14ac:dyDescent="0.3">
      <c r="B277" s="23"/>
      <c r="C277" s="148" t="s">
        <v>258</v>
      </c>
      <c r="D277" s="148" t="s">
        <v>134</v>
      </c>
      <c r="E277" s="146" t="s">
        <v>259</v>
      </c>
      <c r="F277" s="147" t="s">
        <v>260</v>
      </c>
      <c r="G277" s="148" t="s">
        <v>252</v>
      </c>
      <c r="H277" s="149">
        <v>4155.2430000000004</v>
      </c>
      <c r="I277" s="150"/>
      <c r="J277" s="151">
        <f>ROUND($I$277*$H$277,1)</f>
        <v>0</v>
      </c>
      <c r="K277" s="147" t="s">
        <v>138</v>
      </c>
      <c r="L277" s="43"/>
      <c r="M277" s="152"/>
      <c r="N277" s="153" t="s">
        <v>38</v>
      </c>
      <c r="O277" s="24"/>
      <c r="P277" s="154">
        <f>$O$277*$H$277</f>
        <v>0</v>
      </c>
      <c r="Q277" s="154">
        <v>0</v>
      </c>
      <c r="R277" s="154">
        <f>$Q$277*$H$277</f>
        <v>0</v>
      </c>
      <c r="S277" s="154">
        <v>0</v>
      </c>
      <c r="T277" s="155">
        <f>$S$277*$H$277</f>
        <v>0</v>
      </c>
      <c r="AR277" s="89" t="s">
        <v>81</v>
      </c>
      <c r="AT277" s="89" t="s">
        <v>134</v>
      </c>
      <c r="AU277" s="89" t="s">
        <v>75</v>
      </c>
      <c r="AY277" s="89" t="s">
        <v>131</v>
      </c>
      <c r="BE277" s="156">
        <f>IF($N$277="základní",$J$277,0)</f>
        <v>0</v>
      </c>
      <c r="BF277" s="156">
        <f>IF($N$277="snížená",$J$277,0)</f>
        <v>0</v>
      </c>
      <c r="BG277" s="156">
        <f>IF($N$277="zákl. přenesená",$J$277,0)</f>
        <v>0</v>
      </c>
      <c r="BH277" s="156">
        <f>IF($N$277="sníž. přenesená",$J$277,0)</f>
        <v>0</v>
      </c>
      <c r="BI277" s="156">
        <f>IF($N$277="nulová",$J$277,0)</f>
        <v>0</v>
      </c>
      <c r="BJ277" s="89" t="s">
        <v>71</v>
      </c>
      <c r="BK277" s="156">
        <f>ROUND($I$277*$H$277,1)</f>
        <v>0</v>
      </c>
      <c r="BL277" s="89" t="s">
        <v>81</v>
      </c>
      <c r="BM277" s="89" t="s">
        <v>261</v>
      </c>
    </row>
    <row r="278" spans="2:65" s="6" customFormat="1" ht="15.75" customHeight="1" x14ac:dyDescent="0.3">
      <c r="B278" s="165"/>
      <c r="C278" s="166"/>
      <c r="D278" s="159" t="s">
        <v>140</v>
      </c>
      <c r="E278" s="168"/>
      <c r="F278" s="168" t="s">
        <v>262</v>
      </c>
      <c r="G278" s="166"/>
      <c r="H278" s="169">
        <v>4155.2430000000004</v>
      </c>
      <c r="J278" s="166"/>
      <c r="K278" s="166"/>
      <c r="L278" s="170"/>
      <c r="M278" s="171"/>
      <c r="N278" s="166"/>
      <c r="O278" s="166"/>
      <c r="P278" s="166"/>
      <c r="Q278" s="166"/>
      <c r="R278" s="166"/>
      <c r="S278" s="166"/>
      <c r="T278" s="172"/>
      <c r="AT278" s="173" t="s">
        <v>140</v>
      </c>
      <c r="AU278" s="173" t="s">
        <v>75</v>
      </c>
      <c r="AV278" s="173" t="s">
        <v>75</v>
      </c>
      <c r="AW278" s="173" t="s">
        <v>95</v>
      </c>
      <c r="AX278" s="173" t="s">
        <v>71</v>
      </c>
      <c r="AY278" s="173" t="s">
        <v>131</v>
      </c>
    </row>
    <row r="279" spans="2:65" s="6" customFormat="1" ht="15.75" customHeight="1" x14ac:dyDescent="0.3">
      <c r="B279" s="23"/>
      <c r="C279" s="145" t="s">
        <v>8</v>
      </c>
      <c r="D279" s="145" t="s">
        <v>134</v>
      </c>
      <c r="E279" s="146" t="s">
        <v>263</v>
      </c>
      <c r="F279" s="147" t="s">
        <v>264</v>
      </c>
      <c r="G279" s="148" t="s">
        <v>252</v>
      </c>
      <c r="H279" s="149">
        <v>182.23099999999999</v>
      </c>
      <c r="I279" s="150"/>
      <c r="J279" s="151">
        <f>ROUND($I$279*$H$279,1)</f>
        <v>0</v>
      </c>
      <c r="K279" s="147" t="s">
        <v>138</v>
      </c>
      <c r="L279" s="43"/>
      <c r="M279" s="152"/>
      <c r="N279" s="153" t="s">
        <v>38</v>
      </c>
      <c r="O279" s="24"/>
      <c r="P279" s="154">
        <f>$O$279*$H$279</f>
        <v>0</v>
      </c>
      <c r="Q279" s="154">
        <v>0</v>
      </c>
      <c r="R279" s="154">
        <f>$Q$279*$H$279</f>
        <v>0</v>
      </c>
      <c r="S279" s="154">
        <v>0</v>
      </c>
      <c r="T279" s="155">
        <f>$S$279*$H$279</f>
        <v>0</v>
      </c>
      <c r="AR279" s="89" t="s">
        <v>81</v>
      </c>
      <c r="AT279" s="89" t="s">
        <v>134</v>
      </c>
      <c r="AU279" s="89" t="s">
        <v>75</v>
      </c>
      <c r="AY279" s="6" t="s">
        <v>131</v>
      </c>
      <c r="BE279" s="156">
        <f>IF($N$279="základní",$J$279,0)</f>
        <v>0</v>
      </c>
      <c r="BF279" s="156">
        <f>IF($N$279="snížená",$J$279,0)</f>
        <v>0</v>
      </c>
      <c r="BG279" s="156">
        <f>IF($N$279="zákl. přenesená",$J$279,0)</f>
        <v>0</v>
      </c>
      <c r="BH279" s="156">
        <f>IF($N$279="sníž. přenesená",$J$279,0)</f>
        <v>0</v>
      </c>
      <c r="BI279" s="156">
        <f>IF($N$279="nulová",$J$279,0)</f>
        <v>0</v>
      </c>
      <c r="BJ279" s="89" t="s">
        <v>71</v>
      </c>
      <c r="BK279" s="156">
        <f>ROUND($I$279*$H$279,1)</f>
        <v>0</v>
      </c>
      <c r="BL279" s="89" t="s">
        <v>81</v>
      </c>
      <c r="BM279" s="89" t="s">
        <v>265</v>
      </c>
    </row>
    <row r="280" spans="2:65" s="6" customFormat="1" ht="15.75" customHeight="1" x14ac:dyDescent="0.3">
      <c r="B280" s="23"/>
      <c r="C280" s="148" t="s">
        <v>266</v>
      </c>
      <c r="D280" s="148" t="s">
        <v>134</v>
      </c>
      <c r="E280" s="146" t="s">
        <v>267</v>
      </c>
      <c r="F280" s="147" t="s">
        <v>268</v>
      </c>
      <c r="G280" s="148" t="s">
        <v>252</v>
      </c>
      <c r="H280" s="149">
        <v>33.881999999999998</v>
      </c>
      <c r="I280" s="150"/>
      <c r="J280" s="151">
        <f>ROUND($I$280*$H$280,1)</f>
        <v>0</v>
      </c>
      <c r="K280" s="147" t="s">
        <v>138</v>
      </c>
      <c r="L280" s="43"/>
      <c r="M280" s="152"/>
      <c r="N280" s="153" t="s">
        <v>38</v>
      </c>
      <c r="O280" s="24"/>
      <c r="P280" s="154">
        <f>$O$280*$H$280</f>
        <v>0</v>
      </c>
      <c r="Q280" s="154">
        <v>0</v>
      </c>
      <c r="R280" s="154">
        <f>$Q$280*$H$280</f>
        <v>0</v>
      </c>
      <c r="S280" s="154">
        <v>0</v>
      </c>
      <c r="T280" s="155">
        <f>$S$280*$H$280</f>
        <v>0</v>
      </c>
      <c r="AR280" s="89" t="s">
        <v>81</v>
      </c>
      <c r="AT280" s="89" t="s">
        <v>134</v>
      </c>
      <c r="AU280" s="89" t="s">
        <v>75</v>
      </c>
      <c r="AY280" s="89" t="s">
        <v>131</v>
      </c>
      <c r="BE280" s="156">
        <f>IF($N$280="základní",$J$280,0)</f>
        <v>0</v>
      </c>
      <c r="BF280" s="156">
        <f>IF($N$280="snížená",$J$280,0)</f>
        <v>0</v>
      </c>
      <c r="BG280" s="156">
        <f>IF($N$280="zákl. přenesená",$J$280,0)</f>
        <v>0</v>
      </c>
      <c r="BH280" s="156">
        <f>IF($N$280="sníž. přenesená",$J$280,0)</f>
        <v>0</v>
      </c>
      <c r="BI280" s="156">
        <f>IF($N$280="nulová",$J$280,0)</f>
        <v>0</v>
      </c>
      <c r="BJ280" s="89" t="s">
        <v>71</v>
      </c>
      <c r="BK280" s="156">
        <f>ROUND($I$280*$H$280,1)</f>
        <v>0</v>
      </c>
      <c r="BL280" s="89" t="s">
        <v>81</v>
      </c>
      <c r="BM280" s="89" t="s">
        <v>269</v>
      </c>
    </row>
    <row r="281" spans="2:65" s="6" customFormat="1" ht="15.75" customHeight="1" x14ac:dyDescent="0.3">
      <c r="B281" s="23"/>
      <c r="C281" s="148" t="s">
        <v>270</v>
      </c>
      <c r="D281" s="148" t="s">
        <v>134</v>
      </c>
      <c r="E281" s="146" t="s">
        <v>271</v>
      </c>
      <c r="F281" s="147" t="s">
        <v>272</v>
      </c>
      <c r="G281" s="148" t="s">
        <v>252</v>
      </c>
      <c r="H281" s="149">
        <v>2.472</v>
      </c>
      <c r="I281" s="150"/>
      <c r="J281" s="151">
        <f>ROUND($I$281*$H$281,1)</f>
        <v>0</v>
      </c>
      <c r="K281" s="147" t="s">
        <v>138</v>
      </c>
      <c r="L281" s="43"/>
      <c r="M281" s="152"/>
      <c r="N281" s="153" t="s">
        <v>38</v>
      </c>
      <c r="O281" s="24"/>
      <c r="P281" s="154">
        <f>$O$281*$H$281</f>
        <v>0</v>
      </c>
      <c r="Q281" s="154">
        <v>0</v>
      </c>
      <c r="R281" s="154">
        <f>$Q$281*$H$281</f>
        <v>0</v>
      </c>
      <c r="S281" s="154">
        <v>0</v>
      </c>
      <c r="T281" s="155">
        <f>$S$281*$H$281</f>
        <v>0</v>
      </c>
      <c r="AR281" s="89" t="s">
        <v>81</v>
      </c>
      <c r="AT281" s="89" t="s">
        <v>134</v>
      </c>
      <c r="AU281" s="89" t="s">
        <v>75</v>
      </c>
      <c r="AY281" s="89" t="s">
        <v>131</v>
      </c>
      <c r="BE281" s="156">
        <f>IF($N$281="základní",$J$281,0)</f>
        <v>0</v>
      </c>
      <c r="BF281" s="156">
        <f>IF($N$281="snížená",$J$281,0)</f>
        <v>0</v>
      </c>
      <c r="BG281" s="156">
        <f>IF($N$281="zákl. přenesená",$J$281,0)</f>
        <v>0</v>
      </c>
      <c r="BH281" s="156">
        <f>IF($N$281="sníž. přenesená",$J$281,0)</f>
        <v>0</v>
      </c>
      <c r="BI281" s="156">
        <f>IF($N$281="nulová",$J$281,0)</f>
        <v>0</v>
      </c>
      <c r="BJ281" s="89" t="s">
        <v>71</v>
      </c>
      <c r="BK281" s="156">
        <f>ROUND($I$281*$H$281,1)</f>
        <v>0</v>
      </c>
      <c r="BL281" s="89" t="s">
        <v>81</v>
      </c>
      <c r="BM281" s="89" t="s">
        <v>273</v>
      </c>
    </row>
    <row r="282" spans="2:65" s="132" customFormat="1" ht="30.75" customHeight="1" x14ac:dyDescent="0.3">
      <c r="B282" s="133"/>
      <c r="C282" s="134"/>
      <c r="D282" s="134" t="s">
        <v>66</v>
      </c>
      <c r="E282" s="143" t="s">
        <v>274</v>
      </c>
      <c r="F282" s="143" t="s">
        <v>275</v>
      </c>
      <c r="G282" s="134"/>
      <c r="H282" s="134"/>
      <c r="J282" s="144">
        <f>$BK$282</f>
        <v>0</v>
      </c>
      <c r="K282" s="134"/>
      <c r="L282" s="137"/>
      <c r="M282" s="138"/>
      <c r="N282" s="134"/>
      <c r="O282" s="134"/>
      <c r="P282" s="139">
        <f>$P$283</f>
        <v>0</v>
      </c>
      <c r="Q282" s="134"/>
      <c r="R282" s="139">
        <f>$R$283</f>
        <v>0</v>
      </c>
      <c r="S282" s="134"/>
      <c r="T282" s="140">
        <f>$T$283</f>
        <v>0</v>
      </c>
      <c r="AR282" s="141" t="s">
        <v>71</v>
      </c>
      <c r="AT282" s="141" t="s">
        <v>66</v>
      </c>
      <c r="AU282" s="141" t="s">
        <v>71</v>
      </c>
      <c r="AY282" s="141" t="s">
        <v>131</v>
      </c>
      <c r="BK282" s="142">
        <f>$BK$283</f>
        <v>0</v>
      </c>
    </row>
    <row r="283" spans="2:65" s="6" customFormat="1" ht="15.75" customHeight="1" x14ac:dyDescent="0.3">
      <c r="B283" s="23"/>
      <c r="C283" s="148" t="s">
        <v>276</v>
      </c>
      <c r="D283" s="148" t="s">
        <v>134</v>
      </c>
      <c r="E283" s="146" t="s">
        <v>277</v>
      </c>
      <c r="F283" s="147" t="s">
        <v>278</v>
      </c>
      <c r="G283" s="148" t="s">
        <v>252</v>
      </c>
      <c r="H283" s="149">
        <v>153.34399999999999</v>
      </c>
      <c r="I283" s="150"/>
      <c r="J283" s="151">
        <f>ROUND($I$283*$H$283,1)</f>
        <v>0</v>
      </c>
      <c r="K283" s="147" t="s">
        <v>138</v>
      </c>
      <c r="L283" s="43"/>
      <c r="M283" s="152"/>
      <c r="N283" s="153" t="s">
        <v>38</v>
      </c>
      <c r="O283" s="24"/>
      <c r="P283" s="154">
        <f>$O$283*$H$283</f>
        <v>0</v>
      </c>
      <c r="Q283" s="154">
        <v>0</v>
      </c>
      <c r="R283" s="154">
        <f>$Q$283*$H$283</f>
        <v>0</v>
      </c>
      <c r="S283" s="154">
        <v>0</v>
      </c>
      <c r="T283" s="155">
        <f>$S$283*$H$283</f>
        <v>0</v>
      </c>
      <c r="AR283" s="89" t="s">
        <v>81</v>
      </c>
      <c r="AT283" s="89" t="s">
        <v>134</v>
      </c>
      <c r="AU283" s="89" t="s">
        <v>75</v>
      </c>
      <c r="AY283" s="89" t="s">
        <v>131</v>
      </c>
      <c r="BE283" s="156">
        <f>IF($N$283="základní",$J$283,0)</f>
        <v>0</v>
      </c>
      <c r="BF283" s="156">
        <f>IF($N$283="snížená",$J$283,0)</f>
        <v>0</v>
      </c>
      <c r="BG283" s="156">
        <f>IF($N$283="zákl. přenesená",$J$283,0)</f>
        <v>0</v>
      </c>
      <c r="BH283" s="156">
        <f>IF($N$283="sníž. přenesená",$J$283,0)</f>
        <v>0</v>
      </c>
      <c r="BI283" s="156">
        <f>IF($N$283="nulová",$J$283,0)</f>
        <v>0</v>
      </c>
      <c r="BJ283" s="89" t="s">
        <v>71</v>
      </c>
      <c r="BK283" s="156">
        <f>ROUND($I$283*$H$283,1)</f>
        <v>0</v>
      </c>
      <c r="BL283" s="89" t="s">
        <v>81</v>
      </c>
      <c r="BM283" s="89" t="s">
        <v>279</v>
      </c>
    </row>
    <row r="284" spans="2:65" s="132" customFormat="1" ht="37.5" customHeight="1" x14ac:dyDescent="0.35">
      <c r="B284" s="133"/>
      <c r="C284" s="134"/>
      <c r="D284" s="134" t="s">
        <v>66</v>
      </c>
      <c r="E284" s="135" t="s">
        <v>280</v>
      </c>
      <c r="F284" s="135" t="s">
        <v>281</v>
      </c>
      <c r="G284" s="134"/>
      <c r="H284" s="134"/>
      <c r="J284" s="136">
        <f>$BK$284</f>
        <v>0</v>
      </c>
      <c r="K284" s="134"/>
      <c r="L284" s="137"/>
      <c r="M284" s="138"/>
      <c r="N284" s="134"/>
      <c r="O284" s="134"/>
      <c r="P284" s="139">
        <f>$P$285+$P$325+$P$339+$P$341+$P$374+$P$433+$P$532+$P$550+$P$620+$P$624</f>
        <v>0</v>
      </c>
      <c r="Q284" s="134"/>
      <c r="R284" s="139">
        <f>$R$285+$R$325+$R$339+$R$341+$R$374+$R$433+$R$532+$R$550+$R$620+$R$624</f>
        <v>46.931780729000003</v>
      </c>
      <c r="S284" s="134"/>
      <c r="T284" s="140">
        <f>$T$285+$T$325+$T$339+$T$341+$T$374+$T$433+$T$532+$T$550+$T$620+$T$624</f>
        <v>36.465707799999997</v>
      </c>
      <c r="AR284" s="141" t="s">
        <v>75</v>
      </c>
      <c r="AT284" s="141" t="s">
        <v>66</v>
      </c>
      <c r="AU284" s="141" t="s">
        <v>67</v>
      </c>
      <c r="AY284" s="141" t="s">
        <v>131</v>
      </c>
      <c r="BK284" s="142">
        <f>$BK$285+$BK$325+$BK$339+$BK$341+$BK$374+$BK$433+$BK$532+$BK$550+$BK$620+$BK$624</f>
        <v>0</v>
      </c>
    </row>
    <row r="285" spans="2:65" s="132" customFormat="1" ht="21" customHeight="1" x14ac:dyDescent="0.3">
      <c r="B285" s="133"/>
      <c r="C285" s="134"/>
      <c r="D285" s="134" t="s">
        <v>66</v>
      </c>
      <c r="E285" s="143" t="s">
        <v>282</v>
      </c>
      <c r="F285" s="143" t="s">
        <v>283</v>
      </c>
      <c r="G285" s="134"/>
      <c r="H285" s="134"/>
      <c r="J285" s="144">
        <f>$BK$285</f>
        <v>0</v>
      </c>
      <c r="K285" s="134"/>
      <c r="L285" s="137"/>
      <c r="M285" s="138"/>
      <c r="N285" s="134"/>
      <c r="O285" s="134"/>
      <c r="P285" s="139">
        <f>SUM($P$286:$P$324)</f>
        <v>0</v>
      </c>
      <c r="Q285" s="134"/>
      <c r="R285" s="139">
        <f>SUM($R$286:$R$324)</f>
        <v>4.2062045000000001</v>
      </c>
      <c r="S285" s="134"/>
      <c r="T285" s="140">
        <f>SUM($T$286:$T$324)</f>
        <v>0</v>
      </c>
      <c r="AR285" s="141" t="s">
        <v>75</v>
      </c>
      <c r="AT285" s="141" t="s">
        <v>66</v>
      </c>
      <c r="AU285" s="141" t="s">
        <v>71</v>
      </c>
      <c r="AY285" s="141" t="s">
        <v>131</v>
      </c>
      <c r="BK285" s="142">
        <f>SUM($BK$286:$BK$324)</f>
        <v>0</v>
      </c>
    </row>
    <row r="286" spans="2:65" s="6" customFormat="1" ht="15.75" customHeight="1" x14ac:dyDescent="0.3">
      <c r="B286" s="23"/>
      <c r="C286" s="148" t="s">
        <v>284</v>
      </c>
      <c r="D286" s="148" t="s">
        <v>134</v>
      </c>
      <c r="E286" s="146" t="s">
        <v>285</v>
      </c>
      <c r="F286" s="147" t="s">
        <v>286</v>
      </c>
      <c r="G286" s="148" t="s">
        <v>137</v>
      </c>
      <c r="H286" s="149">
        <v>117.21</v>
      </c>
      <c r="I286" s="150"/>
      <c r="J286" s="151">
        <f>ROUND($I$286*$H$286,1)</f>
        <v>0</v>
      </c>
      <c r="K286" s="147" t="s">
        <v>138</v>
      </c>
      <c r="L286" s="43"/>
      <c r="M286" s="152"/>
      <c r="N286" s="153" t="s">
        <v>38</v>
      </c>
      <c r="O286" s="24"/>
      <c r="P286" s="154">
        <f>$O$286*$H$286</f>
        <v>0</v>
      </c>
      <c r="Q286" s="154">
        <v>0</v>
      </c>
      <c r="R286" s="154">
        <f>$Q$286*$H$286</f>
        <v>0</v>
      </c>
      <c r="S286" s="154">
        <v>0</v>
      </c>
      <c r="T286" s="155">
        <f>$S$286*$H$286</f>
        <v>0</v>
      </c>
      <c r="AR286" s="89" t="s">
        <v>266</v>
      </c>
      <c r="AT286" s="89" t="s">
        <v>134</v>
      </c>
      <c r="AU286" s="89" t="s">
        <v>75</v>
      </c>
      <c r="AY286" s="89" t="s">
        <v>131</v>
      </c>
      <c r="BE286" s="156">
        <f>IF($N$286="základní",$J$286,0)</f>
        <v>0</v>
      </c>
      <c r="BF286" s="156">
        <f>IF($N$286="snížená",$J$286,0)</f>
        <v>0</v>
      </c>
      <c r="BG286" s="156">
        <f>IF($N$286="zákl. přenesená",$J$286,0)</f>
        <v>0</v>
      </c>
      <c r="BH286" s="156">
        <f>IF($N$286="sníž. přenesená",$J$286,0)</f>
        <v>0</v>
      </c>
      <c r="BI286" s="156">
        <f>IF($N$286="nulová",$J$286,0)</f>
        <v>0</v>
      </c>
      <c r="BJ286" s="89" t="s">
        <v>71</v>
      </c>
      <c r="BK286" s="156">
        <f>ROUND($I$286*$H$286,1)</f>
        <v>0</v>
      </c>
      <c r="BL286" s="89" t="s">
        <v>266</v>
      </c>
      <c r="BM286" s="89" t="s">
        <v>287</v>
      </c>
    </row>
    <row r="287" spans="2:65" s="6" customFormat="1" ht="15.75" customHeight="1" x14ac:dyDescent="0.3">
      <c r="B287" s="157"/>
      <c r="C287" s="158"/>
      <c r="D287" s="159" t="s">
        <v>140</v>
      </c>
      <c r="E287" s="160"/>
      <c r="F287" s="160" t="s">
        <v>288</v>
      </c>
      <c r="G287" s="158"/>
      <c r="H287" s="158"/>
      <c r="J287" s="158"/>
      <c r="K287" s="158"/>
      <c r="L287" s="161"/>
      <c r="M287" s="162"/>
      <c r="N287" s="158"/>
      <c r="O287" s="158"/>
      <c r="P287" s="158"/>
      <c r="Q287" s="158"/>
      <c r="R287" s="158"/>
      <c r="S287" s="158"/>
      <c r="T287" s="163"/>
      <c r="AT287" s="164" t="s">
        <v>140</v>
      </c>
      <c r="AU287" s="164" t="s">
        <v>75</v>
      </c>
      <c r="AV287" s="164" t="s">
        <v>71</v>
      </c>
      <c r="AW287" s="164" t="s">
        <v>95</v>
      </c>
      <c r="AX287" s="164" t="s">
        <v>67</v>
      </c>
      <c r="AY287" s="164" t="s">
        <v>131</v>
      </c>
    </row>
    <row r="288" spans="2:65" s="6" customFormat="1" ht="15.75" customHeight="1" x14ac:dyDescent="0.3">
      <c r="B288" s="165"/>
      <c r="C288" s="166"/>
      <c r="D288" s="167" t="s">
        <v>140</v>
      </c>
      <c r="E288" s="166"/>
      <c r="F288" s="168" t="s">
        <v>289</v>
      </c>
      <c r="G288" s="166"/>
      <c r="H288" s="169">
        <v>117.21</v>
      </c>
      <c r="J288" s="166"/>
      <c r="K288" s="166"/>
      <c r="L288" s="170"/>
      <c r="M288" s="171"/>
      <c r="N288" s="166"/>
      <c r="O288" s="166"/>
      <c r="P288" s="166"/>
      <c r="Q288" s="166"/>
      <c r="R288" s="166"/>
      <c r="S288" s="166"/>
      <c r="T288" s="172"/>
      <c r="AT288" s="173" t="s">
        <v>140</v>
      </c>
      <c r="AU288" s="173" t="s">
        <v>75</v>
      </c>
      <c r="AV288" s="173" t="s">
        <v>75</v>
      </c>
      <c r="AW288" s="173" t="s">
        <v>95</v>
      </c>
      <c r="AX288" s="173" t="s">
        <v>67</v>
      </c>
      <c r="AY288" s="173" t="s">
        <v>131</v>
      </c>
    </row>
    <row r="289" spans="2:65" s="6" customFormat="1" ht="15.75" customHeight="1" x14ac:dyDescent="0.3">
      <c r="B289" s="174"/>
      <c r="C289" s="175"/>
      <c r="D289" s="167" t="s">
        <v>140</v>
      </c>
      <c r="E289" s="175"/>
      <c r="F289" s="176" t="s">
        <v>151</v>
      </c>
      <c r="G289" s="175"/>
      <c r="H289" s="177">
        <v>117.21</v>
      </c>
      <c r="J289" s="175"/>
      <c r="K289" s="175"/>
      <c r="L289" s="178"/>
      <c r="M289" s="179"/>
      <c r="N289" s="175"/>
      <c r="O289" s="175"/>
      <c r="P289" s="175"/>
      <c r="Q289" s="175"/>
      <c r="R289" s="175"/>
      <c r="S289" s="175"/>
      <c r="T289" s="180"/>
      <c r="AT289" s="181" t="s">
        <v>140</v>
      </c>
      <c r="AU289" s="181" t="s">
        <v>75</v>
      </c>
      <c r="AV289" s="181" t="s">
        <v>81</v>
      </c>
      <c r="AW289" s="181" t="s">
        <v>95</v>
      </c>
      <c r="AX289" s="181" t="s">
        <v>71</v>
      </c>
      <c r="AY289" s="181" t="s">
        <v>131</v>
      </c>
    </row>
    <row r="290" spans="2:65" s="6" customFormat="1" ht="15.75" customHeight="1" x14ac:dyDescent="0.3">
      <c r="B290" s="23"/>
      <c r="C290" s="190" t="s">
        <v>290</v>
      </c>
      <c r="D290" s="190" t="s">
        <v>291</v>
      </c>
      <c r="E290" s="191" t="s">
        <v>292</v>
      </c>
      <c r="F290" s="192" t="s">
        <v>293</v>
      </c>
      <c r="G290" s="193" t="s">
        <v>252</v>
      </c>
      <c r="H290" s="194">
        <v>3.5000000000000003E-2</v>
      </c>
      <c r="I290" s="195"/>
      <c r="J290" s="196">
        <f>ROUND($I$290*$H$290,1)</f>
        <v>0</v>
      </c>
      <c r="K290" s="192" t="s">
        <v>138</v>
      </c>
      <c r="L290" s="197"/>
      <c r="M290" s="198"/>
      <c r="N290" s="199" t="s">
        <v>38</v>
      </c>
      <c r="O290" s="24"/>
      <c r="P290" s="154">
        <f>$O$290*$H$290</f>
        <v>0</v>
      </c>
      <c r="Q290" s="154">
        <v>1</v>
      </c>
      <c r="R290" s="154">
        <f>$Q$290*$H$290</f>
        <v>3.5000000000000003E-2</v>
      </c>
      <c r="S290" s="154">
        <v>0</v>
      </c>
      <c r="T290" s="155">
        <f>$S$290*$H$290</f>
        <v>0</v>
      </c>
      <c r="AR290" s="89" t="s">
        <v>294</v>
      </c>
      <c r="AT290" s="89" t="s">
        <v>291</v>
      </c>
      <c r="AU290" s="89" t="s">
        <v>75</v>
      </c>
      <c r="AY290" s="6" t="s">
        <v>131</v>
      </c>
      <c r="BE290" s="156">
        <f>IF($N$290="základní",$J$290,0)</f>
        <v>0</v>
      </c>
      <c r="BF290" s="156">
        <f>IF($N$290="snížená",$J$290,0)</f>
        <v>0</v>
      </c>
      <c r="BG290" s="156">
        <f>IF($N$290="zákl. přenesená",$J$290,0)</f>
        <v>0</v>
      </c>
      <c r="BH290" s="156">
        <f>IF($N$290="sníž. přenesená",$J$290,0)</f>
        <v>0</v>
      </c>
      <c r="BI290" s="156">
        <f>IF($N$290="nulová",$J$290,0)</f>
        <v>0</v>
      </c>
      <c r="BJ290" s="89" t="s">
        <v>71</v>
      </c>
      <c r="BK290" s="156">
        <f>ROUND($I$290*$H$290,1)</f>
        <v>0</v>
      </c>
      <c r="BL290" s="89" t="s">
        <v>266</v>
      </c>
      <c r="BM290" s="89" t="s">
        <v>295</v>
      </c>
    </row>
    <row r="291" spans="2:65" s="6" customFormat="1" ht="15.75" customHeight="1" x14ac:dyDescent="0.3">
      <c r="B291" s="165"/>
      <c r="C291" s="166"/>
      <c r="D291" s="159" t="s">
        <v>140</v>
      </c>
      <c r="E291" s="168"/>
      <c r="F291" s="168" t="s">
        <v>296</v>
      </c>
      <c r="G291" s="166"/>
      <c r="H291" s="169">
        <v>3.5000000000000003E-2</v>
      </c>
      <c r="J291" s="166"/>
      <c r="K291" s="166"/>
      <c r="L291" s="170"/>
      <c r="M291" s="171"/>
      <c r="N291" s="166"/>
      <c r="O291" s="166"/>
      <c r="P291" s="166"/>
      <c r="Q291" s="166"/>
      <c r="R291" s="166"/>
      <c r="S291" s="166"/>
      <c r="T291" s="172"/>
      <c r="AT291" s="173" t="s">
        <v>140</v>
      </c>
      <c r="AU291" s="173" t="s">
        <v>75</v>
      </c>
      <c r="AV291" s="173" t="s">
        <v>75</v>
      </c>
      <c r="AW291" s="173" t="s">
        <v>95</v>
      </c>
      <c r="AX291" s="173" t="s">
        <v>71</v>
      </c>
      <c r="AY291" s="173" t="s">
        <v>131</v>
      </c>
    </row>
    <row r="292" spans="2:65" s="6" customFormat="1" ht="15.75" customHeight="1" x14ac:dyDescent="0.3">
      <c r="B292" s="23"/>
      <c r="C292" s="145" t="s">
        <v>7</v>
      </c>
      <c r="D292" s="145" t="s">
        <v>134</v>
      </c>
      <c r="E292" s="146" t="s">
        <v>297</v>
      </c>
      <c r="F292" s="147" t="s">
        <v>298</v>
      </c>
      <c r="G292" s="148" t="s">
        <v>137</v>
      </c>
      <c r="H292" s="149">
        <v>1082.4870000000001</v>
      </c>
      <c r="I292" s="150"/>
      <c r="J292" s="151">
        <f>ROUND($I$292*$H$292,1)</f>
        <v>0</v>
      </c>
      <c r="K292" s="147" t="s">
        <v>138</v>
      </c>
      <c r="L292" s="43"/>
      <c r="M292" s="152"/>
      <c r="N292" s="153" t="s">
        <v>38</v>
      </c>
      <c r="O292" s="24"/>
      <c r="P292" s="154">
        <f>$O$292*$H$292</f>
        <v>0</v>
      </c>
      <c r="Q292" s="154">
        <v>0</v>
      </c>
      <c r="R292" s="154">
        <f>$Q$292*$H$292</f>
        <v>0</v>
      </c>
      <c r="S292" s="154">
        <v>0</v>
      </c>
      <c r="T292" s="155">
        <f>$S$292*$H$292</f>
        <v>0</v>
      </c>
      <c r="AR292" s="89" t="s">
        <v>266</v>
      </c>
      <c r="AT292" s="89" t="s">
        <v>134</v>
      </c>
      <c r="AU292" s="89" t="s">
        <v>75</v>
      </c>
      <c r="AY292" s="6" t="s">
        <v>131</v>
      </c>
      <c r="BE292" s="156">
        <f>IF($N$292="základní",$J$292,0)</f>
        <v>0</v>
      </c>
      <c r="BF292" s="156">
        <f>IF($N$292="snížená",$J$292,0)</f>
        <v>0</v>
      </c>
      <c r="BG292" s="156">
        <f>IF($N$292="zákl. přenesená",$J$292,0)</f>
        <v>0</v>
      </c>
      <c r="BH292" s="156">
        <f>IF($N$292="sníž. přenesená",$J$292,0)</f>
        <v>0</v>
      </c>
      <c r="BI292" s="156">
        <f>IF($N$292="nulová",$J$292,0)</f>
        <v>0</v>
      </c>
      <c r="BJ292" s="89" t="s">
        <v>71</v>
      </c>
      <c r="BK292" s="156">
        <f>ROUND($I$292*$H$292,1)</f>
        <v>0</v>
      </c>
      <c r="BL292" s="89" t="s">
        <v>266</v>
      </c>
      <c r="BM292" s="89" t="s">
        <v>299</v>
      </c>
    </row>
    <row r="293" spans="2:65" s="6" customFormat="1" ht="15.75" customHeight="1" x14ac:dyDescent="0.3">
      <c r="B293" s="157"/>
      <c r="C293" s="158"/>
      <c r="D293" s="159" t="s">
        <v>140</v>
      </c>
      <c r="E293" s="160"/>
      <c r="F293" s="160" t="s">
        <v>300</v>
      </c>
      <c r="G293" s="158"/>
      <c r="H293" s="158"/>
      <c r="J293" s="158"/>
      <c r="K293" s="158"/>
      <c r="L293" s="161"/>
      <c r="M293" s="162"/>
      <c r="N293" s="158"/>
      <c r="O293" s="158"/>
      <c r="P293" s="158"/>
      <c r="Q293" s="158"/>
      <c r="R293" s="158"/>
      <c r="S293" s="158"/>
      <c r="T293" s="163"/>
      <c r="AT293" s="164" t="s">
        <v>140</v>
      </c>
      <c r="AU293" s="164" t="s">
        <v>75</v>
      </c>
      <c r="AV293" s="164" t="s">
        <v>71</v>
      </c>
      <c r="AW293" s="164" t="s">
        <v>95</v>
      </c>
      <c r="AX293" s="164" t="s">
        <v>67</v>
      </c>
      <c r="AY293" s="164" t="s">
        <v>131</v>
      </c>
    </row>
    <row r="294" spans="2:65" s="6" customFormat="1" ht="15.75" customHeight="1" x14ac:dyDescent="0.3">
      <c r="B294" s="165"/>
      <c r="C294" s="166"/>
      <c r="D294" s="167" t="s">
        <v>140</v>
      </c>
      <c r="E294" s="166"/>
      <c r="F294" s="168" t="s">
        <v>301</v>
      </c>
      <c r="G294" s="166"/>
      <c r="H294" s="169">
        <v>306.04899999999998</v>
      </c>
      <c r="J294" s="166"/>
      <c r="K294" s="166"/>
      <c r="L294" s="170"/>
      <c r="M294" s="171"/>
      <c r="N294" s="166"/>
      <c r="O294" s="166"/>
      <c r="P294" s="166"/>
      <c r="Q294" s="166"/>
      <c r="R294" s="166"/>
      <c r="S294" s="166"/>
      <c r="T294" s="172"/>
      <c r="AT294" s="173" t="s">
        <v>140</v>
      </c>
      <c r="AU294" s="173" t="s">
        <v>75</v>
      </c>
      <c r="AV294" s="173" t="s">
        <v>75</v>
      </c>
      <c r="AW294" s="173" t="s">
        <v>95</v>
      </c>
      <c r="AX294" s="173" t="s">
        <v>67</v>
      </c>
      <c r="AY294" s="173" t="s">
        <v>131</v>
      </c>
    </row>
    <row r="295" spans="2:65" s="6" customFormat="1" ht="15.75" customHeight="1" x14ac:dyDescent="0.3">
      <c r="B295" s="165"/>
      <c r="C295" s="166"/>
      <c r="D295" s="167" t="s">
        <v>140</v>
      </c>
      <c r="E295" s="166"/>
      <c r="F295" s="168" t="s">
        <v>302</v>
      </c>
      <c r="G295" s="166"/>
      <c r="H295" s="169">
        <v>-7</v>
      </c>
      <c r="J295" s="166"/>
      <c r="K295" s="166"/>
      <c r="L295" s="170"/>
      <c r="M295" s="171"/>
      <c r="N295" s="166"/>
      <c r="O295" s="166"/>
      <c r="P295" s="166"/>
      <c r="Q295" s="166"/>
      <c r="R295" s="166"/>
      <c r="S295" s="166"/>
      <c r="T295" s="172"/>
      <c r="AT295" s="173" t="s">
        <v>140</v>
      </c>
      <c r="AU295" s="173" t="s">
        <v>75</v>
      </c>
      <c r="AV295" s="173" t="s">
        <v>75</v>
      </c>
      <c r="AW295" s="173" t="s">
        <v>95</v>
      </c>
      <c r="AX295" s="173" t="s">
        <v>67</v>
      </c>
      <c r="AY295" s="173" t="s">
        <v>131</v>
      </c>
    </row>
    <row r="296" spans="2:65" s="6" customFormat="1" ht="15.75" customHeight="1" x14ac:dyDescent="0.3">
      <c r="B296" s="165"/>
      <c r="C296" s="166"/>
      <c r="D296" s="167" t="s">
        <v>140</v>
      </c>
      <c r="E296" s="166"/>
      <c r="F296" s="168" t="s">
        <v>303</v>
      </c>
      <c r="G296" s="166"/>
      <c r="H296" s="169">
        <v>-1.8</v>
      </c>
      <c r="J296" s="166"/>
      <c r="K296" s="166"/>
      <c r="L296" s="170"/>
      <c r="M296" s="171"/>
      <c r="N296" s="166"/>
      <c r="O296" s="166"/>
      <c r="P296" s="166"/>
      <c r="Q296" s="166"/>
      <c r="R296" s="166"/>
      <c r="S296" s="166"/>
      <c r="T296" s="172"/>
      <c r="AT296" s="173" t="s">
        <v>140</v>
      </c>
      <c r="AU296" s="173" t="s">
        <v>75</v>
      </c>
      <c r="AV296" s="173" t="s">
        <v>75</v>
      </c>
      <c r="AW296" s="173" t="s">
        <v>95</v>
      </c>
      <c r="AX296" s="173" t="s">
        <v>67</v>
      </c>
      <c r="AY296" s="173" t="s">
        <v>131</v>
      </c>
    </row>
    <row r="297" spans="2:65" s="6" customFormat="1" ht="15.75" customHeight="1" x14ac:dyDescent="0.3">
      <c r="B297" s="165"/>
      <c r="C297" s="166"/>
      <c r="D297" s="167" t="s">
        <v>140</v>
      </c>
      <c r="E297" s="166"/>
      <c r="F297" s="168" t="s">
        <v>304</v>
      </c>
      <c r="G297" s="166"/>
      <c r="H297" s="169">
        <v>36.600999999999999</v>
      </c>
      <c r="J297" s="166"/>
      <c r="K297" s="166"/>
      <c r="L297" s="170"/>
      <c r="M297" s="171"/>
      <c r="N297" s="166"/>
      <c r="O297" s="166"/>
      <c r="P297" s="166"/>
      <c r="Q297" s="166"/>
      <c r="R297" s="166"/>
      <c r="S297" s="166"/>
      <c r="T297" s="172"/>
      <c r="AT297" s="173" t="s">
        <v>140</v>
      </c>
      <c r="AU297" s="173" t="s">
        <v>75</v>
      </c>
      <c r="AV297" s="173" t="s">
        <v>75</v>
      </c>
      <c r="AW297" s="173" t="s">
        <v>95</v>
      </c>
      <c r="AX297" s="173" t="s">
        <v>67</v>
      </c>
      <c r="AY297" s="173" t="s">
        <v>131</v>
      </c>
    </row>
    <row r="298" spans="2:65" s="6" customFormat="1" ht="15.75" customHeight="1" x14ac:dyDescent="0.3">
      <c r="B298" s="165"/>
      <c r="C298" s="166"/>
      <c r="D298" s="167" t="s">
        <v>140</v>
      </c>
      <c r="E298" s="166"/>
      <c r="F298" s="168" t="s">
        <v>305</v>
      </c>
      <c r="G298" s="166"/>
      <c r="H298" s="169">
        <v>-1.4</v>
      </c>
      <c r="J298" s="166"/>
      <c r="K298" s="166"/>
      <c r="L298" s="170"/>
      <c r="M298" s="171"/>
      <c r="N298" s="166"/>
      <c r="O298" s="166"/>
      <c r="P298" s="166"/>
      <c r="Q298" s="166"/>
      <c r="R298" s="166"/>
      <c r="S298" s="166"/>
      <c r="T298" s="172"/>
      <c r="AT298" s="173" t="s">
        <v>140</v>
      </c>
      <c r="AU298" s="173" t="s">
        <v>75</v>
      </c>
      <c r="AV298" s="173" t="s">
        <v>75</v>
      </c>
      <c r="AW298" s="173" t="s">
        <v>95</v>
      </c>
      <c r="AX298" s="173" t="s">
        <v>67</v>
      </c>
      <c r="AY298" s="173" t="s">
        <v>131</v>
      </c>
    </row>
    <row r="299" spans="2:65" s="6" customFormat="1" ht="15.75" customHeight="1" x14ac:dyDescent="0.3">
      <c r="B299" s="165"/>
      <c r="C299" s="166"/>
      <c r="D299" s="167" t="s">
        <v>140</v>
      </c>
      <c r="E299" s="166"/>
      <c r="F299" s="168" t="s">
        <v>303</v>
      </c>
      <c r="G299" s="166"/>
      <c r="H299" s="169">
        <v>-1.8</v>
      </c>
      <c r="J299" s="166"/>
      <c r="K299" s="166"/>
      <c r="L299" s="170"/>
      <c r="M299" s="171"/>
      <c r="N299" s="166"/>
      <c r="O299" s="166"/>
      <c r="P299" s="166"/>
      <c r="Q299" s="166"/>
      <c r="R299" s="166"/>
      <c r="S299" s="166"/>
      <c r="T299" s="172"/>
      <c r="AT299" s="173" t="s">
        <v>140</v>
      </c>
      <c r="AU299" s="173" t="s">
        <v>75</v>
      </c>
      <c r="AV299" s="173" t="s">
        <v>75</v>
      </c>
      <c r="AW299" s="173" t="s">
        <v>95</v>
      </c>
      <c r="AX299" s="173" t="s">
        <v>67</v>
      </c>
      <c r="AY299" s="173" t="s">
        <v>131</v>
      </c>
    </row>
    <row r="300" spans="2:65" s="6" customFormat="1" ht="15.75" customHeight="1" x14ac:dyDescent="0.3">
      <c r="B300" s="165"/>
      <c r="C300" s="166"/>
      <c r="D300" s="167" t="s">
        <v>140</v>
      </c>
      <c r="E300" s="166"/>
      <c r="F300" s="168" t="s">
        <v>306</v>
      </c>
      <c r="G300" s="166"/>
      <c r="H300" s="169">
        <v>809.97299999999996</v>
      </c>
      <c r="J300" s="166"/>
      <c r="K300" s="166"/>
      <c r="L300" s="170"/>
      <c r="M300" s="171"/>
      <c r="N300" s="166"/>
      <c r="O300" s="166"/>
      <c r="P300" s="166"/>
      <c r="Q300" s="166"/>
      <c r="R300" s="166"/>
      <c r="S300" s="166"/>
      <c r="T300" s="172"/>
      <c r="AT300" s="173" t="s">
        <v>140</v>
      </c>
      <c r="AU300" s="173" t="s">
        <v>75</v>
      </c>
      <c r="AV300" s="173" t="s">
        <v>75</v>
      </c>
      <c r="AW300" s="173" t="s">
        <v>95</v>
      </c>
      <c r="AX300" s="173" t="s">
        <v>67</v>
      </c>
      <c r="AY300" s="173" t="s">
        <v>131</v>
      </c>
    </row>
    <row r="301" spans="2:65" s="6" customFormat="1" ht="15.75" customHeight="1" x14ac:dyDescent="0.3">
      <c r="B301" s="165"/>
      <c r="C301" s="166"/>
      <c r="D301" s="167" t="s">
        <v>140</v>
      </c>
      <c r="E301" s="166"/>
      <c r="F301" s="168" t="s">
        <v>307</v>
      </c>
      <c r="G301" s="166"/>
      <c r="H301" s="169">
        <v>-75.599999999999994</v>
      </c>
      <c r="J301" s="166"/>
      <c r="K301" s="166"/>
      <c r="L301" s="170"/>
      <c r="M301" s="171"/>
      <c r="N301" s="166"/>
      <c r="O301" s="166"/>
      <c r="P301" s="166"/>
      <c r="Q301" s="166"/>
      <c r="R301" s="166"/>
      <c r="S301" s="166"/>
      <c r="T301" s="172"/>
      <c r="AT301" s="173" t="s">
        <v>140</v>
      </c>
      <c r="AU301" s="173" t="s">
        <v>75</v>
      </c>
      <c r="AV301" s="173" t="s">
        <v>75</v>
      </c>
      <c r="AW301" s="173" t="s">
        <v>95</v>
      </c>
      <c r="AX301" s="173" t="s">
        <v>67</v>
      </c>
      <c r="AY301" s="173" t="s">
        <v>131</v>
      </c>
    </row>
    <row r="302" spans="2:65" s="6" customFormat="1" ht="15.75" customHeight="1" x14ac:dyDescent="0.3">
      <c r="B302" s="165"/>
      <c r="C302" s="166"/>
      <c r="D302" s="167" t="s">
        <v>140</v>
      </c>
      <c r="E302" s="166"/>
      <c r="F302" s="168" t="s">
        <v>308</v>
      </c>
      <c r="G302" s="166"/>
      <c r="H302" s="169">
        <v>18.864000000000001</v>
      </c>
      <c r="J302" s="166"/>
      <c r="K302" s="166"/>
      <c r="L302" s="170"/>
      <c r="M302" s="171"/>
      <c r="N302" s="166"/>
      <c r="O302" s="166"/>
      <c r="P302" s="166"/>
      <c r="Q302" s="166"/>
      <c r="R302" s="166"/>
      <c r="S302" s="166"/>
      <c r="T302" s="172"/>
      <c r="AT302" s="173" t="s">
        <v>140</v>
      </c>
      <c r="AU302" s="173" t="s">
        <v>75</v>
      </c>
      <c r="AV302" s="173" t="s">
        <v>75</v>
      </c>
      <c r="AW302" s="173" t="s">
        <v>95</v>
      </c>
      <c r="AX302" s="173" t="s">
        <v>67</v>
      </c>
      <c r="AY302" s="173" t="s">
        <v>131</v>
      </c>
    </row>
    <row r="303" spans="2:65" s="6" customFormat="1" ht="15.75" customHeight="1" x14ac:dyDescent="0.3">
      <c r="B303" s="165"/>
      <c r="C303" s="166"/>
      <c r="D303" s="167" t="s">
        <v>140</v>
      </c>
      <c r="E303" s="166"/>
      <c r="F303" s="168" t="s">
        <v>305</v>
      </c>
      <c r="G303" s="166"/>
      <c r="H303" s="169">
        <v>-1.4</v>
      </c>
      <c r="J303" s="166"/>
      <c r="K303" s="166"/>
      <c r="L303" s="170"/>
      <c r="M303" s="171"/>
      <c r="N303" s="166"/>
      <c r="O303" s="166"/>
      <c r="P303" s="166"/>
      <c r="Q303" s="166"/>
      <c r="R303" s="166"/>
      <c r="S303" s="166"/>
      <c r="T303" s="172"/>
      <c r="AT303" s="173" t="s">
        <v>140</v>
      </c>
      <c r="AU303" s="173" t="s">
        <v>75</v>
      </c>
      <c r="AV303" s="173" t="s">
        <v>75</v>
      </c>
      <c r="AW303" s="173" t="s">
        <v>95</v>
      </c>
      <c r="AX303" s="173" t="s">
        <v>67</v>
      </c>
      <c r="AY303" s="173" t="s">
        <v>131</v>
      </c>
    </row>
    <row r="304" spans="2:65" s="6" customFormat="1" ht="15.75" customHeight="1" x14ac:dyDescent="0.3">
      <c r="B304" s="174"/>
      <c r="C304" s="175"/>
      <c r="D304" s="167" t="s">
        <v>140</v>
      </c>
      <c r="E304" s="175"/>
      <c r="F304" s="176" t="s">
        <v>151</v>
      </c>
      <c r="G304" s="175"/>
      <c r="H304" s="177">
        <v>1082.4870000000001</v>
      </c>
      <c r="J304" s="175"/>
      <c r="K304" s="175"/>
      <c r="L304" s="178"/>
      <c r="M304" s="179"/>
      <c r="N304" s="175"/>
      <c r="O304" s="175"/>
      <c r="P304" s="175"/>
      <c r="Q304" s="175"/>
      <c r="R304" s="175"/>
      <c r="S304" s="175"/>
      <c r="T304" s="180"/>
      <c r="AT304" s="181" t="s">
        <v>140</v>
      </c>
      <c r="AU304" s="181" t="s">
        <v>75</v>
      </c>
      <c r="AV304" s="181" t="s">
        <v>81</v>
      </c>
      <c r="AW304" s="181" t="s">
        <v>95</v>
      </c>
      <c r="AX304" s="181" t="s">
        <v>71</v>
      </c>
      <c r="AY304" s="181" t="s">
        <v>131</v>
      </c>
    </row>
    <row r="305" spans="2:65" s="6" customFormat="1" ht="15.75" customHeight="1" x14ac:dyDescent="0.3">
      <c r="B305" s="23"/>
      <c r="C305" s="190" t="s">
        <v>309</v>
      </c>
      <c r="D305" s="190" t="s">
        <v>291</v>
      </c>
      <c r="E305" s="191" t="s">
        <v>292</v>
      </c>
      <c r="F305" s="192" t="s">
        <v>293</v>
      </c>
      <c r="G305" s="193" t="s">
        <v>252</v>
      </c>
      <c r="H305" s="194">
        <v>0.379</v>
      </c>
      <c r="I305" s="195"/>
      <c r="J305" s="196">
        <f>ROUND($I$305*$H$305,1)</f>
        <v>0</v>
      </c>
      <c r="K305" s="192" t="s">
        <v>138</v>
      </c>
      <c r="L305" s="197"/>
      <c r="M305" s="198"/>
      <c r="N305" s="199" t="s">
        <v>38</v>
      </c>
      <c r="O305" s="24"/>
      <c r="P305" s="154">
        <f>$O$305*$H$305</f>
        <v>0</v>
      </c>
      <c r="Q305" s="154">
        <v>1</v>
      </c>
      <c r="R305" s="154">
        <f>$Q$305*$H$305</f>
        <v>0.379</v>
      </c>
      <c r="S305" s="154">
        <v>0</v>
      </c>
      <c r="T305" s="155">
        <f>$S$305*$H$305</f>
        <v>0</v>
      </c>
      <c r="AR305" s="89" t="s">
        <v>294</v>
      </c>
      <c r="AT305" s="89" t="s">
        <v>291</v>
      </c>
      <c r="AU305" s="89" t="s">
        <v>75</v>
      </c>
      <c r="AY305" s="6" t="s">
        <v>131</v>
      </c>
      <c r="BE305" s="156">
        <f>IF($N$305="základní",$J$305,0)</f>
        <v>0</v>
      </c>
      <c r="BF305" s="156">
        <f>IF($N$305="snížená",$J$305,0)</f>
        <v>0</v>
      </c>
      <c r="BG305" s="156">
        <f>IF($N$305="zákl. přenesená",$J$305,0)</f>
        <v>0</v>
      </c>
      <c r="BH305" s="156">
        <f>IF($N$305="sníž. přenesená",$J$305,0)</f>
        <v>0</v>
      </c>
      <c r="BI305" s="156">
        <f>IF($N$305="nulová",$J$305,0)</f>
        <v>0</v>
      </c>
      <c r="BJ305" s="89" t="s">
        <v>71</v>
      </c>
      <c r="BK305" s="156">
        <f>ROUND($I$305*$H$305,1)</f>
        <v>0</v>
      </c>
      <c r="BL305" s="89" t="s">
        <v>266</v>
      </c>
      <c r="BM305" s="89" t="s">
        <v>310</v>
      </c>
    </row>
    <row r="306" spans="2:65" s="6" customFormat="1" ht="15.75" customHeight="1" x14ac:dyDescent="0.3">
      <c r="B306" s="165"/>
      <c r="C306" s="166"/>
      <c r="D306" s="159" t="s">
        <v>140</v>
      </c>
      <c r="E306" s="168"/>
      <c r="F306" s="168" t="s">
        <v>311</v>
      </c>
      <c r="G306" s="166"/>
      <c r="H306" s="169">
        <v>0.379</v>
      </c>
      <c r="J306" s="166"/>
      <c r="K306" s="166"/>
      <c r="L306" s="170"/>
      <c r="M306" s="171"/>
      <c r="N306" s="166"/>
      <c r="O306" s="166"/>
      <c r="P306" s="166"/>
      <c r="Q306" s="166"/>
      <c r="R306" s="166"/>
      <c r="S306" s="166"/>
      <c r="T306" s="172"/>
      <c r="AT306" s="173" t="s">
        <v>140</v>
      </c>
      <c r="AU306" s="173" t="s">
        <v>75</v>
      </c>
      <c r="AV306" s="173" t="s">
        <v>75</v>
      </c>
      <c r="AW306" s="173" t="s">
        <v>95</v>
      </c>
      <c r="AX306" s="173" t="s">
        <v>71</v>
      </c>
      <c r="AY306" s="173" t="s">
        <v>131</v>
      </c>
    </row>
    <row r="307" spans="2:65" s="6" customFormat="1" ht="15.75" customHeight="1" x14ac:dyDescent="0.3">
      <c r="B307" s="23"/>
      <c r="C307" s="145" t="s">
        <v>312</v>
      </c>
      <c r="D307" s="145" t="s">
        <v>134</v>
      </c>
      <c r="E307" s="146" t="s">
        <v>313</v>
      </c>
      <c r="F307" s="147" t="s">
        <v>314</v>
      </c>
      <c r="G307" s="148" t="s">
        <v>137</v>
      </c>
      <c r="H307" s="149">
        <v>1</v>
      </c>
      <c r="I307" s="150"/>
      <c r="J307" s="151">
        <f>ROUND($I$307*$H$307,1)</f>
        <v>0</v>
      </c>
      <c r="K307" s="147" t="s">
        <v>138</v>
      </c>
      <c r="L307" s="43"/>
      <c r="M307" s="152"/>
      <c r="N307" s="153" t="s">
        <v>38</v>
      </c>
      <c r="O307" s="24"/>
      <c r="P307" s="154">
        <f>$O$307*$H$307</f>
        <v>0</v>
      </c>
      <c r="Q307" s="154">
        <v>3.5000000000000001E-3</v>
      </c>
      <c r="R307" s="154">
        <f>$Q$307*$H$307</f>
        <v>3.5000000000000001E-3</v>
      </c>
      <c r="S307" s="154">
        <v>0</v>
      </c>
      <c r="T307" s="155">
        <f>$S$307*$H$307</f>
        <v>0</v>
      </c>
      <c r="AR307" s="89" t="s">
        <v>266</v>
      </c>
      <c r="AT307" s="89" t="s">
        <v>134</v>
      </c>
      <c r="AU307" s="89" t="s">
        <v>75</v>
      </c>
      <c r="AY307" s="6" t="s">
        <v>131</v>
      </c>
      <c r="BE307" s="156">
        <f>IF($N$307="základní",$J$307,0)</f>
        <v>0</v>
      </c>
      <c r="BF307" s="156">
        <f>IF($N$307="snížená",$J$307,0)</f>
        <v>0</v>
      </c>
      <c r="BG307" s="156">
        <f>IF($N$307="zákl. přenesená",$J$307,0)</f>
        <v>0</v>
      </c>
      <c r="BH307" s="156">
        <f>IF($N$307="sníž. přenesená",$J$307,0)</f>
        <v>0</v>
      </c>
      <c r="BI307" s="156">
        <f>IF($N$307="nulová",$J$307,0)</f>
        <v>0</v>
      </c>
      <c r="BJ307" s="89" t="s">
        <v>71</v>
      </c>
      <c r="BK307" s="156">
        <f>ROUND($I$307*$H$307,1)</f>
        <v>0</v>
      </c>
      <c r="BL307" s="89" t="s">
        <v>266</v>
      </c>
      <c r="BM307" s="89" t="s">
        <v>315</v>
      </c>
    </row>
    <row r="308" spans="2:65" s="6" customFormat="1" ht="15.75" customHeight="1" x14ac:dyDescent="0.3">
      <c r="B308" s="157"/>
      <c r="C308" s="158"/>
      <c r="D308" s="159" t="s">
        <v>140</v>
      </c>
      <c r="E308" s="160"/>
      <c r="F308" s="160" t="s">
        <v>288</v>
      </c>
      <c r="G308" s="158"/>
      <c r="H308" s="158"/>
      <c r="J308" s="158"/>
      <c r="K308" s="158"/>
      <c r="L308" s="161"/>
      <c r="M308" s="162"/>
      <c r="N308" s="158"/>
      <c r="O308" s="158"/>
      <c r="P308" s="158"/>
      <c r="Q308" s="158"/>
      <c r="R308" s="158"/>
      <c r="S308" s="158"/>
      <c r="T308" s="163"/>
      <c r="AT308" s="164" t="s">
        <v>140</v>
      </c>
      <c r="AU308" s="164" t="s">
        <v>75</v>
      </c>
      <c r="AV308" s="164" t="s">
        <v>71</v>
      </c>
      <c r="AW308" s="164" t="s">
        <v>95</v>
      </c>
      <c r="AX308" s="164" t="s">
        <v>67</v>
      </c>
      <c r="AY308" s="164" t="s">
        <v>131</v>
      </c>
    </row>
    <row r="309" spans="2:65" s="6" customFormat="1" ht="15.75" customHeight="1" x14ac:dyDescent="0.3">
      <c r="B309" s="165"/>
      <c r="C309" s="166"/>
      <c r="D309" s="167" t="s">
        <v>140</v>
      </c>
      <c r="E309" s="166"/>
      <c r="F309" s="168" t="s">
        <v>71</v>
      </c>
      <c r="G309" s="166"/>
      <c r="H309" s="169">
        <v>1</v>
      </c>
      <c r="J309" s="166"/>
      <c r="K309" s="166"/>
      <c r="L309" s="170"/>
      <c r="M309" s="171"/>
      <c r="N309" s="166"/>
      <c r="O309" s="166"/>
      <c r="P309" s="166"/>
      <c r="Q309" s="166"/>
      <c r="R309" s="166"/>
      <c r="S309" s="166"/>
      <c r="T309" s="172"/>
      <c r="AT309" s="173" t="s">
        <v>140</v>
      </c>
      <c r="AU309" s="173" t="s">
        <v>75</v>
      </c>
      <c r="AV309" s="173" t="s">
        <v>75</v>
      </c>
      <c r="AW309" s="173" t="s">
        <v>95</v>
      </c>
      <c r="AX309" s="173" t="s">
        <v>67</v>
      </c>
      <c r="AY309" s="173" t="s">
        <v>131</v>
      </c>
    </row>
    <row r="310" spans="2:65" s="6" customFormat="1" ht="15.75" customHeight="1" x14ac:dyDescent="0.3">
      <c r="B310" s="174"/>
      <c r="C310" s="175"/>
      <c r="D310" s="167" t="s">
        <v>140</v>
      </c>
      <c r="E310" s="175"/>
      <c r="F310" s="176" t="s">
        <v>151</v>
      </c>
      <c r="G310" s="175"/>
      <c r="H310" s="177">
        <v>1</v>
      </c>
      <c r="J310" s="175"/>
      <c r="K310" s="175"/>
      <c r="L310" s="178"/>
      <c r="M310" s="179"/>
      <c r="N310" s="175"/>
      <c r="O310" s="175"/>
      <c r="P310" s="175"/>
      <c r="Q310" s="175"/>
      <c r="R310" s="175"/>
      <c r="S310" s="175"/>
      <c r="T310" s="180"/>
      <c r="AT310" s="181" t="s">
        <v>140</v>
      </c>
      <c r="AU310" s="181" t="s">
        <v>75</v>
      </c>
      <c r="AV310" s="181" t="s">
        <v>81</v>
      </c>
      <c r="AW310" s="181" t="s">
        <v>95</v>
      </c>
      <c r="AX310" s="181" t="s">
        <v>71</v>
      </c>
      <c r="AY310" s="181" t="s">
        <v>131</v>
      </c>
    </row>
    <row r="311" spans="2:65" s="6" customFormat="1" ht="15.75" customHeight="1" x14ac:dyDescent="0.3">
      <c r="B311" s="23"/>
      <c r="C311" s="145" t="s">
        <v>316</v>
      </c>
      <c r="D311" s="145" t="s">
        <v>134</v>
      </c>
      <c r="E311" s="146" t="s">
        <v>317</v>
      </c>
      <c r="F311" s="147" t="s">
        <v>318</v>
      </c>
      <c r="G311" s="148" t="s">
        <v>137</v>
      </c>
      <c r="H311" s="149">
        <v>1082.4870000000001</v>
      </c>
      <c r="I311" s="150"/>
      <c r="J311" s="151">
        <f>ROUND($I$311*$H$311,1)</f>
        <v>0</v>
      </c>
      <c r="K311" s="147" t="s">
        <v>138</v>
      </c>
      <c r="L311" s="43"/>
      <c r="M311" s="152"/>
      <c r="N311" s="153" t="s">
        <v>38</v>
      </c>
      <c r="O311" s="24"/>
      <c r="P311" s="154">
        <f>$O$311*$H$311</f>
        <v>0</v>
      </c>
      <c r="Q311" s="154">
        <v>3.5000000000000001E-3</v>
      </c>
      <c r="R311" s="154">
        <f>$Q$311*$H$311</f>
        <v>3.7887045000000001</v>
      </c>
      <c r="S311" s="154">
        <v>0</v>
      </c>
      <c r="T311" s="155">
        <f>$S$311*$H$311</f>
        <v>0</v>
      </c>
      <c r="AR311" s="89" t="s">
        <v>266</v>
      </c>
      <c r="AT311" s="89" t="s">
        <v>134</v>
      </c>
      <c r="AU311" s="89" t="s">
        <v>75</v>
      </c>
      <c r="AY311" s="6" t="s">
        <v>131</v>
      </c>
      <c r="BE311" s="156">
        <f>IF($N$311="základní",$J$311,0)</f>
        <v>0</v>
      </c>
      <c r="BF311" s="156">
        <f>IF($N$311="snížená",$J$311,0)</f>
        <v>0</v>
      </c>
      <c r="BG311" s="156">
        <f>IF($N$311="zákl. přenesená",$J$311,0)</f>
        <v>0</v>
      </c>
      <c r="BH311" s="156">
        <f>IF($N$311="sníž. přenesená",$J$311,0)</f>
        <v>0</v>
      </c>
      <c r="BI311" s="156">
        <f>IF($N$311="nulová",$J$311,0)</f>
        <v>0</v>
      </c>
      <c r="BJ311" s="89" t="s">
        <v>71</v>
      </c>
      <c r="BK311" s="156">
        <f>ROUND($I$311*$H$311,1)</f>
        <v>0</v>
      </c>
      <c r="BL311" s="89" t="s">
        <v>266</v>
      </c>
      <c r="BM311" s="89" t="s">
        <v>319</v>
      </c>
    </row>
    <row r="312" spans="2:65" s="6" customFormat="1" ht="15.75" customHeight="1" x14ac:dyDescent="0.3">
      <c r="B312" s="157"/>
      <c r="C312" s="158"/>
      <c r="D312" s="159" t="s">
        <v>140</v>
      </c>
      <c r="E312" s="160"/>
      <c r="F312" s="160" t="s">
        <v>300</v>
      </c>
      <c r="G312" s="158"/>
      <c r="H312" s="158"/>
      <c r="J312" s="158"/>
      <c r="K312" s="158"/>
      <c r="L312" s="161"/>
      <c r="M312" s="162"/>
      <c r="N312" s="158"/>
      <c r="O312" s="158"/>
      <c r="P312" s="158"/>
      <c r="Q312" s="158"/>
      <c r="R312" s="158"/>
      <c r="S312" s="158"/>
      <c r="T312" s="163"/>
      <c r="AT312" s="164" t="s">
        <v>140</v>
      </c>
      <c r="AU312" s="164" t="s">
        <v>75</v>
      </c>
      <c r="AV312" s="164" t="s">
        <v>71</v>
      </c>
      <c r="AW312" s="164" t="s">
        <v>95</v>
      </c>
      <c r="AX312" s="164" t="s">
        <v>67</v>
      </c>
      <c r="AY312" s="164" t="s">
        <v>131</v>
      </c>
    </row>
    <row r="313" spans="2:65" s="6" customFormat="1" ht="15.75" customHeight="1" x14ac:dyDescent="0.3">
      <c r="B313" s="165"/>
      <c r="C313" s="166"/>
      <c r="D313" s="167" t="s">
        <v>140</v>
      </c>
      <c r="E313" s="166"/>
      <c r="F313" s="168" t="s">
        <v>301</v>
      </c>
      <c r="G313" s="166"/>
      <c r="H313" s="169">
        <v>306.04899999999998</v>
      </c>
      <c r="J313" s="166"/>
      <c r="K313" s="166"/>
      <c r="L313" s="170"/>
      <c r="M313" s="171"/>
      <c r="N313" s="166"/>
      <c r="O313" s="166"/>
      <c r="P313" s="166"/>
      <c r="Q313" s="166"/>
      <c r="R313" s="166"/>
      <c r="S313" s="166"/>
      <c r="T313" s="172"/>
      <c r="AT313" s="173" t="s">
        <v>140</v>
      </c>
      <c r="AU313" s="173" t="s">
        <v>75</v>
      </c>
      <c r="AV313" s="173" t="s">
        <v>75</v>
      </c>
      <c r="AW313" s="173" t="s">
        <v>95</v>
      </c>
      <c r="AX313" s="173" t="s">
        <v>67</v>
      </c>
      <c r="AY313" s="173" t="s">
        <v>131</v>
      </c>
    </row>
    <row r="314" spans="2:65" s="6" customFormat="1" ht="15.75" customHeight="1" x14ac:dyDescent="0.3">
      <c r="B314" s="165"/>
      <c r="C314" s="166"/>
      <c r="D314" s="167" t="s">
        <v>140</v>
      </c>
      <c r="E314" s="166"/>
      <c r="F314" s="168" t="s">
        <v>302</v>
      </c>
      <c r="G314" s="166"/>
      <c r="H314" s="169">
        <v>-7</v>
      </c>
      <c r="J314" s="166"/>
      <c r="K314" s="166"/>
      <c r="L314" s="170"/>
      <c r="M314" s="171"/>
      <c r="N314" s="166"/>
      <c r="O314" s="166"/>
      <c r="P314" s="166"/>
      <c r="Q314" s="166"/>
      <c r="R314" s="166"/>
      <c r="S314" s="166"/>
      <c r="T314" s="172"/>
      <c r="AT314" s="173" t="s">
        <v>140</v>
      </c>
      <c r="AU314" s="173" t="s">
        <v>75</v>
      </c>
      <c r="AV314" s="173" t="s">
        <v>75</v>
      </c>
      <c r="AW314" s="173" t="s">
        <v>95</v>
      </c>
      <c r="AX314" s="173" t="s">
        <v>67</v>
      </c>
      <c r="AY314" s="173" t="s">
        <v>131</v>
      </c>
    </row>
    <row r="315" spans="2:65" s="6" customFormat="1" ht="15.75" customHeight="1" x14ac:dyDescent="0.3">
      <c r="B315" s="165"/>
      <c r="C315" s="166"/>
      <c r="D315" s="167" t="s">
        <v>140</v>
      </c>
      <c r="E315" s="166"/>
      <c r="F315" s="168" t="s">
        <v>303</v>
      </c>
      <c r="G315" s="166"/>
      <c r="H315" s="169">
        <v>-1.8</v>
      </c>
      <c r="J315" s="166"/>
      <c r="K315" s="166"/>
      <c r="L315" s="170"/>
      <c r="M315" s="171"/>
      <c r="N315" s="166"/>
      <c r="O315" s="166"/>
      <c r="P315" s="166"/>
      <c r="Q315" s="166"/>
      <c r="R315" s="166"/>
      <c r="S315" s="166"/>
      <c r="T315" s="172"/>
      <c r="AT315" s="173" t="s">
        <v>140</v>
      </c>
      <c r="AU315" s="173" t="s">
        <v>75</v>
      </c>
      <c r="AV315" s="173" t="s">
        <v>75</v>
      </c>
      <c r="AW315" s="173" t="s">
        <v>95</v>
      </c>
      <c r="AX315" s="173" t="s">
        <v>67</v>
      </c>
      <c r="AY315" s="173" t="s">
        <v>131</v>
      </c>
    </row>
    <row r="316" spans="2:65" s="6" customFormat="1" ht="15.75" customHeight="1" x14ac:dyDescent="0.3">
      <c r="B316" s="165"/>
      <c r="C316" s="166"/>
      <c r="D316" s="167" t="s">
        <v>140</v>
      </c>
      <c r="E316" s="166"/>
      <c r="F316" s="168" t="s">
        <v>304</v>
      </c>
      <c r="G316" s="166"/>
      <c r="H316" s="169">
        <v>36.600999999999999</v>
      </c>
      <c r="J316" s="166"/>
      <c r="K316" s="166"/>
      <c r="L316" s="170"/>
      <c r="M316" s="171"/>
      <c r="N316" s="166"/>
      <c r="O316" s="166"/>
      <c r="P316" s="166"/>
      <c r="Q316" s="166"/>
      <c r="R316" s="166"/>
      <c r="S316" s="166"/>
      <c r="T316" s="172"/>
      <c r="AT316" s="173" t="s">
        <v>140</v>
      </c>
      <c r="AU316" s="173" t="s">
        <v>75</v>
      </c>
      <c r="AV316" s="173" t="s">
        <v>75</v>
      </c>
      <c r="AW316" s="173" t="s">
        <v>95</v>
      </c>
      <c r="AX316" s="173" t="s">
        <v>67</v>
      </c>
      <c r="AY316" s="173" t="s">
        <v>131</v>
      </c>
    </row>
    <row r="317" spans="2:65" s="6" customFormat="1" ht="15.75" customHeight="1" x14ac:dyDescent="0.3">
      <c r="B317" s="165"/>
      <c r="C317" s="166"/>
      <c r="D317" s="167" t="s">
        <v>140</v>
      </c>
      <c r="E317" s="166"/>
      <c r="F317" s="168" t="s">
        <v>305</v>
      </c>
      <c r="G317" s="166"/>
      <c r="H317" s="169">
        <v>-1.4</v>
      </c>
      <c r="J317" s="166"/>
      <c r="K317" s="166"/>
      <c r="L317" s="170"/>
      <c r="M317" s="171"/>
      <c r="N317" s="166"/>
      <c r="O317" s="166"/>
      <c r="P317" s="166"/>
      <c r="Q317" s="166"/>
      <c r="R317" s="166"/>
      <c r="S317" s="166"/>
      <c r="T317" s="172"/>
      <c r="AT317" s="173" t="s">
        <v>140</v>
      </c>
      <c r="AU317" s="173" t="s">
        <v>75</v>
      </c>
      <c r="AV317" s="173" t="s">
        <v>75</v>
      </c>
      <c r="AW317" s="173" t="s">
        <v>95</v>
      </c>
      <c r="AX317" s="173" t="s">
        <v>67</v>
      </c>
      <c r="AY317" s="173" t="s">
        <v>131</v>
      </c>
    </row>
    <row r="318" spans="2:65" s="6" customFormat="1" ht="15.75" customHeight="1" x14ac:dyDescent="0.3">
      <c r="B318" s="165"/>
      <c r="C318" s="166"/>
      <c r="D318" s="167" t="s">
        <v>140</v>
      </c>
      <c r="E318" s="166"/>
      <c r="F318" s="168" t="s">
        <v>303</v>
      </c>
      <c r="G318" s="166"/>
      <c r="H318" s="169">
        <v>-1.8</v>
      </c>
      <c r="J318" s="166"/>
      <c r="K318" s="166"/>
      <c r="L318" s="170"/>
      <c r="M318" s="171"/>
      <c r="N318" s="166"/>
      <c r="O318" s="166"/>
      <c r="P318" s="166"/>
      <c r="Q318" s="166"/>
      <c r="R318" s="166"/>
      <c r="S318" s="166"/>
      <c r="T318" s="172"/>
      <c r="AT318" s="173" t="s">
        <v>140</v>
      </c>
      <c r="AU318" s="173" t="s">
        <v>75</v>
      </c>
      <c r="AV318" s="173" t="s">
        <v>75</v>
      </c>
      <c r="AW318" s="173" t="s">
        <v>95</v>
      </c>
      <c r="AX318" s="173" t="s">
        <v>67</v>
      </c>
      <c r="AY318" s="173" t="s">
        <v>131</v>
      </c>
    </row>
    <row r="319" spans="2:65" s="6" customFormat="1" ht="15.75" customHeight="1" x14ac:dyDescent="0.3">
      <c r="B319" s="165"/>
      <c r="C319" s="166"/>
      <c r="D319" s="167" t="s">
        <v>140</v>
      </c>
      <c r="E319" s="166"/>
      <c r="F319" s="168" t="s">
        <v>306</v>
      </c>
      <c r="G319" s="166"/>
      <c r="H319" s="169">
        <v>809.97299999999996</v>
      </c>
      <c r="J319" s="166"/>
      <c r="K319" s="166"/>
      <c r="L319" s="170"/>
      <c r="M319" s="171"/>
      <c r="N319" s="166"/>
      <c r="O319" s="166"/>
      <c r="P319" s="166"/>
      <c r="Q319" s="166"/>
      <c r="R319" s="166"/>
      <c r="S319" s="166"/>
      <c r="T319" s="172"/>
      <c r="AT319" s="173" t="s">
        <v>140</v>
      </c>
      <c r="AU319" s="173" t="s">
        <v>75</v>
      </c>
      <c r="AV319" s="173" t="s">
        <v>75</v>
      </c>
      <c r="AW319" s="173" t="s">
        <v>95</v>
      </c>
      <c r="AX319" s="173" t="s">
        <v>67</v>
      </c>
      <c r="AY319" s="173" t="s">
        <v>131</v>
      </c>
    </row>
    <row r="320" spans="2:65" s="6" customFormat="1" ht="15.75" customHeight="1" x14ac:dyDescent="0.3">
      <c r="B320" s="165"/>
      <c r="C320" s="166"/>
      <c r="D320" s="167" t="s">
        <v>140</v>
      </c>
      <c r="E320" s="166"/>
      <c r="F320" s="168" t="s">
        <v>307</v>
      </c>
      <c r="G320" s="166"/>
      <c r="H320" s="169">
        <v>-75.599999999999994</v>
      </c>
      <c r="J320" s="166"/>
      <c r="K320" s="166"/>
      <c r="L320" s="170"/>
      <c r="M320" s="171"/>
      <c r="N320" s="166"/>
      <c r="O320" s="166"/>
      <c r="P320" s="166"/>
      <c r="Q320" s="166"/>
      <c r="R320" s="166"/>
      <c r="S320" s="166"/>
      <c r="T320" s="172"/>
      <c r="AT320" s="173" t="s">
        <v>140</v>
      </c>
      <c r="AU320" s="173" t="s">
        <v>75</v>
      </c>
      <c r="AV320" s="173" t="s">
        <v>75</v>
      </c>
      <c r="AW320" s="173" t="s">
        <v>95</v>
      </c>
      <c r="AX320" s="173" t="s">
        <v>67</v>
      </c>
      <c r="AY320" s="173" t="s">
        <v>131</v>
      </c>
    </row>
    <row r="321" spans="2:65" s="6" customFormat="1" ht="15.75" customHeight="1" x14ac:dyDescent="0.3">
      <c r="B321" s="165"/>
      <c r="C321" s="166"/>
      <c r="D321" s="167" t="s">
        <v>140</v>
      </c>
      <c r="E321" s="166"/>
      <c r="F321" s="168" t="s">
        <v>308</v>
      </c>
      <c r="G321" s="166"/>
      <c r="H321" s="169">
        <v>18.864000000000001</v>
      </c>
      <c r="J321" s="166"/>
      <c r="K321" s="166"/>
      <c r="L321" s="170"/>
      <c r="M321" s="171"/>
      <c r="N321" s="166"/>
      <c r="O321" s="166"/>
      <c r="P321" s="166"/>
      <c r="Q321" s="166"/>
      <c r="R321" s="166"/>
      <c r="S321" s="166"/>
      <c r="T321" s="172"/>
      <c r="AT321" s="173" t="s">
        <v>140</v>
      </c>
      <c r="AU321" s="173" t="s">
        <v>75</v>
      </c>
      <c r="AV321" s="173" t="s">
        <v>75</v>
      </c>
      <c r="AW321" s="173" t="s">
        <v>95</v>
      </c>
      <c r="AX321" s="173" t="s">
        <v>67</v>
      </c>
      <c r="AY321" s="173" t="s">
        <v>131</v>
      </c>
    </row>
    <row r="322" spans="2:65" s="6" customFormat="1" ht="15.75" customHeight="1" x14ac:dyDescent="0.3">
      <c r="B322" s="165"/>
      <c r="C322" s="166"/>
      <c r="D322" s="167" t="s">
        <v>140</v>
      </c>
      <c r="E322" s="166"/>
      <c r="F322" s="168" t="s">
        <v>305</v>
      </c>
      <c r="G322" s="166"/>
      <c r="H322" s="169">
        <v>-1.4</v>
      </c>
      <c r="J322" s="166"/>
      <c r="K322" s="166"/>
      <c r="L322" s="170"/>
      <c r="M322" s="171"/>
      <c r="N322" s="166"/>
      <c r="O322" s="166"/>
      <c r="P322" s="166"/>
      <c r="Q322" s="166"/>
      <c r="R322" s="166"/>
      <c r="S322" s="166"/>
      <c r="T322" s="172"/>
      <c r="AT322" s="173" t="s">
        <v>140</v>
      </c>
      <c r="AU322" s="173" t="s">
        <v>75</v>
      </c>
      <c r="AV322" s="173" t="s">
        <v>75</v>
      </c>
      <c r="AW322" s="173" t="s">
        <v>95</v>
      </c>
      <c r="AX322" s="173" t="s">
        <v>67</v>
      </c>
      <c r="AY322" s="173" t="s">
        <v>131</v>
      </c>
    </row>
    <row r="323" spans="2:65" s="6" customFormat="1" ht="15.75" customHeight="1" x14ac:dyDescent="0.3">
      <c r="B323" s="174"/>
      <c r="C323" s="175"/>
      <c r="D323" s="167" t="s">
        <v>140</v>
      </c>
      <c r="E323" s="175"/>
      <c r="F323" s="176" t="s">
        <v>151</v>
      </c>
      <c r="G323" s="175"/>
      <c r="H323" s="177">
        <v>1082.4870000000001</v>
      </c>
      <c r="J323" s="175"/>
      <c r="K323" s="175"/>
      <c r="L323" s="178"/>
      <c r="M323" s="179"/>
      <c r="N323" s="175"/>
      <c r="O323" s="175"/>
      <c r="P323" s="175"/>
      <c r="Q323" s="175"/>
      <c r="R323" s="175"/>
      <c r="S323" s="175"/>
      <c r="T323" s="180"/>
      <c r="AT323" s="181" t="s">
        <v>140</v>
      </c>
      <c r="AU323" s="181" t="s">
        <v>75</v>
      </c>
      <c r="AV323" s="181" t="s">
        <v>81</v>
      </c>
      <c r="AW323" s="181" t="s">
        <v>95</v>
      </c>
      <c r="AX323" s="181" t="s">
        <v>71</v>
      </c>
      <c r="AY323" s="181" t="s">
        <v>131</v>
      </c>
    </row>
    <row r="324" spans="2:65" s="6" customFormat="1" ht="15.75" customHeight="1" x14ac:dyDescent="0.3">
      <c r="B324" s="23"/>
      <c r="C324" s="145" t="s">
        <v>320</v>
      </c>
      <c r="D324" s="145" t="s">
        <v>134</v>
      </c>
      <c r="E324" s="146" t="s">
        <v>321</v>
      </c>
      <c r="F324" s="147" t="s">
        <v>322</v>
      </c>
      <c r="G324" s="148" t="s">
        <v>323</v>
      </c>
      <c r="H324" s="200"/>
      <c r="I324" s="150"/>
      <c r="J324" s="151">
        <f>ROUND($I$324*$H$324,1)</f>
        <v>0</v>
      </c>
      <c r="K324" s="147" t="s">
        <v>138</v>
      </c>
      <c r="L324" s="43"/>
      <c r="M324" s="152"/>
      <c r="N324" s="153" t="s">
        <v>38</v>
      </c>
      <c r="O324" s="24"/>
      <c r="P324" s="154">
        <f>$O$324*$H$324</f>
        <v>0</v>
      </c>
      <c r="Q324" s="154">
        <v>0</v>
      </c>
      <c r="R324" s="154">
        <f>$Q$324*$H$324</f>
        <v>0</v>
      </c>
      <c r="S324" s="154">
        <v>0</v>
      </c>
      <c r="T324" s="155">
        <f>$S$324*$H$324</f>
        <v>0</v>
      </c>
      <c r="AR324" s="89" t="s">
        <v>266</v>
      </c>
      <c r="AT324" s="89" t="s">
        <v>134</v>
      </c>
      <c r="AU324" s="89" t="s">
        <v>75</v>
      </c>
      <c r="AY324" s="6" t="s">
        <v>131</v>
      </c>
      <c r="BE324" s="156">
        <f>IF($N$324="základní",$J$324,0)</f>
        <v>0</v>
      </c>
      <c r="BF324" s="156">
        <f>IF($N$324="snížená",$J$324,0)</f>
        <v>0</v>
      </c>
      <c r="BG324" s="156">
        <f>IF($N$324="zákl. přenesená",$J$324,0)</f>
        <v>0</v>
      </c>
      <c r="BH324" s="156">
        <f>IF($N$324="sníž. přenesená",$J$324,0)</f>
        <v>0</v>
      </c>
      <c r="BI324" s="156">
        <f>IF($N$324="nulová",$J$324,0)</f>
        <v>0</v>
      </c>
      <c r="BJ324" s="89" t="s">
        <v>71</v>
      </c>
      <c r="BK324" s="156">
        <f>ROUND($I$324*$H$324,1)</f>
        <v>0</v>
      </c>
      <c r="BL324" s="89" t="s">
        <v>266</v>
      </c>
      <c r="BM324" s="89" t="s">
        <v>324</v>
      </c>
    </row>
    <row r="325" spans="2:65" s="132" customFormat="1" ht="30.75" customHeight="1" x14ac:dyDescent="0.3">
      <c r="B325" s="133"/>
      <c r="C325" s="134"/>
      <c r="D325" s="134" t="s">
        <v>66</v>
      </c>
      <c r="E325" s="143" t="s">
        <v>325</v>
      </c>
      <c r="F325" s="143" t="s">
        <v>326</v>
      </c>
      <c r="G325" s="134"/>
      <c r="H325" s="134"/>
      <c r="J325" s="144">
        <f>$BK$325</f>
        <v>0</v>
      </c>
      <c r="K325" s="134"/>
      <c r="L325" s="137"/>
      <c r="M325" s="138"/>
      <c r="N325" s="134"/>
      <c r="O325" s="134"/>
      <c r="P325" s="139">
        <f>SUM($P$326:$P$338)</f>
        <v>0</v>
      </c>
      <c r="Q325" s="134"/>
      <c r="R325" s="139">
        <f>SUM($R$326:$R$338)</f>
        <v>2.2785690000000001</v>
      </c>
      <c r="S325" s="134"/>
      <c r="T325" s="140">
        <f>SUM($T$326:$T$338)</f>
        <v>0</v>
      </c>
      <c r="AR325" s="141" t="s">
        <v>75</v>
      </c>
      <c r="AT325" s="141" t="s">
        <v>66</v>
      </c>
      <c r="AU325" s="141" t="s">
        <v>71</v>
      </c>
      <c r="AY325" s="141" t="s">
        <v>131</v>
      </c>
      <c r="BK325" s="142">
        <f>SUM($BK$326:$BK$338)</f>
        <v>0</v>
      </c>
    </row>
    <row r="326" spans="2:65" s="6" customFormat="1" ht="15.75" customHeight="1" x14ac:dyDescent="0.3">
      <c r="B326" s="23"/>
      <c r="C326" s="148" t="s">
        <v>327</v>
      </c>
      <c r="D326" s="148" t="s">
        <v>134</v>
      </c>
      <c r="E326" s="146" t="s">
        <v>328</v>
      </c>
      <c r="F326" s="147" t="s">
        <v>329</v>
      </c>
      <c r="G326" s="148" t="s">
        <v>137</v>
      </c>
      <c r="H326" s="149">
        <v>744.63</v>
      </c>
      <c r="I326" s="150"/>
      <c r="J326" s="151">
        <f>ROUND($I$326*$H$326,1)</f>
        <v>0</v>
      </c>
      <c r="K326" s="147" t="s">
        <v>138</v>
      </c>
      <c r="L326" s="43"/>
      <c r="M326" s="152"/>
      <c r="N326" s="153" t="s">
        <v>38</v>
      </c>
      <c r="O326" s="24"/>
      <c r="P326" s="154">
        <f>$O$326*$H$326</f>
        <v>0</v>
      </c>
      <c r="Q326" s="154">
        <v>0</v>
      </c>
      <c r="R326" s="154">
        <f>$Q$326*$H$326</f>
        <v>0</v>
      </c>
      <c r="S326" s="154">
        <v>0</v>
      </c>
      <c r="T326" s="155">
        <f>$S$326*$H$326</f>
        <v>0</v>
      </c>
      <c r="AR326" s="89" t="s">
        <v>266</v>
      </c>
      <c r="AT326" s="89" t="s">
        <v>134</v>
      </c>
      <c r="AU326" s="89" t="s">
        <v>75</v>
      </c>
      <c r="AY326" s="89" t="s">
        <v>131</v>
      </c>
      <c r="BE326" s="156">
        <f>IF($N$326="základní",$J$326,0)</f>
        <v>0</v>
      </c>
      <c r="BF326" s="156">
        <f>IF($N$326="snížená",$J$326,0)</f>
        <v>0</v>
      </c>
      <c r="BG326" s="156">
        <f>IF($N$326="zákl. přenesená",$J$326,0)</f>
        <v>0</v>
      </c>
      <c r="BH326" s="156">
        <f>IF($N$326="sníž. přenesená",$J$326,0)</f>
        <v>0</v>
      </c>
      <c r="BI326" s="156">
        <f>IF($N$326="nulová",$J$326,0)</f>
        <v>0</v>
      </c>
      <c r="BJ326" s="89" t="s">
        <v>71</v>
      </c>
      <c r="BK326" s="156">
        <f>ROUND($I$326*$H$326,1)</f>
        <v>0</v>
      </c>
      <c r="BL326" s="89" t="s">
        <v>266</v>
      </c>
      <c r="BM326" s="89" t="s">
        <v>330</v>
      </c>
    </row>
    <row r="327" spans="2:65" s="6" customFormat="1" ht="15.75" customHeight="1" x14ac:dyDescent="0.3">
      <c r="B327" s="157"/>
      <c r="C327" s="158"/>
      <c r="D327" s="159" t="s">
        <v>140</v>
      </c>
      <c r="E327" s="160"/>
      <c r="F327" s="160" t="s">
        <v>141</v>
      </c>
      <c r="G327" s="158"/>
      <c r="H327" s="158"/>
      <c r="J327" s="158"/>
      <c r="K327" s="158"/>
      <c r="L327" s="161"/>
      <c r="M327" s="162"/>
      <c r="N327" s="158"/>
      <c r="O327" s="158"/>
      <c r="P327" s="158"/>
      <c r="Q327" s="158"/>
      <c r="R327" s="158"/>
      <c r="S327" s="158"/>
      <c r="T327" s="163"/>
      <c r="AT327" s="164" t="s">
        <v>140</v>
      </c>
      <c r="AU327" s="164" t="s">
        <v>75</v>
      </c>
      <c r="AV327" s="164" t="s">
        <v>71</v>
      </c>
      <c r="AW327" s="164" t="s">
        <v>95</v>
      </c>
      <c r="AX327" s="164" t="s">
        <v>67</v>
      </c>
      <c r="AY327" s="164" t="s">
        <v>131</v>
      </c>
    </row>
    <row r="328" spans="2:65" s="6" customFormat="1" ht="15.75" customHeight="1" x14ac:dyDescent="0.3">
      <c r="B328" s="165"/>
      <c r="C328" s="166"/>
      <c r="D328" s="167" t="s">
        <v>140</v>
      </c>
      <c r="E328" s="166"/>
      <c r="F328" s="168" t="s">
        <v>142</v>
      </c>
      <c r="G328" s="166"/>
      <c r="H328" s="169">
        <v>35.61</v>
      </c>
      <c r="J328" s="166"/>
      <c r="K328" s="166"/>
      <c r="L328" s="170"/>
      <c r="M328" s="171"/>
      <c r="N328" s="166"/>
      <c r="O328" s="166"/>
      <c r="P328" s="166"/>
      <c r="Q328" s="166"/>
      <c r="R328" s="166"/>
      <c r="S328" s="166"/>
      <c r="T328" s="172"/>
      <c r="AT328" s="173" t="s">
        <v>140</v>
      </c>
      <c r="AU328" s="173" t="s">
        <v>75</v>
      </c>
      <c r="AV328" s="173" t="s">
        <v>75</v>
      </c>
      <c r="AW328" s="173" t="s">
        <v>95</v>
      </c>
      <c r="AX328" s="173" t="s">
        <v>67</v>
      </c>
      <c r="AY328" s="173" t="s">
        <v>131</v>
      </c>
    </row>
    <row r="329" spans="2:65" s="6" customFormat="1" ht="15.75" customHeight="1" x14ac:dyDescent="0.3">
      <c r="B329" s="165"/>
      <c r="C329" s="166"/>
      <c r="D329" s="167" t="s">
        <v>140</v>
      </c>
      <c r="E329" s="166"/>
      <c r="F329" s="168" t="s">
        <v>143</v>
      </c>
      <c r="G329" s="166"/>
      <c r="H329" s="169">
        <v>23.36</v>
      </c>
      <c r="J329" s="166"/>
      <c r="K329" s="166"/>
      <c r="L329" s="170"/>
      <c r="M329" s="171"/>
      <c r="N329" s="166"/>
      <c r="O329" s="166"/>
      <c r="P329" s="166"/>
      <c r="Q329" s="166"/>
      <c r="R329" s="166"/>
      <c r="S329" s="166"/>
      <c r="T329" s="172"/>
      <c r="AT329" s="173" t="s">
        <v>140</v>
      </c>
      <c r="AU329" s="173" t="s">
        <v>75</v>
      </c>
      <c r="AV329" s="173" t="s">
        <v>75</v>
      </c>
      <c r="AW329" s="173" t="s">
        <v>95</v>
      </c>
      <c r="AX329" s="173" t="s">
        <v>67</v>
      </c>
      <c r="AY329" s="173" t="s">
        <v>131</v>
      </c>
    </row>
    <row r="330" spans="2:65" s="6" customFormat="1" ht="15.75" customHeight="1" x14ac:dyDescent="0.3">
      <c r="B330" s="165"/>
      <c r="C330" s="166"/>
      <c r="D330" s="167" t="s">
        <v>140</v>
      </c>
      <c r="E330" s="166"/>
      <c r="F330" s="168" t="s">
        <v>144</v>
      </c>
      <c r="G330" s="166"/>
      <c r="H330" s="169">
        <v>74.25</v>
      </c>
      <c r="J330" s="166"/>
      <c r="K330" s="166"/>
      <c r="L330" s="170"/>
      <c r="M330" s="171"/>
      <c r="N330" s="166"/>
      <c r="O330" s="166"/>
      <c r="P330" s="166"/>
      <c r="Q330" s="166"/>
      <c r="R330" s="166"/>
      <c r="S330" s="166"/>
      <c r="T330" s="172"/>
      <c r="AT330" s="173" t="s">
        <v>140</v>
      </c>
      <c r="AU330" s="173" t="s">
        <v>75</v>
      </c>
      <c r="AV330" s="173" t="s">
        <v>75</v>
      </c>
      <c r="AW330" s="173" t="s">
        <v>95</v>
      </c>
      <c r="AX330" s="173" t="s">
        <v>67</v>
      </c>
      <c r="AY330" s="173" t="s">
        <v>131</v>
      </c>
    </row>
    <row r="331" spans="2:65" s="6" customFormat="1" ht="15.75" customHeight="1" x14ac:dyDescent="0.3">
      <c r="B331" s="165"/>
      <c r="C331" s="166"/>
      <c r="D331" s="167" t="s">
        <v>140</v>
      </c>
      <c r="E331" s="166"/>
      <c r="F331" s="168" t="s">
        <v>145</v>
      </c>
      <c r="G331" s="166"/>
      <c r="H331" s="169">
        <v>119.85</v>
      </c>
      <c r="J331" s="166"/>
      <c r="K331" s="166"/>
      <c r="L331" s="170"/>
      <c r="M331" s="171"/>
      <c r="N331" s="166"/>
      <c r="O331" s="166"/>
      <c r="P331" s="166"/>
      <c r="Q331" s="166"/>
      <c r="R331" s="166"/>
      <c r="S331" s="166"/>
      <c r="T331" s="172"/>
      <c r="AT331" s="173" t="s">
        <v>140</v>
      </c>
      <c r="AU331" s="173" t="s">
        <v>75</v>
      </c>
      <c r="AV331" s="173" t="s">
        <v>75</v>
      </c>
      <c r="AW331" s="173" t="s">
        <v>95</v>
      </c>
      <c r="AX331" s="173" t="s">
        <v>67</v>
      </c>
      <c r="AY331" s="173" t="s">
        <v>131</v>
      </c>
    </row>
    <row r="332" spans="2:65" s="6" customFormat="1" ht="15.75" customHeight="1" x14ac:dyDescent="0.3">
      <c r="B332" s="165"/>
      <c r="C332" s="166"/>
      <c r="D332" s="167" t="s">
        <v>140</v>
      </c>
      <c r="E332" s="166"/>
      <c r="F332" s="168" t="s">
        <v>146</v>
      </c>
      <c r="G332" s="166"/>
      <c r="H332" s="169">
        <v>18.440000000000001</v>
      </c>
      <c r="J332" s="166"/>
      <c r="K332" s="166"/>
      <c r="L332" s="170"/>
      <c r="M332" s="171"/>
      <c r="N332" s="166"/>
      <c r="O332" s="166"/>
      <c r="P332" s="166"/>
      <c r="Q332" s="166"/>
      <c r="R332" s="166"/>
      <c r="S332" s="166"/>
      <c r="T332" s="172"/>
      <c r="AT332" s="173" t="s">
        <v>140</v>
      </c>
      <c r="AU332" s="173" t="s">
        <v>75</v>
      </c>
      <c r="AV332" s="173" t="s">
        <v>75</v>
      </c>
      <c r="AW332" s="173" t="s">
        <v>95</v>
      </c>
      <c r="AX332" s="173" t="s">
        <v>67</v>
      </c>
      <c r="AY332" s="173" t="s">
        <v>131</v>
      </c>
    </row>
    <row r="333" spans="2:65" s="6" customFormat="1" ht="15.75" customHeight="1" x14ac:dyDescent="0.3">
      <c r="B333" s="165"/>
      <c r="C333" s="166"/>
      <c r="D333" s="167" t="s">
        <v>140</v>
      </c>
      <c r="E333" s="166"/>
      <c r="F333" s="168" t="s">
        <v>147</v>
      </c>
      <c r="G333" s="166"/>
      <c r="H333" s="169">
        <v>192.56</v>
      </c>
      <c r="J333" s="166"/>
      <c r="K333" s="166"/>
      <c r="L333" s="170"/>
      <c r="M333" s="171"/>
      <c r="N333" s="166"/>
      <c r="O333" s="166"/>
      <c r="P333" s="166"/>
      <c r="Q333" s="166"/>
      <c r="R333" s="166"/>
      <c r="S333" s="166"/>
      <c r="T333" s="172"/>
      <c r="AT333" s="173" t="s">
        <v>140</v>
      </c>
      <c r="AU333" s="173" t="s">
        <v>75</v>
      </c>
      <c r="AV333" s="173" t="s">
        <v>75</v>
      </c>
      <c r="AW333" s="173" t="s">
        <v>95</v>
      </c>
      <c r="AX333" s="173" t="s">
        <v>67</v>
      </c>
      <c r="AY333" s="173" t="s">
        <v>131</v>
      </c>
    </row>
    <row r="334" spans="2:65" s="6" customFormat="1" ht="15.75" customHeight="1" x14ac:dyDescent="0.3">
      <c r="B334" s="165"/>
      <c r="C334" s="166"/>
      <c r="D334" s="167" t="s">
        <v>140</v>
      </c>
      <c r="E334" s="166"/>
      <c r="F334" s="168" t="s">
        <v>148</v>
      </c>
      <c r="G334" s="166"/>
      <c r="H334" s="169">
        <v>280.56</v>
      </c>
      <c r="J334" s="166"/>
      <c r="K334" s="166"/>
      <c r="L334" s="170"/>
      <c r="M334" s="171"/>
      <c r="N334" s="166"/>
      <c r="O334" s="166"/>
      <c r="P334" s="166"/>
      <c r="Q334" s="166"/>
      <c r="R334" s="166"/>
      <c r="S334" s="166"/>
      <c r="T334" s="172"/>
      <c r="AT334" s="173" t="s">
        <v>140</v>
      </c>
      <c r="AU334" s="173" t="s">
        <v>75</v>
      </c>
      <c r="AV334" s="173" t="s">
        <v>75</v>
      </c>
      <c r="AW334" s="173" t="s">
        <v>95</v>
      </c>
      <c r="AX334" s="173" t="s">
        <v>67</v>
      </c>
      <c r="AY334" s="173" t="s">
        <v>131</v>
      </c>
    </row>
    <row r="335" spans="2:65" s="6" customFormat="1" ht="15.75" customHeight="1" x14ac:dyDescent="0.3">
      <c r="B335" s="174"/>
      <c r="C335" s="175"/>
      <c r="D335" s="167" t="s">
        <v>140</v>
      </c>
      <c r="E335" s="175"/>
      <c r="F335" s="176" t="s">
        <v>151</v>
      </c>
      <c r="G335" s="175"/>
      <c r="H335" s="177">
        <v>744.63</v>
      </c>
      <c r="J335" s="175"/>
      <c r="K335" s="175"/>
      <c r="L335" s="178"/>
      <c r="M335" s="179"/>
      <c r="N335" s="175"/>
      <c r="O335" s="175"/>
      <c r="P335" s="175"/>
      <c r="Q335" s="175"/>
      <c r="R335" s="175"/>
      <c r="S335" s="175"/>
      <c r="T335" s="180"/>
      <c r="AT335" s="181" t="s">
        <v>140</v>
      </c>
      <c r="AU335" s="181" t="s">
        <v>75</v>
      </c>
      <c r="AV335" s="181" t="s">
        <v>81</v>
      </c>
      <c r="AW335" s="181" t="s">
        <v>95</v>
      </c>
      <c r="AX335" s="181" t="s">
        <v>71</v>
      </c>
      <c r="AY335" s="181" t="s">
        <v>131</v>
      </c>
    </row>
    <row r="336" spans="2:65" s="6" customFormat="1" ht="15.75" customHeight="1" x14ac:dyDescent="0.3">
      <c r="B336" s="23"/>
      <c r="C336" s="190" t="s">
        <v>331</v>
      </c>
      <c r="D336" s="190" t="s">
        <v>291</v>
      </c>
      <c r="E336" s="191" t="s">
        <v>332</v>
      </c>
      <c r="F336" s="192" t="s">
        <v>333</v>
      </c>
      <c r="G336" s="193" t="s">
        <v>137</v>
      </c>
      <c r="H336" s="194">
        <v>759.52300000000002</v>
      </c>
      <c r="I336" s="195"/>
      <c r="J336" s="196">
        <f>ROUND($I$336*$H$336,1)</f>
        <v>0</v>
      </c>
      <c r="K336" s="192" t="s">
        <v>138</v>
      </c>
      <c r="L336" s="197"/>
      <c r="M336" s="198"/>
      <c r="N336" s="199" t="s">
        <v>38</v>
      </c>
      <c r="O336" s="24"/>
      <c r="P336" s="154">
        <f>$O$336*$H$336</f>
        <v>0</v>
      </c>
      <c r="Q336" s="154">
        <v>3.0000000000000001E-3</v>
      </c>
      <c r="R336" s="154">
        <f>$Q$336*$H$336</f>
        <v>2.2785690000000001</v>
      </c>
      <c r="S336" s="154">
        <v>0</v>
      </c>
      <c r="T336" s="155">
        <f>$S$336*$H$336</f>
        <v>0</v>
      </c>
      <c r="AR336" s="89" t="s">
        <v>294</v>
      </c>
      <c r="AT336" s="89" t="s">
        <v>291</v>
      </c>
      <c r="AU336" s="89" t="s">
        <v>75</v>
      </c>
      <c r="AY336" s="6" t="s">
        <v>131</v>
      </c>
      <c r="BE336" s="156">
        <f>IF($N$336="základní",$J$336,0)</f>
        <v>0</v>
      </c>
      <c r="BF336" s="156">
        <f>IF($N$336="snížená",$J$336,0)</f>
        <v>0</v>
      </c>
      <c r="BG336" s="156">
        <f>IF($N$336="zákl. přenesená",$J$336,0)</f>
        <v>0</v>
      </c>
      <c r="BH336" s="156">
        <f>IF($N$336="sníž. přenesená",$J$336,0)</f>
        <v>0</v>
      </c>
      <c r="BI336" s="156">
        <f>IF($N$336="nulová",$J$336,0)</f>
        <v>0</v>
      </c>
      <c r="BJ336" s="89" t="s">
        <v>71</v>
      </c>
      <c r="BK336" s="156">
        <f>ROUND($I$336*$H$336,1)</f>
        <v>0</v>
      </c>
      <c r="BL336" s="89" t="s">
        <v>266</v>
      </c>
      <c r="BM336" s="89" t="s">
        <v>334</v>
      </c>
    </row>
    <row r="337" spans="2:65" s="6" customFormat="1" ht="15.75" customHeight="1" x14ac:dyDescent="0.3">
      <c r="B337" s="165"/>
      <c r="C337" s="166"/>
      <c r="D337" s="159" t="s">
        <v>140</v>
      </c>
      <c r="E337" s="168"/>
      <c r="F337" s="168" t="s">
        <v>335</v>
      </c>
      <c r="G337" s="166"/>
      <c r="H337" s="169">
        <v>759.52300000000002</v>
      </c>
      <c r="J337" s="166"/>
      <c r="K337" s="166"/>
      <c r="L337" s="170"/>
      <c r="M337" s="171"/>
      <c r="N337" s="166"/>
      <c r="O337" s="166"/>
      <c r="P337" s="166"/>
      <c r="Q337" s="166"/>
      <c r="R337" s="166"/>
      <c r="S337" s="166"/>
      <c r="T337" s="172"/>
      <c r="AT337" s="173" t="s">
        <v>140</v>
      </c>
      <c r="AU337" s="173" t="s">
        <v>75</v>
      </c>
      <c r="AV337" s="173" t="s">
        <v>75</v>
      </c>
      <c r="AW337" s="173" t="s">
        <v>95</v>
      </c>
      <c r="AX337" s="173" t="s">
        <v>71</v>
      </c>
      <c r="AY337" s="173" t="s">
        <v>131</v>
      </c>
    </row>
    <row r="338" spans="2:65" s="6" customFormat="1" ht="15.75" customHeight="1" x14ac:dyDescent="0.3">
      <c r="B338" s="23"/>
      <c r="C338" s="145" t="s">
        <v>336</v>
      </c>
      <c r="D338" s="145" t="s">
        <v>134</v>
      </c>
      <c r="E338" s="146" t="s">
        <v>337</v>
      </c>
      <c r="F338" s="147" t="s">
        <v>338</v>
      </c>
      <c r="G338" s="148" t="s">
        <v>323</v>
      </c>
      <c r="H338" s="200"/>
      <c r="I338" s="150"/>
      <c r="J338" s="151">
        <f>ROUND($I$338*$H$338,1)</f>
        <v>0</v>
      </c>
      <c r="K338" s="147" t="s">
        <v>138</v>
      </c>
      <c r="L338" s="43"/>
      <c r="M338" s="152"/>
      <c r="N338" s="153" t="s">
        <v>38</v>
      </c>
      <c r="O338" s="24"/>
      <c r="P338" s="154">
        <f>$O$338*$H$338</f>
        <v>0</v>
      </c>
      <c r="Q338" s="154">
        <v>0</v>
      </c>
      <c r="R338" s="154">
        <f>$Q$338*$H$338</f>
        <v>0</v>
      </c>
      <c r="S338" s="154">
        <v>0</v>
      </c>
      <c r="T338" s="155">
        <f>$S$338*$H$338</f>
        <v>0</v>
      </c>
      <c r="AR338" s="89" t="s">
        <v>266</v>
      </c>
      <c r="AT338" s="89" t="s">
        <v>134</v>
      </c>
      <c r="AU338" s="89" t="s">
        <v>75</v>
      </c>
      <c r="AY338" s="6" t="s">
        <v>131</v>
      </c>
      <c r="BE338" s="156">
        <f>IF($N$338="základní",$J$338,0)</f>
        <v>0</v>
      </c>
      <c r="BF338" s="156">
        <f>IF($N$338="snížená",$J$338,0)</f>
        <v>0</v>
      </c>
      <c r="BG338" s="156">
        <f>IF($N$338="zákl. přenesená",$J$338,0)</f>
        <v>0</v>
      </c>
      <c r="BH338" s="156">
        <f>IF($N$338="sníž. přenesená",$J$338,0)</f>
        <v>0</v>
      </c>
      <c r="BI338" s="156">
        <f>IF($N$338="nulová",$J$338,0)</f>
        <v>0</v>
      </c>
      <c r="BJ338" s="89" t="s">
        <v>71</v>
      </c>
      <c r="BK338" s="156">
        <f>ROUND($I$338*$H$338,1)</f>
        <v>0</v>
      </c>
      <c r="BL338" s="89" t="s">
        <v>266</v>
      </c>
      <c r="BM338" s="89" t="s">
        <v>339</v>
      </c>
    </row>
    <row r="339" spans="2:65" s="132" customFormat="1" ht="30.75" customHeight="1" x14ac:dyDescent="0.3">
      <c r="B339" s="133"/>
      <c r="C339" s="134"/>
      <c r="D339" s="134" t="s">
        <v>66</v>
      </c>
      <c r="E339" s="143" t="s">
        <v>340</v>
      </c>
      <c r="F339" s="143" t="s">
        <v>82</v>
      </c>
      <c r="G339" s="134"/>
      <c r="H339" s="134"/>
      <c r="J339" s="144">
        <f>$BK$339</f>
        <v>0</v>
      </c>
      <c r="K339" s="134"/>
      <c r="L339" s="137"/>
      <c r="M339" s="138"/>
      <c r="N339" s="134"/>
      <c r="O339" s="134"/>
      <c r="P339" s="139">
        <f>$P$340</f>
        <v>0</v>
      </c>
      <c r="Q339" s="134"/>
      <c r="R339" s="139">
        <f>$R$340</f>
        <v>0</v>
      </c>
      <c r="S339" s="134"/>
      <c r="T339" s="140">
        <f>$T$340</f>
        <v>0</v>
      </c>
      <c r="AR339" s="141" t="s">
        <v>75</v>
      </c>
      <c r="AT339" s="141" t="s">
        <v>66</v>
      </c>
      <c r="AU339" s="141" t="s">
        <v>71</v>
      </c>
      <c r="AY339" s="141" t="s">
        <v>131</v>
      </c>
      <c r="BK339" s="142">
        <f>$BK$340</f>
        <v>0</v>
      </c>
    </row>
    <row r="340" spans="2:65" s="6" customFormat="1" ht="15.75" customHeight="1" x14ac:dyDescent="0.3">
      <c r="B340" s="23"/>
      <c r="C340" s="148" t="s">
        <v>341</v>
      </c>
      <c r="D340" s="148" t="s">
        <v>134</v>
      </c>
      <c r="E340" s="146" t="s">
        <v>342</v>
      </c>
      <c r="F340" s="147" t="s">
        <v>343</v>
      </c>
      <c r="G340" s="148" t="s">
        <v>323</v>
      </c>
      <c r="H340" s="200"/>
      <c r="I340" s="150"/>
      <c r="J340" s="151">
        <f>ROUND($I$340*$H$340,1)</f>
        <v>0</v>
      </c>
      <c r="K340" s="147"/>
      <c r="L340" s="43"/>
      <c r="M340" s="152"/>
      <c r="N340" s="153" t="s">
        <v>38</v>
      </c>
      <c r="O340" s="24"/>
      <c r="P340" s="154">
        <f>$O$340*$H$340</f>
        <v>0</v>
      </c>
      <c r="Q340" s="154">
        <v>0</v>
      </c>
      <c r="R340" s="154">
        <f>$Q$340*$H$340</f>
        <v>0</v>
      </c>
      <c r="S340" s="154">
        <v>0</v>
      </c>
      <c r="T340" s="155">
        <f>$S$340*$H$340</f>
        <v>0</v>
      </c>
      <c r="AR340" s="89" t="s">
        <v>266</v>
      </c>
      <c r="AT340" s="89" t="s">
        <v>134</v>
      </c>
      <c r="AU340" s="89" t="s">
        <v>75</v>
      </c>
      <c r="AY340" s="89" t="s">
        <v>131</v>
      </c>
      <c r="BE340" s="156">
        <f>IF($N$340="základní",$J$340,0)</f>
        <v>0</v>
      </c>
      <c r="BF340" s="156">
        <f>IF($N$340="snížená",$J$340,0)</f>
        <v>0</v>
      </c>
      <c r="BG340" s="156">
        <f>IF($N$340="zákl. přenesená",$J$340,0)</f>
        <v>0</v>
      </c>
      <c r="BH340" s="156">
        <f>IF($N$340="sníž. přenesená",$J$340,0)</f>
        <v>0</v>
      </c>
      <c r="BI340" s="156">
        <f>IF($N$340="nulová",$J$340,0)</f>
        <v>0</v>
      </c>
      <c r="BJ340" s="89" t="s">
        <v>71</v>
      </c>
      <c r="BK340" s="156">
        <f>ROUND($I$340*$H$340,1)</f>
        <v>0</v>
      </c>
      <c r="BL340" s="89" t="s">
        <v>266</v>
      </c>
      <c r="BM340" s="89" t="s">
        <v>344</v>
      </c>
    </row>
    <row r="341" spans="2:65" s="132" customFormat="1" ht="30.75" customHeight="1" x14ac:dyDescent="0.3">
      <c r="B341" s="133"/>
      <c r="C341" s="134"/>
      <c r="D341" s="134" t="s">
        <v>66</v>
      </c>
      <c r="E341" s="143" t="s">
        <v>345</v>
      </c>
      <c r="F341" s="143" t="s">
        <v>346</v>
      </c>
      <c r="G341" s="134"/>
      <c r="H341" s="134"/>
      <c r="J341" s="144">
        <f>$BK$341</f>
        <v>0</v>
      </c>
      <c r="K341" s="134"/>
      <c r="L341" s="137"/>
      <c r="M341" s="138"/>
      <c r="N341" s="134"/>
      <c r="O341" s="134"/>
      <c r="P341" s="139">
        <f>SUM($P$342:$P$373)</f>
        <v>0</v>
      </c>
      <c r="Q341" s="134"/>
      <c r="R341" s="139">
        <f>SUM($R$342:$R$373)</f>
        <v>0</v>
      </c>
      <c r="S341" s="134"/>
      <c r="T341" s="140">
        <f>SUM($T$342:$T$373)</f>
        <v>0.112</v>
      </c>
      <c r="AR341" s="141" t="s">
        <v>75</v>
      </c>
      <c r="AT341" s="141" t="s">
        <v>66</v>
      </c>
      <c r="AU341" s="141" t="s">
        <v>71</v>
      </c>
      <c r="AY341" s="141" t="s">
        <v>131</v>
      </c>
      <c r="BK341" s="142">
        <f>SUM($BK$342:$BK$373)</f>
        <v>0</v>
      </c>
    </row>
    <row r="342" spans="2:65" s="6" customFormat="1" ht="15.75" customHeight="1" x14ac:dyDescent="0.3">
      <c r="B342" s="23"/>
      <c r="C342" s="148" t="s">
        <v>347</v>
      </c>
      <c r="D342" s="148" t="s">
        <v>134</v>
      </c>
      <c r="E342" s="146" t="s">
        <v>348</v>
      </c>
      <c r="F342" s="147" t="s">
        <v>349</v>
      </c>
      <c r="G342" s="148" t="s">
        <v>208</v>
      </c>
      <c r="H342" s="149">
        <v>83.915000000000006</v>
      </c>
      <c r="I342" s="150"/>
      <c r="J342" s="151">
        <f>ROUND($I$342*$H$342,1)</f>
        <v>0</v>
      </c>
      <c r="K342" s="147"/>
      <c r="L342" s="43"/>
      <c r="M342" s="152"/>
      <c r="N342" s="153" t="s">
        <v>38</v>
      </c>
      <c r="O342" s="24"/>
      <c r="P342" s="154">
        <f>$O$342*$H$342</f>
        <v>0</v>
      </c>
      <c r="Q342" s="154">
        <v>0</v>
      </c>
      <c r="R342" s="154">
        <f>$Q$342*$H$342</f>
        <v>0</v>
      </c>
      <c r="S342" s="154">
        <v>0</v>
      </c>
      <c r="T342" s="155">
        <f>$S$342*$H$342</f>
        <v>0</v>
      </c>
      <c r="AR342" s="89" t="s">
        <v>266</v>
      </c>
      <c r="AT342" s="89" t="s">
        <v>134</v>
      </c>
      <c r="AU342" s="89" t="s">
        <v>75</v>
      </c>
      <c r="AY342" s="89" t="s">
        <v>131</v>
      </c>
      <c r="BE342" s="156">
        <f>IF($N$342="základní",$J$342,0)</f>
        <v>0</v>
      </c>
      <c r="BF342" s="156">
        <f>IF($N$342="snížená",$J$342,0)</f>
        <v>0</v>
      </c>
      <c r="BG342" s="156">
        <f>IF($N$342="zákl. přenesená",$J$342,0)</f>
        <v>0</v>
      </c>
      <c r="BH342" s="156">
        <f>IF($N$342="sníž. přenesená",$J$342,0)</f>
        <v>0</v>
      </c>
      <c r="BI342" s="156">
        <f>IF($N$342="nulová",$J$342,0)</f>
        <v>0</v>
      </c>
      <c r="BJ342" s="89" t="s">
        <v>71</v>
      </c>
      <c r="BK342" s="156">
        <f>ROUND($I$342*$H$342,1)</f>
        <v>0</v>
      </c>
      <c r="BL342" s="89" t="s">
        <v>266</v>
      </c>
      <c r="BM342" s="89" t="s">
        <v>350</v>
      </c>
    </row>
    <row r="343" spans="2:65" s="6" customFormat="1" ht="15.75" customHeight="1" x14ac:dyDescent="0.3">
      <c r="B343" s="165"/>
      <c r="C343" s="166"/>
      <c r="D343" s="159" t="s">
        <v>140</v>
      </c>
      <c r="E343" s="168"/>
      <c r="F343" s="168" t="s">
        <v>351</v>
      </c>
      <c r="G343" s="166"/>
      <c r="H343" s="169">
        <v>3</v>
      </c>
      <c r="J343" s="166"/>
      <c r="K343" s="166"/>
      <c r="L343" s="170"/>
      <c r="M343" s="171"/>
      <c r="N343" s="166"/>
      <c r="O343" s="166"/>
      <c r="P343" s="166"/>
      <c r="Q343" s="166"/>
      <c r="R343" s="166"/>
      <c r="S343" s="166"/>
      <c r="T343" s="172"/>
      <c r="AT343" s="173" t="s">
        <v>140</v>
      </c>
      <c r="AU343" s="173" t="s">
        <v>75</v>
      </c>
      <c r="AV343" s="173" t="s">
        <v>75</v>
      </c>
      <c r="AW343" s="173" t="s">
        <v>95</v>
      </c>
      <c r="AX343" s="173" t="s">
        <v>67</v>
      </c>
      <c r="AY343" s="173" t="s">
        <v>131</v>
      </c>
    </row>
    <row r="344" spans="2:65" s="6" customFormat="1" ht="15.75" customHeight="1" x14ac:dyDescent="0.3">
      <c r="B344" s="165"/>
      <c r="C344" s="166"/>
      <c r="D344" s="167" t="s">
        <v>140</v>
      </c>
      <c r="E344" s="166"/>
      <c r="F344" s="168" t="s">
        <v>352</v>
      </c>
      <c r="G344" s="166"/>
      <c r="H344" s="169">
        <v>5.915</v>
      </c>
      <c r="J344" s="166"/>
      <c r="K344" s="166"/>
      <c r="L344" s="170"/>
      <c r="M344" s="171"/>
      <c r="N344" s="166"/>
      <c r="O344" s="166"/>
      <c r="P344" s="166"/>
      <c r="Q344" s="166"/>
      <c r="R344" s="166"/>
      <c r="S344" s="166"/>
      <c r="T344" s="172"/>
      <c r="AT344" s="173" t="s">
        <v>140</v>
      </c>
      <c r="AU344" s="173" t="s">
        <v>75</v>
      </c>
      <c r="AV344" s="173" t="s">
        <v>75</v>
      </c>
      <c r="AW344" s="173" t="s">
        <v>95</v>
      </c>
      <c r="AX344" s="173" t="s">
        <v>67</v>
      </c>
      <c r="AY344" s="173" t="s">
        <v>131</v>
      </c>
    </row>
    <row r="345" spans="2:65" s="6" customFormat="1" ht="15.75" customHeight="1" x14ac:dyDescent="0.3">
      <c r="B345" s="165"/>
      <c r="C345" s="166"/>
      <c r="D345" s="167" t="s">
        <v>140</v>
      </c>
      <c r="E345" s="166"/>
      <c r="F345" s="168" t="s">
        <v>353</v>
      </c>
      <c r="G345" s="166"/>
      <c r="H345" s="169">
        <v>13.5</v>
      </c>
      <c r="J345" s="166"/>
      <c r="K345" s="166"/>
      <c r="L345" s="170"/>
      <c r="M345" s="171"/>
      <c r="N345" s="166"/>
      <c r="O345" s="166"/>
      <c r="P345" s="166"/>
      <c r="Q345" s="166"/>
      <c r="R345" s="166"/>
      <c r="S345" s="166"/>
      <c r="T345" s="172"/>
      <c r="AT345" s="173" t="s">
        <v>140</v>
      </c>
      <c r="AU345" s="173" t="s">
        <v>75</v>
      </c>
      <c r="AV345" s="173" t="s">
        <v>75</v>
      </c>
      <c r="AW345" s="173" t="s">
        <v>95</v>
      </c>
      <c r="AX345" s="173" t="s">
        <v>67</v>
      </c>
      <c r="AY345" s="173" t="s">
        <v>131</v>
      </c>
    </row>
    <row r="346" spans="2:65" s="6" customFormat="1" ht="15.75" customHeight="1" x14ac:dyDescent="0.3">
      <c r="B346" s="165"/>
      <c r="C346" s="166"/>
      <c r="D346" s="167" t="s">
        <v>140</v>
      </c>
      <c r="E346" s="166"/>
      <c r="F346" s="168" t="s">
        <v>354</v>
      </c>
      <c r="G346" s="166"/>
      <c r="H346" s="169">
        <v>2.1</v>
      </c>
      <c r="J346" s="166"/>
      <c r="K346" s="166"/>
      <c r="L346" s="170"/>
      <c r="M346" s="171"/>
      <c r="N346" s="166"/>
      <c r="O346" s="166"/>
      <c r="P346" s="166"/>
      <c r="Q346" s="166"/>
      <c r="R346" s="166"/>
      <c r="S346" s="166"/>
      <c r="T346" s="172"/>
      <c r="AT346" s="173" t="s">
        <v>140</v>
      </c>
      <c r="AU346" s="173" t="s">
        <v>75</v>
      </c>
      <c r="AV346" s="173" t="s">
        <v>75</v>
      </c>
      <c r="AW346" s="173" t="s">
        <v>95</v>
      </c>
      <c r="AX346" s="173" t="s">
        <v>67</v>
      </c>
      <c r="AY346" s="173" t="s">
        <v>131</v>
      </c>
    </row>
    <row r="347" spans="2:65" s="6" customFormat="1" ht="15.75" customHeight="1" x14ac:dyDescent="0.3">
      <c r="B347" s="165"/>
      <c r="C347" s="166"/>
      <c r="D347" s="167" t="s">
        <v>140</v>
      </c>
      <c r="E347" s="166"/>
      <c r="F347" s="168" t="s">
        <v>355</v>
      </c>
      <c r="G347" s="166"/>
      <c r="H347" s="169">
        <v>21.6</v>
      </c>
      <c r="J347" s="166"/>
      <c r="K347" s="166"/>
      <c r="L347" s="170"/>
      <c r="M347" s="171"/>
      <c r="N347" s="166"/>
      <c r="O347" s="166"/>
      <c r="P347" s="166"/>
      <c r="Q347" s="166"/>
      <c r="R347" s="166"/>
      <c r="S347" s="166"/>
      <c r="T347" s="172"/>
      <c r="AT347" s="173" t="s">
        <v>140</v>
      </c>
      <c r="AU347" s="173" t="s">
        <v>75</v>
      </c>
      <c r="AV347" s="173" t="s">
        <v>75</v>
      </c>
      <c r="AW347" s="173" t="s">
        <v>95</v>
      </c>
      <c r="AX347" s="173" t="s">
        <v>67</v>
      </c>
      <c r="AY347" s="173" t="s">
        <v>131</v>
      </c>
    </row>
    <row r="348" spans="2:65" s="6" customFormat="1" ht="15.75" customHeight="1" x14ac:dyDescent="0.3">
      <c r="B348" s="165"/>
      <c r="C348" s="166"/>
      <c r="D348" s="167" t="s">
        <v>140</v>
      </c>
      <c r="E348" s="166"/>
      <c r="F348" s="168" t="s">
        <v>356</v>
      </c>
      <c r="G348" s="166"/>
      <c r="H348" s="169">
        <v>37.799999999999997</v>
      </c>
      <c r="J348" s="166"/>
      <c r="K348" s="166"/>
      <c r="L348" s="170"/>
      <c r="M348" s="171"/>
      <c r="N348" s="166"/>
      <c r="O348" s="166"/>
      <c r="P348" s="166"/>
      <c r="Q348" s="166"/>
      <c r="R348" s="166"/>
      <c r="S348" s="166"/>
      <c r="T348" s="172"/>
      <c r="AT348" s="173" t="s">
        <v>140</v>
      </c>
      <c r="AU348" s="173" t="s">
        <v>75</v>
      </c>
      <c r="AV348" s="173" t="s">
        <v>75</v>
      </c>
      <c r="AW348" s="173" t="s">
        <v>95</v>
      </c>
      <c r="AX348" s="173" t="s">
        <v>67</v>
      </c>
      <c r="AY348" s="173" t="s">
        <v>131</v>
      </c>
    </row>
    <row r="349" spans="2:65" s="6" customFormat="1" ht="15.75" customHeight="1" x14ac:dyDescent="0.3">
      <c r="B349" s="174"/>
      <c r="C349" s="175"/>
      <c r="D349" s="167" t="s">
        <v>140</v>
      </c>
      <c r="E349" s="175"/>
      <c r="F349" s="176" t="s">
        <v>151</v>
      </c>
      <c r="G349" s="175"/>
      <c r="H349" s="177">
        <v>83.915000000000006</v>
      </c>
      <c r="J349" s="175"/>
      <c r="K349" s="175"/>
      <c r="L349" s="178"/>
      <c r="M349" s="179"/>
      <c r="N349" s="175"/>
      <c r="O349" s="175"/>
      <c r="P349" s="175"/>
      <c r="Q349" s="175"/>
      <c r="R349" s="175"/>
      <c r="S349" s="175"/>
      <c r="T349" s="180"/>
      <c r="AT349" s="181" t="s">
        <v>140</v>
      </c>
      <c r="AU349" s="181" t="s">
        <v>75</v>
      </c>
      <c r="AV349" s="181" t="s">
        <v>81</v>
      </c>
      <c r="AW349" s="181" t="s">
        <v>95</v>
      </c>
      <c r="AX349" s="181" t="s">
        <v>71</v>
      </c>
      <c r="AY349" s="181" t="s">
        <v>131</v>
      </c>
    </row>
    <row r="350" spans="2:65" s="6" customFormat="1" ht="15.75" customHeight="1" x14ac:dyDescent="0.3">
      <c r="B350" s="23"/>
      <c r="C350" s="145" t="s">
        <v>357</v>
      </c>
      <c r="D350" s="145" t="s">
        <v>134</v>
      </c>
      <c r="E350" s="146" t="s">
        <v>358</v>
      </c>
      <c r="F350" s="147" t="s">
        <v>359</v>
      </c>
      <c r="G350" s="148" t="s">
        <v>208</v>
      </c>
      <c r="H350" s="149">
        <v>8.2449999999999992</v>
      </c>
      <c r="I350" s="150"/>
      <c r="J350" s="151">
        <f>ROUND($I$350*$H$350,1)</f>
        <v>0</v>
      </c>
      <c r="K350" s="147"/>
      <c r="L350" s="43"/>
      <c r="M350" s="152"/>
      <c r="N350" s="153" t="s">
        <v>38</v>
      </c>
      <c r="O350" s="24"/>
      <c r="P350" s="154">
        <f>$O$350*$H$350</f>
        <v>0</v>
      </c>
      <c r="Q350" s="154">
        <v>0</v>
      </c>
      <c r="R350" s="154">
        <f>$Q$350*$H$350</f>
        <v>0</v>
      </c>
      <c r="S350" s="154">
        <v>0</v>
      </c>
      <c r="T350" s="155">
        <f>$S$350*$H$350</f>
        <v>0</v>
      </c>
      <c r="AR350" s="89" t="s">
        <v>266</v>
      </c>
      <c r="AT350" s="89" t="s">
        <v>134</v>
      </c>
      <c r="AU350" s="89" t="s">
        <v>75</v>
      </c>
      <c r="AY350" s="6" t="s">
        <v>131</v>
      </c>
      <c r="BE350" s="156">
        <f>IF($N$350="základní",$J$350,0)</f>
        <v>0</v>
      </c>
      <c r="BF350" s="156">
        <f>IF($N$350="snížená",$J$350,0)</f>
        <v>0</v>
      </c>
      <c r="BG350" s="156">
        <f>IF($N$350="zákl. přenesená",$J$350,0)</f>
        <v>0</v>
      </c>
      <c r="BH350" s="156">
        <f>IF($N$350="sníž. přenesená",$J$350,0)</f>
        <v>0</v>
      </c>
      <c r="BI350" s="156">
        <f>IF($N$350="nulová",$J$350,0)</f>
        <v>0</v>
      </c>
      <c r="BJ350" s="89" t="s">
        <v>71</v>
      </c>
      <c r="BK350" s="156">
        <f>ROUND($I$350*$H$350,1)</f>
        <v>0</v>
      </c>
      <c r="BL350" s="89" t="s">
        <v>266</v>
      </c>
      <c r="BM350" s="89" t="s">
        <v>360</v>
      </c>
    </row>
    <row r="351" spans="2:65" s="6" customFormat="1" ht="15.75" customHeight="1" x14ac:dyDescent="0.3">
      <c r="B351" s="165"/>
      <c r="C351" s="166"/>
      <c r="D351" s="159" t="s">
        <v>140</v>
      </c>
      <c r="E351" s="168"/>
      <c r="F351" s="168" t="s">
        <v>361</v>
      </c>
      <c r="G351" s="166"/>
      <c r="H351" s="169">
        <v>8.2449999999999992</v>
      </c>
      <c r="J351" s="166"/>
      <c r="K351" s="166"/>
      <c r="L351" s="170"/>
      <c r="M351" s="171"/>
      <c r="N351" s="166"/>
      <c r="O351" s="166"/>
      <c r="P351" s="166"/>
      <c r="Q351" s="166"/>
      <c r="R351" s="166"/>
      <c r="S351" s="166"/>
      <c r="T351" s="172"/>
      <c r="AT351" s="173" t="s">
        <v>140</v>
      </c>
      <c r="AU351" s="173" t="s">
        <v>75</v>
      </c>
      <c r="AV351" s="173" t="s">
        <v>75</v>
      </c>
      <c r="AW351" s="173" t="s">
        <v>95</v>
      </c>
      <c r="AX351" s="173" t="s">
        <v>67</v>
      </c>
      <c r="AY351" s="173" t="s">
        <v>131</v>
      </c>
    </row>
    <row r="352" spans="2:65" s="6" customFormat="1" ht="15.75" customHeight="1" x14ac:dyDescent="0.3">
      <c r="B352" s="174"/>
      <c r="C352" s="175"/>
      <c r="D352" s="167" t="s">
        <v>140</v>
      </c>
      <c r="E352" s="175"/>
      <c r="F352" s="176" t="s">
        <v>151</v>
      </c>
      <c r="G352" s="175"/>
      <c r="H352" s="177">
        <v>8.2449999999999992</v>
      </c>
      <c r="J352" s="175"/>
      <c r="K352" s="175"/>
      <c r="L352" s="178"/>
      <c r="M352" s="179"/>
      <c r="N352" s="175"/>
      <c r="O352" s="175"/>
      <c r="P352" s="175"/>
      <c r="Q352" s="175"/>
      <c r="R352" s="175"/>
      <c r="S352" s="175"/>
      <c r="T352" s="180"/>
      <c r="AT352" s="181" t="s">
        <v>140</v>
      </c>
      <c r="AU352" s="181" t="s">
        <v>75</v>
      </c>
      <c r="AV352" s="181" t="s">
        <v>81</v>
      </c>
      <c r="AW352" s="181" t="s">
        <v>95</v>
      </c>
      <c r="AX352" s="181" t="s">
        <v>71</v>
      </c>
      <c r="AY352" s="181" t="s">
        <v>131</v>
      </c>
    </row>
    <row r="353" spans="2:65" s="6" customFormat="1" ht="15.75" customHeight="1" x14ac:dyDescent="0.3">
      <c r="B353" s="23"/>
      <c r="C353" s="145" t="s">
        <v>294</v>
      </c>
      <c r="D353" s="145" t="s">
        <v>134</v>
      </c>
      <c r="E353" s="146" t="s">
        <v>362</v>
      </c>
      <c r="F353" s="147" t="s">
        <v>363</v>
      </c>
      <c r="G353" s="148" t="s">
        <v>208</v>
      </c>
      <c r="H353" s="149">
        <v>78.915000000000006</v>
      </c>
      <c r="I353" s="150"/>
      <c r="J353" s="151">
        <f>ROUND($I$353*$H$353,1)</f>
        <v>0</v>
      </c>
      <c r="K353" s="147"/>
      <c r="L353" s="43"/>
      <c r="M353" s="152"/>
      <c r="N353" s="153" t="s">
        <v>38</v>
      </c>
      <c r="O353" s="24"/>
      <c r="P353" s="154">
        <f>$O$353*$H$353</f>
        <v>0</v>
      </c>
      <c r="Q353" s="154">
        <v>0</v>
      </c>
      <c r="R353" s="154">
        <f>$Q$353*$H$353</f>
        <v>0</v>
      </c>
      <c r="S353" s="154">
        <v>0</v>
      </c>
      <c r="T353" s="155">
        <f>$S$353*$H$353</f>
        <v>0</v>
      </c>
      <c r="AR353" s="89" t="s">
        <v>266</v>
      </c>
      <c r="AT353" s="89" t="s">
        <v>134</v>
      </c>
      <c r="AU353" s="89" t="s">
        <v>75</v>
      </c>
      <c r="AY353" s="6" t="s">
        <v>131</v>
      </c>
      <c r="BE353" s="156">
        <f>IF($N$353="základní",$J$353,0)</f>
        <v>0</v>
      </c>
      <c r="BF353" s="156">
        <f>IF($N$353="snížená",$J$353,0)</f>
        <v>0</v>
      </c>
      <c r="BG353" s="156">
        <f>IF($N$353="zákl. přenesená",$J$353,0)</f>
        <v>0</v>
      </c>
      <c r="BH353" s="156">
        <f>IF($N$353="sníž. přenesená",$J$353,0)</f>
        <v>0</v>
      </c>
      <c r="BI353" s="156">
        <f>IF($N$353="nulová",$J$353,0)</f>
        <v>0</v>
      </c>
      <c r="BJ353" s="89" t="s">
        <v>71</v>
      </c>
      <c r="BK353" s="156">
        <f>ROUND($I$353*$H$353,1)</f>
        <v>0</v>
      </c>
      <c r="BL353" s="89" t="s">
        <v>266</v>
      </c>
      <c r="BM353" s="89" t="s">
        <v>364</v>
      </c>
    </row>
    <row r="354" spans="2:65" s="6" customFormat="1" ht="15.75" customHeight="1" x14ac:dyDescent="0.3">
      <c r="B354" s="165"/>
      <c r="C354" s="166"/>
      <c r="D354" s="159" t="s">
        <v>140</v>
      </c>
      <c r="E354" s="168"/>
      <c r="F354" s="168" t="s">
        <v>365</v>
      </c>
      <c r="G354" s="166"/>
      <c r="H354" s="169">
        <v>3.7</v>
      </c>
      <c r="J354" s="166"/>
      <c r="K354" s="166"/>
      <c r="L354" s="170"/>
      <c r="M354" s="171"/>
      <c r="N354" s="166"/>
      <c r="O354" s="166"/>
      <c r="P354" s="166"/>
      <c r="Q354" s="166"/>
      <c r="R354" s="166"/>
      <c r="S354" s="166"/>
      <c r="T354" s="172"/>
      <c r="AT354" s="173" t="s">
        <v>140</v>
      </c>
      <c r="AU354" s="173" t="s">
        <v>75</v>
      </c>
      <c r="AV354" s="173" t="s">
        <v>75</v>
      </c>
      <c r="AW354" s="173" t="s">
        <v>95</v>
      </c>
      <c r="AX354" s="173" t="s">
        <v>67</v>
      </c>
      <c r="AY354" s="173" t="s">
        <v>131</v>
      </c>
    </row>
    <row r="355" spans="2:65" s="6" customFormat="1" ht="15.75" customHeight="1" x14ac:dyDescent="0.3">
      <c r="B355" s="165"/>
      <c r="C355" s="166"/>
      <c r="D355" s="167" t="s">
        <v>140</v>
      </c>
      <c r="E355" s="166"/>
      <c r="F355" s="168" t="s">
        <v>366</v>
      </c>
      <c r="G355" s="166"/>
      <c r="H355" s="169">
        <v>2.3149999999999999</v>
      </c>
      <c r="J355" s="166"/>
      <c r="K355" s="166"/>
      <c r="L355" s="170"/>
      <c r="M355" s="171"/>
      <c r="N355" s="166"/>
      <c r="O355" s="166"/>
      <c r="P355" s="166"/>
      <c r="Q355" s="166"/>
      <c r="R355" s="166"/>
      <c r="S355" s="166"/>
      <c r="T355" s="172"/>
      <c r="AT355" s="173" t="s">
        <v>140</v>
      </c>
      <c r="AU355" s="173" t="s">
        <v>75</v>
      </c>
      <c r="AV355" s="173" t="s">
        <v>75</v>
      </c>
      <c r="AW355" s="173" t="s">
        <v>95</v>
      </c>
      <c r="AX355" s="173" t="s">
        <v>67</v>
      </c>
      <c r="AY355" s="173" t="s">
        <v>131</v>
      </c>
    </row>
    <row r="356" spans="2:65" s="6" customFormat="1" ht="15.75" customHeight="1" x14ac:dyDescent="0.3">
      <c r="B356" s="165"/>
      <c r="C356" s="166"/>
      <c r="D356" s="167" t="s">
        <v>140</v>
      </c>
      <c r="E356" s="166"/>
      <c r="F356" s="168" t="s">
        <v>367</v>
      </c>
      <c r="G356" s="166"/>
      <c r="H356" s="169">
        <v>72.900000000000006</v>
      </c>
      <c r="J356" s="166"/>
      <c r="K356" s="166"/>
      <c r="L356" s="170"/>
      <c r="M356" s="171"/>
      <c r="N356" s="166"/>
      <c r="O356" s="166"/>
      <c r="P356" s="166"/>
      <c r="Q356" s="166"/>
      <c r="R356" s="166"/>
      <c r="S356" s="166"/>
      <c r="T356" s="172"/>
      <c r="AT356" s="173" t="s">
        <v>140</v>
      </c>
      <c r="AU356" s="173" t="s">
        <v>75</v>
      </c>
      <c r="AV356" s="173" t="s">
        <v>75</v>
      </c>
      <c r="AW356" s="173" t="s">
        <v>95</v>
      </c>
      <c r="AX356" s="173" t="s">
        <v>67</v>
      </c>
      <c r="AY356" s="173" t="s">
        <v>131</v>
      </c>
    </row>
    <row r="357" spans="2:65" s="6" customFormat="1" ht="15.75" customHeight="1" x14ac:dyDescent="0.3">
      <c r="B357" s="174"/>
      <c r="C357" s="175"/>
      <c r="D357" s="167" t="s">
        <v>140</v>
      </c>
      <c r="E357" s="175"/>
      <c r="F357" s="176" t="s">
        <v>151</v>
      </c>
      <c r="G357" s="175"/>
      <c r="H357" s="177">
        <v>78.915000000000006</v>
      </c>
      <c r="J357" s="175"/>
      <c r="K357" s="175"/>
      <c r="L357" s="178"/>
      <c r="M357" s="179"/>
      <c r="N357" s="175"/>
      <c r="O357" s="175"/>
      <c r="P357" s="175"/>
      <c r="Q357" s="175"/>
      <c r="R357" s="175"/>
      <c r="S357" s="175"/>
      <c r="T357" s="180"/>
      <c r="AT357" s="181" t="s">
        <v>140</v>
      </c>
      <c r="AU357" s="181" t="s">
        <v>75</v>
      </c>
      <c r="AV357" s="181" t="s">
        <v>81</v>
      </c>
      <c r="AW357" s="181" t="s">
        <v>95</v>
      </c>
      <c r="AX357" s="181" t="s">
        <v>71</v>
      </c>
      <c r="AY357" s="181" t="s">
        <v>131</v>
      </c>
    </row>
    <row r="358" spans="2:65" s="6" customFormat="1" ht="15.75" customHeight="1" x14ac:dyDescent="0.3">
      <c r="B358" s="23"/>
      <c r="C358" s="145" t="s">
        <v>368</v>
      </c>
      <c r="D358" s="145" t="s">
        <v>134</v>
      </c>
      <c r="E358" s="146" t="s">
        <v>369</v>
      </c>
      <c r="F358" s="147" t="s">
        <v>370</v>
      </c>
      <c r="G358" s="148" t="s">
        <v>371</v>
      </c>
      <c r="H358" s="149">
        <v>100</v>
      </c>
      <c r="I358" s="150"/>
      <c r="J358" s="151">
        <f>ROUND($I$358*$H$358,1)</f>
        <v>0</v>
      </c>
      <c r="K358" s="147"/>
      <c r="L358" s="43"/>
      <c r="M358" s="152"/>
      <c r="N358" s="153" t="s">
        <v>38</v>
      </c>
      <c r="O358" s="24"/>
      <c r="P358" s="154">
        <f>$O$358*$H$358</f>
        <v>0</v>
      </c>
      <c r="Q358" s="154">
        <v>0</v>
      </c>
      <c r="R358" s="154">
        <f>$Q$358*$H$358</f>
        <v>0</v>
      </c>
      <c r="S358" s="154">
        <v>0</v>
      </c>
      <c r="T358" s="155">
        <f>$S$358*$H$358</f>
        <v>0</v>
      </c>
      <c r="AR358" s="89" t="s">
        <v>266</v>
      </c>
      <c r="AT358" s="89" t="s">
        <v>134</v>
      </c>
      <c r="AU358" s="89" t="s">
        <v>75</v>
      </c>
      <c r="AY358" s="6" t="s">
        <v>131</v>
      </c>
      <c r="BE358" s="156">
        <f>IF($N$358="základní",$J$358,0)</f>
        <v>0</v>
      </c>
      <c r="BF358" s="156">
        <f>IF($N$358="snížená",$J$358,0)</f>
        <v>0</v>
      </c>
      <c r="BG358" s="156">
        <f>IF($N$358="zákl. přenesená",$J$358,0)</f>
        <v>0</v>
      </c>
      <c r="BH358" s="156">
        <f>IF($N$358="sníž. přenesená",$J$358,0)</f>
        <v>0</v>
      </c>
      <c r="BI358" s="156">
        <f>IF($N$358="nulová",$J$358,0)</f>
        <v>0</v>
      </c>
      <c r="BJ358" s="89" t="s">
        <v>71</v>
      </c>
      <c r="BK358" s="156">
        <f>ROUND($I$358*$H$358,1)</f>
        <v>0</v>
      </c>
      <c r="BL358" s="89" t="s">
        <v>266</v>
      </c>
      <c r="BM358" s="89" t="s">
        <v>372</v>
      </c>
    </row>
    <row r="359" spans="2:65" s="6" customFormat="1" ht="15.75" customHeight="1" x14ac:dyDescent="0.3">
      <c r="B359" s="165"/>
      <c r="C359" s="166"/>
      <c r="D359" s="159" t="s">
        <v>140</v>
      </c>
      <c r="E359" s="168"/>
      <c r="F359" s="168" t="s">
        <v>373</v>
      </c>
      <c r="G359" s="166"/>
      <c r="H359" s="169">
        <v>100</v>
      </c>
      <c r="J359" s="166"/>
      <c r="K359" s="166"/>
      <c r="L359" s="170"/>
      <c r="M359" s="171"/>
      <c r="N359" s="166"/>
      <c r="O359" s="166"/>
      <c r="P359" s="166"/>
      <c r="Q359" s="166"/>
      <c r="R359" s="166"/>
      <c r="S359" s="166"/>
      <c r="T359" s="172"/>
      <c r="AT359" s="173" t="s">
        <v>140</v>
      </c>
      <c r="AU359" s="173" t="s">
        <v>75</v>
      </c>
      <c r="AV359" s="173" t="s">
        <v>75</v>
      </c>
      <c r="AW359" s="173" t="s">
        <v>95</v>
      </c>
      <c r="AX359" s="173" t="s">
        <v>67</v>
      </c>
      <c r="AY359" s="173" t="s">
        <v>131</v>
      </c>
    </row>
    <row r="360" spans="2:65" s="6" customFormat="1" ht="15.75" customHeight="1" x14ac:dyDescent="0.3">
      <c r="B360" s="174"/>
      <c r="C360" s="175"/>
      <c r="D360" s="167" t="s">
        <v>140</v>
      </c>
      <c r="E360" s="175"/>
      <c r="F360" s="176" t="s">
        <v>151</v>
      </c>
      <c r="G360" s="175"/>
      <c r="H360" s="177">
        <v>100</v>
      </c>
      <c r="J360" s="175"/>
      <c r="K360" s="175"/>
      <c r="L360" s="178"/>
      <c r="M360" s="179"/>
      <c r="N360" s="175"/>
      <c r="O360" s="175"/>
      <c r="P360" s="175"/>
      <c r="Q360" s="175"/>
      <c r="R360" s="175"/>
      <c r="S360" s="175"/>
      <c r="T360" s="180"/>
      <c r="AT360" s="181" t="s">
        <v>140</v>
      </c>
      <c r="AU360" s="181" t="s">
        <v>75</v>
      </c>
      <c r="AV360" s="181" t="s">
        <v>81</v>
      </c>
      <c r="AW360" s="181" t="s">
        <v>95</v>
      </c>
      <c r="AX360" s="181" t="s">
        <v>71</v>
      </c>
      <c r="AY360" s="181" t="s">
        <v>131</v>
      </c>
    </row>
    <row r="361" spans="2:65" s="6" customFormat="1" ht="15.75" customHeight="1" x14ac:dyDescent="0.3">
      <c r="B361" s="23"/>
      <c r="C361" s="145" t="s">
        <v>374</v>
      </c>
      <c r="D361" s="145" t="s">
        <v>134</v>
      </c>
      <c r="E361" s="146" t="s">
        <v>375</v>
      </c>
      <c r="F361" s="147" t="s">
        <v>376</v>
      </c>
      <c r="G361" s="148" t="s">
        <v>208</v>
      </c>
      <c r="H361" s="149">
        <v>161.47</v>
      </c>
      <c r="I361" s="150"/>
      <c r="J361" s="151">
        <f>ROUND($I$361*$H$361,1)</f>
        <v>0</v>
      </c>
      <c r="K361" s="147"/>
      <c r="L361" s="43"/>
      <c r="M361" s="152"/>
      <c r="N361" s="153" t="s">
        <v>38</v>
      </c>
      <c r="O361" s="24"/>
      <c r="P361" s="154">
        <f>$O$361*$H$361</f>
        <v>0</v>
      </c>
      <c r="Q361" s="154">
        <v>0</v>
      </c>
      <c r="R361" s="154">
        <f>$Q$361*$H$361</f>
        <v>0</v>
      </c>
      <c r="S361" s="154">
        <v>0</v>
      </c>
      <c r="T361" s="155">
        <f>$S$361*$H$361</f>
        <v>0</v>
      </c>
      <c r="AR361" s="89" t="s">
        <v>266</v>
      </c>
      <c r="AT361" s="89" t="s">
        <v>134</v>
      </c>
      <c r="AU361" s="89" t="s">
        <v>75</v>
      </c>
      <c r="AY361" s="6" t="s">
        <v>131</v>
      </c>
      <c r="BE361" s="156">
        <f>IF($N$361="základní",$J$361,0)</f>
        <v>0</v>
      </c>
      <c r="BF361" s="156">
        <f>IF($N$361="snížená",$J$361,0)</f>
        <v>0</v>
      </c>
      <c r="BG361" s="156">
        <f>IF($N$361="zákl. přenesená",$J$361,0)</f>
        <v>0</v>
      </c>
      <c r="BH361" s="156">
        <f>IF($N$361="sníž. přenesená",$J$361,0)</f>
        <v>0</v>
      </c>
      <c r="BI361" s="156">
        <f>IF($N$361="nulová",$J$361,0)</f>
        <v>0</v>
      </c>
      <c r="BJ361" s="89" t="s">
        <v>71</v>
      </c>
      <c r="BK361" s="156">
        <f>ROUND($I$361*$H$361,1)</f>
        <v>0</v>
      </c>
      <c r="BL361" s="89" t="s">
        <v>266</v>
      </c>
      <c r="BM361" s="89" t="s">
        <v>377</v>
      </c>
    </row>
    <row r="362" spans="2:65" s="6" customFormat="1" ht="15.75" customHeight="1" x14ac:dyDescent="0.3">
      <c r="B362" s="165"/>
      <c r="C362" s="166"/>
      <c r="D362" s="159" t="s">
        <v>140</v>
      </c>
      <c r="E362" s="168"/>
      <c r="F362" s="168" t="s">
        <v>378</v>
      </c>
      <c r="G362" s="166"/>
      <c r="H362" s="169">
        <v>135.52000000000001</v>
      </c>
      <c r="J362" s="166"/>
      <c r="K362" s="166"/>
      <c r="L362" s="170"/>
      <c r="M362" s="171"/>
      <c r="N362" s="166"/>
      <c r="O362" s="166"/>
      <c r="P362" s="166"/>
      <c r="Q362" s="166"/>
      <c r="R362" s="166"/>
      <c r="S362" s="166"/>
      <c r="T362" s="172"/>
      <c r="AT362" s="173" t="s">
        <v>140</v>
      </c>
      <c r="AU362" s="173" t="s">
        <v>75</v>
      </c>
      <c r="AV362" s="173" t="s">
        <v>75</v>
      </c>
      <c r="AW362" s="173" t="s">
        <v>95</v>
      </c>
      <c r="AX362" s="173" t="s">
        <v>67</v>
      </c>
      <c r="AY362" s="173" t="s">
        <v>131</v>
      </c>
    </row>
    <row r="363" spans="2:65" s="6" customFormat="1" ht="15.75" customHeight="1" x14ac:dyDescent="0.3">
      <c r="B363" s="165"/>
      <c r="C363" s="166"/>
      <c r="D363" s="167" t="s">
        <v>140</v>
      </c>
      <c r="E363" s="166"/>
      <c r="F363" s="168" t="s">
        <v>379</v>
      </c>
      <c r="G363" s="166"/>
      <c r="H363" s="169">
        <v>25.95</v>
      </c>
      <c r="J363" s="166"/>
      <c r="K363" s="166"/>
      <c r="L363" s="170"/>
      <c r="M363" s="171"/>
      <c r="N363" s="166"/>
      <c r="O363" s="166"/>
      <c r="P363" s="166"/>
      <c r="Q363" s="166"/>
      <c r="R363" s="166"/>
      <c r="S363" s="166"/>
      <c r="T363" s="172"/>
      <c r="AT363" s="173" t="s">
        <v>140</v>
      </c>
      <c r="AU363" s="173" t="s">
        <v>75</v>
      </c>
      <c r="AV363" s="173" t="s">
        <v>75</v>
      </c>
      <c r="AW363" s="173" t="s">
        <v>95</v>
      </c>
      <c r="AX363" s="173" t="s">
        <v>67</v>
      </c>
      <c r="AY363" s="173" t="s">
        <v>131</v>
      </c>
    </row>
    <row r="364" spans="2:65" s="6" customFormat="1" ht="15.75" customHeight="1" x14ac:dyDescent="0.3">
      <c r="B364" s="174"/>
      <c r="C364" s="175"/>
      <c r="D364" s="167" t="s">
        <v>140</v>
      </c>
      <c r="E364" s="175"/>
      <c r="F364" s="176" t="s">
        <v>151</v>
      </c>
      <c r="G364" s="175"/>
      <c r="H364" s="177">
        <v>161.47</v>
      </c>
      <c r="J364" s="175"/>
      <c r="K364" s="175"/>
      <c r="L364" s="178"/>
      <c r="M364" s="179"/>
      <c r="N364" s="175"/>
      <c r="O364" s="175"/>
      <c r="P364" s="175"/>
      <c r="Q364" s="175"/>
      <c r="R364" s="175"/>
      <c r="S364" s="175"/>
      <c r="T364" s="180"/>
      <c r="AT364" s="181" t="s">
        <v>140</v>
      </c>
      <c r="AU364" s="181" t="s">
        <v>75</v>
      </c>
      <c r="AV364" s="181" t="s">
        <v>81</v>
      </c>
      <c r="AW364" s="181" t="s">
        <v>95</v>
      </c>
      <c r="AX364" s="181" t="s">
        <v>71</v>
      </c>
      <c r="AY364" s="181" t="s">
        <v>131</v>
      </c>
    </row>
    <row r="365" spans="2:65" s="6" customFormat="1" ht="15.75" customHeight="1" x14ac:dyDescent="0.3">
      <c r="B365" s="23"/>
      <c r="C365" s="145" t="s">
        <v>380</v>
      </c>
      <c r="D365" s="145" t="s">
        <v>134</v>
      </c>
      <c r="E365" s="146" t="s">
        <v>381</v>
      </c>
      <c r="F365" s="147" t="s">
        <v>382</v>
      </c>
      <c r="G365" s="148" t="s">
        <v>371</v>
      </c>
      <c r="H365" s="149">
        <v>96</v>
      </c>
      <c r="I365" s="150"/>
      <c r="J365" s="151">
        <f>ROUND($I$365*$H$365,1)</f>
        <v>0</v>
      </c>
      <c r="K365" s="147" t="s">
        <v>138</v>
      </c>
      <c r="L365" s="43"/>
      <c r="M365" s="152"/>
      <c r="N365" s="153" t="s">
        <v>38</v>
      </c>
      <c r="O365" s="24"/>
      <c r="P365" s="154">
        <f>$O$365*$H$365</f>
        <v>0</v>
      </c>
      <c r="Q365" s="154">
        <v>0</v>
      </c>
      <c r="R365" s="154">
        <f>$Q$365*$H$365</f>
        <v>0</v>
      </c>
      <c r="S365" s="154">
        <v>0</v>
      </c>
      <c r="T365" s="155">
        <f>$S$365*$H$365</f>
        <v>0</v>
      </c>
      <c r="AR365" s="89" t="s">
        <v>266</v>
      </c>
      <c r="AT365" s="89" t="s">
        <v>134</v>
      </c>
      <c r="AU365" s="89" t="s">
        <v>75</v>
      </c>
      <c r="AY365" s="6" t="s">
        <v>131</v>
      </c>
      <c r="BE365" s="156">
        <f>IF($N$365="základní",$J$365,0)</f>
        <v>0</v>
      </c>
      <c r="BF365" s="156">
        <f>IF($N$365="snížená",$J$365,0)</f>
        <v>0</v>
      </c>
      <c r="BG365" s="156">
        <f>IF($N$365="zákl. přenesená",$J$365,0)</f>
        <v>0</v>
      </c>
      <c r="BH365" s="156">
        <f>IF($N$365="sníž. přenesená",$J$365,0)</f>
        <v>0</v>
      </c>
      <c r="BI365" s="156">
        <f>IF($N$365="nulová",$J$365,0)</f>
        <v>0</v>
      </c>
      <c r="BJ365" s="89" t="s">
        <v>71</v>
      </c>
      <c r="BK365" s="156">
        <f>ROUND($I$365*$H$365,1)</f>
        <v>0</v>
      </c>
      <c r="BL365" s="89" t="s">
        <v>266</v>
      </c>
      <c r="BM365" s="89" t="s">
        <v>383</v>
      </c>
    </row>
    <row r="366" spans="2:65" s="6" customFormat="1" ht="15.75" customHeight="1" x14ac:dyDescent="0.3">
      <c r="B366" s="157"/>
      <c r="C366" s="158"/>
      <c r="D366" s="159" t="s">
        <v>140</v>
      </c>
      <c r="E366" s="160"/>
      <c r="F366" s="160" t="s">
        <v>384</v>
      </c>
      <c r="G366" s="158"/>
      <c r="H366" s="158"/>
      <c r="J366" s="158"/>
      <c r="K366" s="158"/>
      <c r="L366" s="161"/>
      <c r="M366" s="162"/>
      <c r="N366" s="158"/>
      <c r="O366" s="158"/>
      <c r="P366" s="158"/>
      <c r="Q366" s="158"/>
      <c r="R366" s="158"/>
      <c r="S366" s="158"/>
      <c r="T366" s="163"/>
      <c r="AT366" s="164" t="s">
        <v>140</v>
      </c>
      <c r="AU366" s="164" t="s">
        <v>75</v>
      </c>
      <c r="AV366" s="164" t="s">
        <v>71</v>
      </c>
      <c r="AW366" s="164" t="s">
        <v>95</v>
      </c>
      <c r="AX366" s="164" t="s">
        <v>67</v>
      </c>
      <c r="AY366" s="164" t="s">
        <v>131</v>
      </c>
    </row>
    <row r="367" spans="2:65" s="6" customFormat="1" ht="15.75" customHeight="1" x14ac:dyDescent="0.3">
      <c r="B367" s="165"/>
      <c r="C367" s="166"/>
      <c r="D367" s="167" t="s">
        <v>140</v>
      </c>
      <c r="E367" s="166"/>
      <c r="F367" s="168" t="s">
        <v>385</v>
      </c>
      <c r="G367" s="166"/>
      <c r="H367" s="169">
        <v>96</v>
      </c>
      <c r="J367" s="166"/>
      <c r="K367" s="166"/>
      <c r="L367" s="170"/>
      <c r="M367" s="171"/>
      <c r="N367" s="166"/>
      <c r="O367" s="166"/>
      <c r="P367" s="166"/>
      <c r="Q367" s="166"/>
      <c r="R367" s="166"/>
      <c r="S367" s="166"/>
      <c r="T367" s="172"/>
      <c r="AT367" s="173" t="s">
        <v>140</v>
      </c>
      <c r="AU367" s="173" t="s">
        <v>75</v>
      </c>
      <c r="AV367" s="173" t="s">
        <v>75</v>
      </c>
      <c r="AW367" s="173" t="s">
        <v>95</v>
      </c>
      <c r="AX367" s="173" t="s">
        <v>67</v>
      </c>
      <c r="AY367" s="173" t="s">
        <v>131</v>
      </c>
    </row>
    <row r="368" spans="2:65" s="6" customFormat="1" ht="15.75" customHeight="1" x14ac:dyDescent="0.3">
      <c r="B368" s="174"/>
      <c r="C368" s="175"/>
      <c r="D368" s="167" t="s">
        <v>140</v>
      </c>
      <c r="E368" s="175"/>
      <c r="F368" s="176" t="s">
        <v>151</v>
      </c>
      <c r="G368" s="175"/>
      <c r="H368" s="177">
        <v>96</v>
      </c>
      <c r="J368" s="175"/>
      <c r="K368" s="175"/>
      <c r="L368" s="178"/>
      <c r="M368" s="179"/>
      <c r="N368" s="175"/>
      <c r="O368" s="175"/>
      <c r="P368" s="175"/>
      <c r="Q368" s="175"/>
      <c r="R368" s="175"/>
      <c r="S368" s="175"/>
      <c r="T368" s="180"/>
      <c r="AT368" s="181" t="s">
        <v>140</v>
      </c>
      <c r="AU368" s="181" t="s">
        <v>75</v>
      </c>
      <c r="AV368" s="181" t="s">
        <v>81</v>
      </c>
      <c r="AW368" s="181" t="s">
        <v>95</v>
      </c>
      <c r="AX368" s="181" t="s">
        <v>71</v>
      </c>
      <c r="AY368" s="181" t="s">
        <v>131</v>
      </c>
    </row>
    <row r="369" spans="2:65" s="6" customFormat="1" ht="15.75" customHeight="1" x14ac:dyDescent="0.3">
      <c r="B369" s="23"/>
      <c r="C369" s="145" t="s">
        <v>386</v>
      </c>
      <c r="D369" s="145" t="s">
        <v>134</v>
      </c>
      <c r="E369" s="146" t="s">
        <v>387</v>
      </c>
      <c r="F369" s="147" t="s">
        <v>388</v>
      </c>
      <c r="G369" s="148" t="s">
        <v>371</v>
      </c>
      <c r="H369" s="149">
        <v>4</v>
      </c>
      <c r="I369" s="150"/>
      <c r="J369" s="151">
        <f>ROUND($I$369*$H$369,1)</f>
        <v>0</v>
      </c>
      <c r="K369" s="147" t="s">
        <v>138</v>
      </c>
      <c r="L369" s="43"/>
      <c r="M369" s="152"/>
      <c r="N369" s="153" t="s">
        <v>38</v>
      </c>
      <c r="O369" s="24"/>
      <c r="P369" s="154">
        <f>$O$369*$H$369</f>
        <v>0</v>
      </c>
      <c r="Q369" s="154">
        <v>0</v>
      </c>
      <c r="R369" s="154">
        <f>$Q$369*$H$369</f>
        <v>0</v>
      </c>
      <c r="S369" s="154">
        <v>2.8000000000000001E-2</v>
      </c>
      <c r="T369" s="155">
        <f>$S$369*$H$369</f>
        <v>0.112</v>
      </c>
      <c r="AR369" s="89" t="s">
        <v>266</v>
      </c>
      <c r="AT369" s="89" t="s">
        <v>134</v>
      </c>
      <c r="AU369" s="89" t="s">
        <v>75</v>
      </c>
      <c r="AY369" s="6" t="s">
        <v>131</v>
      </c>
      <c r="BE369" s="156">
        <f>IF($N$369="základní",$J$369,0)</f>
        <v>0</v>
      </c>
      <c r="BF369" s="156">
        <f>IF($N$369="snížená",$J$369,0)</f>
        <v>0</v>
      </c>
      <c r="BG369" s="156">
        <f>IF($N$369="zákl. přenesená",$J$369,0)</f>
        <v>0</v>
      </c>
      <c r="BH369" s="156">
        <f>IF($N$369="sníž. přenesená",$J$369,0)</f>
        <v>0</v>
      </c>
      <c r="BI369" s="156">
        <f>IF($N$369="nulová",$J$369,0)</f>
        <v>0</v>
      </c>
      <c r="BJ369" s="89" t="s">
        <v>71</v>
      </c>
      <c r="BK369" s="156">
        <f>ROUND($I$369*$H$369,1)</f>
        <v>0</v>
      </c>
      <c r="BL369" s="89" t="s">
        <v>266</v>
      </c>
      <c r="BM369" s="89" t="s">
        <v>389</v>
      </c>
    </row>
    <row r="370" spans="2:65" s="6" customFormat="1" ht="15.75" customHeight="1" x14ac:dyDescent="0.3">
      <c r="B370" s="157"/>
      <c r="C370" s="158"/>
      <c r="D370" s="159" t="s">
        <v>140</v>
      </c>
      <c r="E370" s="160"/>
      <c r="F370" s="160" t="s">
        <v>384</v>
      </c>
      <c r="G370" s="158"/>
      <c r="H370" s="158"/>
      <c r="J370" s="158"/>
      <c r="K370" s="158"/>
      <c r="L370" s="161"/>
      <c r="M370" s="162"/>
      <c r="N370" s="158"/>
      <c r="O370" s="158"/>
      <c r="P370" s="158"/>
      <c r="Q370" s="158"/>
      <c r="R370" s="158"/>
      <c r="S370" s="158"/>
      <c r="T370" s="163"/>
      <c r="AT370" s="164" t="s">
        <v>140</v>
      </c>
      <c r="AU370" s="164" t="s">
        <v>75</v>
      </c>
      <c r="AV370" s="164" t="s">
        <v>71</v>
      </c>
      <c r="AW370" s="164" t="s">
        <v>95</v>
      </c>
      <c r="AX370" s="164" t="s">
        <v>67</v>
      </c>
      <c r="AY370" s="164" t="s">
        <v>131</v>
      </c>
    </row>
    <row r="371" spans="2:65" s="6" customFormat="1" ht="15.75" customHeight="1" x14ac:dyDescent="0.3">
      <c r="B371" s="165"/>
      <c r="C371" s="166"/>
      <c r="D371" s="167" t="s">
        <v>140</v>
      </c>
      <c r="E371" s="166"/>
      <c r="F371" s="168" t="s">
        <v>390</v>
      </c>
      <c r="G371" s="166"/>
      <c r="H371" s="169">
        <v>4</v>
      </c>
      <c r="J371" s="166"/>
      <c r="K371" s="166"/>
      <c r="L371" s="170"/>
      <c r="M371" s="171"/>
      <c r="N371" s="166"/>
      <c r="O371" s="166"/>
      <c r="P371" s="166"/>
      <c r="Q371" s="166"/>
      <c r="R371" s="166"/>
      <c r="S371" s="166"/>
      <c r="T371" s="172"/>
      <c r="AT371" s="173" t="s">
        <v>140</v>
      </c>
      <c r="AU371" s="173" t="s">
        <v>75</v>
      </c>
      <c r="AV371" s="173" t="s">
        <v>75</v>
      </c>
      <c r="AW371" s="173" t="s">
        <v>95</v>
      </c>
      <c r="AX371" s="173" t="s">
        <v>67</v>
      </c>
      <c r="AY371" s="173" t="s">
        <v>131</v>
      </c>
    </row>
    <row r="372" spans="2:65" s="6" customFormat="1" ht="15.75" customHeight="1" x14ac:dyDescent="0.3">
      <c r="B372" s="174"/>
      <c r="C372" s="175"/>
      <c r="D372" s="167" t="s">
        <v>140</v>
      </c>
      <c r="E372" s="175"/>
      <c r="F372" s="176" t="s">
        <v>151</v>
      </c>
      <c r="G372" s="175"/>
      <c r="H372" s="177">
        <v>4</v>
      </c>
      <c r="J372" s="175"/>
      <c r="K372" s="175"/>
      <c r="L372" s="178"/>
      <c r="M372" s="179"/>
      <c r="N372" s="175"/>
      <c r="O372" s="175"/>
      <c r="P372" s="175"/>
      <c r="Q372" s="175"/>
      <c r="R372" s="175"/>
      <c r="S372" s="175"/>
      <c r="T372" s="180"/>
      <c r="AT372" s="181" t="s">
        <v>140</v>
      </c>
      <c r="AU372" s="181" t="s">
        <v>75</v>
      </c>
      <c r="AV372" s="181" t="s">
        <v>81</v>
      </c>
      <c r="AW372" s="181" t="s">
        <v>95</v>
      </c>
      <c r="AX372" s="181" t="s">
        <v>71</v>
      </c>
      <c r="AY372" s="181" t="s">
        <v>131</v>
      </c>
    </row>
    <row r="373" spans="2:65" s="6" customFormat="1" ht="15.75" customHeight="1" x14ac:dyDescent="0.3">
      <c r="B373" s="23"/>
      <c r="C373" s="145" t="s">
        <v>391</v>
      </c>
      <c r="D373" s="145" t="s">
        <v>134</v>
      </c>
      <c r="E373" s="146" t="s">
        <v>392</v>
      </c>
      <c r="F373" s="147" t="s">
        <v>393</v>
      </c>
      <c r="G373" s="148" t="s">
        <v>323</v>
      </c>
      <c r="H373" s="200"/>
      <c r="I373" s="150"/>
      <c r="J373" s="151">
        <f>ROUND($I$373*$H$373,1)</f>
        <v>0</v>
      </c>
      <c r="K373" s="147" t="s">
        <v>138</v>
      </c>
      <c r="L373" s="43"/>
      <c r="M373" s="152"/>
      <c r="N373" s="153" t="s">
        <v>38</v>
      </c>
      <c r="O373" s="24"/>
      <c r="P373" s="154">
        <f>$O$373*$H$373</f>
        <v>0</v>
      </c>
      <c r="Q373" s="154">
        <v>0</v>
      </c>
      <c r="R373" s="154">
        <f>$Q$373*$H$373</f>
        <v>0</v>
      </c>
      <c r="S373" s="154">
        <v>0</v>
      </c>
      <c r="T373" s="155">
        <f>$S$373*$H$373</f>
        <v>0</v>
      </c>
      <c r="AR373" s="89" t="s">
        <v>266</v>
      </c>
      <c r="AT373" s="89" t="s">
        <v>134</v>
      </c>
      <c r="AU373" s="89" t="s">
        <v>75</v>
      </c>
      <c r="AY373" s="6" t="s">
        <v>131</v>
      </c>
      <c r="BE373" s="156">
        <f>IF($N$373="základní",$J$373,0)</f>
        <v>0</v>
      </c>
      <c r="BF373" s="156">
        <f>IF($N$373="snížená",$J$373,0)</f>
        <v>0</v>
      </c>
      <c r="BG373" s="156">
        <f>IF($N$373="zákl. přenesená",$J$373,0)</f>
        <v>0</v>
      </c>
      <c r="BH373" s="156">
        <f>IF($N$373="sníž. přenesená",$J$373,0)</f>
        <v>0</v>
      </c>
      <c r="BI373" s="156">
        <f>IF($N$373="nulová",$J$373,0)</f>
        <v>0</v>
      </c>
      <c r="BJ373" s="89" t="s">
        <v>71</v>
      </c>
      <c r="BK373" s="156">
        <f>ROUND($I$373*$H$373,1)</f>
        <v>0</v>
      </c>
      <c r="BL373" s="89" t="s">
        <v>266</v>
      </c>
      <c r="BM373" s="89" t="s">
        <v>394</v>
      </c>
    </row>
    <row r="374" spans="2:65" s="132" customFormat="1" ht="30.75" customHeight="1" x14ac:dyDescent="0.3">
      <c r="B374" s="133"/>
      <c r="C374" s="134"/>
      <c r="D374" s="134" t="s">
        <v>66</v>
      </c>
      <c r="E374" s="143" t="s">
        <v>395</v>
      </c>
      <c r="F374" s="143" t="s">
        <v>396</v>
      </c>
      <c r="G374" s="134"/>
      <c r="H374" s="134"/>
      <c r="J374" s="144">
        <f>$BK$374</f>
        <v>0</v>
      </c>
      <c r="K374" s="134"/>
      <c r="L374" s="137"/>
      <c r="M374" s="138"/>
      <c r="N374" s="134"/>
      <c r="O374" s="134"/>
      <c r="P374" s="139">
        <f>SUM($P$375:$P$432)</f>
        <v>0</v>
      </c>
      <c r="Q374" s="134"/>
      <c r="R374" s="139">
        <f>SUM($R$375:$R$432)</f>
        <v>2.45590749</v>
      </c>
      <c r="S374" s="134"/>
      <c r="T374" s="140">
        <f>SUM($T$375:$T$432)</f>
        <v>10.762001700000001</v>
      </c>
      <c r="AR374" s="141" t="s">
        <v>75</v>
      </c>
      <c r="AT374" s="141" t="s">
        <v>66</v>
      </c>
      <c r="AU374" s="141" t="s">
        <v>71</v>
      </c>
      <c r="AY374" s="141" t="s">
        <v>131</v>
      </c>
      <c r="BK374" s="142">
        <f>SUM($BK$375:$BK$432)</f>
        <v>0</v>
      </c>
    </row>
    <row r="375" spans="2:65" s="6" customFormat="1" ht="15.75" customHeight="1" x14ac:dyDescent="0.3">
      <c r="B375" s="23"/>
      <c r="C375" s="148" t="s">
        <v>397</v>
      </c>
      <c r="D375" s="148" t="s">
        <v>134</v>
      </c>
      <c r="E375" s="146" t="s">
        <v>398</v>
      </c>
      <c r="F375" s="147" t="s">
        <v>399</v>
      </c>
      <c r="G375" s="148" t="s">
        <v>208</v>
      </c>
      <c r="H375" s="149">
        <v>123.63</v>
      </c>
      <c r="I375" s="150"/>
      <c r="J375" s="151">
        <f>ROUND($I$375*$H$375,1)</f>
        <v>0</v>
      </c>
      <c r="K375" s="147" t="s">
        <v>138</v>
      </c>
      <c r="L375" s="43"/>
      <c r="M375" s="152"/>
      <c r="N375" s="153" t="s">
        <v>38</v>
      </c>
      <c r="O375" s="24"/>
      <c r="P375" s="154">
        <f>$O$375*$H$375</f>
        <v>0</v>
      </c>
      <c r="Q375" s="154">
        <v>0</v>
      </c>
      <c r="R375" s="154">
        <f>$Q$375*$H$375</f>
        <v>0</v>
      </c>
      <c r="S375" s="154">
        <v>3.2499999999999999E-3</v>
      </c>
      <c r="T375" s="155">
        <f>$S$375*$H$375</f>
        <v>0.40179749999999997</v>
      </c>
      <c r="AR375" s="89" t="s">
        <v>266</v>
      </c>
      <c r="AT375" s="89" t="s">
        <v>134</v>
      </c>
      <c r="AU375" s="89" t="s">
        <v>75</v>
      </c>
      <c r="AY375" s="89" t="s">
        <v>131</v>
      </c>
      <c r="BE375" s="156">
        <f>IF($N$375="základní",$J$375,0)</f>
        <v>0</v>
      </c>
      <c r="BF375" s="156">
        <f>IF($N$375="snížená",$J$375,0)</f>
        <v>0</v>
      </c>
      <c r="BG375" s="156">
        <f>IF($N$375="zákl. přenesená",$J$375,0)</f>
        <v>0</v>
      </c>
      <c r="BH375" s="156">
        <f>IF($N$375="sníž. přenesená",$J$375,0)</f>
        <v>0</v>
      </c>
      <c r="BI375" s="156">
        <f>IF($N$375="nulová",$J$375,0)</f>
        <v>0</v>
      </c>
      <c r="BJ375" s="89" t="s">
        <v>71</v>
      </c>
      <c r="BK375" s="156">
        <f>ROUND($I$375*$H$375,1)</f>
        <v>0</v>
      </c>
      <c r="BL375" s="89" t="s">
        <v>266</v>
      </c>
      <c r="BM375" s="89" t="s">
        <v>400</v>
      </c>
    </row>
    <row r="376" spans="2:65" s="6" customFormat="1" ht="15.75" customHeight="1" x14ac:dyDescent="0.3">
      <c r="B376" s="157"/>
      <c r="C376" s="158"/>
      <c r="D376" s="159" t="s">
        <v>140</v>
      </c>
      <c r="E376" s="160"/>
      <c r="F376" s="160" t="s">
        <v>401</v>
      </c>
      <c r="G376" s="158"/>
      <c r="H376" s="158"/>
      <c r="J376" s="158"/>
      <c r="K376" s="158"/>
      <c r="L376" s="161"/>
      <c r="M376" s="162"/>
      <c r="N376" s="158"/>
      <c r="O376" s="158"/>
      <c r="P376" s="158"/>
      <c r="Q376" s="158"/>
      <c r="R376" s="158"/>
      <c r="S376" s="158"/>
      <c r="T376" s="163"/>
      <c r="AT376" s="164" t="s">
        <v>140</v>
      </c>
      <c r="AU376" s="164" t="s">
        <v>75</v>
      </c>
      <c r="AV376" s="164" t="s">
        <v>71</v>
      </c>
      <c r="AW376" s="164" t="s">
        <v>95</v>
      </c>
      <c r="AX376" s="164" t="s">
        <v>67</v>
      </c>
      <c r="AY376" s="164" t="s">
        <v>131</v>
      </c>
    </row>
    <row r="377" spans="2:65" s="6" customFormat="1" ht="15.75" customHeight="1" x14ac:dyDescent="0.3">
      <c r="B377" s="165"/>
      <c r="C377" s="166"/>
      <c r="D377" s="167" t="s">
        <v>140</v>
      </c>
      <c r="E377" s="166"/>
      <c r="F377" s="168" t="s">
        <v>402</v>
      </c>
      <c r="G377" s="166"/>
      <c r="H377" s="169">
        <v>157.32</v>
      </c>
      <c r="J377" s="166"/>
      <c r="K377" s="166"/>
      <c r="L377" s="170"/>
      <c r="M377" s="171"/>
      <c r="N377" s="166"/>
      <c r="O377" s="166"/>
      <c r="P377" s="166"/>
      <c r="Q377" s="166"/>
      <c r="R377" s="166"/>
      <c r="S377" s="166"/>
      <c r="T377" s="172"/>
      <c r="AT377" s="173" t="s">
        <v>140</v>
      </c>
      <c r="AU377" s="173" t="s">
        <v>75</v>
      </c>
      <c r="AV377" s="173" t="s">
        <v>75</v>
      </c>
      <c r="AW377" s="173" t="s">
        <v>95</v>
      </c>
      <c r="AX377" s="173" t="s">
        <v>67</v>
      </c>
      <c r="AY377" s="173" t="s">
        <v>131</v>
      </c>
    </row>
    <row r="378" spans="2:65" s="6" customFormat="1" ht="15.75" customHeight="1" x14ac:dyDescent="0.3">
      <c r="B378" s="165"/>
      <c r="C378" s="166"/>
      <c r="D378" s="167" t="s">
        <v>140</v>
      </c>
      <c r="E378" s="166"/>
      <c r="F378" s="168" t="s">
        <v>403</v>
      </c>
      <c r="G378" s="166"/>
      <c r="H378" s="169">
        <v>-25.2</v>
      </c>
      <c r="J378" s="166"/>
      <c r="K378" s="166"/>
      <c r="L378" s="170"/>
      <c r="M378" s="171"/>
      <c r="N378" s="166"/>
      <c r="O378" s="166"/>
      <c r="P378" s="166"/>
      <c r="Q378" s="166"/>
      <c r="R378" s="166"/>
      <c r="S378" s="166"/>
      <c r="T378" s="172"/>
      <c r="AT378" s="173" t="s">
        <v>140</v>
      </c>
      <c r="AU378" s="173" t="s">
        <v>75</v>
      </c>
      <c r="AV378" s="173" t="s">
        <v>75</v>
      </c>
      <c r="AW378" s="173" t="s">
        <v>95</v>
      </c>
      <c r="AX378" s="173" t="s">
        <v>67</v>
      </c>
      <c r="AY378" s="173" t="s">
        <v>131</v>
      </c>
    </row>
    <row r="379" spans="2:65" s="6" customFormat="1" ht="15.75" customHeight="1" x14ac:dyDescent="0.3">
      <c r="B379" s="165"/>
      <c r="C379" s="166"/>
      <c r="D379" s="167" t="s">
        <v>140</v>
      </c>
      <c r="E379" s="166"/>
      <c r="F379" s="168" t="s">
        <v>404</v>
      </c>
      <c r="G379" s="166"/>
      <c r="H379" s="169">
        <v>-6.25</v>
      </c>
      <c r="J379" s="166"/>
      <c r="K379" s="166"/>
      <c r="L379" s="170"/>
      <c r="M379" s="171"/>
      <c r="N379" s="166"/>
      <c r="O379" s="166"/>
      <c r="P379" s="166"/>
      <c r="Q379" s="166"/>
      <c r="R379" s="166"/>
      <c r="S379" s="166"/>
      <c r="T379" s="172"/>
      <c r="AT379" s="173" t="s">
        <v>140</v>
      </c>
      <c r="AU379" s="173" t="s">
        <v>75</v>
      </c>
      <c r="AV379" s="173" t="s">
        <v>75</v>
      </c>
      <c r="AW379" s="173" t="s">
        <v>95</v>
      </c>
      <c r="AX379" s="173" t="s">
        <v>67</v>
      </c>
      <c r="AY379" s="173" t="s">
        <v>131</v>
      </c>
    </row>
    <row r="380" spans="2:65" s="6" customFormat="1" ht="15.75" customHeight="1" x14ac:dyDescent="0.3">
      <c r="B380" s="165"/>
      <c r="C380" s="166"/>
      <c r="D380" s="167" t="s">
        <v>140</v>
      </c>
      <c r="E380" s="166"/>
      <c r="F380" s="168" t="s">
        <v>405</v>
      </c>
      <c r="G380" s="166"/>
      <c r="H380" s="169">
        <v>-2.2400000000000002</v>
      </c>
      <c r="J380" s="166"/>
      <c r="K380" s="166"/>
      <c r="L380" s="170"/>
      <c r="M380" s="171"/>
      <c r="N380" s="166"/>
      <c r="O380" s="166"/>
      <c r="P380" s="166"/>
      <c r="Q380" s="166"/>
      <c r="R380" s="166"/>
      <c r="S380" s="166"/>
      <c r="T380" s="172"/>
      <c r="AT380" s="173" t="s">
        <v>140</v>
      </c>
      <c r="AU380" s="173" t="s">
        <v>75</v>
      </c>
      <c r="AV380" s="173" t="s">
        <v>75</v>
      </c>
      <c r="AW380" s="173" t="s">
        <v>95</v>
      </c>
      <c r="AX380" s="173" t="s">
        <v>67</v>
      </c>
      <c r="AY380" s="173" t="s">
        <v>131</v>
      </c>
    </row>
    <row r="381" spans="2:65" s="6" customFormat="1" ht="15.75" customHeight="1" x14ac:dyDescent="0.3">
      <c r="B381" s="174"/>
      <c r="C381" s="175"/>
      <c r="D381" s="167" t="s">
        <v>140</v>
      </c>
      <c r="E381" s="175"/>
      <c r="F381" s="176" t="s">
        <v>151</v>
      </c>
      <c r="G381" s="175"/>
      <c r="H381" s="177">
        <v>123.63</v>
      </c>
      <c r="J381" s="175"/>
      <c r="K381" s="175"/>
      <c r="L381" s="178"/>
      <c r="M381" s="179"/>
      <c r="N381" s="175"/>
      <c r="O381" s="175"/>
      <c r="P381" s="175"/>
      <c r="Q381" s="175"/>
      <c r="R381" s="175"/>
      <c r="S381" s="175"/>
      <c r="T381" s="180"/>
      <c r="AT381" s="181" t="s">
        <v>140</v>
      </c>
      <c r="AU381" s="181" t="s">
        <v>75</v>
      </c>
      <c r="AV381" s="181" t="s">
        <v>81</v>
      </c>
      <c r="AW381" s="181" t="s">
        <v>95</v>
      </c>
      <c r="AX381" s="181" t="s">
        <v>71</v>
      </c>
      <c r="AY381" s="181" t="s">
        <v>131</v>
      </c>
    </row>
    <row r="382" spans="2:65" s="6" customFormat="1" ht="15.75" customHeight="1" x14ac:dyDescent="0.3">
      <c r="B382" s="23"/>
      <c r="C382" s="145" t="s">
        <v>406</v>
      </c>
      <c r="D382" s="145" t="s">
        <v>134</v>
      </c>
      <c r="E382" s="146" t="s">
        <v>407</v>
      </c>
      <c r="F382" s="147" t="s">
        <v>408</v>
      </c>
      <c r="G382" s="148" t="s">
        <v>137</v>
      </c>
      <c r="H382" s="149">
        <v>380.61</v>
      </c>
      <c r="I382" s="150"/>
      <c r="J382" s="151">
        <f>ROUND($I$382*$H$382,1)</f>
        <v>0</v>
      </c>
      <c r="K382" s="147" t="s">
        <v>138</v>
      </c>
      <c r="L382" s="43"/>
      <c r="M382" s="152"/>
      <c r="N382" s="153" t="s">
        <v>38</v>
      </c>
      <c r="O382" s="24"/>
      <c r="P382" s="154">
        <f>$O$382*$H$382</f>
        <v>0</v>
      </c>
      <c r="Q382" s="154">
        <v>0</v>
      </c>
      <c r="R382" s="154">
        <f>$Q$382*$H$382</f>
        <v>0</v>
      </c>
      <c r="S382" s="154">
        <v>2.7220000000000001E-2</v>
      </c>
      <c r="T382" s="155">
        <f>$S$382*$H$382</f>
        <v>10.3602042</v>
      </c>
      <c r="AR382" s="89" t="s">
        <v>266</v>
      </c>
      <c r="AT382" s="89" t="s">
        <v>134</v>
      </c>
      <c r="AU382" s="89" t="s">
        <v>75</v>
      </c>
      <c r="AY382" s="6" t="s">
        <v>131</v>
      </c>
      <c r="BE382" s="156">
        <f>IF($N$382="základní",$J$382,0)</f>
        <v>0</v>
      </c>
      <c r="BF382" s="156">
        <f>IF($N$382="snížená",$J$382,0)</f>
        <v>0</v>
      </c>
      <c r="BG382" s="156">
        <f>IF($N$382="zákl. přenesená",$J$382,0)</f>
        <v>0</v>
      </c>
      <c r="BH382" s="156">
        <f>IF($N$382="sníž. přenesená",$J$382,0)</f>
        <v>0</v>
      </c>
      <c r="BI382" s="156">
        <f>IF($N$382="nulová",$J$382,0)</f>
        <v>0</v>
      </c>
      <c r="BJ382" s="89" t="s">
        <v>71</v>
      </c>
      <c r="BK382" s="156">
        <f>ROUND($I$382*$H$382,1)</f>
        <v>0</v>
      </c>
      <c r="BL382" s="89" t="s">
        <v>266</v>
      </c>
      <c r="BM382" s="89" t="s">
        <v>409</v>
      </c>
    </row>
    <row r="383" spans="2:65" s="6" customFormat="1" ht="15.75" customHeight="1" x14ac:dyDescent="0.3">
      <c r="B383" s="165"/>
      <c r="C383" s="166"/>
      <c r="D383" s="159" t="s">
        <v>140</v>
      </c>
      <c r="E383" s="168"/>
      <c r="F383" s="168" t="s">
        <v>410</v>
      </c>
      <c r="G383" s="166"/>
      <c r="H383" s="169">
        <v>8.01</v>
      </c>
      <c r="J383" s="166"/>
      <c r="K383" s="166"/>
      <c r="L383" s="170"/>
      <c r="M383" s="171"/>
      <c r="N383" s="166"/>
      <c r="O383" s="166"/>
      <c r="P383" s="166"/>
      <c r="Q383" s="166"/>
      <c r="R383" s="166"/>
      <c r="S383" s="166"/>
      <c r="T383" s="172"/>
      <c r="AT383" s="173" t="s">
        <v>140</v>
      </c>
      <c r="AU383" s="173" t="s">
        <v>75</v>
      </c>
      <c r="AV383" s="173" t="s">
        <v>75</v>
      </c>
      <c r="AW383" s="173" t="s">
        <v>95</v>
      </c>
      <c r="AX383" s="173" t="s">
        <v>67</v>
      </c>
      <c r="AY383" s="173" t="s">
        <v>131</v>
      </c>
    </row>
    <row r="384" spans="2:65" s="6" customFormat="1" ht="15.75" customHeight="1" x14ac:dyDescent="0.3">
      <c r="B384" s="165"/>
      <c r="C384" s="166"/>
      <c r="D384" s="167" t="s">
        <v>140</v>
      </c>
      <c r="E384" s="166"/>
      <c r="F384" s="168" t="s">
        <v>411</v>
      </c>
      <c r="G384" s="166"/>
      <c r="H384" s="169">
        <v>6.87</v>
      </c>
      <c r="J384" s="166"/>
      <c r="K384" s="166"/>
      <c r="L384" s="170"/>
      <c r="M384" s="171"/>
      <c r="N384" s="166"/>
      <c r="O384" s="166"/>
      <c r="P384" s="166"/>
      <c r="Q384" s="166"/>
      <c r="R384" s="166"/>
      <c r="S384" s="166"/>
      <c r="T384" s="172"/>
      <c r="AT384" s="173" t="s">
        <v>140</v>
      </c>
      <c r="AU384" s="173" t="s">
        <v>75</v>
      </c>
      <c r="AV384" s="173" t="s">
        <v>75</v>
      </c>
      <c r="AW384" s="173" t="s">
        <v>95</v>
      </c>
      <c r="AX384" s="173" t="s">
        <v>67</v>
      </c>
      <c r="AY384" s="173" t="s">
        <v>131</v>
      </c>
    </row>
    <row r="385" spans="2:65" s="6" customFormat="1" ht="15.75" customHeight="1" x14ac:dyDescent="0.3">
      <c r="B385" s="165"/>
      <c r="C385" s="166"/>
      <c r="D385" s="167" t="s">
        <v>140</v>
      </c>
      <c r="E385" s="166"/>
      <c r="F385" s="168" t="s">
        <v>412</v>
      </c>
      <c r="G385" s="166"/>
      <c r="H385" s="169">
        <v>18.350000000000001</v>
      </c>
      <c r="J385" s="166"/>
      <c r="K385" s="166"/>
      <c r="L385" s="170"/>
      <c r="M385" s="171"/>
      <c r="N385" s="166"/>
      <c r="O385" s="166"/>
      <c r="P385" s="166"/>
      <c r="Q385" s="166"/>
      <c r="R385" s="166"/>
      <c r="S385" s="166"/>
      <c r="T385" s="172"/>
      <c r="AT385" s="173" t="s">
        <v>140</v>
      </c>
      <c r="AU385" s="173" t="s">
        <v>75</v>
      </c>
      <c r="AV385" s="173" t="s">
        <v>75</v>
      </c>
      <c r="AW385" s="173" t="s">
        <v>95</v>
      </c>
      <c r="AX385" s="173" t="s">
        <v>67</v>
      </c>
      <c r="AY385" s="173" t="s">
        <v>131</v>
      </c>
    </row>
    <row r="386" spans="2:65" s="6" customFormat="1" ht="15.75" customHeight="1" x14ac:dyDescent="0.3">
      <c r="B386" s="165"/>
      <c r="C386" s="166"/>
      <c r="D386" s="167" t="s">
        <v>140</v>
      </c>
      <c r="E386" s="166"/>
      <c r="F386" s="168" t="s">
        <v>413</v>
      </c>
      <c r="G386" s="166"/>
      <c r="H386" s="169">
        <v>3.24</v>
      </c>
      <c r="J386" s="166"/>
      <c r="K386" s="166"/>
      <c r="L386" s="170"/>
      <c r="M386" s="171"/>
      <c r="N386" s="166"/>
      <c r="O386" s="166"/>
      <c r="P386" s="166"/>
      <c r="Q386" s="166"/>
      <c r="R386" s="166"/>
      <c r="S386" s="166"/>
      <c r="T386" s="172"/>
      <c r="AT386" s="173" t="s">
        <v>140</v>
      </c>
      <c r="AU386" s="173" t="s">
        <v>75</v>
      </c>
      <c r="AV386" s="173" t="s">
        <v>75</v>
      </c>
      <c r="AW386" s="173" t="s">
        <v>95</v>
      </c>
      <c r="AX386" s="173" t="s">
        <v>67</v>
      </c>
      <c r="AY386" s="173" t="s">
        <v>131</v>
      </c>
    </row>
    <row r="387" spans="2:65" s="6" customFormat="1" ht="15.75" customHeight="1" x14ac:dyDescent="0.3">
      <c r="B387" s="165"/>
      <c r="C387" s="166"/>
      <c r="D387" s="167" t="s">
        <v>140</v>
      </c>
      <c r="E387" s="166"/>
      <c r="F387" s="168" t="s">
        <v>414</v>
      </c>
      <c r="G387" s="166"/>
      <c r="H387" s="169">
        <v>29.36</v>
      </c>
      <c r="J387" s="166"/>
      <c r="K387" s="166"/>
      <c r="L387" s="170"/>
      <c r="M387" s="171"/>
      <c r="N387" s="166"/>
      <c r="O387" s="166"/>
      <c r="P387" s="166"/>
      <c r="Q387" s="166"/>
      <c r="R387" s="166"/>
      <c r="S387" s="166"/>
      <c r="T387" s="172"/>
      <c r="AT387" s="173" t="s">
        <v>140</v>
      </c>
      <c r="AU387" s="173" t="s">
        <v>75</v>
      </c>
      <c r="AV387" s="173" t="s">
        <v>75</v>
      </c>
      <c r="AW387" s="173" t="s">
        <v>95</v>
      </c>
      <c r="AX387" s="173" t="s">
        <v>67</v>
      </c>
      <c r="AY387" s="173" t="s">
        <v>131</v>
      </c>
    </row>
    <row r="388" spans="2:65" s="6" customFormat="1" ht="15.75" customHeight="1" x14ac:dyDescent="0.3">
      <c r="B388" s="165"/>
      <c r="C388" s="166"/>
      <c r="D388" s="167" t="s">
        <v>140</v>
      </c>
      <c r="E388" s="166"/>
      <c r="F388" s="168" t="s">
        <v>415</v>
      </c>
      <c r="G388" s="166"/>
      <c r="H388" s="169">
        <v>51.38</v>
      </c>
      <c r="J388" s="166"/>
      <c r="K388" s="166"/>
      <c r="L388" s="170"/>
      <c r="M388" s="171"/>
      <c r="N388" s="166"/>
      <c r="O388" s="166"/>
      <c r="P388" s="166"/>
      <c r="Q388" s="166"/>
      <c r="R388" s="166"/>
      <c r="S388" s="166"/>
      <c r="T388" s="172"/>
      <c r="AT388" s="173" t="s">
        <v>140</v>
      </c>
      <c r="AU388" s="173" t="s">
        <v>75</v>
      </c>
      <c r="AV388" s="173" t="s">
        <v>75</v>
      </c>
      <c r="AW388" s="173" t="s">
        <v>95</v>
      </c>
      <c r="AX388" s="173" t="s">
        <v>67</v>
      </c>
      <c r="AY388" s="173" t="s">
        <v>131</v>
      </c>
    </row>
    <row r="389" spans="2:65" s="6" customFormat="1" ht="15.75" customHeight="1" x14ac:dyDescent="0.3">
      <c r="B389" s="165"/>
      <c r="C389" s="166"/>
      <c r="D389" s="167" t="s">
        <v>140</v>
      </c>
      <c r="E389" s="166"/>
      <c r="F389" s="168" t="s">
        <v>416</v>
      </c>
      <c r="G389" s="166"/>
      <c r="H389" s="169">
        <v>263.39999999999998</v>
      </c>
      <c r="J389" s="166"/>
      <c r="K389" s="166"/>
      <c r="L389" s="170"/>
      <c r="M389" s="171"/>
      <c r="N389" s="166"/>
      <c r="O389" s="166"/>
      <c r="P389" s="166"/>
      <c r="Q389" s="166"/>
      <c r="R389" s="166"/>
      <c r="S389" s="166"/>
      <c r="T389" s="172"/>
      <c r="AT389" s="173" t="s">
        <v>140</v>
      </c>
      <c r="AU389" s="173" t="s">
        <v>75</v>
      </c>
      <c r="AV389" s="173" t="s">
        <v>75</v>
      </c>
      <c r="AW389" s="173" t="s">
        <v>95</v>
      </c>
      <c r="AX389" s="173" t="s">
        <v>67</v>
      </c>
      <c r="AY389" s="173" t="s">
        <v>131</v>
      </c>
    </row>
    <row r="390" spans="2:65" s="6" customFormat="1" ht="15.75" customHeight="1" x14ac:dyDescent="0.3">
      <c r="B390" s="174"/>
      <c r="C390" s="175"/>
      <c r="D390" s="167" t="s">
        <v>140</v>
      </c>
      <c r="E390" s="175"/>
      <c r="F390" s="176" t="s">
        <v>151</v>
      </c>
      <c r="G390" s="175"/>
      <c r="H390" s="177">
        <v>380.61</v>
      </c>
      <c r="J390" s="175"/>
      <c r="K390" s="175"/>
      <c r="L390" s="178"/>
      <c r="M390" s="179"/>
      <c r="N390" s="175"/>
      <c r="O390" s="175"/>
      <c r="P390" s="175"/>
      <c r="Q390" s="175"/>
      <c r="R390" s="175"/>
      <c r="S390" s="175"/>
      <c r="T390" s="180"/>
      <c r="AT390" s="181" t="s">
        <v>140</v>
      </c>
      <c r="AU390" s="181" t="s">
        <v>75</v>
      </c>
      <c r="AV390" s="181" t="s">
        <v>81</v>
      </c>
      <c r="AW390" s="181" t="s">
        <v>95</v>
      </c>
      <c r="AX390" s="181" t="s">
        <v>71</v>
      </c>
      <c r="AY390" s="181" t="s">
        <v>131</v>
      </c>
    </row>
    <row r="391" spans="2:65" s="6" customFormat="1" ht="15.75" customHeight="1" x14ac:dyDescent="0.3">
      <c r="B391" s="23"/>
      <c r="C391" s="145" t="s">
        <v>417</v>
      </c>
      <c r="D391" s="145" t="s">
        <v>134</v>
      </c>
      <c r="E391" s="146" t="s">
        <v>418</v>
      </c>
      <c r="F391" s="147" t="s">
        <v>419</v>
      </c>
      <c r="G391" s="148" t="s">
        <v>137</v>
      </c>
      <c r="H391" s="149">
        <v>117.21</v>
      </c>
      <c r="I391" s="150"/>
      <c r="J391" s="151">
        <f>ROUND($I$391*$H$391,1)</f>
        <v>0</v>
      </c>
      <c r="K391" s="147" t="s">
        <v>138</v>
      </c>
      <c r="L391" s="43"/>
      <c r="M391" s="152"/>
      <c r="N391" s="153" t="s">
        <v>38</v>
      </c>
      <c r="O391" s="24"/>
      <c r="P391" s="154">
        <f>$O$391*$H$391</f>
        <v>0</v>
      </c>
      <c r="Q391" s="154">
        <v>3.5000000000000001E-3</v>
      </c>
      <c r="R391" s="154">
        <f>$Q$391*$H$391</f>
        <v>0.41023499999999996</v>
      </c>
      <c r="S391" s="154">
        <v>0</v>
      </c>
      <c r="T391" s="155">
        <f>$S$391*$H$391</f>
        <v>0</v>
      </c>
      <c r="AR391" s="89" t="s">
        <v>266</v>
      </c>
      <c r="AT391" s="89" t="s">
        <v>134</v>
      </c>
      <c r="AU391" s="89" t="s">
        <v>75</v>
      </c>
      <c r="AY391" s="6" t="s">
        <v>131</v>
      </c>
      <c r="BE391" s="156">
        <f>IF($N$391="základní",$J$391,0)</f>
        <v>0</v>
      </c>
      <c r="BF391" s="156">
        <f>IF($N$391="snížená",$J$391,0)</f>
        <v>0</v>
      </c>
      <c r="BG391" s="156">
        <f>IF($N$391="zákl. přenesená",$J$391,0)</f>
        <v>0</v>
      </c>
      <c r="BH391" s="156">
        <f>IF($N$391="sníž. přenesená",$J$391,0)</f>
        <v>0</v>
      </c>
      <c r="BI391" s="156">
        <f>IF($N$391="nulová",$J$391,0)</f>
        <v>0</v>
      </c>
      <c r="BJ391" s="89" t="s">
        <v>71</v>
      </c>
      <c r="BK391" s="156">
        <f>ROUND($I$391*$H$391,1)</f>
        <v>0</v>
      </c>
      <c r="BL391" s="89" t="s">
        <v>266</v>
      </c>
      <c r="BM391" s="89" t="s">
        <v>420</v>
      </c>
    </row>
    <row r="392" spans="2:65" s="6" customFormat="1" ht="15.75" customHeight="1" x14ac:dyDescent="0.3">
      <c r="B392" s="157"/>
      <c r="C392" s="158"/>
      <c r="D392" s="159" t="s">
        <v>140</v>
      </c>
      <c r="E392" s="160"/>
      <c r="F392" s="160" t="s">
        <v>421</v>
      </c>
      <c r="G392" s="158"/>
      <c r="H392" s="158"/>
      <c r="J392" s="158"/>
      <c r="K392" s="158"/>
      <c r="L392" s="161"/>
      <c r="M392" s="162"/>
      <c r="N392" s="158"/>
      <c r="O392" s="158"/>
      <c r="P392" s="158"/>
      <c r="Q392" s="158"/>
      <c r="R392" s="158"/>
      <c r="S392" s="158"/>
      <c r="T392" s="163"/>
      <c r="AT392" s="164" t="s">
        <v>140</v>
      </c>
      <c r="AU392" s="164" t="s">
        <v>75</v>
      </c>
      <c r="AV392" s="164" t="s">
        <v>71</v>
      </c>
      <c r="AW392" s="164" t="s">
        <v>95</v>
      </c>
      <c r="AX392" s="164" t="s">
        <v>67</v>
      </c>
      <c r="AY392" s="164" t="s">
        <v>131</v>
      </c>
    </row>
    <row r="393" spans="2:65" s="6" customFormat="1" ht="15.75" customHeight="1" x14ac:dyDescent="0.3">
      <c r="B393" s="165"/>
      <c r="C393" s="166"/>
      <c r="D393" s="167" t="s">
        <v>140</v>
      </c>
      <c r="E393" s="166"/>
      <c r="F393" s="168" t="s">
        <v>410</v>
      </c>
      <c r="G393" s="166"/>
      <c r="H393" s="169">
        <v>8.01</v>
      </c>
      <c r="J393" s="166"/>
      <c r="K393" s="166"/>
      <c r="L393" s="170"/>
      <c r="M393" s="171"/>
      <c r="N393" s="166"/>
      <c r="O393" s="166"/>
      <c r="P393" s="166"/>
      <c r="Q393" s="166"/>
      <c r="R393" s="166"/>
      <c r="S393" s="166"/>
      <c r="T393" s="172"/>
      <c r="AT393" s="173" t="s">
        <v>140</v>
      </c>
      <c r="AU393" s="173" t="s">
        <v>75</v>
      </c>
      <c r="AV393" s="173" t="s">
        <v>75</v>
      </c>
      <c r="AW393" s="173" t="s">
        <v>95</v>
      </c>
      <c r="AX393" s="173" t="s">
        <v>67</v>
      </c>
      <c r="AY393" s="173" t="s">
        <v>131</v>
      </c>
    </row>
    <row r="394" spans="2:65" s="6" customFormat="1" ht="15.75" customHeight="1" x14ac:dyDescent="0.3">
      <c r="B394" s="165"/>
      <c r="C394" s="166"/>
      <c r="D394" s="167" t="s">
        <v>140</v>
      </c>
      <c r="E394" s="166"/>
      <c r="F394" s="168" t="s">
        <v>411</v>
      </c>
      <c r="G394" s="166"/>
      <c r="H394" s="169">
        <v>6.87</v>
      </c>
      <c r="J394" s="166"/>
      <c r="K394" s="166"/>
      <c r="L394" s="170"/>
      <c r="M394" s="171"/>
      <c r="N394" s="166"/>
      <c r="O394" s="166"/>
      <c r="P394" s="166"/>
      <c r="Q394" s="166"/>
      <c r="R394" s="166"/>
      <c r="S394" s="166"/>
      <c r="T394" s="172"/>
      <c r="AT394" s="173" t="s">
        <v>140</v>
      </c>
      <c r="AU394" s="173" t="s">
        <v>75</v>
      </c>
      <c r="AV394" s="173" t="s">
        <v>75</v>
      </c>
      <c r="AW394" s="173" t="s">
        <v>95</v>
      </c>
      <c r="AX394" s="173" t="s">
        <v>67</v>
      </c>
      <c r="AY394" s="173" t="s">
        <v>131</v>
      </c>
    </row>
    <row r="395" spans="2:65" s="6" customFormat="1" ht="15.75" customHeight="1" x14ac:dyDescent="0.3">
      <c r="B395" s="165"/>
      <c r="C395" s="166"/>
      <c r="D395" s="167" t="s">
        <v>140</v>
      </c>
      <c r="E395" s="166"/>
      <c r="F395" s="168" t="s">
        <v>412</v>
      </c>
      <c r="G395" s="166"/>
      <c r="H395" s="169">
        <v>18.350000000000001</v>
      </c>
      <c r="J395" s="166"/>
      <c r="K395" s="166"/>
      <c r="L395" s="170"/>
      <c r="M395" s="171"/>
      <c r="N395" s="166"/>
      <c r="O395" s="166"/>
      <c r="P395" s="166"/>
      <c r="Q395" s="166"/>
      <c r="R395" s="166"/>
      <c r="S395" s="166"/>
      <c r="T395" s="172"/>
      <c r="AT395" s="173" t="s">
        <v>140</v>
      </c>
      <c r="AU395" s="173" t="s">
        <v>75</v>
      </c>
      <c r="AV395" s="173" t="s">
        <v>75</v>
      </c>
      <c r="AW395" s="173" t="s">
        <v>95</v>
      </c>
      <c r="AX395" s="173" t="s">
        <v>67</v>
      </c>
      <c r="AY395" s="173" t="s">
        <v>131</v>
      </c>
    </row>
    <row r="396" spans="2:65" s="6" customFormat="1" ht="15.75" customHeight="1" x14ac:dyDescent="0.3">
      <c r="B396" s="165"/>
      <c r="C396" s="166"/>
      <c r="D396" s="167" t="s">
        <v>140</v>
      </c>
      <c r="E396" s="166"/>
      <c r="F396" s="168" t="s">
        <v>413</v>
      </c>
      <c r="G396" s="166"/>
      <c r="H396" s="169">
        <v>3.24</v>
      </c>
      <c r="J396" s="166"/>
      <c r="K396" s="166"/>
      <c r="L396" s="170"/>
      <c r="M396" s="171"/>
      <c r="N396" s="166"/>
      <c r="O396" s="166"/>
      <c r="P396" s="166"/>
      <c r="Q396" s="166"/>
      <c r="R396" s="166"/>
      <c r="S396" s="166"/>
      <c r="T396" s="172"/>
      <c r="AT396" s="173" t="s">
        <v>140</v>
      </c>
      <c r="AU396" s="173" t="s">
        <v>75</v>
      </c>
      <c r="AV396" s="173" t="s">
        <v>75</v>
      </c>
      <c r="AW396" s="173" t="s">
        <v>95</v>
      </c>
      <c r="AX396" s="173" t="s">
        <v>67</v>
      </c>
      <c r="AY396" s="173" t="s">
        <v>131</v>
      </c>
    </row>
    <row r="397" spans="2:65" s="6" customFormat="1" ht="15.75" customHeight="1" x14ac:dyDescent="0.3">
      <c r="B397" s="165"/>
      <c r="C397" s="166"/>
      <c r="D397" s="167" t="s">
        <v>140</v>
      </c>
      <c r="E397" s="166"/>
      <c r="F397" s="168" t="s">
        <v>414</v>
      </c>
      <c r="G397" s="166"/>
      <c r="H397" s="169">
        <v>29.36</v>
      </c>
      <c r="J397" s="166"/>
      <c r="K397" s="166"/>
      <c r="L397" s="170"/>
      <c r="M397" s="171"/>
      <c r="N397" s="166"/>
      <c r="O397" s="166"/>
      <c r="P397" s="166"/>
      <c r="Q397" s="166"/>
      <c r="R397" s="166"/>
      <c r="S397" s="166"/>
      <c r="T397" s="172"/>
      <c r="AT397" s="173" t="s">
        <v>140</v>
      </c>
      <c r="AU397" s="173" t="s">
        <v>75</v>
      </c>
      <c r="AV397" s="173" t="s">
        <v>75</v>
      </c>
      <c r="AW397" s="173" t="s">
        <v>95</v>
      </c>
      <c r="AX397" s="173" t="s">
        <v>67</v>
      </c>
      <c r="AY397" s="173" t="s">
        <v>131</v>
      </c>
    </row>
    <row r="398" spans="2:65" s="6" customFormat="1" ht="15.75" customHeight="1" x14ac:dyDescent="0.3">
      <c r="B398" s="165"/>
      <c r="C398" s="166"/>
      <c r="D398" s="167" t="s">
        <v>140</v>
      </c>
      <c r="E398" s="166"/>
      <c r="F398" s="168" t="s">
        <v>415</v>
      </c>
      <c r="G398" s="166"/>
      <c r="H398" s="169">
        <v>51.38</v>
      </c>
      <c r="J398" s="166"/>
      <c r="K398" s="166"/>
      <c r="L398" s="170"/>
      <c r="M398" s="171"/>
      <c r="N398" s="166"/>
      <c r="O398" s="166"/>
      <c r="P398" s="166"/>
      <c r="Q398" s="166"/>
      <c r="R398" s="166"/>
      <c r="S398" s="166"/>
      <c r="T398" s="172"/>
      <c r="AT398" s="173" t="s">
        <v>140</v>
      </c>
      <c r="AU398" s="173" t="s">
        <v>75</v>
      </c>
      <c r="AV398" s="173" t="s">
        <v>75</v>
      </c>
      <c r="AW398" s="173" t="s">
        <v>95</v>
      </c>
      <c r="AX398" s="173" t="s">
        <v>67</v>
      </c>
      <c r="AY398" s="173" t="s">
        <v>131</v>
      </c>
    </row>
    <row r="399" spans="2:65" s="6" customFormat="1" ht="15.75" customHeight="1" x14ac:dyDescent="0.3">
      <c r="B399" s="174"/>
      <c r="C399" s="175"/>
      <c r="D399" s="167" t="s">
        <v>140</v>
      </c>
      <c r="E399" s="175"/>
      <c r="F399" s="176" t="s">
        <v>151</v>
      </c>
      <c r="G399" s="175"/>
      <c r="H399" s="177">
        <v>117.21</v>
      </c>
      <c r="J399" s="175"/>
      <c r="K399" s="175"/>
      <c r="L399" s="178"/>
      <c r="M399" s="179"/>
      <c r="N399" s="175"/>
      <c r="O399" s="175"/>
      <c r="P399" s="175"/>
      <c r="Q399" s="175"/>
      <c r="R399" s="175"/>
      <c r="S399" s="175"/>
      <c r="T399" s="180"/>
      <c r="AT399" s="181" t="s">
        <v>140</v>
      </c>
      <c r="AU399" s="181" t="s">
        <v>75</v>
      </c>
      <c r="AV399" s="181" t="s">
        <v>81</v>
      </c>
      <c r="AW399" s="181" t="s">
        <v>95</v>
      </c>
      <c r="AX399" s="181" t="s">
        <v>71</v>
      </c>
      <c r="AY399" s="181" t="s">
        <v>131</v>
      </c>
    </row>
    <row r="400" spans="2:65" s="6" customFormat="1" ht="15.75" customHeight="1" x14ac:dyDescent="0.3">
      <c r="B400" s="23"/>
      <c r="C400" s="190" t="s">
        <v>422</v>
      </c>
      <c r="D400" s="190" t="s">
        <v>291</v>
      </c>
      <c r="E400" s="191" t="s">
        <v>423</v>
      </c>
      <c r="F400" s="192" t="s">
        <v>424</v>
      </c>
      <c r="G400" s="193" t="s">
        <v>137</v>
      </c>
      <c r="H400" s="194">
        <v>128.93100000000001</v>
      </c>
      <c r="I400" s="195"/>
      <c r="J400" s="196">
        <f>ROUND($I$400*$H$400,1)</f>
        <v>0</v>
      </c>
      <c r="K400" s="192" t="s">
        <v>138</v>
      </c>
      <c r="L400" s="197"/>
      <c r="M400" s="198"/>
      <c r="N400" s="199" t="s">
        <v>38</v>
      </c>
      <c r="O400" s="24"/>
      <c r="P400" s="154">
        <f>$O$400*$H$400</f>
        <v>0</v>
      </c>
      <c r="Q400" s="154">
        <v>1.55E-2</v>
      </c>
      <c r="R400" s="154">
        <f>$Q$400*$H$400</f>
        <v>1.9984305000000002</v>
      </c>
      <c r="S400" s="154">
        <v>0</v>
      </c>
      <c r="T400" s="155">
        <f>$S$400*$H$400</f>
        <v>0</v>
      </c>
      <c r="AR400" s="89" t="s">
        <v>294</v>
      </c>
      <c r="AT400" s="89" t="s">
        <v>291</v>
      </c>
      <c r="AU400" s="89" t="s">
        <v>75</v>
      </c>
      <c r="AY400" s="6" t="s">
        <v>131</v>
      </c>
      <c r="BE400" s="156">
        <f>IF($N$400="základní",$J$400,0)</f>
        <v>0</v>
      </c>
      <c r="BF400" s="156">
        <f>IF($N$400="snížená",$J$400,0)</f>
        <v>0</v>
      </c>
      <c r="BG400" s="156">
        <f>IF($N$400="zákl. přenesená",$J$400,0)</f>
        <v>0</v>
      </c>
      <c r="BH400" s="156">
        <f>IF($N$400="sníž. přenesená",$J$400,0)</f>
        <v>0</v>
      </c>
      <c r="BI400" s="156">
        <f>IF($N$400="nulová",$J$400,0)</f>
        <v>0</v>
      </c>
      <c r="BJ400" s="89" t="s">
        <v>71</v>
      </c>
      <c r="BK400" s="156">
        <f>ROUND($I$400*$H$400,1)</f>
        <v>0</v>
      </c>
      <c r="BL400" s="89" t="s">
        <v>266</v>
      </c>
      <c r="BM400" s="89" t="s">
        <v>425</v>
      </c>
    </row>
    <row r="401" spans="2:65" s="6" customFormat="1" ht="15.75" customHeight="1" x14ac:dyDescent="0.3">
      <c r="B401" s="165"/>
      <c r="C401" s="166"/>
      <c r="D401" s="159" t="s">
        <v>140</v>
      </c>
      <c r="E401" s="168"/>
      <c r="F401" s="168" t="s">
        <v>426</v>
      </c>
      <c r="G401" s="166"/>
      <c r="H401" s="169">
        <v>128.93100000000001</v>
      </c>
      <c r="J401" s="166"/>
      <c r="K401" s="166"/>
      <c r="L401" s="170"/>
      <c r="M401" s="171"/>
      <c r="N401" s="166"/>
      <c r="O401" s="166"/>
      <c r="P401" s="166"/>
      <c r="Q401" s="166"/>
      <c r="R401" s="166"/>
      <c r="S401" s="166"/>
      <c r="T401" s="172"/>
      <c r="AT401" s="173" t="s">
        <v>140</v>
      </c>
      <c r="AU401" s="173" t="s">
        <v>75</v>
      </c>
      <c r="AV401" s="173" t="s">
        <v>75</v>
      </c>
      <c r="AW401" s="173" t="s">
        <v>95</v>
      </c>
      <c r="AX401" s="173" t="s">
        <v>71</v>
      </c>
      <c r="AY401" s="173" t="s">
        <v>131</v>
      </c>
    </row>
    <row r="402" spans="2:65" s="6" customFormat="1" ht="15.75" customHeight="1" x14ac:dyDescent="0.3">
      <c r="B402" s="23"/>
      <c r="C402" s="145" t="s">
        <v>427</v>
      </c>
      <c r="D402" s="145" t="s">
        <v>134</v>
      </c>
      <c r="E402" s="146" t="s">
        <v>428</v>
      </c>
      <c r="F402" s="147" t="s">
        <v>429</v>
      </c>
      <c r="G402" s="148" t="s">
        <v>137</v>
      </c>
      <c r="H402" s="149">
        <v>117.21</v>
      </c>
      <c r="I402" s="150"/>
      <c r="J402" s="151">
        <f>ROUND($I$402*$H$402,1)</f>
        <v>0</v>
      </c>
      <c r="K402" s="147" t="s">
        <v>138</v>
      </c>
      <c r="L402" s="43"/>
      <c r="M402" s="152"/>
      <c r="N402" s="153" t="s">
        <v>38</v>
      </c>
      <c r="O402" s="24"/>
      <c r="P402" s="154">
        <f>$O$402*$H$402</f>
        <v>0</v>
      </c>
      <c r="Q402" s="154">
        <v>0</v>
      </c>
      <c r="R402" s="154">
        <f>$Q$402*$H$402</f>
        <v>0</v>
      </c>
      <c r="S402" s="154">
        <v>0</v>
      </c>
      <c r="T402" s="155">
        <f>$S$402*$H$402</f>
        <v>0</v>
      </c>
      <c r="AR402" s="89" t="s">
        <v>266</v>
      </c>
      <c r="AT402" s="89" t="s">
        <v>134</v>
      </c>
      <c r="AU402" s="89" t="s">
        <v>75</v>
      </c>
      <c r="AY402" s="6" t="s">
        <v>131</v>
      </c>
      <c r="BE402" s="156">
        <f>IF($N$402="základní",$J$402,0)</f>
        <v>0</v>
      </c>
      <c r="BF402" s="156">
        <f>IF($N$402="snížená",$J$402,0)</f>
        <v>0</v>
      </c>
      <c r="BG402" s="156">
        <f>IF($N$402="zákl. přenesená",$J$402,0)</f>
        <v>0</v>
      </c>
      <c r="BH402" s="156">
        <f>IF($N$402="sníž. přenesená",$J$402,0)</f>
        <v>0</v>
      </c>
      <c r="BI402" s="156">
        <f>IF($N$402="nulová",$J$402,0)</f>
        <v>0</v>
      </c>
      <c r="BJ402" s="89" t="s">
        <v>71</v>
      </c>
      <c r="BK402" s="156">
        <f>ROUND($I$402*$H$402,1)</f>
        <v>0</v>
      </c>
      <c r="BL402" s="89" t="s">
        <v>266</v>
      </c>
      <c r="BM402" s="89" t="s">
        <v>430</v>
      </c>
    </row>
    <row r="403" spans="2:65" s="6" customFormat="1" ht="15.75" customHeight="1" x14ac:dyDescent="0.3">
      <c r="B403" s="157"/>
      <c r="C403" s="158"/>
      <c r="D403" s="159" t="s">
        <v>140</v>
      </c>
      <c r="E403" s="160"/>
      <c r="F403" s="160" t="s">
        <v>421</v>
      </c>
      <c r="G403" s="158"/>
      <c r="H403" s="158"/>
      <c r="J403" s="158"/>
      <c r="K403" s="158"/>
      <c r="L403" s="161"/>
      <c r="M403" s="162"/>
      <c r="N403" s="158"/>
      <c r="O403" s="158"/>
      <c r="P403" s="158"/>
      <c r="Q403" s="158"/>
      <c r="R403" s="158"/>
      <c r="S403" s="158"/>
      <c r="T403" s="163"/>
      <c r="AT403" s="164" t="s">
        <v>140</v>
      </c>
      <c r="AU403" s="164" t="s">
        <v>75</v>
      </c>
      <c r="AV403" s="164" t="s">
        <v>71</v>
      </c>
      <c r="AW403" s="164" t="s">
        <v>95</v>
      </c>
      <c r="AX403" s="164" t="s">
        <v>67</v>
      </c>
      <c r="AY403" s="164" t="s">
        <v>131</v>
      </c>
    </row>
    <row r="404" spans="2:65" s="6" customFormat="1" ht="15.75" customHeight="1" x14ac:dyDescent="0.3">
      <c r="B404" s="165"/>
      <c r="C404" s="166"/>
      <c r="D404" s="167" t="s">
        <v>140</v>
      </c>
      <c r="E404" s="166"/>
      <c r="F404" s="168" t="s">
        <v>410</v>
      </c>
      <c r="G404" s="166"/>
      <c r="H404" s="169">
        <v>8.01</v>
      </c>
      <c r="J404" s="166"/>
      <c r="K404" s="166"/>
      <c r="L404" s="170"/>
      <c r="M404" s="171"/>
      <c r="N404" s="166"/>
      <c r="O404" s="166"/>
      <c r="P404" s="166"/>
      <c r="Q404" s="166"/>
      <c r="R404" s="166"/>
      <c r="S404" s="166"/>
      <c r="T404" s="172"/>
      <c r="AT404" s="173" t="s">
        <v>140</v>
      </c>
      <c r="AU404" s="173" t="s">
        <v>75</v>
      </c>
      <c r="AV404" s="173" t="s">
        <v>75</v>
      </c>
      <c r="AW404" s="173" t="s">
        <v>95</v>
      </c>
      <c r="AX404" s="173" t="s">
        <v>67</v>
      </c>
      <c r="AY404" s="173" t="s">
        <v>131</v>
      </c>
    </row>
    <row r="405" spans="2:65" s="6" customFormat="1" ht="15.75" customHeight="1" x14ac:dyDescent="0.3">
      <c r="B405" s="165"/>
      <c r="C405" s="166"/>
      <c r="D405" s="167" t="s">
        <v>140</v>
      </c>
      <c r="E405" s="166"/>
      <c r="F405" s="168" t="s">
        <v>411</v>
      </c>
      <c r="G405" s="166"/>
      <c r="H405" s="169">
        <v>6.87</v>
      </c>
      <c r="J405" s="166"/>
      <c r="K405" s="166"/>
      <c r="L405" s="170"/>
      <c r="M405" s="171"/>
      <c r="N405" s="166"/>
      <c r="O405" s="166"/>
      <c r="P405" s="166"/>
      <c r="Q405" s="166"/>
      <c r="R405" s="166"/>
      <c r="S405" s="166"/>
      <c r="T405" s="172"/>
      <c r="AT405" s="173" t="s">
        <v>140</v>
      </c>
      <c r="AU405" s="173" t="s">
        <v>75</v>
      </c>
      <c r="AV405" s="173" t="s">
        <v>75</v>
      </c>
      <c r="AW405" s="173" t="s">
        <v>95</v>
      </c>
      <c r="AX405" s="173" t="s">
        <v>67</v>
      </c>
      <c r="AY405" s="173" t="s">
        <v>131</v>
      </c>
    </row>
    <row r="406" spans="2:65" s="6" customFormat="1" ht="15.75" customHeight="1" x14ac:dyDescent="0.3">
      <c r="B406" s="165"/>
      <c r="C406" s="166"/>
      <c r="D406" s="167" t="s">
        <v>140</v>
      </c>
      <c r="E406" s="166"/>
      <c r="F406" s="168" t="s">
        <v>412</v>
      </c>
      <c r="G406" s="166"/>
      <c r="H406" s="169">
        <v>18.350000000000001</v>
      </c>
      <c r="J406" s="166"/>
      <c r="K406" s="166"/>
      <c r="L406" s="170"/>
      <c r="M406" s="171"/>
      <c r="N406" s="166"/>
      <c r="O406" s="166"/>
      <c r="P406" s="166"/>
      <c r="Q406" s="166"/>
      <c r="R406" s="166"/>
      <c r="S406" s="166"/>
      <c r="T406" s="172"/>
      <c r="AT406" s="173" t="s">
        <v>140</v>
      </c>
      <c r="AU406" s="173" t="s">
        <v>75</v>
      </c>
      <c r="AV406" s="173" t="s">
        <v>75</v>
      </c>
      <c r="AW406" s="173" t="s">
        <v>95</v>
      </c>
      <c r="AX406" s="173" t="s">
        <v>67</v>
      </c>
      <c r="AY406" s="173" t="s">
        <v>131</v>
      </c>
    </row>
    <row r="407" spans="2:65" s="6" customFormat="1" ht="15.75" customHeight="1" x14ac:dyDescent="0.3">
      <c r="B407" s="165"/>
      <c r="C407" s="166"/>
      <c r="D407" s="167" t="s">
        <v>140</v>
      </c>
      <c r="E407" s="166"/>
      <c r="F407" s="168" t="s">
        <v>413</v>
      </c>
      <c r="G407" s="166"/>
      <c r="H407" s="169">
        <v>3.24</v>
      </c>
      <c r="J407" s="166"/>
      <c r="K407" s="166"/>
      <c r="L407" s="170"/>
      <c r="M407" s="171"/>
      <c r="N407" s="166"/>
      <c r="O407" s="166"/>
      <c r="P407" s="166"/>
      <c r="Q407" s="166"/>
      <c r="R407" s="166"/>
      <c r="S407" s="166"/>
      <c r="T407" s="172"/>
      <c r="AT407" s="173" t="s">
        <v>140</v>
      </c>
      <c r="AU407" s="173" t="s">
        <v>75</v>
      </c>
      <c r="AV407" s="173" t="s">
        <v>75</v>
      </c>
      <c r="AW407" s="173" t="s">
        <v>95</v>
      </c>
      <c r="AX407" s="173" t="s">
        <v>67</v>
      </c>
      <c r="AY407" s="173" t="s">
        <v>131</v>
      </c>
    </row>
    <row r="408" spans="2:65" s="6" customFormat="1" ht="15.75" customHeight="1" x14ac:dyDescent="0.3">
      <c r="B408" s="165"/>
      <c r="C408" s="166"/>
      <c r="D408" s="167" t="s">
        <v>140</v>
      </c>
      <c r="E408" s="166"/>
      <c r="F408" s="168" t="s">
        <v>414</v>
      </c>
      <c r="G408" s="166"/>
      <c r="H408" s="169">
        <v>29.36</v>
      </c>
      <c r="J408" s="166"/>
      <c r="K408" s="166"/>
      <c r="L408" s="170"/>
      <c r="M408" s="171"/>
      <c r="N408" s="166"/>
      <c r="O408" s="166"/>
      <c r="P408" s="166"/>
      <c r="Q408" s="166"/>
      <c r="R408" s="166"/>
      <c r="S408" s="166"/>
      <c r="T408" s="172"/>
      <c r="AT408" s="173" t="s">
        <v>140</v>
      </c>
      <c r="AU408" s="173" t="s">
        <v>75</v>
      </c>
      <c r="AV408" s="173" t="s">
        <v>75</v>
      </c>
      <c r="AW408" s="173" t="s">
        <v>95</v>
      </c>
      <c r="AX408" s="173" t="s">
        <v>67</v>
      </c>
      <c r="AY408" s="173" t="s">
        <v>131</v>
      </c>
    </row>
    <row r="409" spans="2:65" s="6" customFormat="1" ht="15.75" customHeight="1" x14ac:dyDescent="0.3">
      <c r="B409" s="165"/>
      <c r="C409" s="166"/>
      <c r="D409" s="167" t="s">
        <v>140</v>
      </c>
      <c r="E409" s="166"/>
      <c r="F409" s="168" t="s">
        <v>415</v>
      </c>
      <c r="G409" s="166"/>
      <c r="H409" s="169">
        <v>51.38</v>
      </c>
      <c r="J409" s="166"/>
      <c r="K409" s="166"/>
      <c r="L409" s="170"/>
      <c r="M409" s="171"/>
      <c r="N409" s="166"/>
      <c r="O409" s="166"/>
      <c r="P409" s="166"/>
      <c r="Q409" s="166"/>
      <c r="R409" s="166"/>
      <c r="S409" s="166"/>
      <c r="T409" s="172"/>
      <c r="AT409" s="173" t="s">
        <v>140</v>
      </c>
      <c r="AU409" s="173" t="s">
        <v>75</v>
      </c>
      <c r="AV409" s="173" t="s">
        <v>75</v>
      </c>
      <c r="AW409" s="173" t="s">
        <v>95</v>
      </c>
      <c r="AX409" s="173" t="s">
        <v>67</v>
      </c>
      <c r="AY409" s="173" t="s">
        <v>131</v>
      </c>
    </row>
    <row r="410" spans="2:65" s="6" customFormat="1" ht="15.75" customHeight="1" x14ac:dyDescent="0.3">
      <c r="B410" s="174"/>
      <c r="C410" s="175"/>
      <c r="D410" s="167" t="s">
        <v>140</v>
      </c>
      <c r="E410" s="175"/>
      <c r="F410" s="176" t="s">
        <v>151</v>
      </c>
      <c r="G410" s="175"/>
      <c r="H410" s="177">
        <v>117.21</v>
      </c>
      <c r="J410" s="175"/>
      <c r="K410" s="175"/>
      <c r="L410" s="178"/>
      <c r="M410" s="179"/>
      <c r="N410" s="175"/>
      <c r="O410" s="175"/>
      <c r="P410" s="175"/>
      <c r="Q410" s="175"/>
      <c r="R410" s="175"/>
      <c r="S410" s="175"/>
      <c r="T410" s="180"/>
      <c r="AT410" s="181" t="s">
        <v>140</v>
      </c>
      <c r="AU410" s="181" t="s">
        <v>75</v>
      </c>
      <c r="AV410" s="181" t="s">
        <v>81</v>
      </c>
      <c r="AW410" s="181" t="s">
        <v>95</v>
      </c>
      <c r="AX410" s="181" t="s">
        <v>71</v>
      </c>
      <c r="AY410" s="181" t="s">
        <v>131</v>
      </c>
    </row>
    <row r="411" spans="2:65" s="6" customFormat="1" ht="15.75" customHeight="1" x14ac:dyDescent="0.3">
      <c r="B411" s="23"/>
      <c r="C411" s="145" t="s">
        <v>431</v>
      </c>
      <c r="D411" s="145" t="s">
        <v>134</v>
      </c>
      <c r="E411" s="146" t="s">
        <v>432</v>
      </c>
      <c r="F411" s="147" t="s">
        <v>433</v>
      </c>
      <c r="G411" s="148" t="s">
        <v>137</v>
      </c>
      <c r="H411" s="149">
        <v>117.21</v>
      </c>
      <c r="I411" s="150"/>
      <c r="J411" s="151">
        <f>ROUND($I$411*$H$411,1)</f>
        <v>0</v>
      </c>
      <c r="K411" s="147" t="s">
        <v>138</v>
      </c>
      <c r="L411" s="43"/>
      <c r="M411" s="152"/>
      <c r="N411" s="153" t="s">
        <v>38</v>
      </c>
      <c r="O411" s="24"/>
      <c r="P411" s="154">
        <f>$O$411*$H$411</f>
        <v>0</v>
      </c>
      <c r="Q411" s="154">
        <v>2.9999999999999997E-4</v>
      </c>
      <c r="R411" s="154">
        <f>$Q$411*$H$411</f>
        <v>3.5162999999999993E-2</v>
      </c>
      <c r="S411" s="154">
        <v>0</v>
      </c>
      <c r="T411" s="155">
        <f>$S$411*$H$411</f>
        <v>0</v>
      </c>
      <c r="AR411" s="89" t="s">
        <v>266</v>
      </c>
      <c r="AT411" s="89" t="s">
        <v>134</v>
      </c>
      <c r="AU411" s="89" t="s">
        <v>75</v>
      </c>
      <c r="AY411" s="6" t="s">
        <v>131</v>
      </c>
      <c r="BE411" s="156">
        <f>IF($N$411="základní",$J$411,0)</f>
        <v>0</v>
      </c>
      <c r="BF411" s="156">
        <f>IF($N$411="snížená",$J$411,0)</f>
        <v>0</v>
      </c>
      <c r="BG411" s="156">
        <f>IF($N$411="zákl. přenesená",$J$411,0)</f>
        <v>0</v>
      </c>
      <c r="BH411" s="156">
        <f>IF($N$411="sníž. přenesená",$J$411,0)</f>
        <v>0</v>
      </c>
      <c r="BI411" s="156">
        <f>IF($N$411="nulová",$J$411,0)</f>
        <v>0</v>
      </c>
      <c r="BJ411" s="89" t="s">
        <v>71</v>
      </c>
      <c r="BK411" s="156">
        <f>ROUND($I$411*$H$411,1)</f>
        <v>0</v>
      </c>
      <c r="BL411" s="89" t="s">
        <v>266</v>
      </c>
      <c r="BM411" s="89" t="s">
        <v>434</v>
      </c>
    </row>
    <row r="412" spans="2:65" s="6" customFormat="1" ht="15.75" customHeight="1" x14ac:dyDescent="0.3">
      <c r="B412" s="157"/>
      <c r="C412" s="158"/>
      <c r="D412" s="159" t="s">
        <v>140</v>
      </c>
      <c r="E412" s="160"/>
      <c r="F412" s="160" t="s">
        <v>421</v>
      </c>
      <c r="G412" s="158"/>
      <c r="H412" s="158"/>
      <c r="J412" s="158"/>
      <c r="K412" s="158"/>
      <c r="L412" s="161"/>
      <c r="M412" s="162"/>
      <c r="N412" s="158"/>
      <c r="O412" s="158"/>
      <c r="P412" s="158"/>
      <c r="Q412" s="158"/>
      <c r="R412" s="158"/>
      <c r="S412" s="158"/>
      <c r="T412" s="163"/>
      <c r="AT412" s="164" t="s">
        <v>140</v>
      </c>
      <c r="AU412" s="164" t="s">
        <v>75</v>
      </c>
      <c r="AV412" s="164" t="s">
        <v>71</v>
      </c>
      <c r="AW412" s="164" t="s">
        <v>95</v>
      </c>
      <c r="AX412" s="164" t="s">
        <v>67</v>
      </c>
      <c r="AY412" s="164" t="s">
        <v>131</v>
      </c>
    </row>
    <row r="413" spans="2:65" s="6" customFormat="1" ht="15.75" customHeight="1" x14ac:dyDescent="0.3">
      <c r="B413" s="165"/>
      <c r="C413" s="166"/>
      <c r="D413" s="167" t="s">
        <v>140</v>
      </c>
      <c r="E413" s="166"/>
      <c r="F413" s="168" t="s">
        <v>410</v>
      </c>
      <c r="G413" s="166"/>
      <c r="H413" s="169">
        <v>8.01</v>
      </c>
      <c r="J413" s="166"/>
      <c r="K413" s="166"/>
      <c r="L413" s="170"/>
      <c r="M413" s="171"/>
      <c r="N413" s="166"/>
      <c r="O413" s="166"/>
      <c r="P413" s="166"/>
      <c r="Q413" s="166"/>
      <c r="R413" s="166"/>
      <c r="S413" s="166"/>
      <c r="T413" s="172"/>
      <c r="AT413" s="173" t="s">
        <v>140</v>
      </c>
      <c r="AU413" s="173" t="s">
        <v>75</v>
      </c>
      <c r="AV413" s="173" t="s">
        <v>75</v>
      </c>
      <c r="AW413" s="173" t="s">
        <v>95</v>
      </c>
      <c r="AX413" s="173" t="s">
        <v>67</v>
      </c>
      <c r="AY413" s="173" t="s">
        <v>131</v>
      </c>
    </row>
    <row r="414" spans="2:65" s="6" customFormat="1" ht="15.75" customHeight="1" x14ac:dyDescent="0.3">
      <c r="B414" s="165"/>
      <c r="C414" s="166"/>
      <c r="D414" s="167" t="s">
        <v>140</v>
      </c>
      <c r="E414" s="166"/>
      <c r="F414" s="168" t="s">
        <v>411</v>
      </c>
      <c r="G414" s="166"/>
      <c r="H414" s="169">
        <v>6.87</v>
      </c>
      <c r="J414" s="166"/>
      <c r="K414" s="166"/>
      <c r="L414" s="170"/>
      <c r="M414" s="171"/>
      <c r="N414" s="166"/>
      <c r="O414" s="166"/>
      <c r="P414" s="166"/>
      <c r="Q414" s="166"/>
      <c r="R414" s="166"/>
      <c r="S414" s="166"/>
      <c r="T414" s="172"/>
      <c r="AT414" s="173" t="s">
        <v>140</v>
      </c>
      <c r="AU414" s="173" t="s">
        <v>75</v>
      </c>
      <c r="AV414" s="173" t="s">
        <v>75</v>
      </c>
      <c r="AW414" s="173" t="s">
        <v>95</v>
      </c>
      <c r="AX414" s="173" t="s">
        <v>67</v>
      </c>
      <c r="AY414" s="173" t="s">
        <v>131</v>
      </c>
    </row>
    <row r="415" spans="2:65" s="6" customFormat="1" ht="15.75" customHeight="1" x14ac:dyDescent="0.3">
      <c r="B415" s="165"/>
      <c r="C415" s="166"/>
      <c r="D415" s="167" t="s">
        <v>140</v>
      </c>
      <c r="E415" s="166"/>
      <c r="F415" s="168" t="s">
        <v>412</v>
      </c>
      <c r="G415" s="166"/>
      <c r="H415" s="169">
        <v>18.350000000000001</v>
      </c>
      <c r="J415" s="166"/>
      <c r="K415" s="166"/>
      <c r="L415" s="170"/>
      <c r="M415" s="171"/>
      <c r="N415" s="166"/>
      <c r="O415" s="166"/>
      <c r="P415" s="166"/>
      <c r="Q415" s="166"/>
      <c r="R415" s="166"/>
      <c r="S415" s="166"/>
      <c r="T415" s="172"/>
      <c r="AT415" s="173" t="s">
        <v>140</v>
      </c>
      <c r="AU415" s="173" t="s">
        <v>75</v>
      </c>
      <c r="AV415" s="173" t="s">
        <v>75</v>
      </c>
      <c r="AW415" s="173" t="s">
        <v>95</v>
      </c>
      <c r="AX415" s="173" t="s">
        <v>67</v>
      </c>
      <c r="AY415" s="173" t="s">
        <v>131</v>
      </c>
    </row>
    <row r="416" spans="2:65" s="6" customFormat="1" ht="15.75" customHeight="1" x14ac:dyDescent="0.3">
      <c r="B416" s="165"/>
      <c r="C416" s="166"/>
      <c r="D416" s="167" t="s">
        <v>140</v>
      </c>
      <c r="E416" s="166"/>
      <c r="F416" s="168" t="s">
        <v>413</v>
      </c>
      <c r="G416" s="166"/>
      <c r="H416" s="169">
        <v>3.24</v>
      </c>
      <c r="J416" s="166"/>
      <c r="K416" s="166"/>
      <c r="L416" s="170"/>
      <c r="M416" s="171"/>
      <c r="N416" s="166"/>
      <c r="O416" s="166"/>
      <c r="P416" s="166"/>
      <c r="Q416" s="166"/>
      <c r="R416" s="166"/>
      <c r="S416" s="166"/>
      <c r="T416" s="172"/>
      <c r="AT416" s="173" t="s">
        <v>140</v>
      </c>
      <c r="AU416" s="173" t="s">
        <v>75</v>
      </c>
      <c r="AV416" s="173" t="s">
        <v>75</v>
      </c>
      <c r="AW416" s="173" t="s">
        <v>95</v>
      </c>
      <c r="AX416" s="173" t="s">
        <v>67</v>
      </c>
      <c r="AY416" s="173" t="s">
        <v>131</v>
      </c>
    </row>
    <row r="417" spans="2:65" s="6" customFormat="1" ht="15.75" customHeight="1" x14ac:dyDescent="0.3">
      <c r="B417" s="165"/>
      <c r="C417" s="166"/>
      <c r="D417" s="167" t="s">
        <v>140</v>
      </c>
      <c r="E417" s="166"/>
      <c r="F417" s="168" t="s">
        <v>414</v>
      </c>
      <c r="G417" s="166"/>
      <c r="H417" s="169">
        <v>29.36</v>
      </c>
      <c r="J417" s="166"/>
      <c r="K417" s="166"/>
      <c r="L417" s="170"/>
      <c r="M417" s="171"/>
      <c r="N417" s="166"/>
      <c r="O417" s="166"/>
      <c r="P417" s="166"/>
      <c r="Q417" s="166"/>
      <c r="R417" s="166"/>
      <c r="S417" s="166"/>
      <c r="T417" s="172"/>
      <c r="AT417" s="173" t="s">
        <v>140</v>
      </c>
      <c r="AU417" s="173" t="s">
        <v>75</v>
      </c>
      <c r="AV417" s="173" t="s">
        <v>75</v>
      </c>
      <c r="AW417" s="173" t="s">
        <v>95</v>
      </c>
      <c r="AX417" s="173" t="s">
        <v>67</v>
      </c>
      <c r="AY417" s="173" t="s">
        <v>131</v>
      </c>
    </row>
    <row r="418" spans="2:65" s="6" customFormat="1" ht="15.75" customHeight="1" x14ac:dyDescent="0.3">
      <c r="B418" s="165"/>
      <c r="C418" s="166"/>
      <c r="D418" s="167" t="s">
        <v>140</v>
      </c>
      <c r="E418" s="166"/>
      <c r="F418" s="168" t="s">
        <v>415</v>
      </c>
      <c r="G418" s="166"/>
      <c r="H418" s="169">
        <v>51.38</v>
      </c>
      <c r="J418" s="166"/>
      <c r="K418" s="166"/>
      <c r="L418" s="170"/>
      <c r="M418" s="171"/>
      <c r="N418" s="166"/>
      <c r="O418" s="166"/>
      <c r="P418" s="166"/>
      <c r="Q418" s="166"/>
      <c r="R418" s="166"/>
      <c r="S418" s="166"/>
      <c r="T418" s="172"/>
      <c r="AT418" s="173" t="s">
        <v>140</v>
      </c>
      <c r="AU418" s="173" t="s">
        <v>75</v>
      </c>
      <c r="AV418" s="173" t="s">
        <v>75</v>
      </c>
      <c r="AW418" s="173" t="s">
        <v>95</v>
      </c>
      <c r="AX418" s="173" t="s">
        <v>67</v>
      </c>
      <c r="AY418" s="173" t="s">
        <v>131</v>
      </c>
    </row>
    <row r="419" spans="2:65" s="6" customFormat="1" ht="15.75" customHeight="1" x14ac:dyDescent="0.3">
      <c r="B419" s="174"/>
      <c r="C419" s="175"/>
      <c r="D419" s="167" t="s">
        <v>140</v>
      </c>
      <c r="E419" s="175"/>
      <c r="F419" s="176" t="s">
        <v>151</v>
      </c>
      <c r="G419" s="175"/>
      <c r="H419" s="177">
        <v>117.21</v>
      </c>
      <c r="J419" s="175"/>
      <c r="K419" s="175"/>
      <c r="L419" s="178"/>
      <c r="M419" s="179"/>
      <c r="N419" s="175"/>
      <c r="O419" s="175"/>
      <c r="P419" s="175"/>
      <c r="Q419" s="175"/>
      <c r="R419" s="175"/>
      <c r="S419" s="175"/>
      <c r="T419" s="180"/>
      <c r="AT419" s="181" t="s">
        <v>140</v>
      </c>
      <c r="AU419" s="181" t="s">
        <v>75</v>
      </c>
      <c r="AV419" s="181" t="s">
        <v>81</v>
      </c>
      <c r="AW419" s="181" t="s">
        <v>95</v>
      </c>
      <c r="AX419" s="181" t="s">
        <v>71</v>
      </c>
      <c r="AY419" s="181" t="s">
        <v>131</v>
      </c>
    </row>
    <row r="420" spans="2:65" s="6" customFormat="1" ht="15.75" customHeight="1" x14ac:dyDescent="0.3">
      <c r="B420" s="23"/>
      <c r="C420" s="145" t="s">
        <v>435</v>
      </c>
      <c r="D420" s="145" t="s">
        <v>134</v>
      </c>
      <c r="E420" s="146" t="s">
        <v>436</v>
      </c>
      <c r="F420" s="147" t="s">
        <v>437</v>
      </c>
      <c r="G420" s="148" t="s">
        <v>208</v>
      </c>
      <c r="H420" s="149">
        <v>402.63299999999998</v>
      </c>
      <c r="I420" s="150"/>
      <c r="J420" s="151">
        <f>ROUND($I$420*$H$420,1)</f>
        <v>0</v>
      </c>
      <c r="K420" s="147" t="s">
        <v>138</v>
      </c>
      <c r="L420" s="43"/>
      <c r="M420" s="152"/>
      <c r="N420" s="153" t="s">
        <v>38</v>
      </c>
      <c r="O420" s="24"/>
      <c r="P420" s="154">
        <f>$O$420*$H$420</f>
        <v>0</v>
      </c>
      <c r="Q420" s="154">
        <v>3.0000000000000001E-5</v>
      </c>
      <c r="R420" s="154">
        <f>$Q$420*$H$420</f>
        <v>1.207899E-2</v>
      </c>
      <c r="S420" s="154">
        <v>0</v>
      </c>
      <c r="T420" s="155">
        <f>$S$420*$H$420</f>
        <v>0</v>
      </c>
      <c r="AR420" s="89" t="s">
        <v>266</v>
      </c>
      <c r="AT420" s="89" t="s">
        <v>134</v>
      </c>
      <c r="AU420" s="89" t="s">
        <v>75</v>
      </c>
      <c r="AY420" s="6" t="s">
        <v>131</v>
      </c>
      <c r="BE420" s="156">
        <f>IF($N$420="základní",$J$420,0)</f>
        <v>0</v>
      </c>
      <c r="BF420" s="156">
        <f>IF($N$420="snížená",$J$420,0)</f>
        <v>0</v>
      </c>
      <c r="BG420" s="156">
        <f>IF($N$420="zákl. přenesená",$J$420,0)</f>
        <v>0</v>
      </c>
      <c r="BH420" s="156">
        <f>IF($N$420="sníž. přenesená",$J$420,0)</f>
        <v>0</v>
      </c>
      <c r="BI420" s="156">
        <f>IF($N$420="nulová",$J$420,0)</f>
        <v>0</v>
      </c>
      <c r="BJ420" s="89" t="s">
        <v>71</v>
      </c>
      <c r="BK420" s="156">
        <f>ROUND($I$420*$H$420,1)</f>
        <v>0</v>
      </c>
      <c r="BL420" s="89" t="s">
        <v>266</v>
      </c>
      <c r="BM420" s="89" t="s">
        <v>438</v>
      </c>
    </row>
    <row r="421" spans="2:65" s="6" customFormat="1" ht="15.75" customHeight="1" x14ac:dyDescent="0.3">
      <c r="B421" s="165"/>
      <c r="C421" s="166"/>
      <c r="D421" s="159" t="s">
        <v>140</v>
      </c>
      <c r="E421" s="168"/>
      <c r="F421" s="168" t="s">
        <v>218</v>
      </c>
      <c r="G421" s="166"/>
      <c r="H421" s="169">
        <v>116.813</v>
      </c>
      <c r="J421" s="166"/>
      <c r="K421" s="166"/>
      <c r="L421" s="170"/>
      <c r="M421" s="171"/>
      <c r="N421" s="166"/>
      <c r="O421" s="166"/>
      <c r="P421" s="166"/>
      <c r="Q421" s="166"/>
      <c r="R421" s="166"/>
      <c r="S421" s="166"/>
      <c r="T421" s="172"/>
      <c r="AT421" s="173" t="s">
        <v>140</v>
      </c>
      <c r="AU421" s="173" t="s">
        <v>75</v>
      </c>
      <c r="AV421" s="173" t="s">
        <v>75</v>
      </c>
      <c r="AW421" s="173" t="s">
        <v>95</v>
      </c>
      <c r="AX421" s="173" t="s">
        <v>67</v>
      </c>
      <c r="AY421" s="173" t="s">
        <v>131</v>
      </c>
    </row>
    <row r="422" spans="2:65" s="6" customFormat="1" ht="15.75" customHeight="1" x14ac:dyDescent="0.3">
      <c r="B422" s="165"/>
      <c r="C422" s="166"/>
      <c r="D422" s="167" t="s">
        <v>140</v>
      </c>
      <c r="E422" s="166"/>
      <c r="F422" s="168" t="s">
        <v>219</v>
      </c>
      <c r="G422" s="166"/>
      <c r="H422" s="169">
        <v>-3.5</v>
      </c>
      <c r="J422" s="166"/>
      <c r="K422" s="166"/>
      <c r="L422" s="170"/>
      <c r="M422" s="171"/>
      <c r="N422" s="166"/>
      <c r="O422" s="166"/>
      <c r="P422" s="166"/>
      <c r="Q422" s="166"/>
      <c r="R422" s="166"/>
      <c r="S422" s="166"/>
      <c r="T422" s="172"/>
      <c r="AT422" s="173" t="s">
        <v>140</v>
      </c>
      <c r="AU422" s="173" t="s">
        <v>75</v>
      </c>
      <c r="AV422" s="173" t="s">
        <v>75</v>
      </c>
      <c r="AW422" s="173" t="s">
        <v>95</v>
      </c>
      <c r="AX422" s="173" t="s">
        <v>67</v>
      </c>
      <c r="AY422" s="173" t="s">
        <v>131</v>
      </c>
    </row>
    <row r="423" spans="2:65" s="6" customFormat="1" ht="15.75" customHeight="1" x14ac:dyDescent="0.3">
      <c r="B423" s="165"/>
      <c r="C423" s="166"/>
      <c r="D423" s="167" t="s">
        <v>140</v>
      </c>
      <c r="E423" s="166"/>
      <c r="F423" s="168" t="s">
        <v>220</v>
      </c>
      <c r="G423" s="166"/>
      <c r="H423" s="169">
        <v>-0.9</v>
      </c>
      <c r="J423" s="166"/>
      <c r="K423" s="166"/>
      <c r="L423" s="170"/>
      <c r="M423" s="171"/>
      <c r="N423" s="166"/>
      <c r="O423" s="166"/>
      <c r="P423" s="166"/>
      <c r="Q423" s="166"/>
      <c r="R423" s="166"/>
      <c r="S423" s="166"/>
      <c r="T423" s="172"/>
      <c r="AT423" s="173" t="s">
        <v>140</v>
      </c>
      <c r="AU423" s="173" t="s">
        <v>75</v>
      </c>
      <c r="AV423" s="173" t="s">
        <v>75</v>
      </c>
      <c r="AW423" s="173" t="s">
        <v>95</v>
      </c>
      <c r="AX423" s="173" t="s">
        <v>67</v>
      </c>
      <c r="AY423" s="173" t="s">
        <v>131</v>
      </c>
    </row>
    <row r="424" spans="2:65" s="6" customFormat="1" ht="15.75" customHeight="1" x14ac:dyDescent="0.3">
      <c r="B424" s="165"/>
      <c r="C424" s="166"/>
      <c r="D424" s="167" t="s">
        <v>140</v>
      </c>
      <c r="E424" s="166"/>
      <c r="F424" s="168" t="s">
        <v>221</v>
      </c>
      <c r="G424" s="166"/>
      <c r="H424" s="169">
        <v>13.97</v>
      </c>
      <c r="J424" s="166"/>
      <c r="K424" s="166"/>
      <c r="L424" s="170"/>
      <c r="M424" s="171"/>
      <c r="N424" s="166"/>
      <c r="O424" s="166"/>
      <c r="P424" s="166"/>
      <c r="Q424" s="166"/>
      <c r="R424" s="166"/>
      <c r="S424" s="166"/>
      <c r="T424" s="172"/>
      <c r="AT424" s="173" t="s">
        <v>140</v>
      </c>
      <c r="AU424" s="173" t="s">
        <v>75</v>
      </c>
      <c r="AV424" s="173" t="s">
        <v>75</v>
      </c>
      <c r="AW424" s="173" t="s">
        <v>95</v>
      </c>
      <c r="AX424" s="173" t="s">
        <v>67</v>
      </c>
      <c r="AY424" s="173" t="s">
        <v>131</v>
      </c>
    </row>
    <row r="425" spans="2:65" s="6" customFormat="1" ht="15.75" customHeight="1" x14ac:dyDescent="0.3">
      <c r="B425" s="165"/>
      <c r="C425" s="166"/>
      <c r="D425" s="167" t="s">
        <v>140</v>
      </c>
      <c r="E425" s="166"/>
      <c r="F425" s="168" t="s">
        <v>222</v>
      </c>
      <c r="G425" s="166"/>
      <c r="H425" s="169">
        <v>-0.7</v>
      </c>
      <c r="J425" s="166"/>
      <c r="K425" s="166"/>
      <c r="L425" s="170"/>
      <c r="M425" s="171"/>
      <c r="N425" s="166"/>
      <c r="O425" s="166"/>
      <c r="P425" s="166"/>
      <c r="Q425" s="166"/>
      <c r="R425" s="166"/>
      <c r="S425" s="166"/>
      <c r="T425" s="172"/>
      <c r="AT425" s="173" t="s">
        <v>140</v>
      </c>
      <c r="AU425" s="173" t="s">
        <v>75</v>
      </c>
      <c r="AV425" s="173" t="s">
        <v>75</v>
      </c>
      <c r="AW425" s="173" t="s">
        <v>95</v>
      </c>
      <c r="AX425" s="173" t="s">
        <v>67</v>
      </c>
      <c r="AY425" s="173" t="s">
        <v>131</v>
      </c>
    </row>
    <row r="426" spans="2:65" s="6" customFormat="1" ht="15.75" customHeight="1" x14ac:dyDescent="0.3">
      <c r="B426" s="165"/>
      <c r="C426" s="166"/>
      <c r="D426" s="167" t="s">
        <v>140</v>
      </c>
      <c r="E426" s="166"/>
      <c r="F426" s="168" t="s">
        <v>220</v>
      </c>
      <c r="G426" s="166"/>
      <c r="H426" s="169">
        <v>-0.9</v>
      </c>
      <c r="J426" s="166"/>
      <c r="K426" s="166"/>
      <c r="L426" s="170"/>
      <c r="M426" s="171"/>
      <c r="N426" s="166"/>
      <c r="O426" s="166"/>
      <c r="P426" s="166"/>
      <c r="Q426" s="166"/>
      <c r="R426" s="166"/>
      <c r="S426" s="166"/>
      <c r="T426" s="172"/>
      <c r="AT426" s="173" t="s">
        <v>140</v>
      </c>
      <c r="AU426" s="173" t="s">
        <v>75</v>
      </c>
      <c r="AV426" s="173" t="s">
        <v>75</v>
      </c>
      <c r="AW426" s="173" t="s">
        <v>95</v>
      </c>
      <c r="AX426" s="173" t="s">
        <v>67</v>
      </c>
      <c r="AY426" s="173" t="s">
        <v>131</v>
      </c>
    </row>
    <row r="427" spans="2:65" s="6" customFormat="1" ht="15.75" customHeight="1" x14ac:dyDescent="0.3">
      <c r="B427" s="165"/>
      <c r="C427" s="166"/>
      <c r="D427" s="167" t="s">
        <v>140</v>
      </c>
      <c r="E427" s="166"/>
      <c r="F427" s="168" t="s">
        <v>223</v>
      </c>
      <c r="G427" s="166"/>
      <c r="H427" s="169">
        <v>309.14999999999998</v>
      </c>
      <c r="J427" s="166"/>
      <c r="K427" s="166"/>
      <c r="L427" s="170"/>
      <c r="M427" s="171"/>
      <c r="N427" s="166"/>
      <c r="O427" s="166"/>
      <c r="P427" s="166"/>
      <c r="Q427" s="166"/>
      <c r="R427" s="166"/>
      <c r="S427" s="166"/>
      <c r="T427" s="172"/>
      <c r="AT427" s="173" t="s">
        <v>140</v>
      </c>
      <c r="AU427" s="173" t="s">
        <v>75</v>
      </c>
      <c r="AV427" s="173" t="s">
        <v>75</v>
      </c>
      <c r="AW427" s="173" t="s">
        <v>95</v>
      </c>
      <c r="AX427" s="173" t="s">
        <v>67</v>
      </c>
      <c r="AY427" s="173" t="s">
        <v>131</v>
      </c>
    </row>
    <row r="428" spans="2:65" s="6" customFormat="1" ht="15.75" customHeight="1" x14ac:dyDescent="0.3">
      <c r="B428" s="165"/>
      <c r="C428" s="166"/>
      <c r="D428" s="167" t="s">
        <v>140</v>
      </c>
      <c r="E428" s="166"/>
      <c r="F428" s="168" t="s">
        <v>224</v>
      </c>
      <c r="G428" s="166"/>
      <c r="H428" s="169">
        <v>-37.799999999999997</v>
      </c>
      <c r="J428" s="166"/>
      <c r="K428" s="166"/>
      <c r="L428" s="170"/>
      <c r="M428" s="171"/>
      <c r="N428" s="166"/>
      <c r="O428" s="166"/>
      <c r="P428" s="166"/>
      <c r="Q428" s="166"/>
      <c r="R428" s="166"/>
      <c r="S428" s="166"/>
      <c r="T428" s="172"/>
      <c r="AT428" s="173" t="s">
        <v>140</v>
      </c>
      <c r="AU428" s="173" t="s">
        <v>75</v>
      </c>
      <c r="AV428" s="173" t="s">
        <v>75</v>
      </c>
      <c r="AW428" s="173" t="s">
        <v>95</v>
      </c>
      <c r="AX428" s="173" t="s">
        <v>67</v>
      </c>
      <c r="AY428" s="173" t="s">
        <v>131</v>
      </c>
    </row>
    <row r="429" spans="2:65" s="6" customFormat="1" ht="15.75" customHeight="1" x14ac:dyDescent="0.3">
      <c r="B429" s="165"/>
      <c r="C429" s="166"/>
      <c r="D429" s="167" t="s">
        <v>140</v>
      </c>
      <c r="E429" s="166"/>
      <c r="F429" s="168" t="s">
        <v>225</v>
      </c>
      <c r="G429" s="166"/>
      <c r="H429" s="169">
        <v>7.2</v>
      </c>
      <c r="J429" s="166"/>
      <c r="K429" s="166"/>
      <c r="L429" s="170"/>
      <c r="M429" s="171"/>
      <c r="N429" s="166"/>
      <c r="O429" s="166"/>
      <c r="P429" s="166"/>
      <c r="Q429" s="166"/>
      <c r="R429" s="166"/>
      <c r="S429" s="166"/>
      <c r="T429" s="172"/>
      <c r="AT429" s="173" t="s">
        <v>140</v>
      </c>
      <c r="AU429" s="173" t="s">
        <v>75</v>
      </c>
      <c r="AV429" s="173" t="s">
        <v>75</v>
      </c>
      <c r="AW429" s="173" t="s">
        <v>95</v>
      </c>
      <c r="AX429" s="173" t="s">
        <v>67</v>
      </c>
      <c r="AY429" s="173" t="s">
        <v>131</v>
      </c>
    </row>
    <row r="430" spans="2:65" s="6" customFormat="1" ht="15.75" customHeight="1" x14ac:dyDescent="0.3">
      <c r="B430" s="165"/>
      <c r="C430" s="166"/>
      <c r="D430" s="167" t="s">
        <v>140</v>
      </c>
      <c r="E430" s="166"/>
      <c r="F430" s="168" t="s">
        <v>222</v>
      </c>
      <c r="G430" s="166"/>
      <c r="H430" s="169">
        <v>-0.7</v>
      </c>
      <c r="J430" s="166"/>
      <c r="K430" s="166"/>
      <c r="L430" s="170"/>
      <c r="M430" s="171"/>
      <c r="N430" s="166"/>
      <c r="O430" s="166"/>
      <c r="P430" s="166"/>
      <c r="Q430" s="166"/>
      <c r="R430" s="166"/>
      <c r="S430" s="166"/>
      <c r="T430" s="172"/>
      <c r="AT430" s="173" t="s">
        <v>140</v>
      </c>
      <c r="AU430" s="173" t="s">
        <v>75</v>
      </c>
      <c r="AV430" s="173" t="s">
        <v>75</v>
      </c>
      <c r="AW430" s="173" t="s">
        <v>95</v>
      </c>
      <c r="AX430" s="173" t="s">
        <v>67</v>
      </c>
      <c r="AY430" s="173" t="s">
        <v>131</v>
      </c>
    </row>
    <row r="431" spans="2:65" s="6" customFormat="1" ht="15.75" customHeight="1" x14ac:dyDescent="0.3">
      <c r="B431" s="174"/>
      <c r="C431" s="175"/>
      <c r="D431" s="167" t="s">
        <v>140</v>
      </c>
      <c r="E431" s="175"/>
      <c r="F431" s="176" t="s">
        <v>151</v>
      </c>
      <c r="G431" s="175"/>
      <c r="H431" s="177">
        <v>402.63299999999998</v>
      </c>
      <c r="J431" s="175"/>
      <c r="K431" s="175"/>
      <c r="L431" s="178"/>
      <c r="M431" s="179"/>
      <c r="N431" s="175"/>
      <c r="O431" s="175"/>
      <c r="P431" s="175"/>
      <c r="Q431" s="175"/>
      <c r="R431" s="175"/>
      <c r="S431" s="175"/>
      <c r="T431" s="180"/>
      <c r="AT431" s="181" t="s">
        <v>140</v>
      </c>
      <c r="AU431" s="181" t="s">
        <v>75</v>
      </c>
      <c r="AV431" s="181" t="s">
        <v>81</v>
      </c>
      <c r="AW431" s="181" t="s">
        <v>95</v>
      </c>
      <c r="AX431" s="181" t="s">
        <v>71</v>
      </c>
      <c r="AY431" s="181" t="s">
        <v>131</v>
      </c>
    </row>
    <row r="432" spans="2:65" s="6" customFormat="1" ht="15.75" customHeight="1" x14ac:dyDescent="0.3">
      <c r="B432" s="23"/>
      <c r="C432" s="145" t="s">
        <v>439</v>
      </c>
      <c r="D432" s="145" t="s">
        <v>134</v>
      </c>
      <c r="E432" s="146" t="s">
        <v>440</v>
      </c>
      <c r="F432" s="147" t="s">
        <v>441</v>
      </c>
      <c r="G432" s="148" t="s">
        <v>323</v>
      </c>
      <c r="H432" s="200"/>
      <c r="I432" s="150"/>
      <c r="J432" s="151">
        <f>ROUND($I$432*$H$432,1)</f>
        <v>0</v>
      </c>
      <c r="K432" s="147" t="s">
        <v>138</v>
      </c>
      <c r="L432" s="43"/>
      <c r="M432" s="152"/>
      <c r="N432" s="153" t="s">
        <v>38</v>
      </c>
      <c r="O432" s="24"/>
      <c r="P432" s="154">
        <f>$O$432*$H$432</f>
        <v>0</v>
      </c>
      <c r="Q432" s="154">
        <v>0</v>
      </c>
      <c r="R432" s="154">
        <f>$Q$432*$H$432</f>
        <v>0</v>
      </c>
      <c r="S432" s="154">
        <v>0</v>
      </c>
      <c r="T432" s="155">
        <f>$S$432*$H$432</f>
        <v>0</v>
      </c>
      <c r="AR432" s="89" t="s">
        <v>266</v>
      </c>
      <c r="AT432" s="89" t="s">
        <v>134</v>
      </c>
      <c r="AU432" s="89" t="s">
        <v>75</v>
      </c>
      <c r="AY432" s="6" t="s">
        <v>131</v>
      </c>
      <c r="BE432" s="156">
        <f>IF($N$432="základní",$J$432,0)</f>
        <v>0</v>
      </c>
      <c r="BF432" s="156">
        <f>IF($N$432="snížená",$J$432,0)</f>
        <v>0</v>
      </c>
      <c r="BG432" s="156">
        <f>IF($N$432="zákl. přenesená",$J$432,0)</f>
        <v>0</v>
      </c>
      <c r="BH432" s="156">
        <f>IF($N$432="sníž. přenesená",$J$432,0)</f>
        <v>0</v>
      </c>
      <c r="BI432" s="156">
        <f>IF($N$432="nulová",$J$432,0)</f>
        <v>0</v>
      </c>
      <c r="BJ432" s="89" t="s">
        <v>71</v>
      </c>
      <c r="BK432" s="156">
        <f>ROUND($I$432*$H$432,1)</f>
        <v>0</v>
      </c>
      <c r="BL432" s="89" t="s">
        <v>266</v>
      </c>
      <c r="BM432" s="89" t="s">
        <v>442</v>
      </c>
    </row>
    <row r="433" spans="2:65" s="132" customFormat="1" ht="30.75" customHeight="1" x14ac:dyDescent="0.3">
      <c r="B433" s="133"/>
      <c r="C433" s="134"/>
      <c r="D433" s="134" t="s">
        <v>66</v>
      </c>
      <c r="E433" s="143" t="s">
        <v>443</v>
      </c>
      <c r="F433" s="143" t="s">
        <v>444</v>
      </c>
      <c r="G433" s="134"/>
      <c r="H433" s="134"/>
      <c r="J433" s="144">
        <f>$BK$433</f>
        <v>0</v>
      </c>
      <c r="K433" s="134"/>
      <c r="L433" s="137"/>
      <c r="M433" s="138"/>
      <c r="N433" s="134"/>
      <c r="O433" s="134"/>
      <c r="P433" s="139">
        <f>SUM($P$434:$P$531)</f>
        <v>0</v>
      </c>
      <c r="Q433" s="134"/>
      <c r="R433" s="139">
        <f>SUM($R$434:$R$531)</f>
        <v>7.3118515000000004</v>
      </c>
      <c r="S433" s="134"/>
      <c r="T433" s="140">
        <f>SUM($T$434:$T$531)</f>
        <v>2.4723045000000003</v>
      </c>
      <c r="AR433" s="141" t="s">
        <v>75</v>
      </c>
      <c r="AT433" s="141" t="s">
        <v>66</v>
      </c>
      <c r="AU433" s="141" t="s">
        <v>71</v>
      </c>
      <c r="AY433" s="141" t="s">
        <v>131</v>
      </c>
      <c r="BK433" s="142">
        <f>SUM($BK$434:$BK$531)</f>
        <v>0</v>
      </c>
    </row>
    <row r="434" spans="2:65" s="6" customFormat="1" ht="15.75" customHeight="1" x14ac:dyDescent="0.3">
      <c r="B434" s="23"/>
      <c r="C434" s="148" t="s">
        <v>445</v>
      </c>
      <c r="D434" s="148" t="s">
        <v>134</v>
      </c>
      <c r="E434" s="146" t="s">
        <v>446</v>
      </c>
      <c r="F434" s="147" t="s">
        <v>447</v>
      </c>
      <c r="G434" s="148" t="s">
        <v>137</v>
      </c>
      <c r="H434" s="149">
        <v>749.74</v>
      </c>
      <c r="I434" s="150"/>
      <c r="J434" s="151">
        <f>ROUND($I$434*$H$434,1)</f>
        <v>0</v>
      </c>
      <c r="K434" s="147" t="s">
        <v>138</v>
      </c>
      <c r="L434" s="43"/>
      <c r="M434" s="152"/>
      <c r="N434" s="153" t="s">
        <v>38</v>
      </c>
      <c r="O434" s="24"/>
      <c r="P434" s="154">
        <f>$O$434*$H$434</f>
        <v>0</v>
      </c>
      <c r="Q434" s="154">
        <v>0</v>
      </c>
      <c r="R434" s="154">
        <f>$Q$434*$H$434</f>
        <v>0</v>
      </c>
      <c r="S434" s="154">
        <v>0</v>
      </c>
      <c r="T434" s="155">
        <f>$S$434*$H$434</f>
        <v>0</v>
      </c>
      <c r="AR434" s="89" t="s">
        <v>266</v>
      </c>
      <c r="AT434" s="89" t="s">
        <v>134</v>
      </c>
      <c r="AU434" s="89" t="s">
        <v>75</v>
      </c>
      <c r="AY434" s="89" t="s">
        <v>131</v>
      </c>
      <c r="BE434" s="156">
        <f>IF($N$434="základní",$J$434,0)</f>
        <v>0</v>
      </c>
      <c r="BF434" s="156">
        <f>IF($N$434="snížená",$J$434,0)</f>
        <v>0</v>
      </c>
      <c r="BG434" s="156">
        <f>IF($N$434="zákl. přenesená",$J$434,0)</f>
        <v>0</v>
      </c>
      <c r="BH434" s="156">
        <f>IF($N$434="sníž. přenesená",$J$434,0)</f>
        <v>0</v>
      </c>
      <c r="BI434" s="156">
        <f>IF($N$434="nulová",$J$434,0)</f>
        <v>0</v>
      </c>
      <c r="BJ434" s="89" t="s">
        <v>71</v>
      </c>
      <c r="BK434" s="156">
        <f>ROUND($I$434*$H$434,1)</f>
        <v>0</v>
      </c>
      <c r="BL434" s="89" t="s">
        <v>266</v>
      </c>
      <c r="BM434" s="89" t="s">
        <v>448</v>
      </c>
    </row>
    <row r="435" spans="2:65" s="6" customFormat="1" ht="15.75" customHeight="1" x14ac:dyDescent="0.3">
      <c r="B435" s="165"/>
      <c r="C435" s="166"/>
      <c r="D435" s="159" t="s">
        <v>140</v>
      </c>
      <c r="E435" s="168"/>
      <c r="F435" s="168" t="s">
        <v>142</v>
      </c>
      <c r="G435" s="166"/>
      <c r="H435" s="169">
        <v>35.61</v>
      </c>
      <c r="J435" s="166"/>
      <c r="K435" s="166"/>
      <c r="L435" s="170"/>
      <c r="M435" s="171"/>
      <c r="N435" s="166"/>
      <c r="O435" s="166"/>
      <c r="P435" s="166"/>
      <c r="Q435" s="166"/>
      <c r="R435" s="166"/>
      <c r="S435" s="166"/>
      <c r="T435" s="172"/>
      <c r="AT435" s="173" t="s">
        <v>140</v>
      </c>
      <c r="AU435" s="173" t="s">
        <v>75</v>
      </c>
      <c r="AV435" s="173" t="s">
        <v>75</v>
      </c>
      <c r="AW435" s="173" t="s">
        <v>95</v>
      </c>
      <c r="AX435" s="173" t="s">
        <v>67</v>
      </c>
      <c r="AY435" s="173" t="s">
        <v>131</v>
      </c>
    </row>
    <row r="436" spans="2:65" s="6" customFormat="1" ht="15.75" customHeight="1" x14ac:dyDescent="0.3">
      <c r="B436" s="165"/>
      <c r="C436" s="166"/>
      <c r="D436" s="167" t="s">
        <v>140</v>
      </c>
      <c r="E436" s="166"/>
      <c r="F436" s="168" t="s">
        <v>143</v>
      </c>
      <c r="G436" s="166"/>
      <c r="H436" s="169">
        <v>23.36</v>
      </c>
      <c r="J436" s="166"/>
      <c r="K436" s="166"/>
      <c r="L436" s="170"/>
      <c r="M436" s="171"/>
      <c r="N436" s="166"/>
      <c r="O436" s="166"/>
      <c r="P436" s="166"/>
      <c r="Q436" s="166"/>
      <c r="R436" s="166"/>
      <c r="S436" s="166"/>
      <c r="T436" s="172"/>
      <c r="AT436" s="173" t="s">
        <v>140</v>
      </c>
      <c r="AU436" s="173" t="s">
        <v>75</v>
      </c>
      <c r="AV436" s="173" t="s">
        <v>75</v>
      </c>
      <c r="AW436" s="173" t="s">
        <v>95</v>
      </c>
      <c r="AX436" s="173" t="s">
        <v>67</v>
      </c>
      <c r="AY436" s="173" t="s">
        <v>131</v>
      </c>
    </row>
    <row r="437" spans="2:65" s="6" customFormat="1" ht="15.75" customHeight="1" x14ac:dyDescent="0.3">
      <c r="B437" s="165"/>
      <c r="C437" s="166"/>
      <c r="D437" s="167" t="s">
        <v>140</v>
      </c>
      <c r="E437" s="166"/>
      <c r="F437" s="168" t="s">
        <v>144</v>
      </c>
      <c r="G437" s="166"/>
      <c r="H437" s="169">
        <v>74.25</v>
      </c>
      <c r="J437" s="166"/>
      <c r="K437" s="166"/>
      <c r="L437" s="170"/>
      <c r="M437" s="171"/>
      <c r="N437" s="166"/>
      <c r="O437" s="166"/>
      <c r="P437" s="166"/>
      <c r="Q437" s="166"/>
      <c r="R437" s="166"/>
      <c r="S437" s="166"/>
      <c r="T437" s="172"/>
      <c r="AT437" s="173" t="s">
        <v>140</v>
      </c>
      <c r="AU437" s="173" t="s">
        <v>75</v>
      </c>
      <c r="AV437" s="173" t="s">
        <v>75</v>
      </c>
      <c r="AW437" s="173" t="s">
        <v>95</v>
      </c>
      <c r="AX437" s="173" t="s">
        <v>67</v>
      </c>
      <c r="AY437" s="173" t="s">
        <v>131</v>
      </c>
    </row>
    <row r="438" spans="2:65" s="6" customFormat="1" ht="15.75" customHeight="1" x14ac:dyDescent="0.3">
      <c r="B438" s="165"/>
      <c r="C438" s="166"/>
      <c r="D438" s="167" t="s">
        <v>140</v>
      </c>
      <c r="E438" s="166"/>
      <c r="F438" s="168" t="s">
        <v>145</v>
      </c>
      <c r="G438" s="166"/>
      <c r="H438" s="169">
        <v>119.85</v>
      </c>
      <c r="J438" s="166"/>
      <c r="K438" s="166"/>
      <c r="L438" s="170"/>
      <c r="M438" s="171"/>
      <c r="N438" s="166"/>
      <c r="O438" s="166"/>
      <c r="P438" s="166"/>
      <c r="Q438" s="166"/>
      <c r="R438" s="166"/>
      <c r="S438" s="166"/>
      <c r="T438" s="172"/>
      <c r="AT438" s="173" t="s">
        <v>140</v>
      </c>
      <c r="AU438" s="173" t="s">
        <v>75</v>
      </c>
      <c r="AV438" s="173" t="s">
        <v>75</v>
      </c>
      <c r="AW438" s="173" t="s">
        <v>95</v>
      </c>
      <c r="AX438" s="173" t="s">
        <v>67</v>
      </c>
      <c r="AY438" s="173" t="s">
        <v>131</v>
      </c>
    </row>
    <row r="439" spans="2:65" s="6" customFormat="1" ht="15.75" customHeight="1" x14ac:dyDescent="0.3">
      <c r="B439" s="165"/>
      <c r="C439" s="166"/>
      <c r="D439" s="167" t="s">
        <v>140</v>
      </c>
      <c r="E439" s="166"/>
      <c r="F439" s="168" t="s">
        <v>449</v>
      </c>
      <c r="G439" s="166"/>
      <c r="H439" s="169">
        <v>23.55</v>
      </c>
      <c r="J439" s="166"/>
      <c r="K439" s="166"/>
      <c r="L439" s="170"/>
      <c r="M439" s="171"/>
      <c r="N439" s="166"/>
      <c r="O439" s="166"/>
      <c r="P439" s="166"/>
      <c r="Q439" s="166"/>
      <c r="R439" s="166"/>
      <c r="S439" s="166"/>
      <c r="T439" s="172"/>
      <c r="AT439" s="173" t="s">
        <v>140</v>
      </c>
      <c r="AU439" s="173" t="s">
        <v>75</v>
      </c>
      <c r="AV439" s="173" t="s">
        <v>75</v>
      </c>
      <c r="AW439" s="173" t="s">
        <v>95</v>
      </c>
      <c r="AX439" s="173" t="s">
        <v>67</v>
      </c>
      <c r="AY439" s="173" t="s">
        <v>131</v>
      </c>
    </row>
    <row r="440" spans="2:65" s="6" customFormat="1" ht="15.75" customHeight="1" x14ac:dyDescent="0.3">
      <c r="B440" s="165"/>
      <c r="C440" s="166"/>
      <c r="D440" s="167" t="s">
        <v>140</v>
      </c>
      <c r="E440" s="166"/>
      <c r="F440" s="168" t="s">
        <v>147</v>
      </c>
      <c r="G440" s="166"/>
      <c r="H440" s="169">
        <v>192.56</v>
      </c>
      <c r="J440" s="166"/>
      <c r="K440" s="166"/>
      <c r="L440" s="170"/>
      <c r="M440" s="171"/>
      <c r="N440" s="166"/>
      <c r="O440" s="166"/>
      <c r="P440" s="166"/>
      <c r="Q440" s="166"/>
      <c r="R440" s="166"/>
      <c r="S440" s="166"/>
      <c r="T440" s="172"/>
      <c r="AT440" s="173" t="s">
        <v>140</v>
      </c>
      <c r="AU440" s="173" t="s">
        <v>75</v>
      </c>
      <c r="AV440" s="173" t="s">
        <v>75</v>
      </c>
      <c r="AW440" s="173" t="s">
        <v>95</v>
      </c>
      <c r="AX440" s="173" t="s">
        <v>67</v>
      </c>
      <c r="AY440" s="173" t="s">
        <v>131</v>
      </c>
    </row>
    <row r="441" spans="2:65" s="6" customFormat="1" ht="15.75" customHeight="1" x14ac:dyDescent="0.3">
      <c r="B441" s="165"/>
      <c r="C441" s="166"/>
      <c r="D441" s="167" t="s">
        <v>140</v>
      </c>
      <c r="E441" s="166"/>
      <c r="F441" s="168" t="s">
        <v>148</v>
      </c>
      <c r="G441" s="166"/>
      <c r="H441" s="169">
        <v>280.56</v>
      </c>
      <c r="J441" s="166"/>
      <c r="K441" s="166"/>
      <c r="L441" s="170"/>
      <c r="M441" s="171"/>
      <c r="N441" s="166"/>
      <c r="O441" s="166"/>
      <c r="P441" s="166"/>
      <c r="Q441" s="166"/>
      <c r="R441" s="166"/>
      <c r="S441" s="166"/>
      <c r="T441" s="172"/>
      <c r="AT441" s="173" t="s">
        <v>140</v>
      </c>
      <c r="AU441" s="173" t="s">
        <v>75</v>
      </c>
      <c r="AV441" s="173" t="s">
        <v>75</v>
      </c>
      <c r="AW441" s="173" t="s">
        <v>95</v>
      </c>
      <c r="AX441" s="173" t="s">
        <v>67</v>
      </c>
      <c r="AY441" s="173" t="s">
        <v>131</v>
      </c>
    </row>
    <row r="442" spans="2:65" s="6" customFormat="1" ht="15.75" customHeight="1" x14ac:dyDescent="0.3">
      <c r="B442" s="174"/>
      <c r="C442" s="175"/>
      <c r="D442" s="167" t="s">
        <v>140</v>
      </c>
      <c r="E442" s="175"/>
      <c r="F442" s="176" t="s">
        <v>151</v>
      </c>
      <c r="G442" s="175"/>
      <c r="H442" s="177">
        <v>749.74</v>
      </c>
      <c r="J442" s="175"/>
      <c r="K442" s="175"/>
      <c r="L442" s="178"/>
      <c r="M442" s="179"/>
      <c r="N442" s="175"/>
      <c r="O442" s="175"/>
      <c r="P442" s="175"/>
      <c r="Q442" s="175"/>
      <c r="R442" s="175"/>
      <c r="S442" s="175"/>
      <c r="T442" s="180"/>
      <c r="AT442" s="181" t="s">
        <v>140</v>
      </c>
      <c r="AU442" s="181" t="s">
        <v>75</v>
      </c>
      <c r="AV442" s="181" t="s">
        <v>81</v>
      </c>
      <c r="AW442" s="181" t="s">
        <v>95</v>
      </c>
      <c r="AX442" s="181" t="s">
        <v>71</v>
      </c>
      <c r="AY442" s="181" t="s">
        <v>131</v>
      </c>
    </row>
    <row r="443" spans="2:65" s="6" customFormat="1" ht="15.75" customHeight="1" x14ac:dyDescent="0.3">
      <c r="B443" s="23"/>
      <c r="C443" s="145" t="s">
        <v>450</v>
      </c>
      <c r="D443" s="145" t="s">
        <v>134</v>
      </c>
      <c r="E443" s="146" t="s">
        <v>451</v>
      </c>
      <c r="F443" s="147" t="s">
        <v>452</v>
      </c>
      <c r="G443" s="148" t="s">
        <v>137</v>
      </c>
      <c r="H443" s="149">
        <v>749.74</v>
      </c>
      <c r="I443" s="150"/>
      <c r="J443" s="151">
        <f>ROUND($I$443*$H$443,1)</f>
        <v>0</v>
      </c>
      <c r="K443" s="147" t="s">
        <v>138</v>
      </c>
      <c r="L443" s="43"/>
      <c r="M443" s="152"/>
      <c r="N443" s="153" t="s">
        <v>38</v>
      </c>
      <c r="O443" s="24"/>
      <c r="P443" s="154">
        <f>$O$443*$H$443</f>
        <v>0</v>
      </c>
      <c r="Q443" s="154">
        <v>0</v>
      </c>
      <c r="R443" s="154">
        <f>$Q$443*$H$443</f>
        <v>0</v>
      </c>
      <c r="S443" s="154">
        <v>0</v>
      </c>
      <c r="T443" s="155">
        <f>$S$443*$H$443</f>
        <v>0</v>
      </c>
      <c r="AR443" s="89" t="s">
        <v>266</v>
      </c>
      <c r="AT443" s="89" t="s">
        <v>134</v>
      </c>
      <c r="AU443" s="89" t="s">
        <v>75</v>
      </c>
      <c r="AY443" s="6" t="s">
        <v>131</v>
      </c>
      <c r="BE443" s="156">
        <f>IF($N$443="základní",$J$443,0)</f>
        <v>0</v>
      </c>
      <c r="BF443" s="156">
        <f>IF($N$443="snížená",$J$443,0)</f>
        <v>0</v>
      </c>
      <c r="BG443" s="156">
        <f>IF($N$443="zákl. přenesená",$J$443,0)</f>
        <v>0</v>
      </c>
      <c r="BH443" s="156">
        <f>IF($N$443="sníž. přenesená",$J$443,0)</f>
        <v>0</v>
      </c>
      <c r="BI443" s="156">
        <f>IF($N$443="nulová",$J$443,0)</f>
        <v>0</v>
      </c>
      <c r="BJ443" s="89" t="s">
        <v>71</v>
      </c>
      <c r="BK443" s="156">
        <f>ROUND($I$443*$H$443,1)</f>
        <v>0</v>
      </c>
      <c r="BL443" s="89" t="s">
        <v>266</v>
      </c>
      <c r="BM443" s="89" t="s">
        <v>453</v>
      </c>
    </row>
    <row r="444" spans="2:65" s="6" customFormat="1" ht="15.75" customHeight="1" x14ac:dyDescent="0.3">
      <c r="B444" s="165"/>
      <c r="C444" s="166"/>
      <c r="D444" s="159" t="s">
        <v>140</v>
      </c>
      <c r="E444" s="168"/>
      <c r="F444" s="168" t="s">
        <v>142</v>
      </c>
      <c r="G444" s="166"/>
      <c r="H444" s="169">
        <v>35.61</v>
      </c>
      <c r="J444" s="166"/>
      <c r="K444" s="166"/>
      <c r="L444" s="170"/>
      <c r="M444" s="171"/>
      <c r="N444" s="166"/>
      <c r="O444" s="166"/>
      <c r="P444" s="166"/>
      <c r="Q444" s="166"/>
      <c r="R444" s="166"/>
      <c r="S444" s="166"/>
      <c r="T444" s="172"/>
      <c r="AT444" s="173" t="s">
        <v>140</v>
      </c>
      <c r="AU444" s="173" t="s">
        <v>75</v>
      </c>
      <c r="AV444" s="173" t="s">
        <v>75</v>
      </c>
      <c r="AW444" s="173" t="s">
        <v>95</v>
      </c>
      <c r="AX444" s="173" t="s">
        <v>67</v>
      </c>
      <c r="AY444" s="173" t="s">
        <v>131</v>
      </c>
    </row>
    <row r="445" spans="2:65" s="6" customFormat="1" ht="15.75" customHeight="1" x14ac:dyDescent="0.3">
      <c r="B445" s="165"/>
      <c r="C445" s="166"/>
      <c r="D445" s="167" t="s">
        <v>140</v>
      </c>
      <c r="E445" s="166"/>
      <c r="F445" s="168" t="s">
        <v>143</v>
      </c>
      <c r="G445" s="166"/>
      <c r="H445" s="169">
        <v>23.36</v>
      </c>
      <c r="J445" s="166"/>
      <c r="K445" s="166"/>
      <c r="L445" s="170"/>
      <c r="M445" s="171"/>
      <c r="N445" s="166"/>
      <c r="O445" s="166"/>
      <c r="P445" s="166"/>
      <c r="Q445" s="166"/>
      <c r="R445" s="166"/>
      <c r="S445" s="166"/>
      <c r="T445" s="172"/>
      <c r="AT445" s="173" t="s">
        <v>140</v>
      </c>
      <c r="AU445" s="173" t="s">
        <v>75</v>
      </c>
      <c r="AV445" s="173" t="s">
        <v>75</v>
      </c>
      <c r="AW445" s="173" t="s">
        <v>95</v>
      </c>
      <c r="AX445" s="173" t="s">
        <v>67</v>
      </c>
      <c r="AY445" s="173" t="s">
        <v>131</v>
      </c>
    </row>
    <row r="446" spans="2:65" s="6" customFormat="1" ht="15.75" customHeight="1" x14ac:dyDescent="0.3">
      <c r="B446" s="165"/>
      <c r="C446" s="166"/>
      <c r="D446" s="167" t="s">
        <v>140</v>
      </c>
      <c r="E446" s="166"/>
      <c r="F446" s="168" t="s">
        <v>144</v>
      </c>
      <c r="G446" s="166"/>
      <c r="H446" s="169">
        <v>74.25</v>
      </c>
      <c r="J446" s="166"/>
      <c r="K446" s="166"/>
      <c r="L446" s="170"/>
      <c r="M446" s="171"/>
      <c r="N446" s="166"/>
      <c r="O446" s="166"/>
      <c r="P446" s="166"/>
      <c r="Q446" s="166"/>
      <c r="R446" s="166"/>
      <c r="S446" s="166"/>
      <c r="T446" s="172"/>
      <c r="AT446" s="173" t="s">
        <v>140</v>
      </c>
      <c r="AU446" s="173" t="s">
        <v>75</v>
      </c>
      <c r="AV446" s="173" t="s">
        <v>75</v>
      </c>
      <c r="AW446" s="173" t="s">
        <v>95</v>
      </c>
      <c r="AX446" s="173" t="s">
        <v>67</v>
      </c>
      <c r="AY446" s="173" t="s">
        <v>131</v>
      </c>
    </row>
    <row r="447" spans="2:65" s="6" customFormat="1" ht="15.75" customHeight="1" x14ac:dyDescent="0.3">
      <c r="B447" s="165"/>
      <c r="C447" s="166"/>
      <c r="D447" s="167" t="s">
        <v>140</v>
      </c>
      <c r="E447" s="166"/>
      <c r="F447" s="168" t="s">
        <v>145</v>
      </c>
      <c r="G447" s="166"/>
      <c r="H447" s="169">
        <v>119.85</v>
      </c>
      <c r="J447" s="166"/>
      <c r="K447" s="166"/>
      <c r="L447" s="170"/>
      <c r="M447" s="171"/>
      <c r="N447" s="166"/>
      <c r="O447" s="166"/>
      <c r="P447" s="166"/>
      <c r="Q447" s="166"/>
      <c r="R447" s="166"/>
      <c r="S447" s="166"/>
      <c r="T447" s="172"/>
      <c r="AT447" s="173" t="s">
        <v>140</v>
      </c>
      <c r="AU447" s="173" t="s">
        <v>75</v>
      </c>
      <c r="AV447" s="173" t="s">
        <v>75</v>
      </c>
      <c r="AW447" s="173" t="s">
        <v>95</v>
      </c>
      <c r="AX447" s="173" t="s">
        <v>67</v>
      </c>
      <c r="AY447" s="173" t="s">
        <v>131</v>
      </c>
    </row>
    <row r="448" spans="2:65" s="6" customFormat="1" ht="15.75" customHeight="1" x14ac:dyDescent="0.3">
      <c r="B448" s="165"/>
      <c r="C448" s="166"/>
      <c r="D448" s="167" t="s">
        <v>140</v>
      </c>
      <c r="E448" s="166"/>
      <c r="F448" s="168" t="s">
        <v>449</v>
      </c>
      <c r="G448" s="166"/>
      <c r="H448" s="169">
        <v>23.55</v>
      </c>
      <c r="J448" s="166"/>
      <c r="K448" s="166"/>
      <c r="L448" s="170"/>
      <c r="M448" s="171"/>
      <c r="N448" s="166"/>
      <c r="O448" s="166"/>
      <c r="P448" s="166"/>
      <c r="Q448" s="166"/>
      <c r="R448" s="166"/>
      <c r="S448" s="166"/>
      <c r="T448" s="172"/>
      <c r="AT448" s="173" t="s">
        <v>140</v>
      </c>
      <c r="AU448" s="173" t="s">
        <v>75</v>
      </c>
      <c r="AV448" s="173" t="s">
        <v>75</v>
      </c>
      <c r="AW448" s="173" t="s">
        <v>95</v>
      </c>
      <c r="AX448" s="173" t="s">
        <v>67</v>
      </c>
      <c r="AY448" s="173" t="s">
        <v>131</v>
      </c>
    </row>
    <row r="449" spans="2:65" s="6" customFormat="1" ht="15.75" customHeight="1" x14ac:dyDescent="0.3">
      <c r="B449" s="165"/>
      <c r="C449" s="166"/>
      <c r="D449" s="167" t="s">
        <v>140</v>
      </c>
      <c r="E449" s="166"/>
      <c r="F449" s="168" t="s">
        <v>147</v>
      </c>
      <c r="G449" s="166"/>
      <c r="H449" s="169">
        <v>192.56</v>
      </c>
      <c r="J449" s="166"/>
      <c r="K449" s="166"/>
      <c r="L449" s="170"/>
      <c r="M449" s="171"/>
      <c r="N449" s="166"/>
      <c r="O449" s="166"/>
      <c r="P449" s="166"/>
      <c r="Q449" s="166"/>
      <c r="R449" s="166"/>
      <c r="S449" s="166"/>
      <c r="T449" s="172"/>
      <c r="AT449" s="173" t="s">
        <v>140</v>
      </c>
      <c r="AU449" s="173" t="s">
        <v>75</v>
      </c>
      <c r="AV449" s="173" t="s">
        <v>75</v>
      </c>
      <c r="AW449" s="173" t="s">
        <v>95</v>
      </c>
      <c r="AX449" s="173" t="s">
        <v>67</v>
      </c>
      <c r="AY449" s="173" t="s">
        <v>131</v>
      </c>
    </row>
    <row r="450" spans="2:65" s="6" customFormat="1" ht="15.75" customHeight="1" x14ac:dyDescent="0.3">
      <c r="B450" s="165"/>
      <c r="C450" s="166"/>
      <c r="D450" s="167" t="s">
        <v>140</v>
      </c>
      <c r="E450" s="166"/>
      <c r="F450" s="168" t="s">
        <v>148</v>
      </c>
      <c r="G450" s="166"/>
      <c r="H450" s="169">
        <v>280.56</v>
      </c>
      <c r="J450" s="166"/>
      <c r="K450" s="166"/>
      <c r="L450" s="170"/>
      <c r="M450" s="171"/>
      <c r="N450" s="166"/>
      <c r="O450" s="166"/>
      <c r="P450" s="166"/>
      <c r="Q450" s="166"/>
      <c r="R450" s="166"/>
      <c r="S450" s="166"/>
      <c r="T450" s="172"/>
      <c r="AT450" s="173" t="s">
        <v>140</v>
      </c>
      <c r="AU450" s="173" t="s">
        <v>75</v>
      </c>
      <c r="AV450" s="173" t="s">
        <v>75</v>
      </c>
      <c r="AW450" s="173" t="s">
        <v>95</v>
      </c>
      <c r="AX450" s="173" t="s">
        <v>67</v>
      </c>
      <c r="AY450" s="173" t="s">
        <v>131</v>
      </c>
    </row>
    <row r="451" spans="2:65" s="6" customFormat="1" ht="15.75" customHeight="1" x14ac:dyDescent="0.3">
      <c r="B451" s="174"/>
      <c r="C451" s="175"/>
      <c r="D451" s="167" t="s">
        <v>140</v>
      </c>
      <c r="E451" s="175"/>
      <c r="F451" s="176" t="s">
        <v>151</v>
      </c>
      <c r="G451" s="175"/>
      <c r="H451" s="177">
        <v>749.74</v>
      </c>
      <c r="J451" s="175"/>
      <c r="K451" s="175"/>
      <c r="L451" s="178"/>
      <c r="M451" s="179"/>
      <c r="N451" s="175"/>
      <c r="O451" s="175"/>
      <c r="P451" s="175"/>
      <c r="Q451" s="175"/>
      <c r="R451" s="175"/>
      <c r="S451" s="175"/>
      <c r="T451" s="180"/>
      <c r="AT451" s="181" t="s">
        <v>140</v>
      </c>
      <c r="AU451" s="181" t="s">
        <v>75</v>
      </c>
      <c r="AV451" s="181" t="s">
        <v>81</v>
      </c>
      <c r="AW451" s="181" t="s">
        <v>95</v>
      </c>
      <c r="AX451" s="181" t="s">
        <v>71</v>
      </c>
      <c r="AY451" s="181" t="s">
        <v>131</v>
      </c>
    </row>
    <row r="452" spans="2:65" s="6" customFormat="1" ht="15.75" customHeight="1" x14ac:dyDescent="0.3">
      <c r="B452" s="23"/>
      <c r="C452" s="145" t="s">
        <v>454</v>
      </c>
      <c r="D452" s="145" t="s">
        <v>134</v>
      </c>
      <c r="E452" s="146" t="s">
        <v>455</v>
      </c>
      <c r="F452" s="147" t="s">
        <v>456</v>
      </c>
      <c r="G452" s="148" t="s">
        <v>137</v>
      </c>
      <c r="H452" s="149">
        <v>749.74</v>
      </c>
      <c r="I452" s="150"/>
      <c r="J452" s="151">
        <f>ROUND($I$452*$H$452,1)</f>
        <v>0</v>
      </c>
      <c r="K452" s="147" t="s">
        <v>138</v>
      </c>
      <c r="L452" s="43"/>
      <c r="M452" s="152"/>
      <c r="N452" s="153" t="s">
        <v>38</v>
      </c>
      <c r="O452" s="24"/>
      <c r="P452" s="154">
        <f>$O$452*$H$452</f>
        <v>0</v>
      </c>
      <c r="Q452" s="154">
        <v>3.0000000000000001E-5</v>
      </c>
      <c r="R452" s="154">
        <f>$Q$452*$H$452</f>
        <v>2.24922E-2</v>
      </c>
      <c r="S452" s="154">
        <v>0</v>
      </c>
      <c r="T452" s="155">
        <f>$S$452*$H$452</f>
        <v>0</v>
      </c>
      <c r="AR452" s="89" t="s">
        <v>266</v>
      </c>
      <c r="AT452" s="89" t="s">
        <v>134</v>
      </c>
      <c r="AU452" s="89" t="s">
        <v>75</v>
      </c>
      <c r="AY452" s="6" t="s">
        <v>131</v>
      </c>
      <c r="BE452" s="156">
        <f>IF($N$452="základní",$J$452,0)</f>
        <v>0</v>
      </c>
      <c r="BF452" s="156">
        <f>IF($N$452="snížená",$J$452,0)</f>
        <v>0</v>
      </c>
      <c r="BG452" s="156">
        <f>IF($N$452="zákl. přenesená",$J$452,0)</f>
        <v>0</v>
      </c>
      <c r="BH452" s="156">
        <f>IF($N$452="sníž. přenesená",$J$452,0)</f>
        <v>0</v>
      </c>
      <c r="BI452" s="156">
        <f>IF($N$452="nulová",$J$452,0)</f>
        <v>0</v>
      </c>
      <c r="BJ452" s="89" t="s">
        <v>71</v>
      </c>
      <c r="BK452" s="156">
        <f>ROUND($I$452*$H$452,1)</f>
        <v>0</v>
      </c>
      <c r="BL452" s="89" t="s">
        <v>266</v>
      </c>
      <c r="BM452" s="89" t="s">
        <v>457</v>
      </c>
    </row>
    <row r="453" spans="2:65" s="6" customFormat="1" ht="15.75" customHeight="1" x14ac:dyDescent="0.3">
      <c r="B453" s="165"/>
      <c r="C453" s="166"/>
      <c r="D453" s="159" t="s">
        <v>140</v>
      </c>
      <c r="E453" s="168"/>
      <c r="F453" s="168" t="s">
        <v>142</v>
      </c>
      <c r="G453" s="166"/>
      <c r="H453" s="169">
        <v>35.61</v>
      </c>
      <c r="J453" s="166"/>
      <c r="K453" s="166"/>
      <c r="L453" s="170"/>
      <c r="M453" s="171"/>
      <c r="N453" s="166"/>
      <c r="O453" s="166"/>
      <c r="P453" s="166"/>
      <c r="Q453" s="166"/>
      <c r="R453" s="166"/>
      <c r="S453" s="166"/>
      <c r="T453" s="172"/>
      <c r="AT453" s="173" t="s">
        <v>140</v>
      </c>
      <c r="AU453" s="173" t="s">
        <v>75</v>
      </c>
      <c r="AV453" s="173" t="s">
        <v>75</v>
      </c>
      <c r="AW453" s="173" t="s">
        <v>95</v>
      </c>
      <c r="AX453" s="173" t="s">
        <v>67</v>
      </c>
      <c r="AY453" s="173" t="s">
        <v>131</v>
      </c>
    </row>
    <row r="454" spans="2:65" s="6" customFormat="1" ht="15.75" customHeight="1" x14ac:dyDescent="0.3">
      <c r="B454" s="165"/>
      <c r="C454" s="166"/>
      <c r="D454" s="167" t="s">
        <v>140</v>
      </c>
      <c r="E454" s="166"/>
      <c r="F454" s="168" t="s">
        <v>143</v>
      </c>
      <c r="G454" s="166"/>
      <c r="H454" s="169">
        <v>23.36</v>
      </c>
      <c r="J454" s="166"/>
      <c r="K454" s="166"/>
      <c r="L454" s="170"/>
      <c r="M454" s="171"/>
      <c r="N454" s="166"/>
      <c r="O454" s="166"/>
      <c r="P454" s="166"/>
      <c r="Q454" s="166"/>
      <c r="R454" s="166"/>
      <c r="S454" s="166"/>
      <c r="T454" s="172"/>
      <c r="AT454" s="173" t="s">
        <v>140</v>
      </c>
      <c r="AU454" s="173" t="s">
        <v>75</v>
      </c>
      <c r="AV454" s="173" t="s">
        <v>75</v>
      </c>
      <c r="AW454" s="173" t="s">
        <v>95</v>
      </c>
      <c r="AX454" s="173" t="s">
        <v>67</v>
      </c>
      <c r="AY454" s="173" t="s">
        <v>131</v>
      </c>
    </row>
    <row r="455" spans="2:65" s="6" customFormat="1" ht="15.75" customHeight="1" x14ac:dyDescent="0.3">
      <c r="B455" s="165"/>
      <c r="C455" s="166"/>
      <c r="D455" s="167" t="s">
        <v>140</v>
      </c>
      <c r="E455" s="166"/>
      <c r="F455" s="168" t="s">
        <v>144</v>
      </c>
      <c r="G455" s="166"/>
      <c r="H455" s="169">
        <v>74.25</v>
      </c>
      <c r="J455" s="166"/>
      <c r="K455" s="166"/>
      <c r="L455" s="170"/>
      <c r="M455" s="171"/>
      <c r="N455" s="166"/>
      <c r="O455" s="166"/>
      <c r="P455" s="166"/>
      <c r="Q455" s="166"/>
      <c r="R455" s="166"/>
      <c r="S455" s="166"/>
      <c r="T455" s="172"/>
      <c r="AT455" s="173" t="s">
        <v>140</v>
      </c>
      <c r="AU455" s="173" t="s">
        <v>75</v>
      </c>
      <c r="AV455" s="173" t="s">
        <v>75</v>
      </c>
      <c r="AW455" s="173" t="s">
        <v>95</v>
      </c>
      <c r="AX455" s="173" t="s">
        <v>67</v>
      </c>
      <c r="AY455" s="173" t="s">
        <v>131</v>
      </c>
    </row>
    <row r="456" spans="2:65" s="6" customFormat="1" ht="15.75" customHeight="1" x14ac:dyDescent="0.3">
      <c r="B456" s="165"/>
      <c r="C456" s="166"/>
      <c r="D456" s="167" t="s">
        <v>140</v>
      </c>
      <c r="E456" s="166"/>
      <c r="F456" s="168" t="s">
        <v>145</v>
      </c>
      <c r="G456" s="166"/>
      <c r="H456" s="169">
        <v>119.85</v>
      </c>
      <c r="J456" s="166"/>
      <c r="K456" s="166"/>
      <c r="L456" s="170"/>
      <c r="M456" s="171"/>
      <c r="N456" s="166"/>
      <c r="O456" s="166"/>
      <c r="P456" s="166"/>
      <c r="Q456" s="166"/>
      <c r="R456" s="166"/>
      <c r="S456" s="166"/>
      <c r="T456" s="172"/>
      <c r="AT456" s="173" t="s">
        <v>140</v>
      </c>
      <c r="AU456" s="173" t="s">
        <v>75</v>
      </c>
      <c r="AV456" s="173" t="s">
        <v>75</v>
      </c>
      <c r="AW456" s="173" t="s">
        <v>95</v>
      </c>
      <c r="AX456" s="173" t="s">
        <v>67</v>
      </c>
      <c r="AY456" s="173" t="s">
        <v>131</v>
      </c>
    </row>
    <row r="457" spans="2:65" s="6" customFormat="1" ht="15.75" customHeight="1" x14ac:dyDescent="0.3">
      <c r="B457" s="165"/>
      <c r="C457" s="166"/>
      <c r="D457" s="167" t="s">
        <v>140</v>
      </c>
      <c r="E457" s="166"/>
      <c r="F457" s="168" t="s">
        <v>449</v>
      </c>
      <c r="G457" s="166"/>
      <c r="H457" s="169">
        <v>23.55</v>
      </c>
      <c r="J457" s="166"/>
      <c r="K457" s="166"/>
      <c r="L457" s="170"/>
      <c r="M457" s="171"/>
      <c r="N457" s="166"/>
      <c r="O457" s="166"/>
      <c r="P457" s="166"/>
      <c r="Q457" s="166"/>
      <c r="R457" s="166"/>
      <c r="S457" s="166"/>
      <c r="T457" s="172"/>
      <c r="AT457" s="173" t="s">
        <v>140</v>
      </c>
      <c r="AU457" s="173" t="s">
        <v>75</v>
      </c>
      <c r="AV457" s="173" t="s">
        <v>75</v>
      </c>
      <c r="AW457" s="173" t="s">
        <v>95</v>
      </c>
      <c r="AX457" s="173" t="s">
        <v>67</v>
      </c>
      <c r="AY457" s="173" t="s">
        <v>131</v>
      </c>
    </row>
    <row r="458" spans="2:65" s="6" customFormat="1" ht="15.75" customHeight="1" x14ac:dyDescent="0.3">
      <c r="B458" s="165"/>
      <c r="C458" s="166"/>
      <c r="D458" s="167" t="s">
        <v>140</v>
      </c>
      <c r="E458" s="166"/>
      <c r="F458" s="168" t="s">
        <v>147</v>
      </c>
      <c r="G458" s="166"/>
      <c r="H458" s="169">
        <v>192.56</v>
      </c>
      <c r="J458" s="166"/>
      <c r="K458" s="166"/>
      <c r="L458" s="170"/>
      <c r="M458" s="171"/>
      <c r="N458" s="166"/>
      <c r="O458" s="166"/>
      <c r="P458" s="166"/>
      <c r="Q458" s="166"/>
      <c r="R458" s="166"/>
      <c r="S458" s="166"/>
      <c r="T458" s="172"/>
      <c r="AT458" s="173" t="s">
        <v>140</v>
      </c>
      <c r="AU458" s="173" t="s">
        <v>75</v>
      </c>
      <c r="AV458" s="173" t="s">
        <v>75</v>
      </c>
      <c r="AW458" s="173" t="s">
        <v>95</v>
      </c>
      <c r="AX458" s="173" t="s">
        <v>67</v>
      </c>
      <c r="AY458" s="173" t="s">
        <v>131</v>
      </c>
    </row>
    <row r="459" spans="2:65" s="6" customFormat="1" ht="15.75" customHeight="1" x14ac:dyDescent="0.3">
      <c r="B459" s="165"/>
      <c r="C459" s="166"/>
      <c r="D459" s="167" t="s">
        <v>140</v>
      </c>
      <c r="E459" s="166"/>
      <c r="F459" s="168" t="s">
        <v>148</v>
      </c>
      <c r="G459" s="166"/>
      <c r="H459" s="169">
        <v>280.56</v>
      </c>
      <c r="J459" s="166"/>
      <c r="K459" s="166"/>
      <c r="L459" s="170"/>
      <c r="M459" s="171"/>
      <c r="N459" s="166"/>
      <c r="O459" s="166"/>
      <c r="P459" s="166"/>
      <c r="Q459" s="166"/>
      <c r="R459" s="166"/>
      <c r="S459" s="166"/>
      <c r="T459" s="172"/>
      <c r="AT459" s="173" t="s">
        <v>140</v>
      </c>
      <c r="AU459" s="173" t="s">
        <v>75</v>
      </c>
      <c r="AV459" s="173" t="s">
        <v>75</v>
      </c>
      <c r="AW459" s="173" t="s">
        <v>95</v>
      </c>
      <c r="AX459" s="173" t="s">
        <v>67</v>
      </c>
      <c r="AY459" s="173" t="s">
        <v>131</v>
      </c>
    </row>
    <row r="460" spans="2:65" s="6" customFormat="1" ht="15.75" customHeight="1" x14ac:dyDescent="0.3">
      <c r="B460" s="174"/>
      <c r="C460" s="175"/>
      <c r="D460" s="167" t="s">
        <v>140</v>
      </c>
      <c r="E460" s="175"/>
      <c r="F460" s="176" t="s">
        <v>151</v>
      </c>
      <c r="G460" s="175"/>
      <c r="H460" s="177">
        <v>749.74</v>
      </c>
      <c r="J460" s="175"/>
      <c r="K460" s="175"/>
      <c r="L460" s="178"/>
      <c r="M460" s="179"/>
      <c r="N460" s="175"/>
      <c r="O460" s="175"/>
      <c r="P460" s="175"/>
      <c r="Q460" s="175"/>
      <c r="R460" s="175"/>
      <c r="S460" s="175"/>
      <c r="T460" s="180"/>
      <c r="AT460" s="181" t="s">
        <v>140</v>
      </c>
      <c r="AU460" s="181" t="s">
        <v>75</v>
      </c>
      <c r="AV460" s="181" t="s">
        <v>81</v>
      </c>
      <c r="AW460" s="181" t="s">
        <v>95</v>
      </c>
      <c r="AX460" s="181" t="s">
        <v>71</v>
      </c>
      <c r="AY460" s="181" t="s">
        <v>131</v>
      </c>
    </row>
    <row r="461" spans="2:65" s="6" customFormat="1" ht="15.75" customHeight="1" x14ac:dyDescent="0.3">
      <c r="B461" s="23"/>
      <c r="C461" s="145" t="s">
        <v>458</v>
      </c>
      <c r="D461" s="145" t="s">
        <v>134</v>
      </c>
      <c r="E461" s="146" t="s">
        <v>459</v>
      </c>
      <c r="F461" s="147" t="s">
        <v>460</v>
      </c>
      <c r="G461" s="148" t="s">
        <v>137</v>
      </c>
      <c r="H461" s="149">
        <v>749.74</v>
      </c>
      <c r="I461" s="150"/>
      <c r="J461" s="151">
        <f>ROUND($I$461*$H$461,1)</f>
        <v>0</v>
      </c>
      <c r="K461" s="147" t="s">
        <v>138</v>
      </c>
      <c r="L461" s="43"/>
      <c r="M461" s="152"/>
      <c r="N461" s="153" t="s">
        <v>38</v>
      </c>
      <c r="O461" s="24"/>
      <c r="P461" s="154">
        <f>$O$461*$H$461</f>
        <v>0</v>
      </c>
      <c r="Q461" s="154">
        <v>4.5500000000000002E-3</v>
      </c>
      <c r="R461" s="154">
        <f>$Q$461*$H$461</f>
        <v>3.4113170000000004</v>
      </c>
      <c r="S461" s="154">
        <v>0</v>
      </c>
      <c r="T461" s="155">
        <f>$S$461*$H$461</f>
        <v>0</v>
      </c>
      <c r="AR461" s="89" t="s">
        <v>266</v>
      </c>
      <c r="AT461" s="89" t="s">
        <v>134</v>
      </c>
      <c r="AU461" s="89" t="s">
        <v>75</v>
      </c>
      <c r="AY461" s="6" t="s">
        <v>131</v>
      </c>
      <c r="BE461" s="156">
        <f>IF($N$461="základní",$J$461,0)</f>
        <v>0</v>
      </c>
      <c r="BF461" s="156">
        <f>IF($N$461="snížená",$J$461,0)</f>
        <v>0</v>
      </c>
      <c r="BG461" s="156">
        <f>IF($N$461="zákl. přenesená",$J$461,0)</f>
        <v>0</v>
      </c>
      <c r="BH461" s="156">
        <f>IF($N$461="sníž. přenesená",$J$461,0)</f>
        <v>0</v>
      </c>
      <c r="BI461" s="156">
        <f>IF($N$461="nulová",$J$461,0)</f>
        <v>0</v>
      </c>
      <c r="BJ461" s="89" t="s">
        <v>71</v>
      </c>
      <c r="BK461" s="156">
        <f>ROUND($I$461*$H$461,1)</f>
        <v>0</v>
      </c>
      <c r="BL461" s="89" t="s">
        <v>266</v>
      </c>
      <c r="BM461" s="89" t="s">
        <v>461</v>
      </c>
    </row>
    <row r="462" spans="2:65" s="6" customFormat="1" ht="15.75" customHeight="1" x14ac:dyDescent="0.3">
      <c r="B462" s="165"/>
      <c r="C462" s="166"/>
      <c r="D462" s="159" t="s">
        <v>140</v>
      </c>
      <c r="E462" s="168"/>
      <c r="F462" s="168" t="s">
        <v>142</v>
      </c>
      <c r="G462" s="166"/>
      <c r="H462" s="169">
        <v>35.61</v>
      </c>
      <c r="J462" s="166"/>
      <c r="K462" s="166"/>
      <c r="L462" s="170"/>
      <c r="M462" s="171"/>
      <c r="N462" s="166"/>
      <c r="O462" s="166"/>
      <c r="P462" s="166"/>
      <c r="Q462" s="166"/>
      <c r="R462" s="166"/>
      <c r="S462" s="166"/>
      <c r="T462" s="172"/>
      <c r="AT462" s="173" t="s">
        <v>140</v>
      </c>
      <c r="AU462" s="173" t="s">
        <v>75</v>
      </c>
      <c r="AV462" s="173" t="s">
        <v>75</v>
      </c>
      <c r="AW462" s="173" t="s">
        <v>95</v>
      </c>
      <c r="AX462" s="173" t="s">
        <v>67</v>
      </c>
      <c r="AY462" s="173" t="s">
        <v>131</v>
      </c>
    </row>
    <row r="463" spans="2:65" s="6" customFormat="1" ht="15.75" customHeight="1" x14ac:dyDescent="0.3">
      <c r="B463" s="165"/>
      <c r="C463" s="166"/>
      <c r="D463" s="167" t="s">
        <v>140</v>
      </c>
      <c r="E463" s="166"/>
      <c r="F463" s="168" t="s">
        <v>143</v>
      </c>
      <c r="G463" s="166"/>
      <c r="H463" s="169">
        <v>23.36</v>
      </c>
      <c r="J463" s="166"/>
      <c r="K463" s="166"/>
      <c r="L463" s="170"/>
      <c r="M463" s="171"/>
      <c r="N463" s="166"/>
      <c r="O463" s="166"/>
      <c r="P463" s="166"/>
      <c r="Q463" s="166"/>
      <c r="R463" s="166"/>
      <c r="S463" s="166"/>
      <c r="T463" s="172"/>
      <c r="AT463" s="173" t="s">
        <v>140</v>
      </c>
      <c r="AU463" s="173" t="s">
        <v>75</v>
      </c>
      <c r="AV463" s="173" t="s">
        <v>75</v>
      </c>
      <c r="AW463" s="173" t="s">
        <v>95</v>
      </c>
      <c r="AX463" s="173" t="s">
        <v>67</v>
      </c>
      <c r="AY463" s="173" t="s">
        <v>131</v>
      </c>
    </row>
    <row r="464" spans="2:65" s="6" customFormat="1" ht="15.75" customHeight="1" x14ac:dyDescent="0.3">
      <c r="B464" s="165"/>
      <c r="C464" s="166"/>
      <c r="D464" s="167" t="s">
        <v>140</v>
      </c>
      <c r="E464" s="166"/>
      <c r="F464" s="168" t="s">
        <v>144</v>
      </c>
      <c r="G464" s="166"/>
      <c r="H464" s="169">
        <v>74.25</v>
      </c>
      <c r="J464" s="166"/>
      <c r="K464" s="166"/>
      <c r="L464" s="170"/>
      <c r="M464" s="171"/>
      <c r="N464" s="166"/>
      <c r="O464" s="166"/>
      <c r="P464" s="166"/>
      <c r="Q464" s="166"/>
      <c r="R464" s="166"/>
      <c r="S464" s="166"/>
      <c r="T464" s="172"/>
      <c r="AT464" s="173" t="s">
        <v>140</v>
      </c>
      <c r="AU464" s="173" t="s">
        <v>75</v>
      </c>
      <c r="AV464" s="173" t="s">
        <v>75</v>
      </c>
      <c r="AW464" s="173" t="s">
        <v>95</v>
      </c>
      <c r="AX464" s="173" t="s">
        <v>67</v>
      </c>
      <c r="AY464" s="173" t="s">
        <v>131</v>
      </c>
    </row>
    <row r="465" spans="2:65" s="6" customFormat="1" ht="15.75" customHeight="1" x14ac:dyDescent="0.3">
      <c r="B465" s="165"/>
      <c r="C465" s="166"/>
      <c r="D465" s="167" t="s">
        <v>140</v>
      </c>
      <c r="E465" s="166"/>
      <c r="F465" s="168" t="s">
        <v>145</v>
      </c>
      <c r="G465" s="166"/>
      <c r="H465" s="169">
        <v>119.85</v>
      </c>
      <c r="J465" s="166"/>
      <c r="K465" s="166"/>
      <c r="L465" s="170"/>
      <c r="M465" s="171"/>
      <c r="N465" s="166"/>
      <c r="O465" s="166"/>
      <c r="P465" s="166"/>
      <c r="Q465" s="166"/>
      <c r="R465" s="166"/>
      <c r="S465" s="166"/>
      <c r="T465" s="172"/>
      <c r="AT465" s="173" t="s">
        <v>140</v>
      </c>
      <c r="AU465" s="173" t="s">
        <v>75</v>
      </c>
      <c r="AV465" s="173" t="s">
        <v>75</v>
      </c>
      <c r="AW465" s="173" t="s">
        <v>95</v>
      </c>
      <c r="AX465" s="173" t="s">
        <v>67</v>
      </c>
      <c r="AY465" s="173" t="s">
        <v>131</v>
      </c>
    </row>
    <row r="466" spans="2:65" s="6" customFormat="1" ht="15.75" customHeight="1" x14ac:dyDescent="0.3">
      <c r="B466" s="165"/>
      <c r="C466" s="166"/>
      <c r="D466" s="167" t="s">
        <v>140</v>
      </c>
      <c r="E466" s="166"/>
      <c r="F466" s="168" t="s">
        <v>449</v>
      </c>
      <c r="G466" s="166"/>
      <c r="H466" s="169">
        <v>23.55</v>
      </c>
      <c r="J466" s="166"/>
      <c r="K466" s="166"/>
      <c r="L466" s="170"/>
      <c r="M466" s="171"/>
      <c r="N466" s="166"/>
      <c r="O466" s="166"/>
      <c r="P466" s="166"/>
      <c r="Q466" s="166"/>
      <c r="R466" s="166"/>
      <c r="S466" s="166"/>
      <c r="T466" s="172"/>
      <c r="AT466" s="173" t="s">
        <v>140</v>
      </c>
      <c r="AU466" s="173" t="s">
        <v>75</v>
      </c>
      <c r="AV466" s="173" t="s">
        <v>75</v>
      </c>
      <c r="AW466" s="173" t="s">
        <v>95</v>
      </c>
      <c r="AX466" s="173" t="s">
        <v>67</v>
      </c>
      <c r="AY466" s="173" t="s">
        <v>131</v>
      </c>
    </row>
    <row r="467" spans="2:65" s="6" customFormat="1" ht="15.75" customHeight="1" x14ac:dyDescent="0.3">
      <c r="B467" s="165"/>
      <c r="C467" s="166"/>
      <c r="D467" s="167" t="s">
        <v>140</v>
      </c>
      <c r="E467" s="166"/>
      <c r="F467" s="168" t="s">
        <v>147</v>
      </c>
      <c r="G467" s="166"/>
      <c r="H467" s="169">
        <v>192.56</v>
      </c>
      <c r="J467" s="166"/>
      <c r="K467" s="166"/>
      <c r="L467" s="170"/>
      <c r="M467" s="171"/>
      <c r="N467" s="166"/>
      <c r="O467" s="166"/>
      <c r="P467" s="166"/>
      <c r="Q467" s="166"/>
      <c r="R467" s="166"/>
      <c r="S467" s="166"/>
      <c r="T467" s="172"/>
      <c r="AT467" s="173" t="s">
        <v>140</v>
      </c>
      <c r="AU467" s="173" t="s">
        <v>75</v>
      </c>
      <c r="AV467" s="173" t="s">
        <v>75</v>
      </c>
      <c r="AW467" s="173" t="s">
        <v>95</v>
      </c>
      <c r="AX467" s="173" t="s">
        <v>67</v>
      </c>
      <c r="AY467" s="173" t="s">
        <v>131</v>
      </c>
    </row>
    <row r="468" spans="2:65" s="6" customFormat="1" ht="15.75" customHeight="1" x14ac:dyDescent="0.3">
      <c r="B468" s="165"/>
      <c r="C468" s="166"/>
      <c r="D468" s="167" t="s">
        <v>140</v>
      </c>
      <c r="E468" s="166"/>
      <c r="F468" s="168" t="s">
        <v>148</v>
      </c>
      <c r="G468" s="166"/>
      <c r="H468" s="169">
        <v>280.56</v>
      </c>
      <c r="J468" s="166"/>
      <c r="K468" s="166"/>
      <c r="L468" s="170"/>
      <c r="M468" s="171"/>
      <c r="N468" s="166"/>
      <c r="O468" s="166"/>
      <c r="P468" s="166"/>
      <c r="Q468" s="166"/>
      <c r="R468" s="166"/>
      <c r="S468" s="166"/>
      <c r="T468" s="172"/>
      <c r="AT468" s="173" t="s">
        <v>140</v>
      </c>
      <c r="AU468" s="173" t="s">
        <v>75</v>
      </c>
      <c r="AV468" s="173" t="s">
        <v>75</v>
      </c>
      <c r="AW468" s="173" t="s">
        <v>95</v>
      </c>
      <c r="AX468" s="173" t="s">
        <v>67</v>
      </c>
      <c r="AY468" s="173" t="s">
        <v>131</v>
      </c>
    </row>
    <row r="469" spans="2:65" s="6" customFormat="1" ht="15.75" customHeight="1" x14ac:dyDescent="0.3">
      <c r="B469" s="174"/>
      <c r="C469" s="175"/>
      <c r="D469" s="167" t="s">
        <v>140</v>
      </c>
      <c r="E469" s="175"/>
      <c r="F469" s="176" t="s">
        <v>151</v>
      </c>
      <c r="G469" s="175"/>
      <c r="H469" s="177">
        <v>749.74</v>
      </c>
      <c r="J469" s="175"/>
      <c r="K469" s="175"/>
      <c r="L469" s="178"/>
      <c r="M469" s="179"/>
      <c r="N469" s="175"/>
      <c r="O469" s="175"/>
      <c r="P469" s="175"/>
      <c r="Q469" s="175"/>
      <c r="R469" s="175"/>
      <c r="S469" s="175"/>
      <c r="T469" s="180"/>
      <c r="AT469" s="181" t="s">
        <v>140</v>
      </c>
      <c r="AU469" s="181" t="s">
        <v>75</v>
      </c>
      <c r="AV469" s="181" t="s">
        <v>81</v>
      </c>
      <c r="AW469" s="181" t="s">
        <v>95</v>
      </c>
      <c r="AX469" s="181" t="s">
        <v>71</v>
      </c>
      <c r="AY469" s="181" t="s">
        <v>131</v>
      </c>
    </row>
    <row r="470" spans="2:65" s="6" customFormat="1" ht="15.75" customHeight="1" x14ac:dyDescent="0.3">
      <c r="B470" s="23"/>
      <c r="C470" s="145" t="s">
        <v>462</v>
      </c>
      <c r="D470" s="145" t="s">
        <v>134</v>
      </c>
      <c r="E470" s="146" t="s">
        <v>463</v>
      </c>
      <c r="F470" s="147" t="s">
        <v>464</v>
      </c>
      <c r="G470" s="148" t="s">
        <v>137</v>
      </c>
      <c r="H470" s="149">
        <v>749.74</v>
      </c>
      <c r="I470" s="150"/>
      <c r="J470" s="151">
        <f>ROUND($I$470*$H$470,1)</f>
        <v>0</v>
      </c>
      <c r="K470" s="147" t="s">
        <v>138</v>
      </c>
      <c r="L470" s="43"/>
      <c r="M470" s="152"/>
      <c r="N470" s="153" t="s">
        <v>38</v>
      </c>
      <c r="O470" s="24"/>
      <c r="P470" s="154">
        <f>$O$470*$H$470</f>
        <v>0</v>
      </c>
      <c r="Q470" s="154">
        <v>0</v>
      </c>
      <c r="R470" s="154">
        <f>$Q$470*$H$470</f>
        <v>0</v>
      </c>
      <c r="S470" s="154">
        <v>3.0000000000000001E-3</v>
      </c>
      <c r="T470" s="155">
        <f>$S$470*$H$470</f>
        <v>2.2492200000000002</v>
      </c>
      <c r="AR470" s="89" t="s">
        <v>266</v>
      </c>
      <c r="AT470" s="89" t="s">
        <v>134</v>
      </c>
      <c r="AU470" s="89" t="s">
        <v>75</v>
      </c>
      <c r="AY470" s="6" t="s">
        <v>131</v>
      </c>
      <c r="BE470" s="156">
        <f>IF($N$470="základní",$J$470,0)</f>
        <v>0</v>
      </c>
      <c r="BF470" s="156">
        <f>IF($N$470="snížená",$J$470,0)</f>
        <v>0</v>
      </c>
      <c r="BG470" s="156">
        <f>IF($N$470="zákl. přenesená",$J$470,0)</f>
        <v>0</v>
      </c>
      <c r="BH470" s="156">
        <f>IF($N$470="sníž. přenesená",$J$470,0)</f>
        <v>0</v>
      </c>
      <c r="BI470" s="156">
        <f>IF($N$470="nulová",$J$470,0)</f>
        <v>0</v>
      </c>
      <c r="BJ470" s="89" t="s">
        <v>71</v>
      </c>
      <c r="BK470" s="156">
        <f>ROUND($I$470*$H$470,1)</f>
        <v>0</v>
      </c>
      <c r="BL470" s="89" t="s">
        <v>266</v>
      </c>
      <c r="BM470" s="89" t="s">
        <v>465</v>
      </c>
    </row>
    <row r="471" spans="2:65" s="6" customFormat="1" ht="15.75" customHeight="1" x14ac:dyDescent="0.3">
      <c r="B471" s="165"/>
      <c r="C471" s="166"/>
      <c r="D471" s="159" t="s">
        <v>140</v>
      </c>
      <c r="E471" s="168"/>
      <c r="F471" s="168" t="s">
        <v>142</v>
      </c>
      <c r="G471" s="166"/>
      <c r="H471" s="169">
        <v>35.61</v>
      </c>
      <c r="J471" s="166"/>
      <c r="K471" s="166"/>
      <c r="L471" s="170"/>
      <c r="M471" s="171"/>
      <c r="N471" s="166"/>
      <c r="O471" s="166"/>
      <c r="P471" s="166"/>
      <c r="Q471" s="166"/>
      <c r="R471" s="166"/>
      <c r="S471" s="166"/>
      <c r="T471" s="172"/>
      <c r="AT471" s="173" t="s">
        <v>140</v>
      </c>
      <c r="AU471" s="173" t="s">
        <v>75</v>
      </c>
      <c r="AV471" s="173" t="s">
        <v>75</v>
      </c>
      <c r="AW471" s="173" t="s">
        <v>95</v>
      </c>
      <c r="AX471" s="173" t="s">
        <v>67</v>
      </c>
      <c r="AY471" s="173" t="s">
        <v>131</v>
      </c>
    </row>
    <row r="472" spans="2:65" s="6" customFormat="1" ht="15.75" customHeight="1" x14ac:dyDescent="0.3">
      <c r="B472" s="165"/>
      <c r="C472" s="166"/>
      <c r="D472" s="167" t="s">
        <v>140</v>
      </c>
      <c r="E472" s="166"/>
      <c r="F472" s="168" t="s">
        <v>143</v>
      </c>
      <c r="G472" s="166"/>
      <c r="H472" s="169">
        <v>23.36</v>
      </c>
      <c r="J472" s="166"/>
      <c r="K472" s="166"/>
      <c r="L472" s="170"/>
      <c r="M472" s="171"/>
      <c r="N472" s="166"/>
      <c r="O472" s="166"/>
      <c r="P472" s="166"/>
      <c r="Q472" s="166"/>
      <c r="R472" s="166"/>
      <c r="S472" s="166"/>
      <c r="T472" s="172"/>
      <c r="AT472" s="173" t="s">
        <v>140</v>
      </c>
      <c r="AU472" s="173" t="s">
        <v>75</v>
      </c>
      <c r="AV472" s="173" t="s">
        <v>75</v>
      </c>
      <c r="AW472" s="173" t="s">
        <v>95</v>
      </c>
      <c r="AX472" s="173" t="s">
        <v>67</v>
      </c>
      <c r="AY472" s="173" t="s">
        <v>131</v>
      </c>
    </row>
    <row r="473" spans="2:65" s="6" customFormat="1" ht="15.75" customHeight="1" x14ac:dyDescent="0.3">
      <c r="B473" s="165"/>
      <c r="C473" s="166"/>
      <c r="D473" s="167" t="s">
        <v>140</v>
      </c>
      <c r="E473" s="166"/>
      <c r="F473" s="168" t="s">
        <v>144</v>
      </c>
      <c r="G473" s="166"/>
      <c r="H473" s="169">
        <v>74.25</v>
      </c>
      <c r="J473" s="166"/>
      <c r="K473" s="166"/>
      <c r="L473" s="170"/>
      <c r="M473" s="171"/>
      <c r="N473" s="166"/>
      <c r="O473" s="166"/>
      <c r="P473" s="166"/>
      <c r="Q473" s="166"/>
      <c r="R473" s="166"/>
      <c r="S473" s="166"/>
      <c r="T473" s="172"/>
      <c r="AT473" s="173" t="s">
        <v>140</v>
      </c>
      <c r="AU473" s="173" t="s">
        <v>75</v>
      </c>
      <c r="AV473" s="173" t="s">
        <v>75</v>
      </c>
      <c r="AW473" s="173" t="s">
        <v>95</v>
      </c>
      <c r="AX473" s="173" t="s">
        <v>67</v>
      </c>
      <c r="AY473" s="173" t="s">
        <v>131</v>
      </c>
    </row>
    <row r="474" spans="2:65" s="6" customFormat="1" ht="15.75" customHeight="1" x14ac:dyDescent="0.3">
      <c r="B474" s="165"/>
      <c r="C474" s="166"/>
      <c r="D474" s="167" t="s">
        <v>140</v>
      </c>
      <c r="E474" s="166"/>
      <c r="F474" s="168" t="s">
        <v>145</v>
      </c>
      <c r="G474" s="166"/>
      <c r="H474" s="169">
        <v>119.85</v>
      </c>
      <c r="J474" s="166"/>
      <c r="K474" s="166"/>
      <c r="L474" s="170"/>
      <c r="M474" s="171"/>
      <c r="N474" s="166"/>
      <c r="O474" s="166"/>
      <c r="P474" s="166"/>
      <c r="Q474" s="166"/>
      <c r="R474" s="166"/>
      <c r="S474" s="166"/>
      <c r="T474" s="172"/>
      <c r="AT474" s="173" t="s">
        <v>140</v>
      </c>
      <c r="AU474" s="173" t="s">
        <v>75</v>
      </c>
      <c r="AV474" s="173" t="s">
        <v>75</v>
      </c>
      <c r="AW474" s="173" t="s">
        <v>95</v>
      </c>
      <c r="AX474" s="173" t="s">
        <v>67</v>
      </c>
      <c r="AY474" s="173" t="s">
        <v>131</v>
      </c>
    </row>
    <row r="475" spans="2:65" s="6" customFormat="1" ht="15.75" customHeight="1" x14ac:dyDescent="0.3">
      <c r="B475" s="165"/>
      <c r="C475" s="166"/>
      <c r="D475" s="167" t="s">
        <v>140</v>
      </c>
      <c r="E475" s="166"/>
      <c r="F475" s="168" t="s">
        <v>449</v>
      </c>
      <c r="G475" s="166"/>
      <c r="H475" s="169">
        <v>23.55</v>
      </c>
      <c r="J475" s="166"/>
      <c r="K475" s="166"/>
      <c r="L475" s="170"/>
      <c r="M475" s="171"/>
      <c r="N475" s="166"/>
      <c r="O475" s="166"/>
      <c r="P475" s="166"/>
      <c r="Q475" s="166"/>
      <c r="R475" s="166"/>
      <c r="S475" s="166"/>
      <c r="T475" s="172"/>
      <c r="AT475" s="173" t="s">
        <v>140</v>
      </c>
      <c r="AU475" s="173" t="s">
        <v>75</v>
      </c>
      <c r="AV475" s="173" t="s">
        <v>75</v>
      </c>
      <c r="AW475" s="173" t="s">
        <v>95</v>
      </c>
      <c r="AX475" s="173" t="s">
        <v>67</v>
      </c>
      <c r="AY475" s="173" t="s">
        <v>131</v>
      </c>
    </row>
    <row r="476" spans="2:65" s="6" customFormat="1" ht="15.75" customHeight="1" x14ac:dyDescent="0.3">
      <c r="B476" s="165"/>
      <c r="C476" s="166"/>
      <c r="D476" s="167" t="s">
        <v>140</v>
      </c>
      <c r="E476" s="166"/>
      <c r="F476" s="168" t="s">
        <v>147</v>
      </c>
      <c r="G476" s="166"/>
      <c r="H476" s="169">
        <v>192.56</v>
      </c>
      <c r="J476" s="166"/>
      <c r="K476" s="166"/>
      <c r="L476" s="170"/>
      <c r="M476" s="171"/>
      <c r="N476" s="166"/>
      <c r="O476" s="166"/>
      <c r="P476" s="166"/>
      <c r="Q476" s="166"/>
      <c r="R476" s="166"/>
      <c r="S476" s="166"/>
      <c r="T476" s="172"/>
      <c r="AT476" s="173" t="s">
        <v>140</v>
      </c>
      <c r="AU476" s="173" t="s">
        <v>75</v>
      </c>
      <c r="AV476" s="173" t="s">
        <v>75</v>
      </c>
      <c r="AW476" s="173" t="s">
        <v>95</v>
      </c>
      <c r="AX476" s="173" t="s">
        <v>67</v>
      </c>
      <c r="AY476" s="173" t="s">
        <v>131</v>
      </c>
    </row>
    <row r="477" spans="2:65" s="6" customFormat="1" ht="15.75" customHeight="1" x14ac:dyDescent="0.3">
      <c r="B477" s="165"/>
      <c r="C477" s="166"/>
      <c r="D477" s="167" t="s">
        <v>140</v>
      </c>
      <c r="E477" s="166"/>
      <c r="F477" s="168" t="s">
        <v>148</v>
      </c>
      <c r="G477" s="166"/>
      <c r="H477" s="169">
        <v>280.56</v>
      </c>
      <c r="J477" s="166"/>
      <c r="K477" s="166"/>
      <c r="L477" s="170"/>
      <c r="M477" s="171"/>
      <c r="N477" s="166"/>
      <c r="O477" s="166"/>
      <c r="P477" s="166"/>
      <c r="Q477" s="166"/>
      <c r="R477" s="166"/>
      <c r="S477" s="166"/>
      <c r="T477" s="172"/>
      <c r="AT477" s="173" t="s">
        <v>140</v>
      </c>
      <c r="AU477" s="173" t="s">
        <v>75</v>
      </c>
      <c r="AV477" s="173" t="s">
        <v>75</v>
      </c>
      <c r="AW477" s="173" t="s">
        <v>95</v>
      </c>
      <c r="AX477" s="173" t="s">
        <v>67</v>
      </c>
      <c r="AY477" s="173" t="s">
        <v>131</v>
      </c>
    </row>
    <row r="478" spans="2:65" s="6" customFormat="1" ht="15.75" customHeight="1" x14ac:dyDescent="0.3">
      <c r="B478" s="174"/>
      <c r="C478" s="175"/>
      <c r="D478" s="167" t="s">
        <v>140</v>
      </c>
      <c r="E478" s="175"/>
      <c r="F478" s="176" t="s">
        <v>151</v>
      </c>
      <c r="G478" s="175"/>
      <c r="H478" s="177">
        <v>749.74</v>
      </c>
      <c r="J478" s="175"/>
      <c r="K478" s="175"/>
      <c r="L478" s="178"/>
      <c r="M478" s="179"/>
      <c r="N478" s="175"/>
      <c r="O478" s="175"/>
      <c r="P478" s="175"/>
      <c r="Q478" s="175"/>
      <c r="R478" s="175"/>
      <c r="S478" s="175"/>
      <c r="T478" s="180"/>
      <c r="AT478" s="181" t="s">
        <v>140</v>
      </c>
      <c r="AU478" s="181" t="s">
        <v>75</v>
      </c>
      <c r="AV478" s="181" t="s">
        <v>81</v>
      </c>
      <c r="AW478" s="181" t="s">
        <v>95</v>
      </c>
      <c r="AX478" s="181" t="s">
        <v>71</v>
      </c>
      <c r="AY478" s="181" t="s">
        <v>131</v>
      </c>
    </row>
    <row r="479" spans="2:65" s="6" customFormat="1" ht="15.75" customHeight="1" x14ac:dyDescent="0.3">
      <c r="B479" s="23"/>
      <c r="C479" s="145" t="s">
        <v>466</v>
      </c>
      <c r="D479" s="145" t="s">
        <v>134</v>
      </c>
      <c r="E479" s="146" t="s">
        <v>467</v>
      </c>
      <c r="F479" s="147" t="s">
        <v>468</v>
      </c>
      <c r="G479" s="148" t="s">
        <v>137</v>
      </c>
      <c r="H479" s="149">
        <v>749.74</v>
      </c>
      <c r="I479" s="150"/>
      <c r="J479" s="151">
        <f>ROUND($I$479*$H$479,1)</f>
        <v>0</v>
      </c>
      <c r="K479" s="147" t="s">
        <v>138</v>
      </c>
      <c r="L479" s="43"/>
      <c r="M479" s="152"/>
      <c r="N479" s="153" t="s">
        <v>38</v>
      </c>
      <c r="O479" s="24"/>
      <c r="P479" s="154">
        <f>$O$479*$H$479</f>
        <v>0</v>
      </c>
      <c r="Q479" s="154">
        <v>2.9999999999999997E-4</v>
      </c>
      <c r="R479" s="154">
        <f>$Q$479*$H$479</f>
        <v>0.22492199999999998</v>
      </c>
      <c r="S479" s="154">
        <v>0</v>
      </c>
      <c r="T479" s="155">
        <f>$S$479*$H$479</f>
        <v>0</v>
      </c>
      <c r="AR479" s="89" t="s">
        <v>266</v>
      </c>
      <c r="AT479" s="89" t="s">
        <v>134</v>
      </c>
      <c r="AU479" s="89" t="s">
        <v>75</v>
      </c>
      <c r="AY479" s="6" t="s">
        <v>131</v>
      </c>
      <c r="BE479" s="156">
        <f>IF($N$479="základní",$J$479,0)</f>
        <v>0</v>
      </c>
      <c r="BF479" s="156">
        <f>IF($N$479="snížená",$J$479,0)</f>
        <v>0</v>
      </c>
      <c r="BG479" s="156">
        <f>IF($N$479="zákl. přenesená",$J$479,0)</f>
        <v>0</v>
      </c>
      <c r="BH479" s="156">
        <f>IF($N$479="sníž. přenesená",$J$479,0)</f>
        <v>0</v>
      </c>
      <c r="BI479" s="156">
        <f>IF($N$479="nulová",$J$479,0)</f>
        <v>0</v>
      </c>
      <c r="BJ479" s="89" t="s">
        <v>71</v>
      </c>
      <c r="BK479" s="156">
        <f>ROUND($I$479*$H$479,1)</f>
        <v>0</v>
      </c>
      <c r="BL479" s="89" t="s">
        <v>266</v>
      </c>
      <c r="BM479" s="89" t="s">
        <v>469</v>
      </c>
    </row>
    <row r="480" spans="2:65" s="6" customFormat="1" ht="15.75" customHeight="1" x14ac:dyDescent="0.3">
      <c r="B480" s="165"/>
      <c r="C480" s="166"/>
      <c r="D480" s="159" t="s">
        <v>140</v>
      </c>
      <c r="E480" s="168"/>
      <c r="F480" s="168" t="s">
        <v>142</v>
      </c>
      <c r="G480" s="166"/>
      <c r="H480" s="169">
        <v>35.61</v>
      </c>
      <c r="J480" s="166"/>
      <c r="K480" s="166"/>
      <c r="L480" s="170"/>
      <c r="M480" s="171"/>
      <c r="N480" s="166"/>
      <c r="O480" s="166"/>
      <c r="P480" s="166"/>
      <c r="Q480" s="166"/>
      <c r="R480" s="166"/>
      <c r="S480" s="166"/>
      <c r="T480" s="172"/>
      <c r="AT480" s="173" t="s">
        <v>140</v>
      </c>
      <c r="AU480" s="173" t="s">
        <v>75</v>
      </c>
      <c r="AV480" s="173" t="s">
        <v>75</v>
      </c>
      <c r="AW480" s="173" t="s">
        <v>95</v>
      </c>
      <c r="AX480" s="173" t="s">
        <v>67</v>
      </c>
      <c r="AY480" s="173" t="s">
        <v>131</v>
      </c>
    </row>
    <row r="481" spans="2:65" s="6" customFormat="1" ht="15.75" customHeight="1" x14ac:dyDescent="0.3">
      <c r="B481" s="165"/>
      <c r="C481" s="166"/>
      <c r="D481" s="167" t="s">
        <v>140</v>
      </c>
      <c r="E481" s="166"/>
      <c r="F481" s="168" t="s">
        <v>143</v>
      </c>
      <c r="G481" s="166"/>
      <c r="H481" s="169">
        <v>23.36</v>
      </c>
      <c r="J481" s="166"/>
      <c r="K481" s="166"/>
      <c r="L481" s="170"/>
      <c r="M481" s="171"/>
      <c r="N481" s="166"/>
      <c r="O481" s="166"/>
      <c r="P481" s="166"/>
      <c r="Q481" s="166"/>
      <c r="R481" s="166"/>
      <c r="S481" s="166"/>
      <c r="T481" s="172"/>
      <c r="AT481" s="173" t="s">
        <v>140</v>
      </c>
      <c r="AU481" s="173" t="s">
        <v>75</v>
      </c>
      <c r="AV481" s="173" t="s">
        <v>75</v>
      </c>
      <c r="AW481" s="173" t="s">
        <v>95</v>
      </c>
      <c r="AX481" s="173" t="s">
        <v>67</v>
      </c>
      <c r="AY481" s="173" t="s">
        <v>131</v>
      </c>
    </row>
    <row r="482" spans="2:65" s="6" customFormat="1" ht="15.75" customHeight="1" x14ac:dyDescent="0.3">
      <c r="B482" s="165"/>
      <c r="C482" s="166"/>
      <c r="D482" s="167" t="s">
        <v>140</v>
      </c>
      <c r="E482" s="166"/>
      <c r="F482" s="168" t="s">
        <v>144</v>
      </c>
      <c r="G482" s="166"/>
      <c r="H482" s="169">
        <v>74.25</v>
      </c>
      <c r="J482" s="166"/>
      <c r="K482" s="166"/>
      <c r="L482" s="170"/>
      <c r="M482" s="171"/>
      <c r="N482" s="166"/>
      <c r="O482" s="166"/>
      <c r="P482" s="166"/>
      <c r="Q482" s="166"/>
      <c r="R482" s="166"/>
      <c r="S482" s="166"/>
      <c r="T482" s="172"/>
      <c r="AT482" s="173" t="s">
        <v>140</v>
      </c>
      <c r="AU482" s="173" t="s">
        <v>75</v>
      </c>
      <c r="AV482" s="173" t="s">
        <v>75</v>
      </c>
      <c r="AW482" s="173" t="s">
        <v>95</v>
      </c>
      <c r="AX482" s="173" t="s">
        <v>67</v>
      </c>
      <c r="AY482" s="173" t="s">
        <v>131</v>
      </c>
    </row>
    <row r="483" spans="2:65" s="6" customFormat="1" ht="15.75" customHeight="1" x14ac:dyDescent="0.3">
      <c r="B483" s="165"/>
      <c r="C483" s="166"/>
      <c r="D483" s="167" t="s">
        <v>140</v>
      </c>
      <c r="E483" s="166"/>
      <c r="F483" s="168" t="s">
        <v>145</v>
      </c>
      <c r="G483" s="166"/>
      <c r="H483" s="169">
        <v>119.85</v>
      </c>
      <c r="J483" s="166"/>
      <c r="K483" s="166"/>
      <c r="L483" s="170"/>
      <c r="M483" s="171"/>
      <c r="N483" s="166"/>
      <c r="O483" s="166"/>
      <c r="P483" s="166"/>
      <c r="Q483" s="166"/>
      <c r="R483" s="166"/>
      <c r="S483" s="166"/>
      <c r="T483" s="172"/>
      <c r="AT483" s="173" t="s">
        <v>140</v>
      </c>
      <c r="AU483" s="173" t="s">
        <v>75</v>
      </c>
      <c r="AV483" s="173" t="s">
        <v>75</v>
      </c>
      <c r="AW483" s="173" t="s">
        <v>95</v>
      </c>
      <c r="AX483" s="173" t="s">
        <v>67</v>
      </c>
      <c r="AY483" s="173" t="s">
        <v>131</v>
      </c>
    </row>
    <row r="484" spans="2:65" s="6" customFormat="1" ht="15.75" customHeight="1" x14ac:dyDescent="0.3">
      <c r="B484" s="165"/>
      <c r="C484" s="166"/>
      <c r="D484" s="167" t="s">
        <v>140</v>
      </c>
      <c r="E484" s="166"/>
      <c r="F484" s="168" t="s">
        <v>449</v>
      </c>
      <c r="G484" s="166"/>
      <c r="H484" s="169">
        <v>23.55</v>
      </c>
      <c r="J484" s="166"/>
      <c r="K484" s="166"/>
      <c r="L484" s="170"/>
      <c r="M484" s="171"/>
      <c r="N484" s="166"/>
      <c r="O484" s="166"/>
      <c r="P484" s="166"/>
      <c r="Q484" s="166"/>
      <c r="R484" s="166"/>
      <c r="S484" s="166"/>
      <c r="T484" s="172"/>
      <c r="AT484" s="173" t="s">
        <v>140</v>
      </c>
      <c r="AU484" s="173" t="s">
        <v>75</v>
      </c>
      <c r="AV484" s="173" t="s">
        <v>75</v>
      </c>
      <c r="AW484" s="173" t="s">
        <v>95</v>
      </c>
      <c r="AX484" s="173" t="s">
        <v>67</v>
      </c>
      <c r="AY484" s="173" t="s">
        <v>131</v>
      </c>
    </row>
    <row r="485" spans="2:65" s="6" customFormat="1" ht="15.75" customHeight="1" x14ac:dyDescent="0.3">
      <c r="B485" s="165"/>
      <c r="C485" s="166"/>
      <c r="D485" s="167" t="s">
        <v>140</v>
      </c>
      <c r="E485" s="166"/>
      <c r="F485" s="168" t="s">
        <v>147</v>
      </c>
      <c r="G485" s="166"/>
      <c r="H485" s="169">
        <v>192.56</v>
      </c>
      <c r="J485" s="166"/>
      <c r="K485" s="166"/>
      <c r="L485" s="170"/>
      <c r="M485" s="171"/>
      <c r="N485" s="166"/>
      <c r="O485" s="166"/>
      <c r="P485" s="166"/>
      <c r="Q485" s="166"/>
      <c r="R485" s="166"/>
      <c r="S485" s="166"/>
      <c r="T485" s="172"/>
      <c r="AT485" s="173" t="s">
        <v>140</v>
      </c>
      <c r="AU485" s="173" t="s">
        <v>75</v>
      </c>
      <c r="AV485" s="173" t="s">
        <v>75</v>
      </c>
      <c r="AW485" s="173" t="s">
        <v>95</v>
      </c>
      <c r="AX485" s="173" t="s">
        <v>67</v>
      </c>
      <c r="AY485" s="173" t="s">
        <v>131</v>
      </c>
    </row>
    <row r="486" spans="2:65" s="6" customFormat="1" ht="15.75" customHeight="1" x14ac:dyDescent="0.3">
      <c r="B486" s="165"/>
      <c r="C486" s="166"/>
      <c r="D486" s="167" t="s">
        <v>140</v>
      </c>
      <c r="E486" s="166"/>
      <c r="F486" s="168" t="s">
        <v>148</v>
      </c>
      <c r="G486" s="166"/>
      <c r="H486" s="169">
        <v>280.56</v>
      </c>
      <c r="J486" s="166"/>
      <c r="K486" s="166"/>
      <c r="L486" s="170"/>
      <c r="M486" s="171"/>
      <c r="N486" s="166"/>
      <c r="O486" s="166"/>
      <c r="P486" s="166"/>
      <c r="Q486" s="166"/>
      <c r="R486" s="166"/>
      <c r="S486" s="166"/>
      <c r="T486" s="172"/>
      <c r="AT486" s="173" t="s">
        <v>140</v>
      </c>
      <c r="AU486" s="173" t="s">
        <v>75</v>
      </c>
      <c r="AV486" s="173" t="s">
        <v>75</v>
      </c>
      <c r="AW486" s="173" t="s">
        <v>95</v>
      </c>
      <c r="AX486" s="173" t="s">
        <v>67</v>
      </c>
      <c r="AY486" s="173" t="s">
        <v>131</v>
      </c>
    </row>
    <row r="487" spans="2:65" s="6" customFormat="1" ht="15.75" customHeight="1" x14ac:dyDescent="0.3">
      <c r="B487" s="174"/>
      <c r="C487" s="175"/>
      <c r="D487" s="167" t="s">
        <v>140</v>
      </c>
      <c r="E487" s="175"/>
      <c r="F487" s="176" t="s">
        <v>151</v>
      </c>
      <c r="G487" s="175"/>
      <c r="H487" s="177">
        <v>749.74</v>
      </c>
      <c r="J487" s="175"/>
      <c r="K487" s="175"/>
      <c r="L487" s="178"/>
      <c r="M487" s="179"/>
      <c r="N487" s="175"/>
      <c r="O487" s="175"/>
      <c r="P487" s="175"/>
      <c r="Q487" s="175"/>
      <c r="R487" s="175"/>
      <c r="S487" s="175"/>
      <c r="T487" s="180"/>
      <c r="AT487" s="181" t="s">
        <v>140</v>
      </c>
      <c r="AU487" s="181" t="s">
        <v>75</v>
      </c>
      <c r="AV487" s="181" t="s">
        <v>81</v>
      </c>
      <c r="AW487" s="181" t="s">
        <v>95</v>
      </c>
      <c r="AX487" s="181" t="s">
        <v>71</v>
      </c>
      <c r="AY487" s="181" t="s">
        <v>131</v>
      </c>
    </row>
    <row r="488" spans="2:65" s="6" customFormat="1" ht="15.75" customHeight="1" x14ac:dyDescent="0.3">
      <c r="B488" s="23"/>
      <c r="C488" s="190" t="s">
        <v>470</v>
      </c>
      <c r="D488" s="190" t="s">
        <v>291</v>
      </c>
      <c r="E488" s="191" t="s">
        <v>471</v>
      </c>
      <c r="F488" s="192" t="s">
        <v>472</v>
      </c>
      <c r="G488" s="193" t="s">
        <v>137</v>
      </c>
      <c r="H488" s="194">
        <v>824.71400000000006</v>
      </c>
      <c r="I488" s="195"/>
      <c r="J488" s="196">
        <f>ROUND($I$488*$H$488,1)</f>
        <v>0</v>
      </c>
      <c r="K488" s="192" t="s">
        <v>138</v>
      </c>
      <c r="L488" s="197"/>
      <c r="M488" s="198"/>
      <c r="N488" s="199" t="s">
        <v>38</v>
      </c>
      <c r="O488" s="24"/>
      <c r="P488" s="154">
        <f>$O$488*$H$488</f>
        <v>0</v>
      </c>
      <c r="Q488" s="154">
        <v>4.0800000000000003E-3</v>
      </c>
      <c r="R488" s="154">
        <f>$Q$488*$H$488</f>
        <v>3.3648331200000006</v>
      </c>
      <c r="S488" s="154">
        <v>0</v>
      </c>
      <c r="T488" s="155">
        <f>$S$488*$H$488</f>
        <v>0</v>
      </c>
      <c r="AR488" s="89" t="s">
        <v>294</v>
      </c>
      <c r="AT488" s="89" t="s">
        <v>291</v>
      </c>
      <c r="AU488" s="89" t="s">
        <v>75</v>
      </c>
      <c r="AY488" s="6" t="s">
        <v>131</v>
      </c>
      <c r="BE488" s="156">
        <f>IF($N$488="základní",$J$488,0)</f>
        <v>0</v>
      </c>
      <c r="BF488" s="156">
        <f>IF($N$488="snížená",$J$488,0)</f>
        <v>0</v>
      </c>
      <c r="BG488" s="156">
        <f>IF($N$488="zákl. přenesená",$J$488,0)</f>
        <v>0</v>
      </c>
      <c r="BH488" s="156">
        <f>IF($N$488="sníž. přenesená",$J$488,0)</f>
        <v>0</v>
      </c>
      <c r="BI488" s="156">
        <f>IF($N$488="nulová",$J$488,0)</f>
        <v>0</v>
      </c>
      <c r="BJ488" s="89" t="s">
        <v>71</v>
      </c>
      <c r="BK488" s="156">
        <f>ROUND($I$488*$H$488,1)</f>
        <v>0</v>
      </c>
      <c r="BL488" s="89" t="s">
        <v>266</v>
      </c>
      <c r="BM488" s="89" t="s">
        <v>473</v>
      </c>
    </row>
    <row r="489" spans="2:65" s="6" customFormat="1" ht="30.75" customHeight="1" x14ac:dyDescent="0.3">
      <c r="B489" s="23"/>
      <c r="C489" s="24"/>
      <c r="D489" s="159" t="s">
        <v>474</v>
      </c>
      <c r="E489" s="24"/>
      <c r="F489" s="201" t="s">
        <v>475</v>
      </c>
      <c r="G489" s="24"/>
      <c r="H489" s="24"/>
      <c r="J489" s="24"/>
      <c r="K489" s="24"/>
      <c r="L489" s="43"/>
      <c r="M489" s="56"/>
      <c r="N489" s="24"/>
      <c r="O489" s="24"/>
      <c r="P489" s="24"/>
      <c r="Q489" s="24"/>
      <c r="R489" s="24"/>
      <c r="S489" s="24"/>
      <c r="T489" s="57"/>
      <c r="AT489" s="6" t="s">
        <v>474</v>
      </c>
      <c r="AU489" s="6" t="s">
        <v>75</v>
      </c>
    </row>
    <row r="490" spans="2:65" s="6" customFormat="1" ht="15.75" customHeight="1" x14ac:dyDescent="0.3">
      <c r="B490" s="165"/>
      <c r="C490" s="166"/>
      <c r="D490" s="167" t="s">
        <v>140</v>
      </c>
      <c r="E490" s="166"/>
      <c r="F490" s="168" t="s">
        <v>476</v>
      </c>
      <c r="G490" s="166"/>
      <c r="H490" s="169">
        <v>824.71400000000006</v>
      </c>
      <c r="J490" s="166"/>
      <c r="K490" s="166"/>
      <c r="L490" s="170"/>
      <c r="M490" s="171"/>
      <c r="N490" s="166"/>
      <c r="O490" s="166"/>
      <c r="P490" s="166"/>
      <c r="Q490" s="166"/>
      <c r="R490" s="166"/>
      <c r="S490" s="166"/>
      <c r="T490" s="172"/>
      <c r="AT490" s="173" t="s">
        <v>140</v>
      </c>
      <c r="AU490" s="173" t="s">
        <v>75</v>
      </c>
      <c r="AV490" s="173" t="s">
        <v>75</v>
      </c>
      <c r="AW490" s="173" t="s">
        <v>95</v>
      </c>
      <c r="AX490" s="173" t="s">
        <v>71</v>
      </c>
      <c r="AY490" s="173" t="s">
        <v>131</v>
      </c>
    </row>
    <row r="491" spans="2:65" s="6" customFormat="1" ht="15.75" customHeight="1" x14ac:dyDescent="0.3">
      <c r="B491" s="23"/>
      <c r="C491" s="145" t="s">
        <v>477</v>
      </c>
      <c r="D491" s="145" t="s">
        <v>134</v>
      </c>
      <c r="E491" s="146" t="s">
        <v>478</v>
      </c>
      <c r="F491" s="147" t="s">
        <v>479</v>
      </c>
      <c r="G491" s="148" t="s">
        <v>208</v>
      </c>
      <c r="H491" s="149">
        <v>743.61500000000001</v>
      </c>
      <c r="I491" s="150"/>
      <c r="J491" s="151">
        <f>ROUND($I$491*$H$491,1)</f>
        <v>0</v>
      </c>
      <c r="K491" s="147" t="s">
        <v>138</v>
      </c>
      <c r="L491" s="43"/>
      <c r="M491" s="152"/>
      <c r="N491" s="153" t="s">
        <v>38</v>
      </c>
      <c r="O491" s="24"/>
      <c r="P491" s="154">
        <f>$O$491*$H$491</f>
        <v>0</v>
      </c>
      <c r="Q491" s="154">
        <v>0</v>
      </c>
      <c r="R491" s="154">
        <f>$Q$491*$H$491</f>
        <v>0</v>
      </c>
      <c r="S491" s="154">
        <v>2.9999999999999997E-4</v>
      </c>
      <c r="T491" s="155">
        <f>$S$491*$H$491</f>
        <v>0.22308449999999999</v>
      </c>
      <c r="AR491" s="89" t="s">
        <v>266</v>
      </c>
      <c r="AT491" s="89" t="s">
        <v>134</v>
      </c>
      <c r="AU491" s="89" t="s">
        <v>75</v>
      </c>
      <c r="AY491" s="6" t="s">
        <v>131</v>
      </c>
      <c r="BE491" s="156">
        <f>IF($N$491="základní",$J$491,0)</f>
        <v>0</v>
      </c>
      <c r="BF491" s="156">
        <f>IF($N$491="snížená",$J$491,0)</f>
        <v>0</v>
      </c>
      <c r="BG491" s="156">
        <f>IF($N$491="zákl. přenesená",$J$491,0)</f>
        <v>0</v>
      </c>
      <c r="BH491" s="156">
        <f>IF($N$491="sníž. přenesená",$J$491,0)</f>
        <v>0</v>
      </c>
      <c r="BI491" s="156">
        <f>IF($N$491="nulová",$J$491,0)</f>
        <v>0</v>
      </c>
      <c r="BJ491" s="89" t="s">
        <v>71</v>
      </c>
      <c r="BK491" s="156">
        <f>ROUND($I$491*$H$491,1)</f>
        <v>0</v>
      </c>
      <c r="BL491" s="89" t="s">
        <v>266</v>
      </c>
      <c r="BM491" s="89" t="s">
        <v>480</v>
      </c>
    </row>
    <row r="492" spans="2:65" s="6" customFormat="1" ht="15.75" customHeight="1" x14ac:dyDescent="0.3">
      <c r="B492" s="165"/>
      <c r="C492" s="166"/>
      <c r="D492" s="159" t="s">
        <v>140</v>
      </c>
      <c r="E492" s="168"/>
      <c r="F492" s="168" t="s">
        <v>210</v>
      </c>
      <c r="G492" s="166"/>
      <c r="H492" s="169">
        <v>37.53</v>
      </c>
      <c r="J492" s="166"/>
      <c r="K492" s="166"/>
      <c r="L492" s="170"/>
      <c r="M492" s="171"/>
      <c r="N492" s="166"/>
      <c r="O492" s="166"/>
      <c r="P492" s="166"/>
      <c r="Q492" s="166"/>
      <c r="R492" s="166"/>
      <c r="S492" s="166"/>
      <c r="T492" s="172"/>
      <c r="AT492" s="173" t="s">
        <v>140</v>
      </c>
      <c r="AU492" s="173" t="s">
        <v>75</v>
      </c>
      <c r="AV492" s="173" t="s">
        <v>75</v>
      </c>
      <c r="AW492" s="173" t="s">
        <v>95</v>
      </c>
      <c r="AX492" s="173" t="s">
        <v>67</v>
      </c>
      <c r="AY492" s="173" t="s">
        <v>131</v>
      </c>
    </row>
    <row r="493" spans="2:65" s="6" customFormat="1" ht="15.75" customHeight="1" x14ac:dyDescent="0.3">
      <c r="B493" s="165"/>
      <c r="C493" s="166"/>
      <c r="D493" s="167" t="s">
        <v>140</v>
      </c>
      <c r="E493" s="166"/>
      <c r="F493" s="168" t="s">
        <v>211</v>
      </c>
      <c r="G493" s="166"/>
      <c r="H493" s="169">
        <v>31.864999999999998</v>
      </c>
      <c r="J493" s="166"/>
      <c r="K493" s="166"/>
      <c r="L493" s="170"/>
      <c r="M493" s="171"/>
      <c r="N493" s="166"/>
      <c r="O493" s="166"/>
      <c r="P493" s="166"/>
      <c r="Q493" s="166"/>
      <c r="R493" s="166"/>
      <c r="S493" s="166"/>
      <c r="T493" s="172"/>
      <c r="AT493" s="173" t="s">
        <v>140</v>
      </c>
      <c r="AU493" s="173" t="s">
        <v>75</v>
      </c>
      <c r="AV493" s="173" t="s">
        <v>75</v>
      </c>
      <c r="AW493" s="173" t="s">
        <v>95</v>
      </c>
      <c r="AX493" s="173" t="s">
        <v>67</v>
      </c>
      <c r="AY493" s="173" t="s">
        <v>131</v>
      </c>
    </row>
    <row r="494" spans="2:65" s="6" customFormat="1" ht="15.75" customHeight="1" x14ac:dyDescent="0.3">
      <c r="B494" s="165"/>
      <c r="C494" s="166"/>
      <c r="D494" s="167" t="s">
        <v>140</v>
      </c>
      <c r="E494" s="166"/>
      <c r="F494" s="168" t="s">
        <v>212</v>
      </c>
      <c r="G494" s="166"/>
      <c r="H494" s="169">
        <v>57.3</v>
      </c>
      <c r="J494" s="166"/>
      <c r="K494" s="166"/>
      <c r="L494" s="170"/>
      <c r="M494" s="171"/>
      <c r="N494" s="166"/>
      <c r="O494" s="166"/>
      <c r="P494" s="166"/>
      <c r="Q494" s="166"/>
      <c r="R494" s="166"/>
      <c r="S494" s="166"/>
      <c r="T494" s="172"/>
      <c r="AT494" s="173" t="s">
        <v>140</v>
      </c>
      <c r="AU494" s="173" t="s">
        <v>75</v>
      </c>
      <c r="AV494" s="173" t="s">
        <v>75</v>
      </c>
      <c r="AW494" s="173" t="s">
        <v>95</v>
      </c>
      <c r="AX494" s="173" t="s">
        <v>67</v>
      </c>
      <c r="AY494" s="173" t="s">
        <v>131</v>
      </c>
    </row>
    <row r="495" spans="2:65" s="6" customFormat="1" ht="15.75" customHeight="1" x14ac:dyDescent="0.3">
      <c r="B495" s="165"/>
      <c r="C495" s="166"/>
      <c r="D495" s="167" t="s">
        <v>140</v>
      </c>
      <c r="E495" s="166"/>
      <c r="F495" s="168" t="s">
        <v>213</v>
      </c>
      <c r="G495" s="166"/>
      <c r="H495" s="169">
        <v>115.55</v>
      </c>
      <c r="J495" s="166"/>
      <c r="K495" s="166"/>
      <c r="L495" s="170"/>
      <c r="M495" s="171"/>
      <c r="N495" s="166"/>
      <c r="O495" s="166"/>
      <c r="P495" s="166"/>
      <c r="Q495" s="166"/>
      <c r="R495" s="166"/>
      <c r="S495" s="166"/>
      <c r="T495" s="172"/>
      <c r="AT495" s="173" t="s">
        <v>140</v>
      </c>
      <c r="AU495" s="173" t="s">
        <v>75</v>
      </c>
      <c r="AV495" s="173" t="s">
        <v>75</v>
      </c>
      <c r="AW495" s="173" t="s">
        <v>95</v>
      </c>
      <c r="AX495" s="173" t="s">
        <v>67</v>
      </c>
      <c r="AY495" s="173" t="s">
        <v>131</v>
      </c>
    </row>
    <row r="496" spans="2:65" s="6" customFormat="1" ht="15.75" customHeight="1" x14ac:dyDescent="0.3">
      <c r="B496" s="165"/>
      <c r="C496" s="166"/>
      <c r="D496" s="167" t="s">
        <v>140</v>
      </c>
      <c r="E496" s="166"/>
      <c r="F496" s="168" t="s">
        <v>214</v>
      </c>
      <c r="G496" s="166"/>
      <c r="H496" s="169">
        <v>25.57</v>
      </c>
      <c r="J496" s="166"/>
      <c r="K496" s="166"/>
      <c r="L496" s="170"/>
      <c r="M496" s="171"/>
      <c r="N496" s="166"/>
      <c r="O496" s="166"/>
      <c r="P496" s="166"/>
      <c r="Q496" s="166"/>
      <c r="R496" s="166"/>
      <c r="S496" s="166"/>
      <c r="T496" s="172"/>
      <c r="AT496" s="173" t="s">
        <v>140</v>
      </c>
      <c r="AU496" s="173" t="s">
        <v>75</v>
      </c>
      <c r="AV496" s="173" t="s">
        <v>75</v>
      </c>
      <c r="AW496" s="173" t="s">
        <v>95</v>
      </c>
      <c r="AX496" s="173" t="s">
        <v>67</v>
      </c>
      <c r="AY496" s="173" t="s">
        <v>131</v>
      </c>
    </row>
    <row r="497" spans="2:65" s="6" customFormat="1" ht="15.75" customHeight="1" x14ac:dyDescent="0.3">
      <c r="B497" s="165"/>
      <c r="C497" s="166"/>
      <c r="D497" s="167" t="s">
        <v>140</v>
      </c>
      <c r="E497" s="166"/>
      <c r="F497" s="168" t="s">
        <v>215</v>
      </c>
      <c r="G497" s="166"/>
      <c r="H497" s="169">
        <v>184.88</v>
      </c>
      <c r="J497" s="166"/>
      <c r="K497" s="166"/>
      <c r="L497" s="170"/>
      <c r="M497" s="171"/>
      <c r="N497" s="166"/>
      <c r="O497" s="166"/>
      <c r="P497" s="166"/>
      <c r="Q497" s="166"/>
      <c r="R497" s="166"/>
      <c r="S497" s="166"/>
      <c r="T497" s="172"/>
      <c r="AT497" s="173" t="s">
        <v>140</v>
      </c>
      <c r="AU497" s="173" t="s">
        <v>75</v>
      </c>
      <c r="AV497" s="173" t="s">
        <v>75</v>
      </c>
      <c r="AW497" s="173" t="s">
        <v>95</v>
      </c>
      <c r="AX497" s="173" t="s">
        <v>67</v>
      </c>
      <c r="AY497" s="173" t="s">
        <v>131</v>
      </c>
    </row>
    <row r="498" spans="2:65" s="6" customFormat="1" ht="15.75" customHeight="1" x14ac:dyDescent="0.3">
      <c r="B498" s="165"/>
      <c r="C498" s="166"/>
      <c r="D498" s="167" t="s">
        <v>140</v>
      </c>
      <c r="E498" s="166"/>
      <c r="F498" s="168" t="s">
        <v>216</v>
      </c>
      <c r="G498" s="166"/>
      <c r="H498" s="169">
        <v>290.92</v>
      </c>
      <c r="J498" s="166"/>
      <c r="K498" s="166"/>
      <c r="L498" s="170"/>
      <c r="M498" s="171"/>
      <c r="N498" s="166"/>
      <c r="O498" s="166"/>
      <c r="P498" s="166"/>
      <c r="Q498" s="166"/>
      <c r="R498" s="166"/>
      <c r="S498" s="166"/>
      <c r="T498" s="172"/>
      <c r="AT498" s="173" t="s">
        <v>140</v>
      </c>
      <c r="AU498" s="173" t="s">
        <v>75</v>
      </c>
      <c r="AV498" s="173" t="s">
        <v>75</v>
      </c>
      <c r="AW498" s="173" t="s">
        <v>95</v>
      </c>
      <c r="AX498" s="173" t="s">
        <v>67</v>
      </c>
      <c r="AY498" s="173" t="s">
        <v>131</v>
      </c>
    </row>
    <row r="499" spans="2:65" s="6" customFormat="1" ht="15.75" customHeight="1" x14ac:dyDescent="0.3">
      <c r="B499" s="174"/>
      <c r="C499" s="175"/>
      <c r="D499" s="167" t="s">
        <v>140</v>
      </c>
      <c r="E499" s="175"/>
      <c r="F499" s="176" t="s">
        <v>151</v>
      </c>
      <c r="G499" s="175"/>
      <c r="H499" s="177">
        <v>743.61500000000001</v>
      </c>
      <c r="J499" s="175"/>
      <c r="K499" s="175"/>
      <c r="L499" s="178"/>
      <c r="M499" s="179"/>
      <c r="N499" s="175"/>
      <c r="O499" s="175"/>
      <c r="P499" s="175"/>
      <c r="Q499" s="175"/>
      <c r="R499" s="175"/>
      <c r="S499" s="175"/>
      <c r="T499" s="180"/>
      <c r="AT499" s="181" t="s">
        <v>140</v>
      </c>
      <c r="AU499" s="181" t="s">
        <v>75</v>
      </c>
      <c r="AV499" s="181" t="s">
        <v>81</v>
      </c>
      <c r="AW499" s="181" t="s">
        <v>95</v>
      </c>
      <c r="AX499" s="181" t="s">
        <v>71</v>
      </c>
      <c r="AY499" s="181" t="s">
        <v>131</v>
      </c>
    </row>
    <row r="500" spans="2:65" s="6" customFormat="1" ht="15.75" customHeight="1" x14ac:dyDescent="0.3">
      <c r="B500" s="23"/>
      <c r="C500" s="145" t="s">
        <v>481</v>
      </c>
      <c r="D500" s="145" t="s">
        <v>134</v>
      </c>
      <c r="E500" s="146" t="s">
        <v>482</v>
      </c>
      <c r="F500" s="147" t="s">
        <v>483</v>
      </c>
      <c r="G500" s="148" t="s">
        <v>208</v>
      </c>
      <c r="H500" s="149">
        <v>743.61500000000001</v>
      </c>
      <c r="I500" s="150"/>
      <c r="J500" s="151">
        <f>ROUND($I$500*$H$500,1)</f>
        <v>0</v>
      </c>
      <c r="K500" s="147" t="s">
        <v>138</v>
      </c>
      <c r="L500" s="43"/>
      <c r="M500" s="152"/>
      <c r="N500" s="153" t="s">
        <v>38</v>
      </c>
      <c r="O500" s="24"/>
      <c r="P500" s="154">
        <f>$O$500*$H$500</f>
        <v>0</v>
      </c>
      <c r="Q500" s="154">
        <v>1.0000000000000001E-5</v>
      </c>
      <c r="R500" s="154">
        <f>$Q$500*$H$500</f>
        <v>7.4361500000000007E-3</v>
      </c>
      <c r="S500" s="154">
        <v>0</v>
      </c>
      <c r="T500" s="155">
        <f>$S$500*$H$500</f>
        <v>0</v>
      </c>
      <c r="AR500" s="89" t="s">
        <v>266</v>
      </c>
      <c r="AT500" s="89" t="s">
        <v>134</v>
      </c>
      <c r="AU500" s="89" t="s">
        <v>75</v>
      </c>
      <c r="AY500" s="6" t="s">
        <v>131</v>
      </c>
      <c r="BE500" s="156">
        <f>IF($N$500="základní",$J$500,0)</f>
        <v>0</v>
      </c>
      <c r="BF500" s="156">
        <f>IF($N$500="snížená",$J$500,0)</f>
        <v>0</v>
      </c>
      <c r="BG500" s="156">
        <f>IF($N$500="zákl. přenesená",$J$500,0)</f>
        <v>0</v>
      </c>
      <c r="BH500" s="156">
        <f>IF($N$500="sníž. přenesená",$J$500,0)</f>
        <v>0</v>
      </c>
      <c r="BI500" s="156">
        <f>IF($N$500="nulová",$J$500,0)</f>
        <v>0</v>
      </c>
      <c r="BJ500" s="89" t="s">
        <v>71</v>
      </c>
      <c r="BK500" s="156">
        <f>ROUND($I$500*$H$500,1)</f>
        <v>0</v>
      </c>
      <c r="BL500" s="89" t="s">
        <v>266</v>
      </c>
      <c r="BM500" s="89" t="s">
        <v>484</v>
      </c>
    </row>
    <row r="501" spans="2:65" s="6" customFormat="1" ht="15.75" customHeight="1" x14ac:dyDescent="0.3">
      <c r="B501" s="165"/>
      <c r="C501" s="166"/>
      <c r="D501" s="159" t="s">
        <v>140</v>
      </c>
      <c r="E501" s="168"/>
      <c r="F501" s="168" t="s">
        <v>210</v>
      </c>
      <c r="G501" s="166"/>
      <c r="H501" s="169">
        <v>37.53</v>
      </c>
      <c r="J501" s="166"/>
      <c r="K501" s="166"/>
      <c r="L501" s="170"/>
      <c r="M501" s="171"/>
      <c r="N501" s="166"/>
      <c r="O501" s="166"/>
      <c r="P501" s="166"/>
      <c r="Q501" s="166"/>
      <c r="R501" s="166"/>
      <c r="S501" s="166"/>
      <c r="T501" s="172"/>
      <c r="AT501" s="173" t="s">
        <v>140</v>
      </c>
      <c r="AU501" s="173" t="s">
        <v>75</v>
      </c>
      <c r="AV501" s="173" t="s">
        <v>75</v>
      </c>
      <c r="AW501" s="173" t="s">
        <v>95</v>
      </c>
      <c r="AX501" s="173" t="s">
        <v>67</v>
      </c>
      <c r="AY501" s="173" t="s">
        <v>131</v>
      </c>
    </row>
    <row r="502" spans="2:65" s="6" customFormat="1" ht="15.75" customHeight="1" x14ac:dyDescent="0.3">
      <c r="B502" s="165"/>
      <c r="C502" s="166"/>
      <c r="D502" s="167" t="s">
        <v>140</v>
      </c>
      <c r="E502" s="166"/>
      <c r="F502" s="168" t="s">
        <v>211</v>
      </c>
      <c r="G502" s="166"/>
      <c r="H502" s="169">
        <v>31.864999999999998</v>
      </c>
      <c r="J502" s="166"/>
      <c r="K502" s="166"/>
      <c r="L502" s="170"/>
      <c r="M502" s="171"/>
      <c r="N502" s="166"/>
      <c r="O502" s="166"/>
      <c r="P502" s="166"/>
      <c r="Q502" s="166"/>
      <c r="R502" s="166"/>
      <c r="S502" s="166"/>
      <c r="T502" s="172"/>
      <c r="AT502" s="173" t="s">
        <v>140</v>
      </c>
      <c r="AU502" s="173" t="s">
        <v>75</v>
      </c>
      <c r="AV502" s="173" t="s">
        <v>75</v>
      </c>
      <c r="AW502" s="173" t="s">
        <v>95</v>
      </c>
      <c r="AX502" s="173" t="s">
        <v>67</v>
      </c>
      <c r="AY502" s="173" t="s">
        <v>131</v>
      </c>
    </row>
    <row r="503" spans="2:65" s="6" customFormat="1" ht="15.75" customHeight="1" x14ac:dyDescent="0.3">
      <c r="B503" s="165"/>
      <c r="C503" s="166"/>
      <c r="D503" s="167" t="s">
        <v>140</v>
      </c>
      <c r="E503" s="166"/>
      <c r="F503" s="168" t="s">
        <v>212</v>
      </c>
      <c r="G503" s="166"/>
      <c r="H503" s="169">
        <v>57.3</v>
      </c>
      <c r="J503" s="166"/>
      <c r="K503" s="166"/>
      <c r="L503" s="170"/>
      <c r="M503" s="171"/>
      <c r="N503" s="166"/>
      <c r="O503" s="166"/>
      <c r="P503" s="166"/>
      <c r="Q503" s="166"/>
      <c r="R503" s="166"/>
      <c r="S503" s="166"/>
      <c r="T503" s="172"/>
      <c r="AT503" s="173" t="s">
        <v>140</v>
      </c>
      <c r="AU503" s="173" t="s">
        <v>75</v>
      </c>
      <c r="AV503" s="173" t="s">
        <v>75</v>
      </c>
      <c r="AW503" s="173" t="s">
        <v>95</v>
      </c>
      <c r="AX503" s="173" t="s">
        <v>67</v>
      </c>
      <c r="AY503" s="173" t="s">
        <v>131</v>
      </c>
    </row>
    <row r="504" spans="2:65" s="6" customFormat="1" ht="15.75" customHeight="1" x14ac:dyDescent="0.3">
      <c r="B504" s="165"/>
      <c r="C504" s="166"/>
      <c r="D504" s="167" t="s">
        <v>140</v>
      </c>
      <c r="E504" s="166"/>
      <c r="F504" s="168" t="s">
        <v>213</v>
      </c>
      <c r="G504" s="166"/>
      <c r="H504" s="169">
        <v>115.55</v>
      </c>
      <c r="J504" s="166"/>
      <c r="K504" s="166"/>
      <c r="L504" s="170"/>
      <c r="M504" s="171"/>
      <c r="N504" s="166"/>
      <c r="O504" s="166"/>
      <c r="P504" s="166"/>
      <c r="Q504" s="166"/>
      <c r="R504" s="166"/>
      <c r="S504" s="166"/>
      <c r="T504" s="172"/>
      <c r="AT504" s="173" t="s">
        <v>140</v>
      </c>
      <c r="AU504" s="173" t="s">
        <v>75</v>
      </c>
      <c r="AV504" s="173" t="s">
        <v>75</v>
      </c>
      <c r="AW504" s="173" t="s">
        <v>95</v>
      </c>
      <c r="AX504" s="173" t="s">
        <v>67</v>
      </c>
      <c r="AY504" s="173" t="s">
        <v>131</v>
      </c>
    </row>
    <row r="505" spans="2:65" s="6" customFormat="1" ht="15.75" customHeight="1" x14ac:dyDescent="0.3">
      <c r="B505" s="165"/>
      <c r="C505" s="166"/>
      <c r="D505" s="167" t="s">
        <v>140</v>
      </c>
      <c r="E505" s="166"/>
      <c r="F505" s="168" t="s">
        <v>214</v>
      </c>
      <c r="G505" s="166"/>
      <c r="H505" s="169">
        <v>25.57</v>
      </c>
      <c r="J505" s="166"/>
      <c r="K505" s="166"/>
      <c r="L505" s="170"/>
      <c r="M505" s="171"/>
      <c r="N505" s="166"/>
      <c r="O505" s="166"/>
      <c r="P505" s="166"/>
      <c r="Q505" s="166"/>
      <c r="R505" s="166"/>
      <c r="S505" s="166"/>
      <c r="T505" s="172"/>
      <c r="AT505" s="173" t="s">
        <v>140</v>
      </c>
      <c r="AU505" s="173" t="s">
        <v>75</v>
      </c>
      <c r="AV505" s="173" t="s">
        <v>75</v>
      </c>
      <c r="AW505" s="173" t="s">
        <v>95</v>
      </c>
      <c r="AX505" s="173" t="s">
        <v>67</v>
      </c>
      <c r="AY505" s="173" t="s">
        <v>131</v>
      </c>
    </row>
    <row r="506" spans="2:65" s="6" customFormat="1" ht="15.75" customHeight="1" x14ac:dyDescent="0.3">
      <c r="B506" s="165"/>
      <c r="C506" s="166"/>
      <c r="D506" s="167" t="s">
        <v>140</v>
      </c>
      <c r="E506" s="166"/>
      <c r="F506" s="168" t="s">
        <v>215</v>
      </c>
      <c r="G506" s="166"/>
      <c r="H506" s="169">
        <v>184.88</v>
      </c>
      <c r="J506" s="166"/>
      <c r="K506" s="166"/>
      <c r="L506" s="170"/>
      <c r="M506" s="171"/>
      <c r="N506" s="166"/>
      <c r="O506" s="166"/>
      <c r="P506" s="166"/>
      <c r="Q506" s="166"/>
      <c r="R506" s="166"/>
      <c r="S506" s="166"/>
      <c r="T506" s="172"/>
      <c r="AT506" s="173" t="s">
        <v>140</v>
      </c>
      <c r="AU506" s="173" t="s">
        <v>75</v>
      </c>
      <c r="AV506" s="173" t="s">
        <v>75</v>
      </c>
      <c r="AW506" s="173" t="s">
        <v>95</v>
      </c>
      <c r="AX506" s="173" t="s">
        <v>67</v>
      </c>
      <c r="AY506" s="173" t="s">
        <v>131</v>
      </c>
    </row>
    <row r="507" spans="2:65" s="6" customFormat="1" ht="15.75" customHeight="1" x14ac:dyDescent="0.3">
      <c r="B507" s="165"/>
      <c r="C507" s="166"/>
      <c r="D507" s="167" t="s">
        <v>140</v>
      </c>
      <c r="E507" s="166"/>
      <c r="F507" s="168" t="s">
        <v>216</v>
      </c>
      <c r="G507" s="166"/>
      <c r="H507" s="169">
        <v>290.92</v>
      </c>
      <c r="J507" s="166"/>
      <c r="K507" s="166"/>
      <c r="L507" s="170"/>
      <c r="M507" s="171"/>
      <c r="N507" s="166"/>
      <c r="O507" s="166"/>
      <c r="P507" s="166"/>
      <c r="Q507" s="166"/>
      <c r="R507" s="166"/>
      <c r="S507" s="166"/>
      <c r="T507" s="172"/>
      <c r="AT507" s="173" t="s">
        <v>140</v>
      </c>
      <c r="AU507" s="173" t="s">
        <v>75</v>
      </c>
      <c r="AV507" s="173" t="s">
        <v>75</v>
      </c>
      <c r="AW507" s="173" t="s">
        <v>95</v>
      </c>
      <c r="AX507" s="173" t="s">
        <v>67</v>
      </c>
      <c r="AY507" s="173" t="s">
        <v>131</v>
      </c>
    </row>
    <row r="508" spans="2:65" s="6" customFormat="1" ht="15.75" customHeight="1" x14ac:dyDescent="0.3">
      <c r="B508" s="174"/>
      <c r="C508" s="175"/>
      <c r="D508" s="167" t="s">
        <v>140</v>
      </c>
      <c r="E508" s="175"/>
      <c r="F508" s="176" t="s">
        <v>151</v>
      </c>
      <c r="G508" s="175"/>
      <c r="H508" s="177">
        <v>743.61500000000001</v>
      </c>
      <c r="J508" s="175"/>
      <c r="K508" s="175"/>
      <c r="L508" s="178"/>
      <c r="M508" s="179"/>
      <c r="N508" s="175"/>
      <c r="O508" s="175"/>
      <c r="P508" s="175"/>
      <c r="Q508" s="175"/>
      <c r="R508" s="175"/>
      <c r="S508" s="175"/>
      <c r="T508" s="180"/>
      <c r="AT508" s="181" t="s">
        <v>140</v>
      </c>
      <c r="AU508" s="181" t="s">
        <v>75</v>
      </c>
      <c r="AV508" s="181" t="s">
        <v>81</v>
      </c>
      <c r="AW508" s="181" t="s">
        <v>95</v>
      </c>
      <c r="AX508" s="181" t="s">
        <v>71</v>
      </c>
      <c r="AY508" s="181" t="s">
        <v>131</v>
      </c>
    </row>
    <row r="509" spans="2:65" s="6" customFormat="1" ht="15.75" customHeight="1" x14ac:dyDescent="0.3">
      <c r="B509" s="23"/>
      <c r="C509" s="190" t="s">
        <v>485</v>
      </c>
      <c r="D509" s="190" t="s">
        <v>291</v>
      </c>
      <c r="E509" s="191" t="s">
        <v>486</v>
      </c>
      <c r="F509" s="192" t="s">
        <v>487</v>
      </c>
      <c r="G509" s="193" t="s">
        <v>208</v>
      </c>
      <c r="H509" s="194">
        <v>758.48699999999997</v>
      </c>
      <c r="I509" s="195"/>
      <c r="J509" s="196">
        <f>ROUND($I$509*$H$509,1)</f>
        <v>0</v>
      </c>
      <c r="K509" s="192" t="s">
        <v>138</v>
      </c>
      <c r="L509" s="197"/>
      <c r="M509" s="198"/>
      <c r="N509" s="199" t="s">
        <v>38</v>
      </c>
      <c r="O509" s="24"/>
      <c r="P509" s="154">
        <f>$O$509*$H$509</f>
        <v>0</v>
      </c>
      <c r="Q509" s="154">
        <v>3.5E-4</v>
      </c>
      <c r="R509" s="154">
        <f>$Q$509*$H$509</f>
        <v>0.26547044999999997</v>
      </c>
      <c r="S509" s="154">
        <v>0</v>
      </c>
      <c r="T509" s="155">
        <f>$S$509*$H$509</f>
        <v>0</v>
      </c>
      <c r="AR509" s="89" t="s">
        <v>294</v>
      </c>
      <c r="AT509" s="89" t="s">
        <v>291</v>
      </c>
      <c r="AU509" s="89" t="s">
        <v>75</v>
      </c>
      <c r="AY509" s="6" t="s">
        <v>131</v>
      </c>
      <c r="BE509" s="156">
        <f>IF($N$509="základní",$J$509,0)</f>
        <v>0</v>
      </c>
      <c r="BF509" s="156">
        <f>IF($N$509="snížená",$J$509,0)</f>
        <v>0</v>
      </c>
      <c r="BG509" s="156">
        <f>IF($N$509="zákl. přenesená",$J$509,0)</f>
        <v>0</v>
      </c>
      <c r="BH509" s="156">
        <f>IF($N$509="sníž. přenesená",$J$509,0)</f>
        <v>0</v>
      </c>
      <c r="BI509" s="156">
        <f>IF($N$509="nulová",$J$509,0)</f>
        <v>0</v>
      </c>
      <c r="BJ509" s="89" t="s">
        <v>71</v>
      </c>
      <c r="BK509" s="156">
        <f>ROUND($I$509*$H$509,1)</f>
        <v>0</v>
      </c>
      <c r="BL509" s="89" t="s">
        <v>266</v>
      </c>
      <c r="BM509" s="89" t="s">
        <v>488</v>
      </c>
    </row>
    <row r="510" spans="2:65" s="6" customFormat="1" ht="15.75" customHeight="1" x14ac:dyDescent="0.3">
      <c r="B510" s="165"/>
      <c r="C510" s="166"/>
      <c r="D510" s="159" t="s">
        <v>140</v>
      </c>
      <c r="E510" s="168"/>
      <c r="F510" s="168" t="s">
        <v>489</v>
      </c>
      <c r="G510" s="166"/>
      <c r="H510" s="169">
        <v>758.48699999999997</v>
      </c>
      <c r="J510" s="166"/>
      <c r="K510" s="166"/>
      <c r="L510" s="170"/>
      <c r="M510" s="171"/>
      <c r="N510" s="166"/>
      <c r="O510" s="166"/>
      <c r="P510" s="166"/>
      <c r="Q510" s="166"/>
      <c r="R510" s="166"/>
      <c r="S510" s="166"/>
      <c r="T510" s="172"/>
      <c r="AT510" s="173" t="s">
        <v>140</v>
      </c>
      <c r="AU510" s="173" t="s">
        <v>75</v>
      </c>
      <c r="AV510" s="173" t="s">
        <v>75</v>
      </c>
      <c r="AW510" s="173" t="s">
        <v>95</v>
      </c>
      <c r="AX510" s="173" t="s">
        <v>71</v>
      </c>
      <c r="AY510" s="173" t="s">
        <v>131</v>
      </c>
    </row>
    <row r="511" spans="2:65" s="6" customFormat="1" ht="15.75" customHeight="1" x14ac:dyDescent="0.3">
      <c r="B511" s="23"/>
      <c r="C511" s="145" t="s">
        <v>490</v>
      </c>
      <c r="D511" s="145" t="s">
        <v>134</v>
      </c>
      <c r="E511" s="146" t="s">
        <v>491</v>
      </c>
      <c r="F511" s="147" t="s">
        <v>492</v>
      </c>
      <c r="G511" s="148" t="s">
        <v>208</v>
      </c>
      <c r="H511" s="149">
        <v>88.7</v>
      </c>
      <c r="I511" s="150"/>
      <c r="J511" s="151">
        <f>ROUND($I$511*$H$511,1)</f>
        <v>0</v>
      </c>
      <c r="K511" s="147" t="s">
        <v>138</v>
      </c>
      <c r="L511" s="43"/>
      <c r="M511" s="152"/>
      <c r="N511" s="153" t="s">
        <v>38</v>
      </c>
      <c r="O511" s="24"/>
      <c r="P511" s="154">
        <f>$O$511*$H$511</f>
        <v>0</v>
      </c>
      <c r="Q511" s="154">
        <v>0</v>
      </c>
      <c r="R511" s="154">
        <f>$Q$511*$H$511</f>
        <v>0</v>
      </c>
      <c r="S511" s="154">
        <v>0</v>
      </c>
      <c r="T511" s="155">
        <f>$S$511*$H$511</f>
        <v>0</v>
      </c>
      <c r="AR511" s="89" t="s">
        <v>266</v>
      </c>
      <c r="AT511" s="89" t="s">
        <v>134</v>
      </c>
      <c r="AU511" s="89" t="s">
        <v>75</v>
      </c>
      <c r="AY511" s="6" t="s">
        <v>131</v>
      </c>
      <c r="BE511" s="156">
        <f>IF($N$511="základní",$J$511,0)</f>
        <v>0</v>
      </c>
      <c r="BF511" s="156">
        <f>IF($N$511="snížená",$J$511,0)</f>
        <v>0</v>
      </c>
      <c r="BG511" s="156">
        <f>IF($N$511="zákl. přenesená",$J$511,0)</f>
        <v>0</v>
      </c>
      <c r="BH511" s="156">
        <f>IF($N$511="sníž. přenesená",$J$511,0)</f>
        <v>0</v>
      </c>
      <c r="BI511" s="156">
        <f>IF($N$511="nulová",$J$511,0)</f>
        <v>0</v>
      </c>
      <c r="BJ511" s="89" t="s">
        <v>71</v>
      </c>
      <c r="BK511" s="156">
        <f>ROUND($I$511*$H$511,1)</f>
        <v>0</v>
      </c>
      <c r="BL511" s="89" t="s">
        <v>266</v>
      </c>
      <c r="BM511" s="89" t="s">
        <v>493</v>
      </c>
    </row>
    <row r="512" spans="2:65" s="6" customFormat="1" ht="15.75" customHeight="1" x14ac:dyDescent="0.3">
      <c r="B512" s="165"/>
      <c r="C512" s="166"/>
      <c r="D512" s="159" t="s">
        <v>140</v>
      </c>
      <c r="E512" s="168"/>
      <c r="F512" s="168" t="s">
        <v>494</v>
      </c>
      <c r="G512" s="166"/>
      <c r="H512" s="169">
        <v>2.2000000000000002</v>
      </c>
      <c r="J512" s="166"/>
      <c r="K512" s="166"/>
      <c r="L512" s="170"/>
      <c r="M512" s="171"/>
      <c r="N512" s="166"/>
      <c r="O512" s="166"/>
      <c r="P512" s="166"/>
      <c r="Q512" s="166"/>
      <c r="R512" s="166"/>
      <c r="S512" s="166"/>
      <c r="T512" s="172"/>
      <c r="AT512" s="173" t="s">
        <v>140</v>
      </c>
      <c r="AU512" s="173" t="s">
        <v>75</v>
      </c>
      <c r="AV512" s="173" t="s">
        <v>75</v>
      </c>
      <c r="AW512" s="173" t="s">
        <v>95</v>
      </c>
      <c r="AX512" s="173" t="s">
        <v>67</v>
      </c>
      <c r="AY512" s="173" t="s">
        <v>131</v>
      </c>
    </row>
    <row r="513" spans="2:65" s="6" customFormat="1" ht="15.75" customHeight="1" x14ac:dyDescent="0.3">
      <c r="B513" s="165"/>
      <c r="C513" s="166"/>
      <c r="D513" s="167" t="s">
        <v>140</v>
      </c>
      <c r="E513" s="166"/>
      <c r="F513" s="168" t="s">
        <v>495</v>
      </c>
      <c r="G513" s="166"/>
      <c r="H513" s="169">
        <v>2.8</v>
      </c>
      <c r="J513" s="166"/>
      <c r="K513" s="166"/>
      <c r="L513" s="170"/>
      <c r="M513" s="171"/>
      <c r="N513" s="166"/>
      <c r="O513" s="166"/>
      <c r="P513" s="166"/>
      <c r="Q513" s="166"/>
      <c r="R513" s="166"/>
      <c r="S513" s="166"/>
      <c r="T513" s="172"/>
      <c r="AT513" s="173" t="s">
        <v>140</v>
      </c>
      <c r="AU513" s="173" t="s">
        <v>75</v>
      </c>
      <c r="AV513" s="173" t="s">
        <v>75</v>
      </c>
      <c r="AW513" s="173" t="s">
        <v>95</v>
      </c>
      <c r="AX513" s="173" t="s">
        <v>67</v>
      </c>
      <c r="AY513" s="173" t="s">
        <v>131</v>
      </c>
    </row>
    <row r="514" spans="2:65" s="6" customFormat="1" ht="15.75" customHeight="1" x14ac:dyDescent="0.3">
      <c r="B514" s="165"/>
      <c r="C514" s="166"/>
      <c r="D514" s="167" t="s">
        <v>140</v>
      </c>
      <c r="E514" s="166"/>
      <c r="F514" s="168" t="s">
        <v>496</v>
      </c>
      <c r="G514" s="166"/>
      <c r="H514" s="169">
        <v>5.85</v>
      </c>
      <c r="J514" s="166"/>
      <c r="K514" s="166"/>
      <c r="L514" s="170"/>
      <c r="M514" s="171"/>
      <c r="N514" s="166"/>
      <c r="O514" s="166"/>
      <c r="P514" s="166"/>
      <c r="Q514" s="166"/>
      <c r="R514" s="166"/>
      <c r="S514" s="166"/>
      <c r="T514" s="172"/>
      <c r="AT514" s="173" t="s">
        <v>140</v>
      </c>
      <c r="AU514" s="173" t="s">
        <v>75</v>
      </c>
      <c r="AV514" s="173" t="s">
        <v>75</v>
      </c>
      <c r="AW514" s="173" t="s">
        <v>95</v>
      </c>
      <c r="AX514" s="173" t="s">
        <v>67</v>
      </c>
      <c r="AY514" s="173" t="s">
        <v>131</v>
      </c>
    </row>
    <row r="515" spans="2:65" s="6" customFormat="1" ht="15.75" customHeight="1" x14ac:dyDescent="0.3">
      <c r="B515" s="165"/>
      <c r="C515" s="166"/>
      <c r="D515" s="167" t="s">
        <v>140</v>
      </c>
      <c r="E515" s="166"/>
      <c r="F515" s="168" t="s">
        <v>497</v>
      </c>
      <c r="G515" s="166"/>
      <c r="H515" s="169">
        <v>10</v>
      </c>
      <c r="J515" s="166"/>
      <c r="K515" s="166"/>
      <c r="L515" s="170"/>
      <c r="M515" s="171"/>
      <c r="N515" s="166"/>
      <c r="O515" s="166"/>
      <c r="P515" s="166"/>
      <c r="Q515" s="166"/>
      <c r="R515" s="166"/>
      <c r="S515" s="166"/>
      <c r="T515" s="172"/>
      <c r="AT515" s="173" t="s">
        <v>140</v>
      </c>
      <c r="AU515" s="173" t="s">
        <v>75</v>
      </c>
      <c r="AV515" s="173" t="s">
        <v>75</v>
      </c>
      <c r="AW515" s="173" t="s">
        <v>95</v>
      </c>
      <c r="AX515" s="173" t="s">
        <v>67</v>
      </c>
      <c r="AY515" s="173" t="s">
        <v>131</v>
      </c>
    </row>
    <row r="516" spans="2:65" s="6" customFormat="1" ht="15.75" customHeight="1" x14ac:dyDescent="0.3">
      <c r="B516" s="165"/>
      <c r="C516" s="166"/>
      <c r="D516" s="167" t="s">
        <v>140</v>
      </c>
      <c r="E516" s="166"/>
      <c r="F516" s="168" t="s">
        <v>498</v>
      </c>
      <c r="G516" s="166"/>
      <c r="H516" s="169">
        <v>4.05</v>
      </c>
      <c r="J516" s="166"/>
      <c r="K516" s="166"/>
      <c r="L516" s="170"/>
      <c r="M516" s="171"/>
      <c r="N516" s="166"/>
      <c r="O516" s="166"/>
      <c r="P516" s="166"/>
      <c r="Q516" s="166"/>
      <c r="R516" s="166"/>
      <c r="S516" s="166"/>
      <c r="T516" s="172"/>
      <c r="AT516" s="173" t="s">
        <v>140</v>
      </c>
      <c r="AU516" s="173" t="s">
        <v>75</v>
      </c>
      <c r="AV516" s="173" t="s">
        <v>75</v>
      </c>
      <c r="AW516" s="173" t="s">
        <v>95</v>
      </c>
      <c r="AX516" s="173" t="s">
        <v>67</v>
      </c>
      <c r="AY516" s="173" t="s">
        <v>131</v>
      </c>
    </row>
    <row r="517" spans="2:65" s="6" customFormat="1" ht="15.75" customHeight="1" x14ac:dyDescent="0.3">
      <c r="B517" s="165"/>
      <c r="C517" s="166"/>
      <c r="D517" s="167" t="s">
        <v>140</v>
      </c>
      <c r="E517" s="166"/>
      <c r="F517" s="168" t="s">
        <v>499</v>
      </c>
      <c r="G517" s="166"/>
      <c r="H517" s="169">
        <v>23.2</v>
      </c>
      <c r="J517" s="166"/>
      <c r="K517" s="166"/>
      <c r="L517" s="170"/>
      <c r="M517" s="171"/>
      <c r="N517" s="166"/>
      <c r="O517" s="166"/>
      <c r="P517" s="166"/>
      <c r="Q517" s="166"/>
      <c r="R517" s="166"/>
      <c r="S517" s="166"/>
      <c r="T517" s="172"/>
      <c r="AT517" s="173" t="s">
        <v>140</v>
      </c>
      <c r="AU517" s="173" t="s">
        <v>75</v>
      </c>
      <c r="AV517" s="173" t="s">
        <v>75</v>
      </c>
      <c r="AW517" s="173" t="s">
        <v>95</v>
      </c>
      <c r="AX517" s="173" t="s">
        <v>67</v>
      </c>
      <c r="AY517" s="173" t="s">
        <v>131</v>
      </c>
    </row>
    <row r="518" spans="2:65" s="6" customFormat="1" ht="15.75" customHeight="1" x14ac:dyDescent="0.3">
      <c r="B518" s="165"/>
      <c r="C518" s="166"/>
      <c r="D518" s="167" t="s">
        <v>140</v>
      </c>
      <c r="E518" s="166"/>
      <c r="F518" s="168" t="s">
        <v>500</v>
      </c>
      <c r="G518" s="166"/>
      <c r="H518" s="169">
        <v>40.6</v>
      </c>
      <c r="J518" s="166"/>
      <c r="K518" s="166"/>
      <c r="L518" s="170"/>
      <c r="M518" s="171"/>
      <c r="N518" s="166"/>
      <c r="O518" s="166"/>
      <c r="P518" s="166"/>
      <c r="Q518" s="166"/>
      <c r="R518" s="166"/>
      <c r="S518" s="166"/>
      <c r="T518" s="172"/>
      <c r="AT518" s="173" t="s">
        <v>140</v>
      </c>
      <c r="AU518" s="173" t="s">
        <v>75</v>
      </c>
      <c r="AV518" s="173" t="s">
        <v>75</v>
      </c>
      <c r="AW518" s="173" t="s">
        <v>95</v>
      </c>
      <c r="AX518" s="173" t="s">
        <v>67</v>
      </c>
      <c r="AY518" s="173" t="s">
        <v>131</v>
      </c>
    </row>
    <row r="519" spans="2:65" s="6" customFormat="1" ht="15.75" customHeight="1" x14ac:dyDescent="0.3">
      <c r="B519" s="174"/>
      <c r="C519" s="175"/>
      <c r="D519" s="167" t="s">
        <v>140</v>
      </c>
      <c r="E519" s="175"/>
      <c r="F519" s="176" t="s">
        <v>151</v>
      </c>
      <c r="G519" s="175"/>
      <c r="H519" s="177">
        <v>88.7</v>
      </c>
      <c r="J519" s="175"/>
      <c r="K519" s="175"/>
      <c r="L519" s="178"/>
      <c r="M519" s="179"/>
      <c r="N519" s="175"/>
      <c r="O519" s="175"/>
      <c r="P519" s="175"/>
      <c r="Q519" s="175"/>
      <c r="R519" s="175"/>
      <c r="S519" s="175"/>
      <c r="T519" s="180"/>
      <c r="AT519" s="181" t="s">
        <v>140</v>
      </c>
      <c r="AU519" s="181" t="s">
        <v>75</v>
      </c>
      <c r="AV519" s="181" t="s">
        <v>81</v>
      </c>
      <c r="AW519" s="181" t="s">
        <v>95</v>
      </c>
      <c r="AX519" s="181" t="s">
        <v>71</v>
      </c>
      <c r="AY519" s="181" t="s">
        <v>131</v>
      </c>
    </row>
    <row r="520" spans="2:65" s="6" customFormat="1" ht="15.75" customHeight="1" x14ac:dyDescent="0.3">
      <c r="B520" s="23"/>
      <c r="C520" s="190" t="s">
        <v>501</v>
      </c>
      <c r="D520" s="190" t="s">
        <v>291</v>
      </c>
      <c r="E520" s="191" t="s">
        <v>502</v>
      </c>
      <c r="F520" s="192" t="s">
        <v>503</v>
      </c>
      <c r="G520" s="193" t="s">
        <v>208</v>
      </c>
      <c r="H520" s="194">
        <v>90.474000000000004</v>
      </c>
      <c r="I520" s="195"/>
      <c r="J520" s="196">
        <f>ROUND($I$520*$H$520,1)</f>
        <v>0</v>
      </c>
      <c r="K520" s="192" t="s">
        <v>138</v>
      </c>
      <c r="L520" s="197"/>
      <c r="M520" s="198"/>
      <c r="N520" s="199" t="s">
        <v>38</v>
      </c>
      <c r="O520" s="24"/>
      <c r="P520" s="154">
        <f>$O$520*$H$520</f>
        <v>0</v>
      </c>
      <c r="Q520" s="154">
        <v>1.7000000000000001E-4</v>
      </c>
      <c r="R520" s="154">
        <f>$Q$520*$H$520</f>
        <v>1.5380580000000001E-2</v>
      </c>
      <c r="S520" s="154">
        <v>0</v>
      </c>
      <c r="T520" s="155">
        <f>$S$520*$H$520</f>
        <v>0</v>
      </c>
      <c r="AR520" s="89" t="s">
        <v>294</v>
      </c>
      <c r="AT520" s="89" t="s">
        <v>291</v>
      </c>
      <c r="AU520" s="89" t="s">
        <v>75</v>
      </c>
      <c r="AY520" s="6" t="s">
        <v>131</v>
      </c>
      <c r="BE520" s="156">
        <f>IF($N$520="základní",$J$520,0)</f>
        <v>0</v>
      </c>
      <c r="BF520" s="156">
        <f>IF($N$520="snížená",$J$520,0)</f>
        <v>0</v>
      </c>
      <c r="BG520" s="156">
        <f>IF($N$520="zákl. přenesená",$J$520,0)</f>
        <v>0</v>
      </c>
      <c r="BH520" s="156">
        <f>IF($N$520="sníž. přenesená",$J$520,0)</f>
        <v>0</v>
      </c>
      <c r="BI520" s="156">
        <f>IF($N$520="nulová",$J$520,0)</f>
        <v>0</v>
      </c>
      <c r="BJ520" s="89" t="s">
        <v>71</v>
      </c>
      <c r="BK520" s="156">
        <f>ROUND($I$520*$H$520,1)</f>
        <v>0</v>
      </c>
      <c r="BL520" s="89" t="s">
        <v>266</v>
      </c>
      <c r="BM520" s="89" t="s">
        <v>504</v>
      </c>
    </row>
    <row r="521" spans="2:65" s="6" customFormat="1" ht="15.75" customHeight="1" x14ac:dyDescent="0.3">
      <c r="B521" s="165"/>
      <c r="C521" s="166"/>
      <c r="D521" s="159" t="s">
        <v>140</v>
      </c>
      <c r="E521" s="168"/>
      <c r="F521" s="168" t="s">
        <v>505</v>
      </c>
      <c r="G521" s="166"/>
      <c r="H521" s="169">
        <v>90.474000000000004</v>
      </c>
      <c r="J521" s="166"/>
      <c r="K521" s="166"/>
      <c r="L521" s="170"/>
      <c r="M521" s="171"/>
      <c r="N521" s="166"/>
      <c r="O521" s="166"/>
      <c r="P521" s="166"/>
      <c r="Q521" s="166"/>
      <c r="R521" s="166"/>
      <c r="S521" s="166"/>
      <c r="T521" s="172"/>
      <c r="AT521" s="173" t="s">
        <v>140</v>
      </c>
      <c r="AU521" s="173" t="s">
        <v>75</v>
      </c>
      <c r="AV521" s="173" t="s">
        <v>75</v>
      </c>
      <c r="AW521" s="173" t="s">
        <v>95</v>
      </c>
      <c r="AX521" s="173" t="s">
        <v>71</v>
      </c>
      <c r="AY521" s="173" t="s">
        <v>131</v>
      </c>
    </row>
    <row r="522" spans="2:65" s="6" customFormat="1" ht="15.75" customHeight="1" x14ac:dyDescent="0.3">
      <c r="B522" s="23"/>
      <c r="C522" s="145" t="s">
        <v>506</v>
      </c>
      <c r="D522" s="145" t="s">
        <v>134</v>
      </c>
      <c r="E522" s="146" t="s">
        <v>507</v>
      </c>
      <c r="F522" s="147" t="s">
        <v>508</v>
      </c>
      <c r="G522" s="148" t="s">
        <v>137</v>
      </c>
      <c r="H522" s="149">
        <v>749.74</v>
      </c>
      <c r="I522" s="150"/>
      <c r="J522" s="151">
        <f>ROUND($I$522*$H$522,1)</f>
        <v>0</v>
      </c>
      <c r="K522" s="147" t="s">
        <v>138</v>
      </c>
      <c r="L522" s="43"/>
      <c r="M522" s="152"/>
      <c r="N522" s="153" t="s">
        <v>38</v>
      </c>
      <c r="O522" s="24"/>
      <c r="P522" s="154">
        <f>$O$522*$H$522</f>
        <v>0</v>
      </c>
      <c r="Q522" s="154">
        <v>0</v>
      </c>
      <c r="R522" s="154">
        <f>$Q$522*$H$522</f>
        <v>0</v>
      </c>
      <c r="S522" s="154">
        <v>0</v>
      </c>
      <c r="T522" s="155">
        <f>$S$522*$H$522</f>
        <v>0</v>
      </c>
      <c r="AR522" s="89" t="s">
        <v>266</v>
      </c>
      <c r="AT522" s="89" t="s">
        <v>134</v>
      </c>
      <c r="AU522" s="89" t="s">
        <v>75</v>
      </c>
      <c r="AY522" s="6" t="s">
        <v>131</v>
      </c>
      <c r="BE522" s="156">
        <f>IF($N$522="základní",$J$522,0)</f>
        <v>0</v>
      </c>
      <c r="BF522" s="156">
        <f>IF($N$522="snížená",$J$522,0)</f>
        <v>0</v>
      </c>
      <c r="BG522" s="156">
        <f>IF($N$522="zákl. přenesená",$J$522,0)</f>
        <v>0</v>
      </c>
      <c r="BH522" s="156">
        <f>IF($N$522="sníž. přenesená",$J$522,0)</f>
        <v>0</v>
      </c>
      <c r="BI522" s="156">
        <f>IF($N$522="nulová",$J$522,0)</f>
        <v>0</v>
      </c>
      <c r="BJ522" s="89" t="s">
        <v>71</v>
      </c>
      <c r="BK522" s="156">
        <f>ROUND($I$522*$H$522,1)</f>
        <v>0</v>
      </c>
      <c r="BL522" s="89" t="s">
        <v>266</v>
      </c>
      <c r="BM522" s="89" t="s">
        <v>509</v>
      </c>
    </row>
    <row r="523" spans="2:65" s="6" customFormat="1" ht="15.75" customHeight="1" x14ac:dyDescent="0.3">
      <c r="B523" s="165"/>
      <c r="C523" s="166"/>
      <c r="D523" s="159" t="s">
        <v>140</v>
      </c>
      <c r="E523" s="168"/>
      <c r="F523" s="168" t="s">
        <v>142</v>
      </c>
      <c r="G523" s="166"/>
      <c r="H523" s="169">
        <v>35.61</v>
      </c>
      <c r="J523" s="166"/>
      <c r="K523" s="166"/>
      <c r="L523" s="170"/>
      <c r="M523" s="171"/>
      <c r="N523" s="166"/>
      <c r="O523" s="166"/>
      <c r="P523" s="166"/>
      <c r="Q523" s="166"/>
      <c r="R523" s="166"/>
      <c r="S523" s="166"/>
      <c r="T523" s="172"/>
      <c r="AT523" s="173" t="s">
        <v>140</v>
      </c>
      <c r="AU523" s="173" t="s">
        <v>75</v>
      </c>
      <c r="AV523" s="173" t="s">
        <v>75</v>
      </c>
      <c r="AW523" s="173" t="s">
        <v>95</v>
      </c>
      <c r="AX523" s="173" t="s">
        <v>67</v>
      </c>
      <c r="AY523" s="173" t="s">
        <v>131</v>
      </c>
    </row>
    <row r="524" spans="2:65" s="6" customFormat="1" ht="15.75" customHeight="1" x14ac:dyDescent="0.3">
      <c r="B524" s="165"/>
      <c r="C524" s="166"/>
      <c r="D524" s="167" t="s">
        <v>140</v>
      </c>
      <c r="E524" s="166"/>
      <c r="F524" s="168" t="s">
        <v>143</v>
      </c>
      <c r="G524" s="166"/>
      <c r="H524" s="169">
        <v>23.36</v>
      </c>
      <c r="J524" s="166"/>
      <c r="K524" s="166"/>
      <c r="L524" s="170"/>
      <c r="M524" s="171"/>
      <c r="N524" s="166"/>
      <c r="O524" s="166"/>
      <c r="P524" s="166"/>
      <c r="Q524" s="166"/>
      <c r="R524" s="166"/>
      <c r="S524" s="166"/>
      <c r="T524" s="172"/>
      <c r="AT524" s="173" t="s">
        <v>140</v>
      </c>
      <c r="AU524" s="173" t="s">
        <v>75</v>
      </c>
      <c r="AV524" s="173" t="s">
        <v>75</v>
      </c>
      <c r="AW524" s="173" t="s">
        <v>95</v>
      </c>
      <c r="AX524" s="173" t="s">
        <v>67</v>
      </c>
      <c r="AY524" s="173" t="s">
        <v>131</v>
      </c>
    </row>
    <row r="525" spans="2:65" s="6" customFormat="1" ht="15.75" customHeight="1" x14ac:dyDescent="0.3">
      <c r="B525" s="165"/>
      <c r="C525" s="166"/>
      <c r="D525" s="167" t="s">
        <v>140</v>
      </c>
      <c r="E525" s="166"/>
      <c r="F525" s="168" t="s">
        <v>144</v>
      </c>
      <c r="G525" s="166"/>
      <c r="H525" s="169">
        <v>74.25</v>
      </c>
      <c r="J525" s="166"/>
      <c r="K525" s="166"/>
      <c r="L525" s="170"/>
      <c r="M525" s="171"/>
      <c r="N525" s="166"/>
      <c r="O525" s="166"/>
      <c r="P525" s="166"/>
      <c r="Q525" s="166"/>
      <c r="R525" s="166"/>
      <c r="S525" s="166"/>
      <c r="T525" s="172"/>
      <c r="AT525" s="173" t="s">
        <v>140</v>
      </c>
      <c r="AU525" s="173" t="s">
        <v>75</v>
      </c>
      <c r="AV525" s="173" t="s">
        <v>75</v>
      </c>
      <c r="AW525" s="173" t="s">
        <v>95</v>
      </c>
      <c r="AX525" s="173" t="s">
        <v>67</v>
      </c>
      <c r="AY525" s="173" t="s">
        <v>131</v>
      </c>
    </row>
    <row r="526" spans="2:65" s="6" customFormat="1" ht="15.75" customHeight="1" x14ac:dyDescent="0.3">
      <c r="B526" s="165"/>
      <c r="C526" s="166"/>
      <c r="D526" s="167" t="s">
        <v>140</v>
      </c>
      <c r="E526" s="166"/>
      <c r="F526" s="168" t="s">
        <v>145</v>
      </c>
      <c r="G526" s="166"/>
      <c r="H526" s="169">
        <v>119.85</v>
      </c>
      <c r="J526" s="166"/>
      <c r="K526" s="166"/>
      <c r="L526" s="170"/>
      <c r="M526" s="171"/>
      <c r="N526" s="166"/>
      <c r="O526" s="166"/>
      <c r="P526" s="166"/>
      <c r="Q526" s="166"/>
      <c r="R526" s="166"/>
      <c r="S526" s="166"/>
      <c r="T526" s="172"/>
      <c r="AT526" s="173" t="s">
        <v>140</v>
      </c>
      <c r="AU526" s="173" t="s">
        <v>75</v>
      </c>
      <c r="AV526" s="173" t="s">
        <v>75</v>
      </c>
      <c r="AW526" s="173" t="s">
        <v>95</v>
      </c>
      <c r="AX526" s="173" t="s">
        <v>67</v>
      </c>
      <c r="AY526" s="173" t="s">
        <v>131</v>
      </c>
    </row>
    <row r="527" spans="2:65" s="6" customFormat="1" ht="15.75" customHeight="1" x14ac:dyDescent="0.3">
      <c r="B527" s="165"/>
      <c r="C527" s="166"/>
      <c r="D527" s="167" t="s">
        <v>140</v>
      </c>
      <c r="E527" s="166"/>
      <c r="F527" s="168" t="s">
        <v>449</v>
      </c>
      <c r="G527" s="166"/>
      <c r="H527" s="169">
        <v>23.55</v>
      </c>
      <c r="J527" s="166"/>
      <c r="K527" s="166"/>
      <c r="L527" s="170"/>
      <c r="M527" s="171"/>
      <c r="N527" s="166"/>
      <c r="O527" s="166"/>
      <c r="P527" s="166"/>
      <c r="Q527" s="166"/>
      <c r="R527" s="166"/>
      <c r="S527" s="166"/>
      <c r="T527" s="172"/>
      <c r="AT527" s="173" t="s">
        <v>140</v>
      </c>
      <c r="AU527" s="173" t="s">
        <v>75</v>
      </c>
      <c r="AV527" s="173" t="s">
        <v>75</v>
      </c>
      <c r="AW527" s="173" t="s">
        <v>95</v>
      </c>
      <c r="AX527" s="173" t="s">
        <v>67</v>
      </c>
      <c r="AY527" s="173" t="s">
        <v>131</v>
      </c>
    </row>
    <row r="528" spans="2:65" s="6" customFormat="1" ht="15.75" customHeight="1" x14ac:dyDescent="0.3">
      <c r="B528" s="165"/>
      <c r="C528" s="166"/>
      <c r="D528" s="167" t="s">
        <v>140</v>
      </c>
      <c r="E528" s="166"/>
      <c r="F528" s="168" t="s">
        <v>147</v>
      </c>
      <c r="G528" s="166"/>
      <c r="H528" s="169">
        <v>192.56</v>
      </c>
      <c r="J528" s="166"/>
      <c r="K528" s="166"/>
      <c r="L528" s="170"/>
      <c r="M528" s="171"/>
      <c r="N528" s="166"/>
      <c r="O528" s="166"/>
      <c r="P528" s="166"/>
      <c r="Q528" s="166"/>
      <c r="R528" s="166"/>
      <c r="S528" s="166"/>
      <c r="T528" s="172"/>
      <c r="AT528" s="173" t="s">
        <v>140</v>
      </c>
      <c r="AU528" s="173" t="s">
        <v>75</v>
      </c>
      <c r="AV528" s="173" t="s">
        <v>75</v>
      </c>
      <c r="AW528" s="173" t="s">
        <v>95</v>
      </c>
      <c r="AX528" s="173" t="s">
        <v>67</v>
      </c>
      <c r="AY528" s="173" t="s">
        <v>131</v>
      </c>
    </row>
    <row r="529" spans="2:65" s="6" customFormat="1" ht="15.75" customHeight="1" x14ac:dyDescent="0.3">
      <c r="B529" s="165"/>
      <c r="C529" s="166"/>
      <c r="D529" s="167" t="s">
        <v>140</v>
      </c>
      <c r="E529" s="166"/>
      <c r="F529" s="168" t="s">
        <v>148</v>
      </c>
      <c r="G529" s="166"/>
      <c r="H529" s="169">
        <v>280.56</v>
      </c>
      <c r="J529" s="166"/>
      <c r="K529" s="166"/>
      <c r="L529" s="170"/>
      <c r="M529" s="171"/>
      <c r="N529" s="166"/>
      <c r="O529" s="166"/>
      <c r="P529" s="166"/>
      <c r="Q529" s="166"/>
      <c r="R529" s="166"/>
      <c r="S529" s="166"/>
      <c r="T529" s="172"/>
      <c r="AT529" s="173" t="s">
        <v>140</v>
      </c>
      <c r="AU529" s="173" t="s">
        <v>75</v>
      </c>
      <c r="AV529" s="173" t="s">
        <v>75</v>
      </c>
      <c r="AW529" s="173" t="s">
        <v>95</v>
      </c>
      <c r="AX529" s="173" t="s">
        <v>67</v>
      </c>
      <c r="AY529" s="173" t="s">
        <v>131</v>
      </c>
    </row>
    <row r="530" spans="2:65" s="6" customFormat="1" ht="15.75" customHeight="1" x14ac:dyDescent="0.3">
      <c r="B530" s="174"/>
      <c r="C530" s="175"/>
      <c r="D530" s="167" t="s">
        <v>140</v>
      </c>
      <c r="E530" s="175"/>
      <c r="F530" s="176" t="s">
        <v>151</v>
      </c>
      <c r="G530" s="175"/>
      <c r="H530" s="177">
        <v>749.74</v>
      </c>
      <c r="J530" s="175"/>
      <c r="K530" s="175"/>
      <c r="L530" s="178"/>
      <c r="M530" s="179"/>
      <c r="N530" s="175"/>
      <c r="O530" s="175"/>
      <c r="P530" s="175"/>
      <c r="Q530" s="175"/>
      <c r="R530" s="175"/>
      <c r="S530" s="175"/>
      <c r="T530" s="180"/>
      <c r="AT530" s="181" t="s">
        <v>140</v>
      </c>
      <c r="AU530" s="181" t="s">
        <v>75</v>
      </c>
      <c r="AV530" s="181" t="s">
        <v>81</v>
      </c>
      <c r="AW530" s="181" t="s">
        <v>95</v>
      </c>
      <c r="AX530" s="181" t="s">
        <v>71</v>
      </c>
      <c r="AY530" s="181" t="s">
        <v>131</v>
      </c>
    </row>
    <row r="531" spans="2:65" s="6" customFormat="1" ht="15.75" customHeight="1" x14ac:dyDescent="0.3">
      <c r="B531" s="23"/>
      <c r="C531" s="145" t="s">
        <v>510</v>
      </c>
      <c r="D531" s="145" t="s">
        <v>134</v>
      </c>
      <c r="E531" s="146" t="s">
        <v>511</v>
      </c>
      <c r="F531" s="147" t="s">
        <v>512</v>
      </c>
      <c r="G531" s="148" t="s">
        <v>323</v>
      </c>
      <c r="H531" s="200"/>
      <c r="I531" s="150"/>
      <c r="J531" s="151">
        <f>ROUND($I$531*$H$531,1)</f>
        <v>0</v>
      </c>
      <c r="K531" s="147" t="s">
        <v>138</v>
      </c>
      <c r="L531" s="43"/>
      <c r="M531" s="152"/>
      <c r="N531" s="153" t="s">
        <v>38</v>
      </c>
      <c r="O531" s="24"/>
      <c r="P531" s="154">
        <f>$O$531*$H$531</f>
        <v>0</v>
      </c>
      <c r="Q531" s="154">
        <v>0</v>
      </c>
      <c r="R531" s="154">
        <f>$Q$531*$H$531</f>
        <v>0</v>
      </c>
      <c r="S531" s="154">
        <v>0</v>
      </c>
      <c r="T531" s="155">
        <f>$S$531*$H$531</f>
        <v>0</v>
      </c>
      <c r="AR531" s="89" t="s">
        <v>266</v>
      </c>
      <c r="AT531" s="89" t="s">
        <v>134</v>
      </c>
      <c r="AU531" s="89" t="s">
        <v>75</v>
      </c>
      <c r="AY531" s="6" t="s">
        <v>131</v>
      </c>
      <c r="BE531" s="156">
        <f>IF($N$531="základní",$J$531,0)</f>
        <v>0</v>
      </c>
      <c r="BF531" s="156">
        <f>IF($N$531="snížená",$J$531,0)</f>
        <v>0</v>
      </c>
      <c r="BG531" s="156">
        <f>IF($N$531="zákl. přenesená",$J$531,0)</f>
        <v>0</v>
      </c>
      <c r="BH531" s="156">
        <f>IF($N$531="sníž. přenesená",$J$531,0)</f>
        <v>0</v>
      </c>
      <c r="BI531" s="156">
        <f>IF($N$531="nulová",$J$531,0)</f>
        <v>0</v>
      </c>
      <c r="BJ531" s="89" t="s">
        <v>71</v>
      </c>
      <c r="BK531" s="156">
        <f>ROUND($I$531*$H$531,1)</f>
        <v>0</v>
      </c>
      <c r="BL531" s="89" t="s">
        <v>266</v>
      </c>
      <c r="BM531" s="89" t="s">
        <v>513</v>
      </c>
    </row>
    <row r="532" spans="2:65" s="132" customFormat="1" ht="30.75" customHeight="1" x14ac:dyDescent="0.3">
      <c r="B532" s="133"/>
      <c r="C532" s="134"/>
      <c r="D532" s="134" t="s">
        <v>66</v>
      </c>
      <c r="E532" s="143" t="s">
        <v>514</v>
      </c>
      <c r="F532" s="143" t="s">
        <v>515</v>
      </c>
      <c r="G532" s="134"/>
      <c r="H532" s="134"/>
      <c r="J532" s="144">
        <f>$BK$532</f>
        <v>0</v>
      </c>
      <c r="K532" s="134"/>
      <c r="L532" s="137"/>
      <c r="M532" s="138"/>
      <c r="N532" s="134"/>
      <c r="O532" s="134"/>
      <c r="P532" s="139">
        <f>SUM($P$533:$P$549)</f>
        <v>0</v>
      </c>
      <c r="Q532" s="134"/>
      <c r="R532" s="139">
        <f>SUM($R$533:$R$549)</f>
        <v>2.8360767</v>
      </c>
      <c r="S532" s="134"/>
      <c r="T532" s="140">
        <f>SUM($T$533:$T$549)</f>
        <v>0</v>
      </c>
      <c r="AR532" s="141" t="s">
        <v>75</v>
      </c>
      <c r="AT532" s="141" t="s">
        <v>66</v>
      </c>
      <c r="AU532" s="141" t="s">
        <v>71</v>
      </c>
      <c r="AY532" s="141" t="s">
        <v>131</v>
      </c>
      <c r="BK532" s="142">
        <f>SUM($BK$533:$BK$549)</f>
        <v>0</v>
      </c>
    </row>
    <row r="533" spans="2:65" s="6" customFormat="1" ht="15.75" customHeight="1" x14ac:dyDescent="0.3">
      <c r="B533" s="23"/>
      <c r="C533" s="148" t="s">
        <v>516</v>
      </c>
      <c r="D533" s="148" t="s">
        <v>134</v>
      </c>
      <c r="E533" s="146" t="s">
        <v>517</v>
      </c>
      <c r="F533" s="147" t="s">
        <v>518</v>
      </c>
      <c r="G533" s="148" t="s">
        <v>137</v>
      </c>
      <c r="H533" s="149">
        <v>149.94800000000001</v>
      </c>
      <c r="I533" s="150"/>
      <c r="J533" s="151">
        <f>ROUND($I$533*$H$533,1)</f>
        <v>0</v>
      </c>
      <c r="K533" s="147" t="s">
        <v>138</v>
      </c>
      <c r="L533" s="43"/>
      <c r="M533" s="152"/>
      <c r="N533" s="153" t="s">
        <v>38</v>
      </c>
      <c r="O533" s="24"/>
      <c r="P533" s="154">
        <f>$O$533*$H$533</f>
        <v>0</v>
      </c>
      <c r="Q533" s="154">
        <v>1E-4</v>
      </c>
      <c r="R533" s="154">
        <f>$Q$533*$H$533</f>
        <v>1.4994800000000001E-2</v>
      </c>
      <c r="S533" s="154">
        <v>0</v>
      </c>
      <c r="T533" s="155">
        <f>$S$533*$H$533</f>
        <v>0</v>
      </c>
      <c r="AR533" s="89" t="s">
        <v>266</v>
      </c>
      <c r="AT533" s="89" t="s">
        <v>134</v>
      </c>
      <c r="AU533" s="89" t="s">
        <v>75</v>
      </c>
      <c r="AY533" s="89" t="s">
        <v>131</v>
      </c>
      <c r="BE533" s="156">
        <f>IF($N$533="základní",$J$533,0)</f>
        <v>0</v>
      </c>
      <c r="BF533" s="156">
        <f>IF($N$533="snížená",$J$533,0)</f>
        <v>0</v>
      </c>
      <c r="BG533" s="156">
        <f>IF($N$533="zákl. přenesená",$J$533,0)</f>
        <v>0</v>
      </c>
      <c r="BH533" s="156">
        <f>IF($N$533="sníž. přenesená",$J$533,0)</f>
        <v>0</v>
      </c>
      <c r="BI533" s="156">
        <f>IF($N$533="nulová",$J$533,0)</f>
        <v>0</v>
      </c>
      <c r="BJ533" s="89" t="s">
        <v>71</v>
      </c>
      <c r="BK533" s="156">
        <f>ROUND($I$533*$H$533,1)</f>
        <v>0</v>
      </c>
      <c r="BL533" s="89" t="s">
        <v>266</v>
      </c>
      <c r="BM533" s="89" t="s">
        <v>519</v>
      </c>
    </row>
    <row r="534" spans="2:65" s="6" customFormat="1" ht="15.75" customHeight="1" x14ac:dyDescent="0.3">
      <c r="B534" s="165"/>
      <c r="C534" s="166"/>
      <c r="D534" s="159" t="s">
        <v>140</v>
      </c>
      <c r="E534" s="168"/>
      <c r="F534" s="168" t="s">
        <v>520</v>
      </c>
      <c r="G534" s="166"/>
      <c r="H534" s="169">
        <v>149.94800000000001</v>
      </c>
      <c r="J534" s="166"/>
      <c r="K534" s="166"/>
      <c r="L534" s="170"/>
      <c r="M534" s="171"/>
      <c r="N534" s="166"/>
      <c r="O534" s="166"/>
      <c r="P534" s="166"/>
      <c r="Q534" s="166"/>
      <c r="R534" s="166"/>
      <c r="S534" s="166"/>
      <c r="T534" s="172"/>
      <c r="AT534" s="173" t="s">
        <v>140</v>
      </c>
      <c r="AU534" s="173" t="s">
        <v>75</v>
      </c>
      <c r="AV534" s="173" t="s">
        <v>75</v>
      </c>
      <c r="AW534" s="173" t="s">
        <v>95</v>
      </c>
      <c r="AX534" s="173" t="s">
        <v>67</v>
      </c>
      <c r="AY534" s="173" t="s">
        <v>131</v>
      </c>
    </row>
    <row r="535" spans="2:65" s="6" customFormat="1" ht="15.75" customHeight="1" x14ac:dyDescent="0.3">
      <c r="B535" s="174"/>
      <c r="C535" s="175"/>
      <c r="D535" s="167" t="s">
        <v>140</v>
      </c>
      <c r="E535" s="175"/>
      <c r="F535" s="176" t="s">
        <v>151</v>
      </c>
      <c r="G535" s="175"/>
      <c r="H535" s="177">
        <v>149.94800000000001</v>
      </c>
      <c r="J535" s="175"/>
      <c r="K535" s="175"/>
      <c r="L535" s="178"/>
      <c r="M535" s="179"/>
      <c r="N535" s="175"/>
      <c r="O535" s="175"/>
      <c r="P535" s="175"/>
      <c r="Q535" s="175"/>
      <c r="R535" s="175"/>
      <c r="S535" s="175"/>
      <c r="T535" s="180"/>
      <c r="AT535" s="181" t="s">
        <v>140</v>
      </c>
      <c r="AU535" s="181" t="s">
        <v>75</v>
      </c>
      <c r="AV535" s="181" t="s">
        <v>81</v>
      </c>
      <c r="AW535" s="181" t="s">
        <v>95</v>
      </c>
      <c r="AX535" s="181" t="s">
        <v>71</v>
      </c>
      <c r="AY535" s="181" t="s">
        <v>131</v>
      </c>
    </row>
    <row r="536" spans="2:65" s="6" customFormat="1" ht="27" customHeight="1" x14ac:dyDescent="0.3">
      <c r="B536" s="23"/>
      <c r="C536" s="145" t="s">
        <v>521</v>
      </c>
      <c r="D536" s="145" t="s">
        <v>134</v>
      </c>
      <c r="E536" s="146" t="s">
        <v>522</v>
      </c>
      <c r="F536" s="147" t="s">
        <v>523</v>
      </c>
      <c r="G536" s="148" t="s">
        <v>137</v>
      </c>
      <c r="H536" s="149">
        <v>149.94800000000001</v>
      </c>
      <c r="I536" s="150"/>
      <c r="J536" s="151">
        <f>ROUND($I$536*$H$536,1)</f>
        <v>0</v>
      </c>
      <c r="K536" s="147" t="s">
        <v>138</v>
      </c>
      <c r="L536" s="43"/>
      <c r="M536" s="152"/>
      <c r="N536" s="153" t="s">
        <v>38</v>
      </c>
      <c r="O536" s="24"/>
      <c r="P536" s="154">
        <f>$O$536*$H$536</f>
        <v>0</v>
      </c>
      <c r="Q536" s="154">
        <v>1.503E-2</v>
      </c>
      <c r="R536" s="154">
        <f>$Q$536*$H$536</f>
        <v>2.2537184400000001</v>
      </c>
      <c r="S536" s="154">
        <v>0</v>
      </c>
      <c r="T536" s="155">
        <f>$S$536*$H$536</f>
        <v>0</v>
      </c>
      <c r="AR536" s="89" t="s">
        <v>266</v>
      </c>
      <c r="AT536" s="89" t="s">
        <v>134</v>
      </c>
      <c r="AU536" s="89" t="s">
        <v>75</v>
      </c>
      <c r="AY536" s="6" t="s">
        <v>131</v>
      </c>
      <c r="BE536" s="156">
        <f>IF($N$536="základní",$J$536,0)</f>
        <v>0</v>
      </c>
      <c r="BF536" s="156">
        <f>IF($N$536="snížená",$J$536,0)</f>
        <v>0</v>
      </c>
      <c r="BG536" s="156">
        <f>IF($N$536="zákl. přenesená",$J$536,0)</f>
        <v>0</v>
      </c>
      <c r="BH536" s="156">
        <f>IF($N$536="sníž. přenesená",$J$536,0)</f>
        <v>0</v>
      </c>
      <c r="BI536" s="156">
        <f>IF($N$536="nulová",$J$536,0)</f>
        <v>0</v>
      </c>
      <c r="BJ536" s="89" t="s">
        <v>71</v>
      </c>
      <c r="BK536" s="156">
        <f>ROUND($I$536*$H$536,1)</f>
        <v>0</v>
      </c>
      <c r="BL536" s="89" t="s">
        <v>266</v>
      </c>
      <c r="BM536" s="89" t="s">
        <v>524</v>
      </c>
    </row>
    <row r="537" spans="2:65" s="6" customFormat="1" ht="15.75" customHeight="1" x14ac:dyDescent="0.3">
      <c r="B537" s="165"/>
      <c r="C537" s="166"/>
      <c r="D537" s="159" t="s">
        <v>140</v>
      </c>
      <c r="E537" s="168"/>
      <c r="F537" s="168" t="s">
        <v>520</v>
      </c>
      <c r="G537" s="166"/>
      <c r="H537" s="169">
        <v>149.94800000000001</v>
      </c>
      <c r="J537" s="166"/>
      <c r="K537" s="166"/>
      <c r="L537" s="170"/>
      <c r="M537" s="171"/>
      <c r="N537" s="166"/>
      <c r="O537" s="166"/>
      <c r="P537" s="166"/>
      <c r="Q537" s="166"/>
      <c r="R537" s="166"/>
      <c r="S537" s="166"/>
      <c r="T537" s="172"/>
      <c r="AT537" s="173" t="s">
        <v>140</v>
      </c>
      <c r="AU537" s="173" t="s">
        <v>75</v>
      </c>
      <c r="AV537" s="173" t="s">
        <v>75</v>
      </c>
      <c r="AW537" s="173" t="s">
        <v>95</v>
      </c>
      <c r="AX537" s="173" t="s">
        <v>67</v>
      </c>
      <c r="AY537" s="173" t="s">
        <v>131</v>
      </c>
    </row>
    <row r="538" spans="2:65" s="6" customFormat="1" ht="15.75" customHeight="1" x14ac:dyDescent="0.3">
      <c r="B538" s="174"/>
      <c r="C538" s="175"/>
      <c r="D538" s="167" t="s">
        <v>140</v>
      </c>
      <c r="E538" s="175"/>
      <c r="F538" s="176" t="s">
        <v>151</v>
      </c>
      <c r="G538" s="175"/>
      <c r="H538" s="177">
        <v>149.94800000000001</v>
      </c>
      <c r="J538" s="175"/>
      <c r="K538" s="175"/>
      <c r="L538" s="178"/>
      <c r="M538" s="179"/>
      <c r="N538" s="175"/>
      <c r="O538" s="175"/>
      <c r="P538" s="175"/>
      <c r="Q538" s="175"/>
      <c r="R538" s="175"/>
      <c r="S538" s="175"/>
      <c r="T538" s="180"/>
      <c r="AT538" s="181" t="s">
        <v>140</v>
      </c>
      <c r="AU538" s="181" t="s">
        <v>75</v>
      </c>
      <c r="AV538" s="181" t="s">
        <v>81</v>
      </c>
      <c r="AW538" s="181" t="s">
        <v>95</v>
      </c>
      <c r="AX538" s="181" t="s">
        <v>71</v>
      </c>
      <c r="AY538" s="181" t="s">
        <v>131</v>
      </c>
    </row>
    <row r="539" spans="2:65" s="6" customFormat="1" ht="15.75" customHeight="1" x14ac:dyDescent="0.3">
      <c r="B539" s="23"/>
      <c r="C539" s="145" t="s">
        <v>525</v>
      </c>
      <c r="D539" s="145" t="s">
        <v>134</v>
      </c>
      <c r="E539" s="146" t="s">
        <v>526</v>
      </c>
      <c r="F539" s="147" t="s">
        <v>527</v>
      </c>
      <c r="G539" s="148" t="s">
        <v>137</v>
      </c>
      <c r="H539" s="149">
        <v>280.87299999999999</v>
      </c>
      <c r="I539" s="150"/>
      <c r="J539" s="151">
        <f>ROUND($I$539*$H$539,1)</f>
        <v>0</v>
      </c>
      <c r="K539" s="147" t="s">
        <v>138</v>
      </c>
      <c r="L539" s="43"/>
      <c r="M539" s="152"/>
      <c r="N539" s="153" t="s">
        <v>38</v>
      </c>
      <c r="O539" s="24"/>
      <c r="P539" s="154">
        <f>$O$539*$H$539</f>
        <v>0</v>
      </c>
      <c r="Q539" s="154">
        <v>5.0000000000000001E-4</v>
      </c>
      <c r="R539" s="154">
        <f>$Q$539*$H$539</f>
        <v>0.14043649999999999</v>
      </c>
      <c r="S539" s="154">
        <v>0</v>
      </c>
      <c r="T539" s="155">
        <f>$S$539*$H$539</f>
        <v>0</v>
      </c>
      <c r="AR539" s="89" t="s">
        <v>266</v>
      </c>
      <c r="AT539" s="89" t="s">
        <v>134</v>
      </c>
      <c r="AU539" s="89" t="s">
        <v>75</v>
      </c>
      <c r="AY539" s="6" t="s">
        <v>131</v>
      </c>
      <c r="BE539" s="156">
        <f>IF($N$539="základní",$J$539,0)</f>
        <v>0</v>
      </c>
      <c r="BF539" s="156">
        <f>IF($N$539="snížená",$J$539,0)</f>
        <v>0</v>
      </c>
      <c r="BG539" s="156">
        <f>IF($N$539="zákl. přenesená",$J$539,0)</f>
        <v>0</v>
      </c>
      <c r="BH539" s="156">
        <f>IF($N$539="sníž. přenesená",$J$539,0)</f>
        <v>0</v>
      </c>
      <c r="BI539" s="156">
        <f>IF($N$539="nulová",$J$539,0)</f>
        <v>0</v>
      </c>
      <c r="BJ539" s="89" t="s">
        <v>71</v>
      </c>
      <c r="BK539" s="156">
        <f>ROUND($I$539*$H$539,1)</f>
        <v>0</v>
      </c>
      <c r="BL539" s="89" t="s">
        <v>266</v>
      </c>
      <c r="BM539" s="89" t="s">
        <v>528</v>
      </c>
    </row>
    <row r="540" spans="2:65" s="6" customFormat="1" ht="15.75" customHeight="1" x14ac:dyDescent="0.3">
      <c r="B540" s="157"/>
      <c r="C540" s="158"/>
      <c r="D540" s="159" t="s">
        <v>140</v>
      </c>
      <c r="E540" s="160"/>
      <c r="F540" s="160" t="s">
        <v>529</v>
      </c>
      <c r="G540" s="158"/>
      <c r="H540" s="158"/>
      <c r="J540" s="158"/>
      <c r="K540" s="158"/>
      <c r="L540" s="161"/>
      <c r="M540" s="162"/>
      <c r="N540" s="158"/>
      <c r="O540" s="158"/>
      <c r="P540" s="158"/>
      <c r="Q540" s="158"/>
      <c r="R540" s="158"/>
      <c r="S540" s="158"/>
      <c r="T540" s="163"/>
      <c r="AT540" s="164" t="s">
        <v>140</v>
      </c>
      <c r="AU540" s="164" t="s">
        <v>75</v>
      </c>
      <c r="AV540" s="164" t="s">
        <v>71</v>
      </c>
      <c r="AW540" s="164" t="s">
        <v>95</v>
      </c>
      <c r="AX540" s="164" t="s">
        <v>67</v>
      </c>
      <c r="AY540" s="164" t="s">
        <v>131</v>
      </c>
    </row>
    <row r="541" spans="2:65" s="6" customFormat="1" ht="15.75" customHeight="1" x14ac:dyDescent="0.3">
      <c r="B541" s="165"/>
      <c r="C541" s="166"/>
      <c r="D541" s="167" t="s">
        <v>140</v>
      </c>
      <c r="E541" s="166"/>
      <c r="F541" s="168" t="s">
        <v>530</v>
      </c>
      <c r="G541" s="166"/>
      <c r="H541" s="169">
        <v>268.51</v>
      </c>
      <c r="J541" s="166"/>
      <c r="K541" s="166"/>
      <c r="L541" s="170"/>
      <c r="M541" s="171"/>
      <c r="N541" s="166"/>
      <c r="O541" s="166"/>
      <c r="P541" s="166"/>
      <c r="Q541" s="166"/>
      <c r="R541" s="166"/>
      <c r="S541" s="166"/>
      <c r="T541" s="172"/>
      <c r="AT541" s="173" t="s">
        <v>140</v>
      </c>
      <c r="AU541" s="173" t="s">
        <v>75</v>
      </c>
      <c r="AV541" s="173" t="s">
        <v>75</v>
      </c>
      <c r="AW541" s="173" t="s">
        <v>95</v>
      </c>
      <c r="AX541" s="173" t="s">
        <v>67</v>
      </c>
      <c r="AY541" s="173" t="s">
        <v>131</v>
      </c>
    </row>
    <row r="542" spans="2:65" s="6" customFormat="1" ht="15.75" customHeight="1" x14ac:dyDescent="0.3">
      <c r="B542" s="165"/>
      <c r="C542" s="166"/>
      <c r="D542" s="167" t="s">
        <v>140</v>
      </c>
      <c r="E542" s="166"/>
      <c r="F542" s="168" t="s">
        <v>531</v>
      </c>
      <c r="G542" s="166"/>
      <c r="H542" s="169">
        <v>12.363</v>
      </c>
      <c r="J542" s="166"/>
      <c r="K542" s="166"/>
      <c r="L542" s="170"/>
      <c r="M542" s="171"/>
      <c r="N542" s="166"/>
      <c r="O542" s="166"/>
      <c r="P542" s="166"/>
      <c r="Q542" s="166"/>
      <c r="R542" s="166"/>
      <c r="S542" s="166"/>
      <c r="T542" s="172"/>
      <c r="AT542" s="173" t="s">
        <v>140</v>
      </c>
      <c r="AU542" s="173" t="s">
        <v>75</v>
      </c>
      <c r="AV542" s="173" t="s">
        <v>75</v>
      </c>
      <c r="AW542" s="173" t="s">
        <v>95</v>
      </c>
      <c r="AX542" s="173" t="s">
        <v>67</v>
      </c>
      <c r="AY542" s="173" t="s">
        <v>131</v>
      </c>
    </row>
    <row r="543" spans="2:65" s="6" customFormat="1" ht="15.75" customHeight="1" x14ac:dyDescent="0.3">
      <c r="B543" s="174"/>
      <c r="C543" s="175"/>
      <c r="D543" s="167" t="s">
        <v>140</v>
      </c>
      <c r="E543" s="175"/>
      <c r="F543" s="176" t="s">
        <v>151</v>
      </c>
      <c r="G543" s="175"/>
      <c r="H543" s="177">
        <v>280.87299999999999</v>
      </c>
      <c r="J543" s="175"/>
      <c r="K543" s="175"/>
      <c r="L543" s="178"/>
      <c r="M543" s="179"/>
      <c r="N543" s="175"/>
      <c r="O543" s="175"/>
      <c r="P543" s="175"/>
      <c r="Q543" s="175"/>
      <c r="R543" s="175"/>
      <c r="S543" s="175"/>
      <c r="T543" s="180"/>
      <c r="AT543" s="181" t="s">
        <v>140</v>
      </c>
      <c r="AU543" s="181" t="s">
        <v>75</v>
      </c>
      <c r="AV543" s="181" t="s">
        <v>81</v>
      </c>
      <c r="AW543" s="181" t="s">
        <v>95</v>
      </c>
      <c r="AX543" s="181" t="s">
        <v>71</v>
      </c>
      <c r="AY543" s="181" t="s">
        <v>131</v>
      </c>
    </row>
    <row r="544" spans="2:65" s="6" customFormat="1" ht="15.75" customHeight="1" x14ac:dyDescent="0.3">
      <c r="B544" s="23"/>
      <c r="C544" s="145" t="s">
        <v>532</v>
      </c>
      <c r="D544" s="145" t="s">
        <v>134</v>
      </c>
      <c r="E544" s="146" t="s">
        <v>533</v>
      </c>
      <c r="F544" s="147" t="s">
        <v>534</v>
      </c>
      <c r="G544" s="148" t="s">
        <v>137</v>
      </c>
      <c r="H544" s="149">
        <v>280.87299999999999</v>
      </c>
      <c r="I544" s="150"/>
      <c r="J544" s="151">
        <f>ROUND($I$544*$H$544,1)</f>
        <v>0</v>
      </c>
      <c r="K544" s="147" t="s">
        <v>138</v>
      </c>
      <c r="L544" s="43"/>
      <c r="M544" s="152"/>
      <c r="N544" s="153" t="s">
        <v>38</v>
      </c>
      <c r="O544" s="24"/>
      <c r="P544" s="154">
        <f>$O$544*$H$544</f>
        <v>0</v>
      </c>
      <c r="Q544" s="154">
        <v>1.5200000000000001E-3</v>
      </c>
      <c r="R544" s="154">
        <f>$Q$544*$H$544</f>
        <v>0.42692696000000002</v>
      </c>
      <c r="S544" s="154">
        <v>0</v>
      </c>
      <c r="T544" s="155">
        <f>$S$544*$H$544</f>
        <v>0</v>
      </c>
      <c r="AR544" s="89" t="s">
        <v>266</v>
      </c>
      <c r="AT544" s="89" t="s">
        <v>134</v>
      </c>
      <c r="AU544" s="89" t="s">
        <v>75</v>
      </c>
      <c r="AY544" s="6" t="s">
        <v>131</v>
      </c>
      <c r="BE544" s="156">
        <f>IF($N$544="základní",$J$544,0)</f>
        <v>0</v>
      </c>
      <c r="BF544" s="156">
        <f>IF($N$544="snížená",$J$544,0)</f>
        <v>0</v>
      </c>
      <c r="BG544" s="156">
        <f>IF($N$544="zákl. přenesená",$J$544,0)</f>
        <v>0</v>
      </c>
      <c r="BH544" s="156">
        <f>IF($N$544="sníž. přenesená",$J$544,0)</f>
        <v>0</v>
      </c>
      <c r="BI544" s="156">
        <f>IF($N$544="nulová",$J$544,0)</f>
        <v>0</v>
      </c>
      <c r="BJ544" s="89" t="s">
        <v>71</v>
      </c>
      <c r="BK544" s="156">
        <f>ROUND($I$544*$H$544,1)</f>
        <v>0</v>
      </c>
      <c r="BL544" s="89" t="s">
        <v>266</v>
      </c>
      <c r="BM544" s="89" t="s">
        <v>535</v>
      </c>
    </row>
    <row r="545" spans="2:65" s="6" customFormat="1" ht="15.75" customHeight="1" x14ac:dyDescent="0.3">
      <c r="B545" s="157"/>
      <c r="C545" s="158"/>
      <c r="D545" s="159" t="s">
        <v>140</v>
      </c>
      <c r="E545" s="160"/>
      <c r="F545" s="160" t="s">
        <v>529</v>
      </c>
      <c r="G545" s="158"/>
      <c r="H545" s="158"/>
      <c r="J545" s="158"/>
      <c r="K545" s="158"/>
      <c r="L545" s="161"/>
      <c r="M545" s="162"/>
      <c r="N545" s="158"/>
      <c r="O545" s="158"/>
      <c r="P545" s="158"/>
      <c r="Q545" s="158"/>
      <c r="R545" s="158"/>
      <c r="S545" s="158"/>
      <c r="T545" s="163"/>
      <c r="AT545" s="164" t="s">
        <v>140</v>
      </c>
      <c r="AU545" s="164" t="s">
        <v>75</v>
      </c>
      <c r="AV545" s="164" t="s">
        <v>71</v>
      </c>
      <c r="AW545" s="164" t="s">
        <v>95</v>
      </c>
      <c r="AX545" s="164" t="s">
        <v>67</v>
      </c>
      <c r="AY545" s="164" t="s">
        <v>131</v>
      </c>
    </row>
    <row r="546" spans="2:65" s="6" customFormat="1" ht="15.75" customHeight="1" x14ac:dyDescent="0.3">
      <c r="B546" s="165"/>
      <c r="C546" s="166"/>
      <c r="D546" s="167" t="s">
        <v>140</v>
      </c>
      <c r="E546" s="166"/>
      <c r="F546" s="168" t="s">
        <v>530</v>
      </c>
      <c r="G546" s="166"/>
      <c r="H546" s="169">
        <v>268.51</v>
      </c>
      <c r="J546" s="166"/>
      <c r="K546" s="166"/>
      <c r="L546" s="170"/>
      <c r="M546" s="171"/>
      <c r="N546" s="166"/>
      <c r="O546" s="166"/>
      <c r="P546" s="166"/>
      <c r="Q546" s="166"/>
      <c r="R546" s="166"/>
      <c r="S546" s="166"/>
      <c r="T546" s="172"/>
      <c r="AT546" s="173" t="s">
        <v>140</v>
      </c>
      <c r="AU546" s="173" t="s">
        <v>75</v>
      </c>
      <c r="AV546" s="173" t="s">
        <v>75</v>
      </c>
      <c r="AW546" s="173" t="s">
        <v>95</v>
      </c>
      <c r="AX546" s="173" t="s">
        <v>67</v>
      </c>
      <c r="AY546" s="173" t="s">
        <v>131</v>
      </c>
    </row>
    <row r="547" spans="2:65" s="6" customFormat="1" ht="15.75" customHeight="1" x14ac:dyDescent="0.3">
      <c r="B547" s="165"/>
      <c r="C547" s="166"/>
      <c r="D547" s="167" t="s">
        <v>140</v>
      </c>
      <c r="E547" s="166"/>
      <c r="F547" s="168" t="s">
        <v>531</v>
      </c>
      <c r="G547" s="166"/>
      <c r="H547" s="169">
        <v>12.363</v>
      </c>
      <c r="J547" s="166"/>
      <c r="K547" s="166"/>
      <c r="L547" s="170"/>
      <c r="M547" s="171"/>
      <c r="N547" s="166"/>
      <c r="O547" s="166"/>
      <c r="P547" s="166"/>
      <c r="Q547" s="166"/>
      <c r="R547" s="166"/>
      <c r="S547" s="166"/>
      <c r="T547" s="172"/>
      <c r="AT547" s="173" t="s">
        <v>140</v>
      </c>
      <c r="AU547" s="173" t="s">
        <v>75</v>
      </c>
      <c r="AV547" s="173" t="s">
        <v>75</v>
      </c>
      <c r="AW547" s="173" t="s">
        <v>95</v>
      </c>
      <c r="AX547" s="173" t="s">
        <v>67</v>
      </c>
      <c r="AY547" s="173" t="s">
        <v>131</v>
      </c>
    </row>
    <row r="548" spans="2:65" s="6" customFormat="1" ht="15.75" customHeight="1" x14ac:dyDescent="0.3">
      <c r="B548" s="174"/>
      <c r="C548" s="175"/>
      <c r="D548" s="167" t="s">
        <v>140</v>
      </c>
      <c r="E548" s="175"/>
      <c r="F548" s="176" t="s">
        <v>151</v>
      </c>
      <c r="G548" s="175"/>
      <c r="H548" s="177">
        <v>280.87299999999999</v>
      </c>
      <c r="J548" s="175"/>
      <c r="K548" s="175"/>
      <c r="L548" s="178"/>
      <c r="M548" s="179"/>
      <c r="N548" s="175"/>
      <c r="O548" s="175"/>
      <c r="P548" s="175"/>
      <c r="Q548" s="175"/>
      <c r="R548" s="175"/>
      <c r="S548" s="175"/>
      <c r="T548" s="180"/>
      <c r="AT548" s="181" t="s">
        <v>140</v>
      </c>
      <c r="AU548" s="181" t="s">
        <v>75</v>
      </c>
      <c r="AV548" s="181" t="s">
        <v>81</v>
      </c>
      <c r="AW548" s="181" t="s">
        <v>95</v>
      </c>
      <c r="AX548" s="181" t="s">
        <v>71</v>
      </c>
      <c r="AY548" s="181" t="s">
        <v>131</v>
      </c>
    </row>
    <row r="549" spans="2:65" s="6" customFormat="1" ht="15.75" customHeight="1" x14ac:dyDescent="0.3">
      <c r="B549" s="23"/>
      <c r="C549" s="145" t="s">
        <v>536</v>
      </c>
      <c r="D549" s="145" t="s">
        <v>134</v>
      </c>
      <c r="E549" s="146" t="s">
        <v>537</v>
      </c>
      <c r="F549" s="147" t="s">
        <v>538</v>
      </c>
      <c r="G549" s="148" t="s">
        <v>323</v>
      </c>
      <c r="H549" s="200"/>
      <c r="I549" s="150"/>
      <c r="J549" s="151">
        <f>ROUND($I$549*$H$549,1)</f>
        <v>0</v>
      </c>
      <c r="K549" s="147" t="s">
        <v>138</v>
      </c>
      <c r="L549" s="43"/>
      <c r="M549" s="152"/>
      <c r="N549" s="153" t="s">
        <v>38</v>
      </c>
      <c r="O549" s="24"/>
      <c r="P549" s="154">
        <f>$O$549*$H$549</f>
        <v>0</v>
      </c>
      <c r="Q549" s="154">
        <v>0</v>
      </c>
      <c r="R549" s="154">
        <f>$Q$549*$H$549</f>
        <v>0</v>
      </c>
      <c r="S549" s="154">
        <v>0</v>
      </c>
      <c r="T549" s="155">
        <f>$S$549*$H$549</f>
        <v>0</v>
      </c>
      <c r="AR549" s="89" t="s">
        <v>266</v>
      </c>
      <c r="AT549" s="89" t="s">
        <v>134</v>
      </c>
      <c r="AU549" s="89" t="s">
        <v>75</v>
      </c>
      <c r="AY549" s="6" t="s">
        <v>131</v>
      </c>
      <c r="BE549" s="156">
        <f>IF($N$549="základní",$J$549,0)</f>
        <v>0</v>
      </c>
      <c r="BF549" s="156">
        <f>IF($N$549="snížená",$J$549,0)</f>
        <v>0</v>
      </c>
      <c r="BG549" s="156">
        <f>IF($N$549="zákl. přenesená",$J$549,0)</f>
        <v>0</v>
      </c>
      <c r="BH549" s="156">
        <f>IF($N$549="sníž. přenesená",$J$549,0)</f>
        <v>0</v>
      </c>
      <c r="BI549" s="156">
        <f>IF($N$549="nulová",$J$549,0)</f>
        <v>0</v>
      </c>
      <c r="BJ549" s="89" t="s">
        <v>71</v>
      </c>
      <c r="BK549" s="156">
        <f>ROUND($I$549*$H$549,1)</f>
        <v>0</v>
      </c>
      <c r="BL549" s="89" t="s">
        <v>266</v>
      </c>
      <c r="BM549" s="89" t="s">
        <v>539</v>
      </c>
    </row>
    <row r="550" spans="2:65" s="132" customFormat="1" ht="30.75" customHeight="1" x14ac:dyDescent="0.3">
      <c r="B550" s="133"/>
      <c r="C550" s="134"/>
      <c r="D550" s="134" t="s">
        <v>66</v>
      </c>
      <c r="E550" s="143" t="s">
        <v>540</v>
      </c>
      <c r="F550" s="143" t="s">
        <v>541</v>
      </c>
      <c r="G550" s="134"/>
      <c r="H550" s="134"/>
      <c r="J550" s="144">
        <f>$BK$550</f>
        <v>0</v>
      </c>
      <c r="K550" s="134"/>
      <c r="L550" s="137"/>
      <c r="M550" s="138"/>
      <c r="N550" s="134"/>
      <c r="O550" s="134"/>
      <c r="P550" s="139">
        <f>SUM($P$551:$P$619)</f>
        <v>0</v>
      </c>
      <c r="Q550" s="134"/>
      <c r="R550" s="139">
        <f>SUM($R$551:$R$619)</f>
        <v>26.3295025</v>
      </c>
      <c r="S550" s="134"/>
      <c r="T550" s="140">
        <f>SUM($T$551:$T$619)</f>
        <v>23.119401599999996</v>
      </c>
      <c r="AR550" s="141" t="s">
        <v>75</v>
      </c>
      <c r="AT550" s="141" t="s">
        <v>66</v>
      </c>
      <c r="AU550" s="141" t="s">
        <v>71</v>
      </c>
      <c r="AY550" s="141" t="s">
        <v>131</v>
      </c>
      <c r="BK550" s="142">
        <f>SUM($BK$551:$BK$619)</f>
        <v>0</v>
      </c>
    </row>
    <row r="551" spans="2:65" s="6" customFormat="1" ht="15.75" customHeight="1" x14ac:dyDescent="0.3">
      <c r="B551" s="23"/>
      <c r="C551" s="148" t="s">
        <v>542</v>
      </c>
      <c r="D551" s="148" t="s">
        <v>134</v>
      </c>
      <c r="E551" s="146" t="s">
        <v>543</v>
      </c>
      <c r="F551" s="147" t="s">
        <v>544</v>
      </c>
      <c r="G551" s="148" t="s">
        <v>137</v>
      </c>
      <c r="H551" s="149">
        <v>849.97799999999995</v>
      </c>
      <c r="I551" s="150"/>
      <c r="J551" s="151">
        <f>ROUND($I$551*$H$551,1)</f>
        <v>0</v>
      </c>
      <c r="K551" s="147" t="s">
        <v>138</v>
      </c>
      <c r="L551" s="43"/>
      <c r="M551" s="152"/>
      <c r="N551" s="153" t="s">
        <v>38</v>
      </c>
      <c r="O551" s="24"/>
      <c r="P551" s="154">
        <f>$O$551*$H$551</f>
        <v>0</v>
      </c>
      <c r="Q551" s="154">
        <v>0</v>
      </c>
      <c r="R551" s="154">
        <f>$Q$551*$H$551</f>
        <v>0</v>
      </c>
      <c r="S551" s="154">
        <v>2.7199999999999998E-2</v>
      </c>
      <c r="T551" s="155">
        <f>$S$551*$H$551</f>
        <v>23.119401599999996</v>
      </c>
      <c r="AR551" s="89" t="s">
        <v>266</v>
      </c>
      <c r="AT551" s="89" t="s">
        <v>134</v>
      </c>
      <c r="AU551" s="89" t="s">
        <v>75</v>
      </c>
      <c r="AY551" s="89" t="s">
        <v>131</v>
      </c>
      <c r="BE551" s="156">
        <f>IF($N$551="základní",$J$551,0)</f>
        <v>0</v>
      </c>
      <c r="BF551" s="156">
        <f>IF($N$551="snížená",$J$551,0)</f>
        <v>0</v>
      </c>
      <c r="BG551" s="156">
        <f>IF($N$551="zákl. přenesená",$J$551,0)</f>
        <v>0</v>
      </c>
      <c r="BH551" s="156">
        <f>IF($N$551="sníž. přenesená",$J$551,0)</f>
        <v>0</v>
      </c>
      <c r="BI551" s="156">
        <f>IF($N$551="nulová",$J$551,0)</f>
        <v>0</v>
      </c>
      <c r="BJ551" s="89" t="s">
        <v>71</v>
      </c>
      <c r="BK551" s="156">
        <f>ROUND($I$551*$H$551,1)</f>
        <v>0</v>
      </c>
      <c r="BL551" s="89" t="s">
        <v>266</v>
      </c>
      <c r="BM551" s="89" t="s">
        <v>545</v>
      </c>
    </row>
    <row r="552" spans="2:65" s="6" customFormat="1" ht="15.75" customHeight="1" x14ac:dyDescent="0.3">
      <c r="B552" s="165"/>
      <c r="C552" s="166"/>
      <c r="D552" s="159" t="s">
        <v>140</v>
      </c>
      <c r="E552" s="168"/>
      <c r="F552" s="168" t="s">
        <v>546</v>
      </c>
      <c r="G552" s="166"/>
      <c r="H552" s="169">
        <v>245.30600000000001</v>
      </c>
      <c r="J552" s="166"/>
      <c r="K552" s="166"/>
      <c r="L552" s="170"/>
      <c r="M552" s="171"/>
      <c r="N552" s="166"/>
      <c r="O552" s="166"/>
      <c r="P552" s="166"/>
      <c r="Q552" s="166"/>
      <c r="R552" s="166"/>
      <c r="S552" s="166"/>
      <c r="T552" s="172"/>
      <c r="AT552" s="173" t="s">
        <v>140</v>
      </c>
      <c r="AU552" s="173" t="s">
        <v>75</v>
      </c>
      <c r="AV552" s="173" t="s">
        <v>75</v>
      </c>
      <c r="AW552" s="173" t="s">
        <v>95</v>
      </c>
      <c r="AX552" s="173" t="s">
        <v>67</v>
      </c>
      <c r="AY552" s="173" t="s">
        <v>131</v>
      </c>
    </row>
    <row r="553" spans="2:65" s="6" customFormat="1" ht="15.75" customHeight="1" x14ac:dyDescent="0.3">
      <c r="B553" s="165"/>
      <c r="C553" s="166"/>
      <c r="D553" s="167" t="s">
        <v>140</v>
      </c>
      <c r="E553" s="166"/>
      <c r="F553" s="168" t="s">
        <v>302</v>
      </c>
      <c r="G553" s="166"/>
      <c r="H553" s="169">
        <v>-7</v>
      </c>
      <c r="J553" s="166"/>
      <c r="K553" s="166"/>
      <c r="L553" s="170"/>
      <c r="M553" s="171"/>
      <c r="N553" s="166"/>
      <c r="O553" s="166"/>
      <c r="P553" s="166"/>
      <c r="Q553" s="166"/>
      <c r="R553" s="166"/>
      <c r="S553" s="166"/>
      <c r="T553" s="172"/>
      <c r="AT553" s="173" t="s">
        <v>140</v>
      </c>
      <c r="AU553" s="173" t="s">
        <v>75</v>
      </c>
      <c r="AV553" s="173" t="s">
        <v>75</v>
      </c>
      <c r="AW553" s="173" t="s">
        <v>95</v>
      </c>
      <c r="AX553" s="173" t="s">
        <v>67</v>
      </c>
      <c r="AY553" s="173" t="s">
        <v>131</v>
      </c>
    </row>
    <row r="554" spans="2:65" s="6" customFormat="1" ht="15.75" customHeight="1" x14ac:dyDescent="0.3">
      <c r="B554" s="165"/>
      <c r="C554" s="166"/>
      <c r="D554" s="167" t="s">
        <v>140</v>
      </c>
      <c r="E554" s="166"/>
      <c r="F554" s="168" t="s">
        <v>303</v>
      </c>
      <c r="G554" s="166"/>
      <c r="H554" s="169">
        <v>-1.8</v>
      </c>
      <c r="J554" s="166"/>
      <c r="K554" s="166"/>
      <c r="L554" s="170"/>
      <c r="M554" s="171"/>
      <c r="N554" s="166"/>
      <c r="O554" s="166"/>
      <c r="P554" s="166"/>
      <c r="Q554" s="166"/>
      <c r="R554" s="166"/>
      <c r="S554" s="166"/>
      <c r="T554" s="172"/>
      <c r="AT554" s="173" t="s">
        <v>140</v>
      </c>
      <c r="AU554" s="173" t="s">
        <v>75</v>
      </c>
      <c r="AV554" s="173" t="s">
        <v>75</v>
      </c>
      <c r="AW554" s="173" t="s">
        <v>95</v>
      </c>
      <c r="AX554" s="173" t="s">
        <v>67</v>
      </c>
      <c r="AY554" s="173" t="s">
        <v>131</v>
      </c>
    </row>
    <row r="555" spans="2:65" s="6" customFormat="1" ht="15.75" customHeight="1" x14ac:dyDescent="0.3">
      <c r="B555" s="165"/>
      <c r="C555" s="166"/>
      <c r="D555" s="167" t="s">
        <v>140</v>
      </c>
      <c r="E555" s="166"/>
      <c r="F555" s="168" t="s">
        <v>547</v>
      </c>
      <c r="G555" s="166"/>
      <c r="H555" s="169">
        <v>29.337</v>
      </c>
      <c r="J555" s="166"/>
      <c r="K555" s="166"/>
      <c r="L555" s="170"/>
      <c r="M555" s="171"/>
      <c r="N555" s="166"/>
      <c r="O555" s="166"/>
      <c r="P555" s="166"/>
      <c r="Q555" s="166"/>
      <c r="R555" s="166"/>
      <c r="S555" s="166"/>
      <c r="T555" s="172"/>
      <c r="AT555" s="173" t="s">
        <v>140</v>
      </c>
      <c r="AU555" s="173" t="s">
        <v>75</v>
      </c>
      <c r="AV555" s="173" t="s">
        <v>75</v>
      </c>
      <c r="AW555" s="173" t="s">
        <v>95</v>
      </c>
      <c r="AX555" s="173" t="s">
        <v>67</v>
      </c>
      <c r="AY555" s="173" t="s">
        <v>131</v>
      </c>
    </row>
    <row r="556" spans="2:65" s="6" customFormat="1" ht="15.75" customHeight="1" x14ac:dyDescent="0.3">
      <c r="B556" s="165"/>
      <c r="C556" s="166"/>
      <c r="D556" s="167" t="s">
        <v>140</v>
      </c>
      <c r="E556" s="166"/>
      <c r="F556" s="168" t="s">
        <v>305</v>
      </c>
      <c r="G556" s="166"/>
      <c r="H556" s="169">
        <v>-1.4</v>
      </c>
      <c r="J556" s="166"/>
      <c r="K556" s="166"/>
      <c r="L556" s="170"/>
      <c r="M556" s="171"/>
      <c r="N556" s="166"/>
      <c r="O556" s="166"/>
      <c r="P556" s="166"/>
      <c r="Q556" s="166"/>
      <c r="R556" s="166"/>
      <c r="S556" s="166"/>
      <c r="T556" s="172"/>
      <c r="AT556" s="173" t="s">
        <v>140</v>
      </c>
      <c r="AU556" s="173" t="s">
        <v>75</v>
      </c>
      <c r="AV556" s="173" t="s">
        <v>75</v>
      </c>
      <c r="AW556" s="173" t="s">
        <v>95</v>
      </c>
      <c r="AX556" s="173" t="s">
        <v>67</v>
      </c>
      <c r="AY556" s="173" t="s">
        <v>131</v>
      </c>
    </row>
    <row r="557" spans="2:65" s="6" customFormat="1" ht="15.75" customHeight="1" x14ac:dyDescent="0.3">
      <c r="B557" s="165"/>
      <c r="C557" s="166"/>
      <c r="D557" s="167" t="s">
        <v>140</v>
      </c>
      <c r="E557" s="166"/>
      <c r="F557" s="168" t="s">
        <v>303</v>
      </c>
      <c r="G557" s="166"/>
      <c r="H557" s="169">
        <v>-1.8</v>
      </c>
      <c r="J557" s="166"/>
      <c r="K557" s="166"/>
      <c r="L557" s="170"/>
      <c r="M557" s="171"/>
      <c r="N557" s="166"/>
      <c r="O557" s="166"/>
      <c r="P557" s="166"/>
      <c r="Q557" s="166"/>
      <c r="R557" s="166"/>
      <c r="S557" s="166"/>
      <c r="T557" s="172"/>
      <c r="AT557" s="173" t="s">
        <v>140</v>
      </c>
      <c r="AU557" s="173" t="s">
        <v>75</v>
      </c>
      <c r="AV557" s="173" t="s">
        <v>75</v>
      </c>
      <c r="AW557" s="173" t="s">
        <v>95</v>
      </c>
      <c r="AX557" s="173" t="s">
        <v>67</v>
      </c>
      <c r="AY557" s="173" t="s">
        <v>131</v>
      </c>
    </row>
    <row r="558" spans="2:65" s="6" customFormat="1" ht="15.75" customHeight="1" x14ac:dyDescent="0.3">
      <c r="B558" s="165"/>
      <c r="C558" s="166"/>
      <c r="D558" s="167" t="s">
        <v>140</v>
      </c>
      <c r="E558" s="166"/>
      <c r="F558" s="168" t="s">
        <v>548</v>
      </c>
      <c r="G558" s="166"/>
      <c r="H558" s="169">
        <v>649.21500000000003</v>
      </c>
      <c r="J558" s="166"/>
      <c r="K558" s="166"/>
      <c r="L558" s="170"/>
      <c r="M558" s="171"/>
      <c r="N558" s="166"/>
      <c r="O558" s="166"/>
      <c r="P558" s="166"/>
      <c r="Q558" s="166"/>
      <c r="R558" s="166"/>
      <c r="S558" s="166"/>
      <c r="T558" s="172"/>
      <c r="AT558" s="173" t="s">
        <v>140</v>
      </c>
      <c r="AU558" s="173" t="s">
        <v>75</v>
      </c>
      <c r="AV558" s="173" t="s">
        <v>75</v>
      </c>
      <c r="AW558" s="173" t="s">
        <v>95</v>
      </c>
      <c r="AX558" s="173" t="s">
        <v>67</v>
      </c>
      <c r="AY558" s="173" t="s">
        <v>131</v>
      </c>
    </row>
    <row r="559" spans="2:65" s="6" customFormat="1" ht="15.75" customHeight="1" x14ac:dyDescent="0.3">
      <c r="B559" s="165"/>
      <c r="C559" s="166"/>
      <c r="D559" s="167" t="s">
        <v>140</v>
      </c>
      <c r="E559" s="166"/>
      <c r="F559" s="168" t="s">
        <v>307</v>
      </c>
      <c r="G559" s="166"/>
      <c r="H559" s="169">
        <v>-75.599999999999994</v>
      </c>
      <c r="J559" s="166"/>
      <c r="K559" s="166"/>
      <c r="L559" s="170"/>
      <c r="M559" s="171"/>
      <c r="N559" s="166"/>
      <c r="O559" s="166"/>
      <c r="P559" s="166"/>
      <c r="Q559" s="166"/>
      <c r="R559" s="166"/>
      <c r="S559" s="166"/>
      <c r="T559" s="172"/>
      <c r="AT559" s="173" t="s">
        <v>140</v>
      </c>
      <c r="AU559" s="173" t="s">
        <v>75</v>
      </c>
      <c r="AV559" s="173" t="s">
        <v>75</v>
      </c>
      <c r="AW559" s="173" t="s">
        <v>95</v>
      </c>
      <c r="AX559" s="173" t="s">
        <v>67</v>
      </c>
      <c r="AY559" s="173" t="s">
        <v>131</v>
      </c>
    </row>
    <row r="560" spans="2:65" s="6" customFormat="1" ht="15.75" customHeight="1" x14ac:dyDescent="0.3">
      <c r="B560" s="165"/>
      <c r="C560" s="166"/>
      <c r="D560" s="167" t="s">
        <v>140</v>
      </c>
      <c r="E560" s="166"/>
      <c r="F560" s="168" t="s">
        <v>549</v>
      </c>
      <c r="G560" s="166"/>
      <c r="H560" s="169">
        <v>15.12</v>
      </c>
      <c r="J560" s="166"/>
      <c r="K560" s="166"/>
      <c r="L560" s="170"/>
      <c r="M560" s="171"/>
      <c r="N560" s="166"/>
      <c r="O560" s="166"/>
      <c r="P560" s="166"/>
      <c r="Q560" s="166"/>
      <c r="R560" s="166"/>
      <c r="S560" s="166"/>
      <c r="T560" s="172"/>
      <c r="AT560" s="173" t="s">
        <v>140</v>
      </c>
      <c r="AU560" s="173" t="s">
        <v>75</v>
      </c>
      <c r="AV560" s="173" t="s">
        <v>75</v>
      </c>
      <c r="AW560" s="173" t="s">
        <v>95</v>
      </c>
      <c r="AX560" s="173" t="s">
        <v>67</v>
      </c>
      <c r="AY560" s="173" t="s">
        <v>131</v>
      </c>
    </row>
    <row r="561" spans="2:65" s="6" customFormat="1" ht="15.75" customHeight="1" x14ac:dyDescent="0.3">
      <c r="B561" s="165"/>
      <c r="C561" s="166"/>
      <c r="D561" s="167" t="s">
        <v>140</v>
      </c>
      <c r="E561" s="166"/>
      <c r="F561" s="168" t="s">
        <v>305</v>
      </c>
      <c r="G561" s="166"/>
      <c r="H561" s="169">
        <v>-1.4</v>
      </c>
      <c r="J561" s="166"/>
      <c r="K561" s="166"/>
      <c r="L561" s="170"/>
      <c r="M561" s="171"/>
      <c r="N561" s="166"/>
      <c r="O561" s="166"/>
      <c r="P561" s="166"/>
      <c r="Q561" s="166"/>
      <c r="R561" s="166"/>
      <c r="S561" s="166"/>
      <c r="T561" s="172"/>
      <c r="AT561" s="173" t="s">
        <v>140</v>
      </c>
      <c r="AU561" s="173" t="s">
        <v>75</v>
      </c>
      <c r="AV561" s="173" t="s">
        <v>75</v>
      </c>
      <c r="AW561" s="173" t="s">
        <v>95</v>
      </c>
      <c r="AX561" s="173" t="s">
        <v>67</v>
      </c>
      <c r="AY561" s="173" t="s">
        <v>131</v>
      </c>
    </row>
    <row r="562" spans="2:65" s="6" customFormat="1" ht="15.75" customHeight="1" x14ac:dyDescent="0.3">
      <c r="B562" s="174"/>
      <c r="C562" s="175"/>
      <c r="D562" s="167" t="s">
        <v>140</v>
      </c>
      <c r="E562" s="175"/>
      <c r="F562" s="176" t="s">
        <v>151</v>
      </c>
      <c r="G562" s="175"/>
      <c r="H562" s="177">
        <v>849.97799999999995</v>
      </c>
      <c r="J562" s="175"/>
      <c r="K562" s="175"/>
      <c r="L562" s="178"/>
      <c r="M562" s="179"/>
      <c r="N562" s="175"/>
      <c r="O562" s="175"/>
      <c r="P562" s="175"/>
      <c r="Q562" s="175"/>
      <c r="R562" s="175"/>
      <c r="S562" s="175"/>
      <c r="T562" s="180"/>
      <c r="AT562" s="181" t="s">
        <v>140</v>
      </c>
      <c r="AU562" s="181" t="s">
        <v>75</v>
      </c>
      <c r="AV562" s="181" t="s">
        <v>81</v>
      </c>
      <c r="AW562" s="181" t="s">
        <v>95</v>
      </c>
      <c r="AX562" s="181" t="s">
        <v>71</v>
      </c>
      <c r="AY562" s="181" t="s">
        <v>131</v>
      </c>
    </row>
    <row r="563" spans="2:65" s="6" customFormat="1" ht="15.75" customHeight="1" x14ac:dyDescent="0.3">
      <c r="B563" s="23"/>
      <c r="C563" s="145" t="s">
        <v>550</v>
      </c>
      <c r="D563" s="145" t="s">
        <v>134</v>
      </c>
      <c r="E563" s="146" t="s">
        <v>551</v>
      </c>
      <c r="F563" s="147" t="s">
        <v>552</v>
      </c>
      <c r="G563" s="148" t="s">
        <v>137</v>
      </c>
      <c r="H563" s="149">
        <v>1082.4870000000001</v>
      </c>
      <c r="I563" s="150"/>
      <c r="J563" s="151">
        <f>ROUND($I$563*$H$563,1)</f>
        <v>0</v>
      </c>
      <c r="K563" s="147" t="s">
        <v>138</v>
      </c>
      <c r="L563" s="43"/>
      <c r="M563" s="152"/>
      <c r="N563" s="153" t="s">
        <v>38</v>
      </c>
      <c r="O563" s="24"/>
      <c r="P563" s="154">
        <f>$O$563*$H$563</f>
        <v>0</v>
      </c>
      <c r="Q563" s="154">
        <v>3.0000000000000001E-3</v>
      </c>
      <c r="R563" s="154">
        <f>$Q$563*$H$563</f>
        <v>3.2474610000000004</v>
      </c>
      <c r="S563" s="154">
        <v>0</v>
      </c>
      <c r="T563" s="155">
        <f>$S$563*$H$563</f>
        <v>0</v>
      </c>
      <c r="AR563" s="89" t="s">
        <v>266</v>
      </c>
      <c r="AT563" s="89" t="s">
        <v>134</v>
      </c>
      <c r="AU563" s="89" t="s">
        <v>75</v>
      </c>
      <c r="AY563" s="6" t="s">
        <v>131</v>
      </c>
      <c r="BE563" s="156">
        <f>IF($N$563="základní",$J$563,0)</f>
        <v>0</v>
      </c>
      <c r="BF563" s="156">
        <f>IF($N$563="snížená",$J$563,0)</f>
        <v>0</v>
      </c>
      <c r="BG563" s="156">
        <f>IF($N$563="zákl. přenesená",$J$563,0)</f>
        <v>0</v>
      </c>
      <c r="BH563" s="156">
        <f>IF($N$563="sníž. přenesená",$J$563,0)</f>
        <v>0</v>
      </c>
      <c r="BI563" s="156">
        <f>IF($N$563="nulová",$J$563,0)</f>
        <v>0</v>
      </c>
      <c r="BJ563" s="89" t="s">
        <v>71</v>
      </c>
      <c r="BK563" s="156">
        <f>ROUND($I$563*$H$563,1)</f>
        <v>0</v>
      </c>
      <c r="BL563" s="89" t="s">
        <v>266</v>
      </c>
      <c r="BM563" s="89" t="s">
        <v>553</v>
      </c>
    </row>
    <row r="564" spans="2:65" s="6" customFormat="1" ht="15.75" customHeight="1" x14ac:dyDescent="0.3">
      <c r="B564" s="165"/>
      <c r="C564" s="166"/>
      <c r="D564" s="159" t="s">
        <v>140</v>
      </c>
      <c r="E564" s="168"/>
      <c r="F564" s="168" t="s">
        <v>301</v>
      </c>
      <c r="G564" s="166"/>
      <c r="H564" s="169">
        <v>306.04899999999998</v>
      </c>
      <c r="J564" s="166"/>
      <c r="K564" s="166"/>
      <c r="L564" s="170"/>
      <c r="M564" s="171"/>
      <c r="N564" s="166"/>
      <c r="O564" s="166"/>
      <c r="P564" s="166"/>
      <c r="Q564" s="166"/>
      <c r="R564" s="166"/>
      <c r="S564" s="166"/>
      <c r="T564" s="172"/>
      <c r="AT564" s="173" t="s">
        <v>140</v>
      </c>
      <c r="AU564" s="173" t="s">
        <v>75</v>
      </c>
      <c r="AV564" s="173" t="s">
        <v>75</v>
      </c>
      <c r="AW564" s="173" t="s">
        <v>95</v>
      </c>
      <c r="AX564" s="173" t="s">
        <v>67</v>
      </c>
      <c r="AY564" s="173" t="s">
        <v>131</v>
      </c>
    </row>
    <row r="565" spans="2:65" s="6" customFormat="1" ht="15.75" customHeight="1" x14ac:dyDescent="0.3">
      <c r="B565" s="165"/>
      <c r="C565" s="166"/>
      <c r="D565" s="167" t="s">
        <v>140</v>
      </c>
      <c r="E565" s="166"/>
      <c r="F565" s="168" t="s">
        <v>302</v>
      </c>
      <c r="G565" s="166"/>
      <c r="H565" s="169">
        <v>-7</v>
      </c>
      <c r="J565" s="166"/>
      <c r="K565" s="166"/>
      <c r="L565" s="170"/>
      <c r="M565" s="171"/>
      <c r="N565" s="166"/>
      <c r="O565" s="166"/>
      <c r="P565" s="166"/>
      <c r="Q565" s="166"/>
      <c r="R565" s="166"/>
      <c r="S565" s="166"/>
      <c r="T565" s="172"/>
      <c r="AT565" s="173" t="s">
        <v>140</v>
      </c>
      <c r="AU565" s="173" t="s">
        <v>75</v>
      </c>
      <c r="AV565" s="173" t="s">
        <v>75</v>
      </c>
      <c r="AW565" s="173" t="s">
        <v>95</v>
      </c>
      <c r="AX565" s="173" t="s">
        <v>67</v>
      </c>
      <c r="AY565" s="173" t="s">
        <v>131</v>
      </c>
    </row>
    <row r="566" spans="2:65" s="6" customFormat="1" ht="15.75" customHeight="1" x14ac:dyDescent="0.3">
      <c r="B566" s="165"/>
      <c r="C566" s="166"/>
      <c r="D566" s="167" t="s">
        <v>140</v>
      </c>
      <c r="E566" s="166"/>
      <c r="F566" s="168" t="s">
        <v>303</v>
      </c>
      <c r="G566" s="166"/>
      <c r="H566" s="169">
        <v>-1.8</v>
      </c>
      <c r="J566" s="166"/>
      <c r="K566" s="166"/>
      <c r="L566" s="170"/>
      <c r="M566" s="171"/>
      <c r="N566" s="166"/>
      <c r="O566" s="166"/>
      <c r="P566" s="166"/>
      <c r="Q566" s="166"/>
      <c r="R566" s="166"/>
      <c r="S566" s="166"/>
      <c r="T566" s="172"/>
      <c r="AT566" s="173" t="s">
        <v>140</v>
      </c>
      <c r="AU566" s="173" t="s">
        <v>75</v>
      </c>
      <c r="AV566" s="173" t="s">
        <v>75</v>
      </c>
      <c r="AW566" s="173" t="s">
        <v>95</v>
      </c>
      <c r="AX566" s="173" t="s">
        <v>67</v>
      </c>
      <c r="AY566" s="173" t="s">
        <v>131</v>
      </c>
    </row>
    <row r="567" spans="2:65" s="6" customFormat="1" ht="15.75" customHeight="1" x14ac:dyDescent="0.3">
      <c r="B567" s="165"/>
      <c r="C567" s="166"/>
      <c r="D567" s="167" t="s">
        <v>140</v>
      </c>
      <c r="E567" s="166"/>
      <c r="F567" s="168" t="s">
        <v>304</v>
      </c>
      <c r="G567" s="166"/>
      <c r="H567" s="169">
        <v>36.600999999999999</v>
      </c>
      <c r="J567" s="166"/>
      <c r="K567" s="166"/>
      <c r="L567" s="170"/>
      <c r="M567" s="171"/>
      <c r="N567" s="166"/>
      <c r="O567" s="166"/>
      <c r="P567" s="166"/>
      <c r="Q567" s="166"/>
      <c r="R567" s="166"/>
      <c r="S567" s="166"/>
      <c r="T567" s="172"/>
      <c r="AT567" s="173" t="s">
        <v>140</v>
      </c>
      <c r="AU567" s="173" t="s">
        <v>75</v>
      </c>
      <c r="AV567" s="173" t="s">
        <v>75</v>
      </c>
      <c r="AW567" s="173" t="s">
        <v>95</v>
      </c>
      <c r="AX567" s="173" t="s">
        <v>67</v>
      </c>
      <c r="AY567" s="173" t="s">
        <v>131</v>
      </c>
    </row>
    <row r="568" spans="2:65" s="6" customFormat="1" ht="15.75" customHeight="1" x14ac:dyDescent="0.3">
      <c r="B568" s="165"/>
      <c r="C568" s="166"/>
      <c r="D568" s="167" t="s">
        <v>140</v>
      </c>
      <c r="E568" s="166"/>
      <c r="F568" s="168" t="s">
        <v>305</v>
      </c>
      <c r="G568" s="166"/>
      <c r="H568" s="169">
        <v>-1.4</v>
      </c>
      <c r="J568" s="166"/>
      <c r="K568" s="166"/>
      <c r="L568" s="170"/>
      <c r="M568" s="171"/>
      <c r="N568" s="166"/>
      <c r="O568" s="166"/>
      <c r="P568" s="166"/>
      <c r="Q568" s="166"/>
      <c r="R568" s="166"/>
      <c r="S568" s="166"/>
      <c r="T568" s="172"/>
      <c r="AT568" s="173" t="s">
        <v>140</v>
      </c>
      <c r="AU568" s="173" t="s">
        <v>75</v>
      </c>
      <c r="AV568" s="173" t="s">
        <v>75</v>
      </c>
      <c r="AW568" s="173" t="s">
        <v>95</v>
      </c>
      <c r="AX568" s="173" t="s">
        <v>67</v>
      </c>
      <c r="AY568" s="173" t="s">
        <v>131</v>
      </c>
    </row>
    <row r="569" spans="2:65" s="6" customFormat="1" ht="15.75" customHeight="1" x14ac:dyDescent="0.3">
      <c r="B569" s="165"/>
      <c r="C569" s="166"/>
      <c r="D569" s="167" t="s">
        <v>140</v>
      </c>
      <c r="E569" s="166"/>
      <c r="F569" s="168" t="s">
        <v>303</v>
      </c>
      <c r="G569" s="166"/>
      <c r="H569" s="169">
        <v>-1.8</v>
      </c>
      <c r="J569" s="166"/>
      <c r="K569" s="166"/>
      <c r="L569" s="170"/>
      <c r="M569" s="171"/>
      <c r="N569" s="166"/>
      <c r="O569" s="166"/>
      <c r="P569" s="166"/>
      <c r="Q569" s="166"/>
      <c r="R569" s="166"/>
      <c r="S569" s="166"/>
      <c r="T569" s="172"/>
      <c r="AT569" s="173" t="s">
        <v>140</v>
      </c>
      <c r="AU569" s="173" t="s">
        <v>75</v>
      </c>
      <c r="AV569" s="173" t="s">
        <v>75</v>
      </c>
      <c r="AW569" s="173" t="s">
        <v>95</v>
      </c>
      <c r="AX569" s="173" t="s">
        <v>67</v>
      </c>
      <c r="AY569" s="173" t="s">
        <v>131</v>
      </c>
    </row>
    <row r="570" spans="2:65" s="6" customFormat="1" ht="15.75" customHeight="1" x14ac:dyDescent="0.3">
      <c r="B570" s="165"/>
      <c r="C570" s="166"/>
      <c r="D570" s="167" t="s">
        <v>140</v>
      </c>
      <c r="E570" s="166"/>
      <c r="F570" s="168" t="s">
        <v>306</v>
      </c>
      <c r="G570" s="166"/>
      <c r="H570" s="169">
        <v>809.97299999999996</v>
      </c>
      <c r="J570" s="166"/>
      <c r="K570" s="166"/>
      <c r="L570" s="170"/>
      <c r="M570" s="171"/>
      <c r="N570" s="166"/>
      <c r="O570" s="166"/>
      <c r="P570" s="166"/>
      <c r="Q570" s="166"/>
      <c r="R570" s="166"/>
      <c r="S570" s="166"/>
      <c r="T570" s="172"/>
      <c r="AT570" s="173" t="s">
        <v>140</v>
      </c>
      <c r="AU570" s="173" t="s">
        <v>75</v>
      </c>
      <c r="AV570" s="173" t="s">
        <v>75</v>
      </c>
      <c r="AW570" s="173" t="s">
        <v>95</v>
      </c>
      <c r="AX570" s="173" t="s">
        <v>67</v>
      </c>
      <c r="AY570" s="173" t="s">
        <v>131</v>
      </c>
    </row>
    <row r="571" spans="2:65" s="6" customFormat="1" ht="15.75" customHeight="1" x14ac:dyDescent="0.3">
      <c r="B571" s="165"/>
      <c r="C571" s="166"/>
      <c r="D571" s="167" t="s">
        <v>140</v>
      </c>
      <c r="E571" s="166"/>
      <c r="F571" s="168" t="s">
        <v>307</v>
      </c>
      <c r="G571" s="166"/>
      <c r="H571" s="169">
        <v>-75.599999999999994</v>
      </c>
      <c r="J571" s="166"/>
      <c r="K571" s="166"/>
      <c r="L571" s="170"/>
      <c r="M571" s="171"/>
      <c r="N571" s="166"/>
      <c r="O571" s="166"/>
      <c r="P571" s="166"/>
      <c r="Q571" s="166"/>
      <c r="R571" s="166"/>
      <c r="S571" s="166"/>
      <c r="T571" s="172"/>
      <c r="AT571" s="173" t="s">
        <v>140</v>
      </c>
      <c r="AU571" s="173" t="s">
        <v>75</v>
      </c>
      <c r="AV571" s="173" t="s">
        <v>75</v>
      </c>
      <c r="AW571" s="173" t="s">
        <v>95</v>
      </c>
      <c r="AX571" s="173" t="s">
        <v>67</v>
      </c>
      <c r="AY571" s="173" t="s">
        <v>131</v>
      </c>
    </row>
    <row r="572" spans="2:65" s="6" customFormat="1" ht="15.75" customHeight="1" x14ac:dyDescent="0.3">
      <c r="B572" s="165"/>
      <c r="C572" s="166"/>
      <c r="D572" s="167" t="s">
        <v>140</v>
      </c>
      <c r="E572" s="166"/>
      <c r="F572" s="168" t="s">
        <v>308</v>
      </c>
      <c r="G572" s="166"/>
      <c r="H572" s="169">
        <v>18.864000000000001</v>
      </c>
      <c r="J572" s="166"/>
      <c r="K572" s="166"/>
      <c r="L572" s="170"/>
      <c r="M572" s="171"/>
      <c r="N572" s="166"/>
      <c r="O572" s="166"/>
      <c r="P572" s="166"/>
      <c r="Q572" s="166"/>
      <c r="R572" s="166"/>
      <c r="S572" s="166"/>
      <c r="T572" s="172"/>
      <c r="AT572" s="173" t="s">
        <v>140</v>
      </c>
      <c r="AU572" s="173" t="s">
        <v>75</v>
      </c>
      <c r="AV572" s="173" t="s">
        <v>75</v>
      </c>
      <c r="AW572" s="173" t="s">
        <v>95</v>
      </c>
      <c r="AX572" s="173" t="s">
        <v>67</v>
      </c>
      <c r="AY572" s="173" t="s">
        <v>131</v>
      </c>
    </row>
    <row r="573" spans="2:65" s="6" customFormat="1" ht="15.75" customHeight="1" x14ac:dyDescent="0.3">
      <c r="B573" s="165"/>
      <c r="C573" s="166"/>
      <c r="D573" s="167" t="s">
        <v>140</v>
      </c>
      <c r="E573" s="166"/>
      <c r="F573" s="168" t="s">
        <v>305</v>
      </c>
      <c r="G573" s="166"/>
      <c r="H573" s="169">
        <v>-1.4</v>
      </c>
      <c r="J573" s="166"/>
      <c r="K573" s="166"/>
      <c r="L573" s="170"/>
      <c r="M573" s="171"/>
      <c r="N573" s="166"/>
      <c r="O573" s="166"/>
      <c r="P573" s="166"/>
      <c r="Q573" s="166"/>
      <c r="R573" s="166"/>
      <c r="S573" s="166"/>
      <c r="T573" s="172"/>
      <c r="AT573" s="173" t="s">
        <v>140</v>
      </c>
      <c r="AU573" s="173" t="s">
        <v>75</v>
      </c>
      <c r="AV573" s="173" t="s">
        <v>75</v>
      </c>
      <c r="AW573" s="173" t="s">
        <v>95</v>
      </c>
      <c r="AX573" s="173" t="s">
        <v>67</v>
      </c>
      <c r="AY573" s="173" t="s">
        <v>131</v>
      </c>
    </row>
    <row r="574" spans="2:65" s="6" customFormat="1" ht="15.75" customHeight="1" x14ac:dyDescent="0.3">
      <c r="B574" s="174"/>
      <c r="C574" s="175"/>
      <c r="D574" s="167" t="s">
        <v>140</v>
      </c>
      <c r="E574" s="175"/>
      <c r="F574" s="176" t="s">
        <v>151</v>
      </c>
      <c r="G574" s="175"/>
      <c r="H574" s="177">
        <v>1082.4870000000001</v>
      </c>
      <c r="J574" s="175"/>
      <c r="K574" s="175"/>
      <c r="L574" s="178"/>
      <c r="M574" s="179"/>
      <c r="N574" s="175"/>
      <c r="O574" s="175"/>
      <c r="P574" s="175"/>
      <c r="Q574" s="175"/>
      <c r="R574" s="175"/>
      <c r="S574" s="175"/>
      <c r="T574" s="180"/>
      <c r="AT574" s="181" t="s">
        <v>140</v>
      </c>
      <c r="AU574" s="181" t="s">
        <v>75</v>
      </c>
      <c r="AV574" s="181" t="s">
        <v>81</v>
      </c>
      <c r="AW574" s="181" t="s">
        <v>95</v>
      </c>
      <c r="AX574" s="181" t="s">
        <v>71</v>
      </c>
      <c r="AY574" s="181" t="s">
        <v>131</v>
      </c>
    </row>
    <row r="575" spans="2:65" s="6" customFormat="1" ht="15.75" customHeight="1" x14ac:dyDescent="0.3">
      <c r="B575" s="23"/>
      <c r="C575" s="190" t="s">
        <v>554</v>
      </c>
      <c r="D575" s="190" t="s">
        <v>291</v>
      </c>
      <c r="E575" s="191" t="s">
        <v>555</v>
      </c>
      <c r="F575" s="192" t="s">
        <v>556</v>
      </c>
      <c r="G575" s="193" t="s">
        <v>137</v>
      </c>
      <c r="H575" s="194">
        <v>1190.7360000000001</v>
      </c>
      <c r="I575" s="195"/>
      <c r="J575" s="196">
        <f>ROUND($I$575*$H$575,1)</f>
        <v>0</v>
      </c>
      <c r="K575" s="192" t="s">
        <v>138</v>
      </c>
      <c r="L575" s="197"/>
      <c r="M575" s="198"/>
      <c r="N575" s="199" t="s">
        <v>38</v>
      </c>
      <c r="O575" s="24"/>
      <c r="P575" s="154">
        <f>$O$575*$H$575</f>
        <v>0</v>
      </c>
      <c r="Q575" s="154">
        <v>1.18E-2</v>
      </c>
      <c r="R575" s="154">
        <f>$Q$575*$H$575</f>
        <v>14.050684800000001</v>
      </c>
      <c r="S575" s="154">
        <v>0</v>
      </c>
      <c r="T575" s="155">
        <f>$S$575*$H$575</f>
        <v>0</v>
      </c>
      <c r="AR575" s="89" t="s">
        <v>294</v>
      </c>
      <c r="AT575" s="89" t="s">
        <v>291</v>
      </c>
      <c r="AU575" s="89" t="s">
        <v>75</v>
      </c>
      <c r="AY575" s="6" t="s">
        <v>131</v>
      </c>
      <c r="BE575" s="156">
        <f>IF($N$575="základní",$J$575,0)</f>
        <v>0</v>
      </c>
      <c r="BF575" s="156">
        <f>IF($N$575="snížená",$J$575,0)</f>
        <v>0</v>
      </c>
      <c r="BG575" s="156">
        <f>IF($N$575="zákl. přenesená",$J$575,0)</f>
        <v>0</v>
      </c>
      <c r="BH575" s="156">
        <f>IF($N$575="sníž. přenesená",$J$575,0)</f>
        <v>0</v>
      </c>
      <c r="BI575" s="156">
        <f>IF($N$575="nulová",$J$575,0)</f>
        <v>0</v>
      </c>
      <c r="BJ575" s="89" t="s">
        <v>71</v>
      </c>
      <c r="BK575" s="156">
        <f>ROUND($I$575*$H$575,1)</f>
        <v>0</v>
      </c>
      <c r="BL575" s="89" t="s">
        <v>266</v>
      </c>
      <c r="BM575" s="89" t="s">
        <v>557</v>
      </c>
    </row>
    <row r="576" spans="2:65" s="6" customFormat="1" ht="15.75" customHeight="1" x14ac:dyDescent="0.3">
      <c r="B576" s="165"/>
      <c r="C576" s="166"/>
      <c r="D576" s="159" t="s">
        <v>140</v>
      </c>
      <c r="E576" s="168"/>
      <c r="F576" s="168" t="s">
        <v>558</v>
      </c>
      <c r="G576" s="166"/>
      <c r="H576" s="169">
        <v>1190.7360000000001</v>
      </c>
      <c r="J576" s="166"/>
      <c r="K576" s="166"/>
      <c r="L576" s="170"/>
      <c r="M576" s="171"/>
      <c r="N576" s="166"/>
      <c r="O576" s="166"/>
      <c r="P576" s="166"/>
      <c r="Q576" s="166"/>
      <c r="R576" s="166"/>
      <c r="S576" s="166"/>
      <c r="T576" s="172"/>
      <c r="AT576" s="173" t="s">
        <v>140</v>
      </c>
      <c r="AU576" s="173" t="s">
        <v>75</v>
      </c>
      <c r="AV576" s="173" t="s">
        <v>75</v>
      </c>
      <c r="AW576" s="173" t="s">
        <v>95</v>
      </c>
      <c r="AX576" s="173" t="s">
        <v>71</v>
      </c>
      <c r="AY576" s="173" t="s">
        <v>131</v>
      </c>
    </row>
    <row r="577" spans="2:65" s="6" customFormat="1" ht="15.75" customHeight="1" x14ac:dyDescent="0.3">
      <c r="B577" s="23"/>
      <c r="C577" s="145" t="s">
        <v>559</v>
      </c>
      <c r="D577" s="145" t="s">
        <v>134</v>
      </c>
      <c r="E577" s="146" t="s">
        <v>560</v>
      </c>
      <c r="F577" s="147" t="s">
        <v>561</v>
      </c>
      <c r="G577" s="148" t="s">
        <v>137</v>
      </c>
      <c r="H577" s="149">
        <v>1082.4870000000001</v>
      </c>
      <c r="I577" s="150"/>
      <c r="J577" s="151">
        <f>ROUND($I$577*$H$577,1)</f>
        <v>0</v>
      </c>
      <c r="K577" s="147" t="s">
        <v>138</v>
      </c>
      <c r="L577" s="43"/>
      <c r="M577" s="152"/>
      <c r="N577" s="153" t="s">
        <v>38</v>
      </c>
      <c r="O577" s="24"/>
      <c r="P577" s="154">
        <f>$O$577*$H$577</f>
        <v>0</v>
      </c>
      <c r="Q577" s="154">
        <v>0</v>
      </c>
      <c r="R577" s="154">
        <f>$Q$577*$H$577</f>
        <v>0</v>
      </c>
      <c r="S577" s="154">
        <v>0</v>
      </c>
      <c r="T577" s="155">
        <f>$S$577*$H$577</f>
        <v>0</v>
      </c>
      <c r="AR577" s="89" t="s">
        <v>266</v>
      </c>
      <c r="AT577" s="89" t="s">
        <v>134</v>
      </c>
      <c r="AU577" s="89" t="s">
        <v>75</v>
      </c>
      <c r="AY577" s="6" t="s">
        <v>131</v>
      </c>
      <c r="BE577" s="156">
        <f>IF($N$577="základní",$J$577,0)</f>
        <v>0</v>
      </c>
      <c r="BF577" s="156">
        <f>IF($N$577="snížená",$J$577,0)</f>
        <v>0</v>
      </c>
      <c r="BG577" s="156">
        <f>IF($N$577="zákl. přenesená",$J$577,0)</f>
        <v>0</v>
      </c>
      <c r="BH577" s="156">
        <f>IF($N$577="sníž. přenesená",$J$577,0)</f>
        <v>0</v>
      </c>
      <c r="BI577" s="156">
        <f>IF($N$577="nulová",$J$577,0)</f>
        <v>0</v>
      </c>
      <c r="BJ577" s="89" t="s">
        <v>71</v>
      </c>
      <c r="BK577" s="156">
        <f>ROUND($I$577*$H$577,1)</f>
        <v>0</v>
      </c>
      <c r="BL577" s="89" t="s">
        <v>266</v>
      </c>
      <c r="BM577" s="89" t="s">
        <v>562</v>
      </c>
    </row>
    <row r="578" spans="2:65" s="6" customFormat="1" ht="15.75" customHeight="1" x14ac:dyDescent="0.3">
      <c r="B578" s="165"/>
      <c r="C578" s="166"/>
      <c r="D578" s="159" t="s">
        <v>140</v>
      </c>
      <c r="E578" s="168"/>
      <c r="F578" s="168" t="s">
        <v>301</v>
      </c>
      <c r="G578" s="166"/>
      <c r="H578" s="169">
        <v>306.04899999999998</v>
      </c>
      <c r="J578" s="166"/>
      <c r="K578" s="166"/>
      <c r="L578" s="170"/>
      <c r="M578" s="171"/>
      <c r="N578" s="166"/>
      <c r="O578" s="166"/>
      <c r="P578" s="166"/>
      <c r="Q578" s="166"/>
      <c r="R578" s="166"/>
      <c r="S578" s="166"/>
      <c r="T578" s="172"/>
      <c r="AT578" s="173" t="s">
        <v>140</v>
      </c>
      <c r="AU578" s="173" t="s">
        <v>75</v>
      </c>
      <c r="AV578" s="173" t="s">
        <v>75</v>
      </c>
      <c r="AW578" s="173" t="s">
        <v>95</v>
      </c>
      <c r="AX578" s="173" t="s">
        <v>67</v>
      </c>
      <c r="AY578" s="173" t="s">
        <v>131</v>
      </c>
    </row>
    <row r="579" spans="2:65" s="6" customFormat="1" ht="15.75" customHeight="1" x14ac:dyDescent="0.3">
      <c r="B579" s="165"/>
      <c r="C579" s="166"/>
      <c r="D579" s="167" t="s">
        <v>140</v>
      </c>
      <c r="E579" s="166"/>
      <c r="F579" s="168" t="s">
        <v>302</v>
      </c>
      <c r="G579" s="166"/>
      <c r="H579" s="169">
        <v>-7</v>
      </c>
      <c r="J579" s="166"/>
      <c r="K579" s="166"/>
      <c r="L579" s="170"/>
      <c r="M579" s="171"/>
      <c r="N579" s="166"/>
      <c r="O579" s="166"/>
      <c r="P579" s="166"/>
      <c r="Q579" s="166"/>
      <c r="R579" s="166"/>
      <c r="S579" s="166"/>
      <c r="T579" s="172"/>
      <c r="AT579" s="173" t="s">
        <v>140</v>
      </c>
      <c r="AU579" s="173" t="s">
        <v>75</v>
      </c>
      <c r="AV579" s="173" t="s">
        <v>75</v>
      </c>
      <c r="AW579" s="173" t="s">
        <v>95</v>
      </c>
      <c r="AX579" s="173" t="s">
        <v>67</v>
      </c>
      <c r="AY579" s="173" t="s">
        <v>131</v>
      </c>
    </row>
    <row r="580" spans="2:65" s="6" customFormat="1" ht="15.75" customHeight="1" x14ac:dyDescent="0.3">
      <c r="B580" s="165"/>
      <c r="C580" s="166"/>
      <c r="D580" s="167" t="s">
        <v>140</v>
      </c>
      <c r="E580" s="166"/>
      <c r="F580" s="168" t="s">
        <v>303</v>
      </c>
      <c r="G580" s="166"/>
      <c r="H580" s="169">
        <v>-1.8</v>
      </c>
      <c r="J580" s="166"/>
      <c r="K580" s="166"/>
      <c r="L580" s="170"/>
      <c r="M580" s="171"/>
      <c r="N580" s="166"/>
      <c r="O580" s="166"/>
      <c r="P580" s="166"/>
      <c r="Q580" s="166"/>
      <c r="R580" s="166"/>
      <c r="S580" s="166"/>
      <c r="T580" s="172"/>
      <c r="AT580" s="173" t="s">
        <v>140</v>
      </c>
      <c r="AU580" s="173" t="s">
        <v>75</v>
      </c>
      <c r="AV580" s="173" t="s">
        <v>75</v>
      </c>
      <c r="AW580" s="173" t="s">
        <v>95</v>
      </c>
      <c r="AX580" s="173" t="s">
        <v>67</v>
      </c>
      <c r="AY580" s="173" t="s">
        <v>131</v>
      </c>
    </row>
    <row r="581" spans="2:65" s="6" customFormat="1" ht="15.75" customHeight="1" x14ac:dyDescent="0.3">
      <c r="B581" s="165"/>
      <c r="C581" s="166"/>
      <c r="D581" s="167" t="s">
        <v>140</v>
      </c>
      <c r="E581" s="166"/>
      <c r="F581" s="168" t="s">
        <v>304</v>
      </c>
      <c r="G581" s="166"/>
      <c r="H581" s="169">
        <v>36.600999999999999</v>
      </c>
      <c r="J581" s="166"/>
      <c r="K581" s="166"/>
      <c r="L581" s="170"/>
      <c r="M581" s="171"/>
      <c r="N581" s="166"/>
      <c r="O581" s="166"/>
      <c r="P581" s="166"/>
      <c r="Q581" s="166"/>
      <c r="R581" s="166"/>
      <c r="S581" s="166"/>
      <c r="T581" s="172"/>
      <c r="AT581" s="173" t="s">
        <v>140</v>
      </c>
      <c r="AU581" s="173" t="s">
        <v>75</v>
      </c>
      <c r="AV581" s="173" t="s">
        <v>75</v>
      </c>
      <c r="AW581" s="173" t="s">
        <v>95</v>
      </c>
      <c r="AX581" s="173" t="s">
        <v>67</v>
      </c>
      <c r="AY581" s="173" t="s">
        <v>131</v>
      </c>
    </row>
    <row r="582" spans="2:65" s="6" customFormat="1" ht="15.75" customHeight="1" x14ac:dyDescent="0.3">
      <c r="B582" s="165"/>
      <c r="C582" s="166"/>
      <c r="D582" s="167" t="s">
        <v>140</v>
      </c>
      <c r="E582" s="166"/>
      <c r="F582" s="168" t="s">
        <v>305</v>
      </c>
      <c r="G582" s="166"/>
      <c r="H582" s="169">
        <v>-1.4</v>
      </c>
      <c r="J582" s="166"/>
      <c r="K582" s="166"/>
      <c r="L582" s="170"/>
      <c r="M582" s="171"/>
      <c r="N582" s="166"/>
      <c r="O582" s="166"/>
      <c r="P582" s="166"/>
      <c r="Q582" s="166"/>
      <c r="R582" s="166"/>
      <c r="S582" s="166"/>
      <c r="T582" s="172"/>
      <c r="AT582" s="173" t="s">
        <v>140</v>
      </c>
      <c r="AU582" s="173" t="s">
        <v>75</v>
      </c>
      <c r="AV582" s="173" t="s">
        <v>75</v>
      </c>
      <c r="AW582" s="173" t="s">
        <v>95</v>
      </c>
      <c r="AX582" s="173" t="s">
        <v>67</v>
      </c>
      <c r="AY582" s="173" t="s">
        <v>131</v>
      </c>
    </row>
    <row r="583" spans="2:65" s="6" customFormat="1" ht="15.75" customHeight="1" x14ac:dyDescent="0.3">
      <c r="B583" s="165"/>
      <c r="C583" s="166"/>
      <c r="D583" s="167" t="s">
        <v>140</v>
      </c>
      <c r="E583" s="166"/>
      <c r="F583" s="168" t="s">
        <v>303</v>
      </c>
      <c r="G583" s="166"/>
      <c r="H583" s="169">
        <v>-1.8</v>
      </c>
      <c r="J583" s="166"/>
      <c r="K583" s="166"/>
      <c r="L583" s="170"/>
      <c r="M583" s="171"/>
      <c r="N583" s="166"/>
      <c r="O583" s="166"/>
      <c r="P583" s="166"/>
      <c r="Q583" s="166"/>
      <c r="R583" s="166"/>
      <c r="S583" s="166"/>
      <c r="T583" s="172"/>
      <c r="AT583" s="173" t="s">
        <v>140</v>
      </c>
      <c r="AU583" s="173" t="s">
        <v>75</v>
      </c>
      <c r="AV583" s="173" t="s">
        <v>75</v>
      </c>
      <c r="AW583" s="173" t="s">
        <v>95</v>
      </c>
      <c r="AX583" s="173" t="s">
        <v>67</v>
      </c>
      <c r="AY583" s="173" t="s">
        <v>131</v>
      </c>
    </row>
    <row r="584" spans="2:65" s="6" customFormat="1" ht="15.75" customHeight="1" x14ac:dyDescent="0.3">
      <c r="B584" s="165"/>
      <c r="C584" s="166"/>
      <c r="D584" s="167" t="s">
        <v>140</v>
      </c>
      <c r="E584" s="166"/>
      <c r="F584" s="168" t="s">
        <v>306</v>
      </c>
      <c r="G584" s="166"/>
      <c r="H584" s="169">
        <v>809.97299999999996</v>
      </c>
      <c r="J584" s="166"/>
      <c r="K584" s="166"/>
      <c r="L584" s="170"/>
      <c r="M584" s="171"/>
      <c r="N584" s="166"/>
      <c r="O584" s="166"/>
      <c r="P584" s="166"/>
      <c r="Q584" s="166"/>
      <c r="R584" s="166"/>
      <c r="S584" s="166"/>
      <c r="T584" s="172"/>
      <c r="AT584" s="173" t="s">
        <v>140</v>
      </c>
      <c r="AU584" s="173" t="s">
        <v>75</v>
      </c>
      <c r="AV584" s="173" t="s">
        <v>75</v>
      </c>
      <c r="AW584" s="173" t="s">
        <v>95</v>
      </c>
      <c r="AX584" s="173" t="s">
        <v>67</v>
      </c>
      <c r="AY584" s="173" t="s">
        <v>131</v>
      </c>
    </row>
    <row r="585" spans="2:65" s="6" customFormat="1" ht="15.75" customHeight="1" x14ac:dyDescent="0.3">
      <c r="B585" s="165"/>
      <c r="C585" s="166"/>
      <c r="D585" s="167" t="s">
        <v>140</v>
      </c>
      <c r="E585" s="166"/>
      <c r="F585" s="168" t="s">
        <v>307</v>
      </c>
      <c r="G585" s="166"/>
      <c r="H585" s="169">
        <v>-75.599999999999994</v>
      </c>
      <c r="J585" s="166"/>
      <c r="K585" s="166"/>
      <c r="L585" s="170"/>
      <c r="M585" s="171"/>
      <c r="N585" s="166"/>
      <c r="O585" s="166"/>
      <c r="P585" s="166"/>
      <c r="Q585" s="166"/>
      <c r="R585" s="166"/>
      <c r="S585" s="166"/>
      <c r="T585" s="172"/>
      <c r="AT585" s="173" t="s">
        <v>140</v>
      </c>
      <c r="AU585" s="173" t="s">
        <v>75</v>
      </c>
      <c r="AV585" s="173" t="s">
        <v>75</v>
      </c>
      <c r="AW585" s="173" t="s">
        <v>95</v>
      </c>
      <c r="AX585" s="173" t="s">
        <v>67</v>
      </c>
      <c r="AY585" s="173" t="s">
        <v>131</v>
      </c>
    </row>
    <row r="586" spans="2:65" s="6" customFormat="1" ht="15.75" customHeight="1" x14ac:dyDescent="0.3">
      <c r="B586" s="165"/>
      <c r="C586" s="166"/>
      <c r="D586" s="167" t="s">
        <v>140</v>
      </c>
      <c r="E586" s="166"/>
      <c r="F586" s="168" t="s">
        <v>308</v>
      </c>
      <c r="G586" s="166"/>
      <c r="H586" s="169">
        <v>18.864000000000001</v>
      </c>
      <c r="J586" s="166"/>
      <c r="K586" s="166"/>
      <c r="L586" s="170"/>
      <c r="M586" s="171"/>
      <c r="N586" s="166"/>
      <c r="O586" s="166"/>
      <c r="P586" s="166"/>
      <c r="Q586" s="166"/>
      <c r="R586" s="166"/>
      <c r="S586" s="166"/>
      <c r="T586" s="172"/>
      <c r="AT586" s="173" t="s">
        <v>140</v>
      </c>
      <c r="AU586" s="173" t="s">
        <v>75</v>
      </c>
      <c r="AV586" s="173" t="s">
        <v>75</v>
      </c>
      <c r="AW586" s="173" t="s">
        <v>95</v>
      </c>
      <c r="AX586" s="173" t="s">
        <v>67</v>
      </c>
      <c r="AY586" s="173" t="s">
        <v>131</v>
      </c>
    </row>
    <row r="587" spans="2:65" s="6" customFormat="1" ht="15.75" customHeight="1" x14ac:dyDescent="0.3">
      <c r="B587" s="165"/>
      <c r="C587" s="166"/>
      <c r="D587" s="167" t="s">
        <v>140</v>
      </c>
      <c r="E587" s="166"/>
      <c r="F587" s="168" t="s">
        <v>305</v>
      </c>
      <c r="G587" s="166"/>
      <c r="H587" s="169">
        <v>-1.4</v>
      </c>
      <c r="J587" s="166"/>
      <c r="K587" s="166"/>
      <c r="L587" s="170"/>
      <c r="M587" s="171"/>
      <c r="N587" s="166"/>
      <c r="O587" s="166"/>
      <c r="P587" s="166"/>
      <c r="Q587" s="166"/>
      <c r="R587" s="166"/>
      <c r="S587" s="166"/>
      <c r="T587" s="172"/>
      <c r="AT587" s="173" t="s">
        <v>140</v>
      </c>
      <c r="AU587" s="173" t="s">
        <v>75</v>
      </c>
      <c r="AV587" s="173" t="s">
        <v>75</v>
      </c>
      <c r="AW587" s="173" t="s">
        <v>95</v>
      </c>
      <c r="AX587" s="173" t="s">
        <v>67</v>
      </c>
      <c r="AY587" s="173" t="s">
        <v>131</v>
      </c>
    </row>
    <row r="588" spans="2:65" s="6" customFormat="1" ht="15.75" customHeight="1" x14ac:dyDescent="0.3">
      <c r="B588" s="174"/>
      <c r="C588" s="175"/>
      <c r="D588" s="167" t="s">
        <v>140</v>
      </c>
      <c r="E588" s="175"/>
      <c r="F588" s="176" t="s">
        <v>151</v>
      </c>
      <c r="G588" s="175"/>
      <c r="H588" s="177">
        <v>1082.4870000000001</v>
      </c>
      <c r="J588" s="175"/>
      <c r="K588" s="175"/>
      <c r="L588" s="178"/>
      <c r="M588" s="179"/>
      <c r="N588" s="175"/>
      <c r="O588" s="175"/>
      <c r="P588" s="175"/>
      <c r="Q588" s="175"/>
      <c r="R588" s="175"/>
      <c r="S588" s="175"/>
      <c r="T588" s="180"/>
      <c r="AT588" s="181" t="s">
        <v>140</v>
      </c>
      <c r="AU588" s="181" t="s">
        <v>75</v>
      </c>
      <c r="AV588" s="181" t="s">
        <v>81</v>
      </c>
      <c r="AW588" s="181" t="s">
        <v>95</v>
      </c>
      <c r="AX588" s="181" t="s">
        <v>71</v>
      </c>
      <c r="AY588" s="181" t="s">
        <v>131</v>
      </c>
    </row>
    <row r="589" spans="2:65" s="6" customFormat="1" ht="15.75" customHeight="1" x14ac:dyDescent="0.3">
      <c r="B589" s="23"/>
      <c r="C589" s="145" t="s">
        <v>563</v>
      </c>
      <c r="D589" s="145" t="s">
        <v>134</v>
      </c>
      <c r="E589" s="146" t="s">
        <v>564</v>
      </c>
      <c r="F589" s="147" t="s">
        <v>565</v>
      </c>
      <c r="G589" s="148" t="s">
        <v>137</v>
      </c>
      <c r="H589" s="149">
        <v>1082.4870000000001</v>
      </c>
      <c r="I589" s="150"/>
      <c r="J589" s="151">
        <f>ROUND($I$589*$H$589,1)</f>
        <v>0</v>
      </c>
      <c r="K589" s="147" t="s">
        <v>138</v>
      </c>
      <c r="L589" s="43"/>
      <c r="M589" s="152"/>
      <c r="N589" s="153" t="s">
        <v>38</v>
      </c>
      <c r="O589" s="24"/>
      <c r="P589" s="154">
        <f>$O$589*$H$589</f>
        <v>0</v>
      </c>
      <c r="Q589" s="154">
        <v>8.0000000000000002E-3</v>
      </c>
      <c r="R589" s="154">
        <f>$Q$589*$H$589</f>
        <v>8.6598960000000016</v>
      </c>
      <c r="S589" s="154">
        <v>0</v>
      </c>
      <c r="T589" s="155">
        <f>$S$589*$H$589</f>
        <v>0</v>
      </c>
      <c r="AR589" s="89" t="s">
        <v>266</v>
      </c>
      <c r="AT589" s="89" t="s">
        <v>134</v>
      </c>
      <c r="AU589" s="89" t="s">
        <v>75</v>
      </c>
      <c r="AY589" s="6" t="s">
        <v>131</v>
      </c>
      <c r="BE589" s="156">
        <f>IF($N$589="základní",$J$589,0)</f>
        <v>0</v>
      </c>
      <c r="BF589" s="156">
        <f>IF($N$589="snížená",$J$589,0)</f>
        <v>0</v>
      </c>
      <c r="BG589" s="156">
        <f>IF($N$589="zákl. přenesená",$J$589,0)</f>
        <v>0</v>
      </c>
      <c r="BH589" s="156">
        <f>IF($N$589="sníž. přenesená",$J$589,0)</f>
        <v>0</v>
      </c>
      <c r="BI589" s="156">
        <f>IF($N$589="nulová",$J$589,0)</f>
        <v>0</v>
      </c>
      <c r="BJ589" s="89" t="s">
        <v>71</v>
      </c>
      <c r="BK589" s="156">
        <f>ROUND($I$589*$H$589,1)</f>
        <v>0</v>
      </c>
      <c r="BL589" s="89" t="s">
        <v>266</v>
      </c>
      <c r="BM589" s="89" t="s">
        <v>566</v>
      </c>
    </row>
    <row r="590" spans="2:65" s="6" customFormat="1" ht="15.75" customHeight="1" x14ac:dyDescent="0.3">
      <c r="B590" s="165"/>
      <c r="C590" s="166"/>
      <c r="D590" s="159" t="s">
        <v>140</v>
      </c>
      <c r="E590" s="168"/>
      <c r="F590" s="168" t="s">
        <v>301</v>
      </c>
      <c r="G590" s="166"/>
      <c r="H590" s="169">
        <v>306.04899999999998</v>
      </c>
      <c r="J590" s="166"/>
      <c r="K590" s="166"/>
      <c r="L590" s="170"/>
      <c r="M590" s="171"/>
      <c r="N590" s="166"/>
      <c r="O590" s="166"/>
      <c r="P590" s="166"/>
      <c r="Q590" s="166"/>
      <c r="R590" s="166"/>
      <c r="S590" s="166"/>
      <c r="T590" s="172"/>
      <c r="AT590" s="173" t="s">
        <v>140</v>
      </c>
      <c r="AU590" s="173" t="s">
        <v>75</v>
      </c>
      <c r="AV590" s="173" t="s">
        <v>75</v>
      </c>
      <c r="AW590" s="173" t="s">
        <v>95</v>
      </c>
      <c r="AX590" s="173" t="s">
        <v>67</v>
      </c>
      <c r="AY590" s="173" t="s">
        <v>131</v>
      </c>
    </row>
    <row r="591" spans="2:65" s="6" customFormat="1" ht="15.75" customHeight="1" x14ac:dyDescent="0.3">
      <c r="B591" s="165"/>
      <c r="C591" s="166"/>
      <c r="D591" s="167" t="s">
        <v>140</v>
      </c>
      <c r="E591" s="166"/>
      <c r="F591" s="168" t="s">
        <v>302</v>
      </c>
      <c r="G591" s="166"/>
      <c r="H591" s="169">
        <v>-7</v>
      </c>
      <c r="J591" s="166"/>
      <c r="K591" s="166"/>
      <c r="L591" s="170"/>
      <c r="M591" s="171"/>
      <c r="N591" s="166"/>
      <c r="O591" s="166"/>
      <c r="P591" s="166"/>
      <c r="Q591" s="166"/>
      <c r="R591" s="166"/>
      <c r="S591" s="166"/>
      <c r="T591" s="172"/>
      <c r="AT591" s="173" t="s">
        <v>140</v>
      </c>
      <c r="AU591" s="173" t="s">
        <v>75</v>
      </c>
      <c r="AV591" s="173" t="s">
        <v>75</v>
      </c>
      <c r="AW591" s="173" t="s">
        <v>95</v>
      </c>
      <c r="AX591" s="173" t="s">
        <v>67</v>
      </c>
      <c r="AY591" s="173" t="s">
        <v>131</v>
      </c>
    </row>
    <row r="592" spans="2:65" s="6" customFormat="1" ht="15.75" customHeight="1" x14ac:dyDescent="0.3">
      <c r="B592" s="165"/>
      <c r="C592" s="166"/>
      <c r="D592" s="167" t="s">
        <v>140</v>
      </c>
      <c r="E592" s="166"/>
      <c r="F592" s="168" t="s">
        <v>303</v>
      </c>
      <c r="G592" s="166"/>
      <c r="H592" s="169">
        <v>-1.8</v>
      </c>
      <c r="J592" s="166"/>
      <c r="K592" s="166"/>
      <c r="L592" s="170"/>
      <c r="M592" s="171"/>
      <c r="N592" s="166"/>
      <c r="O592" s="166"/>
      <c r="P592" s="166"/>
      <c r="Q592" s="166"/>
      <c r="R592" s="166"/>
      <c r="S592" s="166"/>
      <c r="T592" s="172"/>
      <c r="AT592" s="173" t="s">
        <v>140</v>
      </c>
      <c r="AU592" s="173" t="s">
        <v>75</v>
      </c>
      <c r="AV592" s="173" t="s">
        <v>75</v>
      </c>
      <c r="AW592" s="173" t="s">
        <v>95</v>
      </c>
      <c r="AX592" s="173" t="s">
        <v>67</v>
      </c>
      <c r="AY592" s="173" t="s">
        <v>131</v>
      </c>
    </row>
    <row r="593" spans="2:65" s="6" customFormat="1" ht="15.75" customHeight="1" x14ac:dyDescent="0.3">
      <c r="B593" s="165"/>
      <c r="C593" s="166"/>
      <c r="D593" s="167" t="s">
        <v>140</v>
      </c>
      <c r="E593" s="166"/>
      <c r="F593" s="168" t="s">
        <v>304</v>
      </c>
      <c r="G593" s="166"/>
      <c r="H593" s="169">
        <v>36.600999999999999</v>
      </c>
      <c r="J593" s="166"/>
      <c r="K593" s="166"/>
      <c r="L593" s="170"/>
      <c r="M593" s="171"/>
      <c r="N593" s="166"/>
      <c r="O593" s="166"/>
      <c r="P593" s="166"/>
      <c r="Q593" s="166"/>
      <c r="R593" s="166"/>
      <c r="S593" s="166"/>
      <c r="T593" s="172"/>
      <c r="AT593" s="173" t="s">
        <v>140</v>
      </c>
      <c r="AU593" s="173" t="s">
        <v>75</v>
      </c>
      <c r="AV593" s="173" t="s">
        <v>75</v>
      </c>
      <c r="AW593" s="173" t="s">
        <v>95</v>
      </c>
      <c r="AX593" s="173" t="s">
        <v>67</v>
      </c>
      <c r="AY593" s="173" t="s">
        <v>131</v>
      </c>
    </row>
    <row r="594" spans="2:65" s="6" customFormat="1" ht="15.75" customHeight="1" x14ac:dyDescent="0.3">
      <c r="B594" s="165"/>
      <c r="C594" s="166"/>
      <c r="D594" s="167" t="s">
        <v>140</v>
      </c>
      <c r="E594" s="166"/>
      <c r="F594" s="168" t="s">
        <v>305</v>
      </c>
      <c r="G594" s="166"/>
      <c r="H594" s="169">
        <v>-1.4</v>
      </c>
      <c r="J594" s="166"/>
      <c r="K594" s="166"/>
      <c r="L594" s="170"/>
      <c r="M594" s="171"/>
      <c r="N594" s="166"/>
      <c r="O594" s="166"/>
      <c r="P594" s="166"/>
      <c r="Q594" s="166"/>
      <c r="R594" s="166"/>
      <c r="S594" s="166"/>
      <c r="T594" s="172"/>
      <c r="AT594" s="173" t="s">
        <v>140</v>
      </c>
      <c r="AU594" s="173" t="s">
        <v>75</v>
      </c>
      <c r="AV594" s="173" t="s">
        <v>75</v>
      </c>
      <c r="AW594" s="173" t="s">
        <v>95</v>
      </c>
      <c r="AX594" s="173" t="s">
        <v>67</v>
      </c>
      <c r="AY594" s="173" t="s">
        <v>131</v>
      </c>
    </row>
    <row r="595" spans="2:65" s="6" customFormat="1" ht="15.75" customHeight="1" x14ac:dyDescent="0.3">
      <c r="B595" s="165"/>
      <c r="C595" s="166"/>
      <c r="D595" s="167" t="s">
        <v>140</v>
      </c>
      <c r="E595" s="166"/>
      <c r="F595" s="168" t="s">
        <v>303</v>
      </c>
      <c r="G595" s="166"/>
      <c r="H595" s="169">
        <v>-1.8</v>
      </c>
      <c r="J595" s="166"/>
      <c r="K595" s="166"/>
      <c r="L595" s="170"/>
      <c r="M595" s="171"/>
      <c r="N595" s="166"/>
      <c r="O595" s="166"/>
      <c r="P595" s="166"/>
      <c r="Q595" s="166"/>
      <c r="R595" s="166"/>
      <c r="S595" s="166"/>
      <c r="T595" s="172"/>
      <c r="AT595" s="173" t="s">
        <v>140</v>
      </c>
      <c r="AU595" s="173" t="s">
        <v>75</v>
      </c>
      <c r="AV595" s="173" t="s">
        <v>75</v>
      </c>
      <c r="AW595" s="173" t="s">
        <v>95</v>
      </c>
      <c r="AX595" s="173" t="s">
        <v>67</v>
      </c>
      <c r="AY595" s="173" t="s">
        <v>131</v>
      </c>
    </row>
    <row r="596" spans="2:65" s="6" customFormat="1" ht="15.75" customHeight="1" x14ac:dyDescent="0.3">
      <c r="B596" s="165"/>
      <c r="C596" s="166"/>
      <c r="D596" s="167" t="s">
        <v>140</v>
      </c>
      <c r="E596" s="166"/>
      <c r="F596" s="168" t="s">
        <v>306</v>
      </c>
      <c r="G596" s="166"/>
      <c r="H596" s="169">
        <v>809.97299999999996</v>
      </c>
      <c r="J596" s="166"/>
      <c r="K596" s="166"/>
      <c r="L596" s="170"/>
      <c r="M596" s="171"/>
      <c r="N596" s="166"/>
      <c r="O596" s="166"/>
      <c r="P596" s="166"/>
      <c r="Q596" s="166"/>
      <c r="R596" s="166"/>
      <c r="S596" s="166"/>
      <c r="T596" s="172"/>
      <c r="AT596" s="173" t="s">
        <v>140</v>
      </c>
      <c r="AU596" s="173" t="s">
        <v>75</v>
      </c>
      <c r="AV596" s="173" t="s">
        <v>75</v>
      </c>
      <c r="AW596" s="173" t="s">
        <v>95</v>
      </c>
      <c r="AX596" s="173" t="s">
        <v>67</v>
      </c>
      <c r="AY596" s="173" t="s">
        <v>131</v>
      </c>
    </row>
    <row r="597" spans="2:65" s="6" customFormat="1" ht="15.75" customHeight="1" x14ac:dyDescent="0.3">
      <c r="B597" s="165"/>
      <c r="C597" s="166"/>
      <c r="D597" s="167" t="s">
        <v>140</v>
      </c>
      <c r="E597" s="166"/>
      <c r="F597" s="168" t="s">
        <v>307</v>
      </c>
      <c r="G597" s="166"/>
      <c r="H597" s="169">
        <v>-75.599999999999994</v>
      </c>
      <c r="J597" s="166"/>
      <c r="K597" s="166"/>
      <c r="L597" s="170"/>
      <c r="M597" s="171"/>
      <c r="N597" s="166"/>
      <c r="O597" s="166"/>
      <c r="P597" s="166"/>
      <c r="Q597" s="166"/>
      <c r="R597" s="166"/>
      <c r="S597" s="166"/>
      <c r="T597" s="172"/>
      <c r="AT597" s="173" t="s">
        <v>140</v>
      </c>
      <c r="AU597" s="173" t="s">
        <v>75</v>
      </c>
      <c r="AV597" s="173" t="s">
        <v>75</v>
      </c>
      <c r="AW597" s="173" t="s">
        <v>95</v>
      </c>
      <c r="AX597" s="173" t="s">
        <v>67</v>
      </c>
      <c r="AY597" s="173" t="s">
        <v>131</v>
      </c>
    </row>
    <row r="598" spans="2:65" s="6" customFormat="1" ht="15.75" customHeight="1" x14ac:dyDescent="0.3">
      <c r="B598" s="165"/>
      <c r="C598" s="166"/>
      <c r="D598" s="167" t="s">
        <v>140</v>
      </c>
      <c r="E598" s="166"/>
      <c r="F598" s="168" t="s">
        <v>308</v>
      </c>
      <c r="G598" s="166"/>
      <c r="H598" s="169">
        <v>18.864000000000001</v>
      </c>
      <c r="J598" s="166"/>
      <c r="K598" s="166"/>
      <c r="L598" s="170"/>
      <c r="M598" s="171"/>
      <c r="N598" s="166"/>
      <c r="O598" s="166"/>
      <c r="P598" s="166"/>
      <c r="Q598" s="166"/>
      <c r="R598" s="166"/>
      <c r="S598" s="166"/>
      <c r="T598" s="172"/>
      <c r="AT598" s="173" t="s">
        <v>140</v>
      </c>
      <c r="AU598" s="173" t="s">
        <v>75</v>
      </c>
      <c r="AV598" s="173" t="s">
        <v>75</v>
      </c>
      <c r="AW598" s="173" t="s">
        <v>95</v>
      </c>
      <c r="AX598" s="173" t="s">
        <v>67</v>
      </c>
      <c r="AY598" s="173" t="s">
        <v>131</v>
      </c>
    </row>
    <row r="599" spans="2:65" s="6" customFormat="1" ht="15.75" customHeight="1" x14ac:dyDescent="0.3">
      <c r="B599" s="165"/>
      <c r="C599" s="166"/>
      <c r="D599" s="167" t="s">
        <v>140</v>
      </c>
      <c r="E599" s="166"/>
      <c r="F599" s="168" t="s">
        <v>305</v>
      </c>
      <c r="G599" s="166"/>
      <c r="H599" s="169">
        <v>-1.4</v>
      </c>
      <c r="J599" s="166"/>
      <c r="K599" s="166"/>
      <c r="L599" s="170"/>
      <c r="M599" s="171"/>
      <c r="N599" s="166"/>
      <c r="O599" s="166"/>
      <c r="P599" s="166"/>
      <c r="Q599" s="166"/>
      <c r="R599" s="166"/>
      <c r="S599" s="166"/>
      <c r="T599" s="172"/>
      <c r="AT599" s="173" t="s">
        <v>140</v>
      </c>
      <c r="AU599" s="173" t="s">
        <v>75</v>
      </c>
      <c r="AV599" s="173" t="s">
        <v>75</v>
      </c>
      <c r="AW599" s="173" t="s">
        <v>95</v>
      </c>
      <c r="AX599" s="173" t="s">
        <v>67</v>
      </c>
      <c r="AY599" s="173" t="s">
        <v>131</v>
      </c>
    </row>
    <row r="600" spans="2:65" s="6" customFormat="1" ht="15.75" customHeight="1" x14ac:dyDescent="0.3">
      <c r="B600" s="174"/>
      <c r="C600" s="175"/>
      <c r="D600" s="167" t="s">
        <v>140</v>
      </c>
      <c r="E600" s="175"/>
      <c r="F600" s="176" t="s">
        <v>151</v>
      </c>
      <c r="G600" s="175"/>
      <c r="H600" s="177">
        <v>1082.4870000000001</v>
      </c>
      <c r="J600" s="175"/>
      <c r="K600" s="175"/>
      <c r="L600" s="178"/>
      <c r="M600" s="179"/>
      <c r="N600" s="175"/>
      <c r="O600" s="175"/>
      <c r="P600" s="175"/>
      <c r="Q600" s="175"/>
      <c r="R600" s="175"/>
      <c r="S600" s="175"/>
      <c r="T600" s="180"/>
      <c r="AT600" s="181" t="s">
        <v>140</v>
      </c>
      <c r="AU600" s="181" t="s">
        <v>75</v>
      </c>
      <c r="AV600" s="181" t="s">
        <v>81</v>
      </c>
      <c r="AW600" s="181" t="s">
        <v>95</v>
      </c>
      <c r="AX600" s="181" t="s">
        <v>71</v>
      </c>
      <c r="AY600" s="181" t="s">
        <v>131</v>
      </c>
    </row>
    <row r="601" spans="2:65" s="6" customFormat="1" ht="15.75" customHeight="1" x14ac:dyDescent="0.3">
      <c r="B601" s="23"/>
      <c r="C601" s="145" t="s">
        <v>567</v>
      </c>
      <c r="D601" s="145" t="s">
        <v>134</v>
      </c>
      <c r="E601" s="146" t="s">
        <v>568</v>
      </c>
      <c r="F601" s="147" t="s">
        <v>569</v>
      </c>
      <c r="G601" s="148" t="s">
        <v>208</v>
      </c>
      <c r="H601" s="149">
        <v>81.22</v>
      </c>
      <c r="I601" s="150"/>
      <c r="J601" s="151">
        <f>ROUND($I$601*$H$601,1)</f>
        <v>0</v>
      </c>
      <c r="K601" s="147" t="s">
        <v>138</v>
      </c>
      <c r="L601" s="43"/>
      <c r="M601" s="152"/>
      <c r="N601" s="153" t="s">
        <v>38</v>
      </c>
      <c r="O601" s="24"/>
      <c r="P601" s="154">
        <f>$O$601*$H$601</f>
        <v>0</v>
      </c>
      <c r="Q601" s="154">
        <v>3.1E-4</v>
      </c>
      <c r="R601" s="154">
        <f>$Q$601*$H$601</f>
        <v>2.5178200000000001E-2</v>
      </c>
      <c r="S601" s="154">
        <v>0</v>
      </c>
      <c r="T601" s="155">
        <f>$S$601*$H$601</f>
        <v>0</v>
      </c>
      <c r="AR601" s="89" t="s">
        <v>266</v>
      </c>
      <c r="AT601" s="89" t="s">
        <v>134</v>
      </c>
      <c r="AU601" s="89" t="s">
        <v>75</v>
      </c>
      <c r="AY601" s="6" t="s">
        <v>131</v>
      </c>
      <c r="BE601" s="156">
        <f>IF($N$601="základní",$J$601,0)</f>
        <v>0</v>
      </c>
      <c r="BF601" s="156">
        <f>IF($N$601="snížená",$J$601,0)</f>
        <v>0</v>
      </c>
      <c r="BG601" s="156">
        <f>IF($N$601="zákl. přenesená",$J$601,0)</f>
        <v>0</v>
      </c>
      <c r="BH601" s="156">
        <f>IF($N$601="sníž. přenesená",$J$601,0)</f>
        <v>0</v>
      </c>
      <c r="BI601" s="156">
        <f>IF($N$601="nulová",$J$601,0)</f>
        <v>0</v>
      </c>
      <c r="BJ601" s="89" t="s">
        <v>71</v>
      </c>
      <c r="BK601" s="156">
        <f>ROUND($I$601*$H$601,1)</f>
        <v>0</v>
      </c>
      <c r="BL601" s="89" t="s">
        <v>266</v>
      </c>
      <c r="BM601" s="89" t="s">
        <v>570</v>
      </c>
    </row>
    <row r="602" spans="2:65" s="6" customFormat="1" ht="15.75" customHeight="1" x14ac:dyDescent="0.3">
      <c r="B602" s="165"/>
      <c r="C602" s="166"/>
      <c r="D602" s="159" t="s">
        <v>140</v>
      </c>
      <c r="E602" s="168"/>
      <c r="F602" s="168" t="s">
        <v>571</v>
      </c>
      <c r="G602" s="166"/>
      <c r="H602" s="169">
        <v>81.22</v>
      </c>
      <c r="J602" s="166"/>
      <c r="K602" s="166"/>
      <c r="L602" s="170"/>
      <c r="M602" s="171"/>
      <c r="N602" s="166"/>
      <c r="O602" s="166"/>
      <c r="P602" s="166"/>
      <c r="Q602" s="166"/>
      <c r="R602" s="166"/>
      <c r="S602" s="166"/>
      <c r="T602" s="172"/>
      <c r="AT602" s="173" t="s">
        <v>140</v>
      </c>
      <c r="AU602" s="173" t="s">
        <v>75</v>
      </c>
      <c r="AV602" s="173" t="s">
        <v>75</v>
      </c>
      <c r="AW602" s="173" t="s">
        <v>95</v>
      </c>
      <c r="AX602" s="173" t="s">
        <v>67</v>
      </c>
      <c r="AY602" s="173" t="s">
        <v>131</v>
      </c>
    </row>
    <row r="603" spans="2:65" s="6" customFormat="1" ht="15.75" customHeight="1" x14ac:dyDescent="0.3">
      <c r="B603" s="174"/>
      <c r="C603" s="175"/>
      <c r="D603" s="167" t="s">
        <v>140</v>
      </c>
      <c r="E603" s="175"/>
      <c r="F603" s="176" t="s">
        <v>151</v>
      </c>
      <c r="G603" s="175"/>
      <c r="H603" s="177">
        <v>81.22</v>
      </c>
      <c r="J603" s="175"/>
      <c r="K603" s="175"/>
      <c r="L603" s="178"/>
      <c r="M603" s="179"/>
      <c r="N603" s="175"/>
      <c r="O603" s="175"/>
      <c r="P603" s="175"/>
      <c r="Q603" s="175"/>
      <c r="R603" s="175"/>
      <c r="S603" s="175"/>
      <c r="T603" s="180"/>
      <c r="AT603" s="181" t="s">
        <v>140</v>
      </c>
      <c r="AU603" s="181" t="s">
        <v>75</v>
      </c>
      <c r="AV603" s="181" t="s">
        <v>81</v>
      </c>
      <c r="AW603" s="181" t="s">
        <v>95</v>
      </c>
      <c r="AX603" s="181" t="s">
        <v>71</v>
      </c>
      <c r="AY603" s="181" t="s">
        <v>131</v>
      </c>
    </row>
    <row r="604" spans="2:65" s="6" customFormat="1" ht="15.75" customHeight="1" x14ac:dyDescent="0.3">
      <c r="B604" s="23"/>
      <c r="C604" s="145" t="s">
        <v>572</v>
      </c>
      <c r="D604" s="145" t="s">
        <v>134</v>
      </c>
      <c r="E604" s="146" t="s">
        <v>573</v>
      </c>
      <c r="F604" s="147" t="s">
        <v>574</v>
      </c>
      <c r="G604" s="148" t="s">
        <v>137</v>
      </c>
      <c r="H604" s="149">
        <v>1082.4870000000001</v>
      </c>
      <c r="I604" s="150"/>
      <c r="J604" s="151">
        <f>ROUND($I$604*$H$604,1)</f>
        <v>0</v>
      </c>
      <c r="K604" s="147" t="s">
        <v>138</v>
      </c>
      <c r="L604" s="43"/>
      <c r="M604" s="152"/>
      <c r="N604" s="153" t="s">
        <v>38</v>
      </c>
      <c r="O604" s="24"/>
      <c r="P604" s="154">
        <f>$O$604*$H$604</f>
        <v>0</v>
      </c>
      <c r="Q604" s="154">
        <v>2.9999999999999997E-4</v>
      </c>
      <c r="R604" s="154">
        <f>$Q$604*$H$604</f>
        <v>0.32474609999999998</v>
      </c>
      <c r="S604" s="154">
        <v>0</v>
      </c>
      <c r="T604" s="155">
        <f>$S$604*$H$604</f>
        <v>0</v>
      </c>
      <c r="AR604" s="89" t="s">
        <v>266</v>
      </c>
      <c r="AT604" s="89" t="s">
        <v>134</v>
      </c>
      <c r="AU604" s="89" t="s">
        <v>75</v>
      </c>
      <c r="AY604" s="6" t="s">
        <v>131</v>
      </c>
      <c r="BE604" s="156">
        <f>IF($N$604="základní",$J$604,0)</f>
        <v>0</v>
      </c>
      <c r="BF604" s="156">
        <f>IF($N$604="snížená",$J$604,0)</f>
        <v>0</v>
      </c>
      <c r="BG604" s="156">
        <f>IF($N$604="zákl. přenesená",$J$604,0)</f>
        <v>0</v>
      </c>
      <c r="BH604" s="156">
        <f>IF($N$604="sníž. přenesená",$J$604,0)</f>
        <v>0</v>
      </c>
      <c r="BI604" s="156">
        <f>IF($N$604="nulová",$J$604,0)</f>
        <v>0</v>
      </c>
      <c r="BJ604" s="89" t="s">
        <v>71</v>
      </c>
      <c r="BK604" s="156">
        <f>ROUND($I$604*$H$604,1)</f>
        <v>0</v>
      </c>
      <c r="BL604" s="89" t="s">
        <v>266</v>
      </c>
      <c r="BM604" s="89" t="s">
        <v>575</v>
      </c>
    </row>
    <row r="605" spans="2:65" s="6" customFormat="1" ht="15.75" customHeight="1" x14ac:dyDescent="0.3">
      <c r="B605" s="165"/>
      <c r="C605" s="166"/>
      <c r="D605" s="159" t="s">
        <v>140</v>
      </c>
      <c r="E605" s="168"/>
      <c r="F605" s="168" t="s">
        <v>301</v>
      </c>
      <c r="G605" s="166"/>
      <c r="H605" s="169">
        <v>306.04899999999998</v>
      </c>
      <c r="J605" s="166"/>
      <c r="K605" s="166"/>
      <c r="L605" s="170"/>
      <c r="M605" s="171"/>
      <c r="N605" s="166"/>
      <c r="O605" s="166"/>
      <c r="P605" s="166"/>
      <c r="Q605" s="166"/>
      <c r="R605" s="166"/>
      <c r="S605" s="166"/>
      <c r="T605" s="172"/>
      <c r="AT605" s="173" t="s">
        <v>140</v>
      </c>
      <c r="AU605" s="173" t="s">
        <v>75</v>
      </c>
      <c r="AV605" s="173" t="s">
        <v>75</v>
      </c>
      <c r="AW605" s="173" t="s">
        <v>95</v>
      </c>
      <c r="AX605" s="173" t="s">
        <v>67</v>
      </c>
      <c r="AY605" s="173" t="s">
        <v>131</v>
      </c>
    </row>
    <row r="606" spans="2:65" s="6" customFormat="1" ht="15.75" customHeight="1" x14ac:dyDescent="0.3">
      <c r="B606" s="165"/>
      <c r="C606" s="166"/>
      <c r="D606" s="167" t="s">
        <v>140</v>
      </c>
      <c r="E606" s="166"/>
      <c r="F606" s="168" t="s">
        <v>302</v>
      </c>
      <c r="G606" s="166"/>
      <c r="H606" s="169">
        <v>-7</v>
      </c>
      <c r="J606" s="166"/>
      <c r="K606" s="166"/>
      <c r="L606" s="170"/>
      <c r="M606" s="171"/>
      <c r="N606" s="166"/>
      <c r="O606" s="166"/>
      <c r="P606" s="166"/>
      <c r="Q606" s="166"/>
      <c r="R606" s="166"/>
      <c r="S606" s="166"/>
      <c r="T606" s="172"/>
      <c r="AT606" s="173" t="s">
        <v>140</v>
      </c>
      <c r="AU606" s="173" t="s">
        <v>75</v>
      </c>
      <c r="AV606" s="173" t="s">
        <v>75</v>
      </c>
      <c r="AW606" s="173" t="s">
        <v>95</v>
      </c>
      <c r="AX606" s="173" t="s">
        <v>67</v>
      </c>
      <c r="AY606" s="173" t="s">
        <v>131</v>
      </c>
    </row>
    <row r="607" spans="2:65" s="6" customFormat="1" ht="15.75" customHeight="1" x14ac:dyDescent="0.3">
      <c r="B607" s="165"/>
      <c r="C607" s="166"/>
      <c r="D607" s="167" t="s">
        <v>140</v>
      </c>
      <c r="E607" s="166"/>
      <c r="F607" s="168" t="s">
        <v>303</v>
      </c>
      <c r="G607" s="166"/>
      <c r="H607" s="169">
        <v>-1.8</v>
      </c>
      <c r="J607" s="166"/>
      <c r="K607" s="166"/>
      <c r="L607" s="170"/>
      <c r="M607" s="171"/>
      <c r="N607" s="166"/>
      <c r="O607" s="166"/>
      <c r="P607" s="166"/>
      <c r="Q607" s="166"/>
      <c r="R607" s="166"/>
      <c r="S607" s="166"/>
      <c r="T607" s="172"/>
      <c r="AT607" s="173" t="s">
        <v>140</v>
      </c>
      <c r="AU607" s="173" t="s">
        <v>75</v>
      </c>
      <c r="AV607" s="173" t="s">
        <v>75</v>
      </c>
      <c r="AW607" s="173" t="s">
        <v>95</v>
      </c>
      <c r="AX607" s="173" t="s">
        <v>67</v>
      </c>
      <c r="AY607" s="173" t="s">
        <v>131</v>
      </c>
    </row>
    <row r="608" spans="2:65" s="6" customFormat="1" ht="15.75" customHeight="1" x14ac:dyDescent="0.3">
      <c r="B608" s="165"/>
      <c r="C608" s="166"/>
      <c r="D608" s="167" t="s">
        <v>140</v>
      </c>
      <c r="E608" s="166"/>
      <c r="F608" s="168" t="s">
        <v>304</v>
      </c>
      <c r="G608" s="166"/>
      <c r="H608" s="169">
        <v>36.600999999999999</v>
      </c>
      <c r="J608" s="166"/>
      <c r="K608" s="166"/>
      <c r="L608" s="170"/>
      <c r="M608" s="171"/>
      <c r="N608" s="166"/>
      <c r="O608" s="166"/>
      <c r="P608" s="166"/>
      <c r="Q608" s="166"/>
      <c r="R608" s="166"/>
      <c r="S608" s="166"/>
      <c r="T608" s="172"/>
      <c r="AT608" s="173" t="s">
        <v>140</v>
      </c>
      <c r="AU608" s="173" t="s">
        <v>75</v>
      </c>
      <c r="AV608" s="173" t="s">
        <v>75</v>
      </c>
      <c r="AW608" s="173" t="s">
        <v>95</v>
      </c>
      <c r="AX608" s="173" t="s">
        <v>67</v>
      </c>
      <c r="AY608" s="173" t="s">
        <v>131</v>
      </c>
    </row>
    <row r="609" spans="2:65" s="6" customFormat="1" ht="15.75" customHeight="1" x14ac:dyDescent="0.3">
      <c r="B609" s="165"/>
      <c r="C609" s="166"/>
      <c r="D609" s="167" t="s">
        <v>140</v>
      </c>
      <c r="E609" s="166"/>
      <c r="F609" s="168" t="s">
        <v>305</v>
      </c>
      <c r="G609" s="166"/>
      <c r="H609" s="169">
        <v>-1.4</v>
      </c>
      <c r="J609" s="166"/>
      <c r="K609" s="166"/>
      <c r="L609" s="170"/>
      <c r="M609" s="171"/>
      <c r="N609" s="166"/>
      <c r="O609" s="166"/>
      <c r="P609" s="166"/>
      <c r="Q609" s="166"/>
      <c r="R609" s="166"/>
      <c r="S609" s="166"/>
      <c r="T609" s="172"/>
      <c r="AT609" s="173" t="s">
        <v>140</v>
      </c>
      <c r="AU609" s="173" t="s">
        <v>75</v>
      </c>
      <c r="AV609" s="173" t="s">
        <v>75</v>
      </c>
      <c r="AW609" s="173" t="s">
        <v>95</v>
      </c>
      <c r="AX609" s="173" t="s">
        <v>67</v>
      </c>
      <c r="AY609" s="173" t="s">
        <v>131</v>
      </c>
    </row>
    <row r="610" spans="2:65" s="6" customFormat="1" ht="15.75" customHeight="1" x14ac:dyDescent="0.3">
      <c r="B610" s="165"/>
      <c r="C610" s="166"/>
      <c r="D610" s="167" t="s">
        <v>140</v>
      </c>
      <c r="E610" s="166"/>
      <c r="F610" s="168" t="s">
        <v>303</v>
      </c>
      <c r="G610" s="166"/>
      <c r="H610" s="169">
        <v>-1.8</v>
      </c>
      <c r="J610" s="166"/>
      <c r="K610" s="166"/>
      <c r="L610" s="170"/>
      <c r="M610" s="171"/>
      <c r="N610" s="166"/>
      <c r="O610" s="166"/>
      <c r="P610" s="166"/>
      <c r="Q610" s="166"/>
      <c r="R610" s="166"/>
      <c r="S610" s="166"/>
      <c r="T610" s="172"/>
      <c r="AT610" s="173" t="s">
        <v>140</v>
      </c>
      <c r="AU610" s="173" t="s">
        <v>75</v>
      </c>
      <c r="AV610" s="173" t="s">
        <v>75</v>
      </c>
      <c r="AW610" s="173" t="s">
        <v>95</v>
      </c>
      <c r="AX610" s="173" t="s">
        <v>67</v>
      </c>
      <c r="AY610" s="173" t="s">
        <v>131</v>
      </c>
    </row>
    <row r="611" spans="2:65" s="6" customFormat="1" ht="15.75" customHeight="1" x14ac:dyDescent="0.3">
      <c r="B611" s="165"/>
      <c r="C611" s="166"/>
      <c r="D611" s="167" t="s">
        <v>140</v>
      </c>
      <c r="E611" s="166"/>
      <c r="F611" s="168" t="s">
        <v>306</v>
      </c>
      <c r="G611" s="166"/>
      <c r="H611" s="169">
        <v>809.97299999999996</v>
      </c>
      <c r="J611" s="166"/>
      <c r="K611" s="166"/>
      <c r="L611" s="170"/>
      <c r="M611" s="171"/>
      <c r="N611" s="166"/>
      <c r="O611" s="166"/>
      <c r="P611" s="166"/>
      <c r="Q611" s="166"/>
      <c r="R611" s="166"/>
      <c r="S611" s="166"/>
      <c r="T611" s="172"/>
      <c r="AT611" s="173" t="s">
        <v>140</v>
      </c>
      <c r="AU611" s="173" t="s">
        <v>75</v>
      </c>
      <c r="AV611" s="173" t="s">
        <v>75</v>
      </c>
      <c r="AW611" s="173" t="s">
        <v>95</v>
      </c>
      <c r="AX611" s="173" t="s">
        <v>67</v>
      </c>
      <c r="AY611" s="173" t="s">
        <v>131</v>
      </c>
    </row>
    <row r="612" spans="2:65" s="6" customFormat="1" ht="15.75" customHeight="1" x14ac:dyDescent="0.3">
      <c r="B612" s="165"/>
      <c r="C612" s="166"/>
      <c r="D612" s="167" t="s">
        <v>140</v>
      </c>
      <c r="E612" s="166"/>
      <c r="F612" s="168" t="s">
        <v>307</v>
      </c>
      <c r="G612" s="166"/>
      <c r="H612" s="169">
        <v>-75.599999999999994</v>
      </c>
      <c r="J612" s="166"/>
      <c r="K612" s="166"/>
      <c r="L612" s="170"/>
      <c r="M612" s="171"/>
      <c r="N612" s="166"/>
      <c r="O612" s="166"/>
      <c r="P612" s="166"/>
      <c r="Q612" s="166"/>
      <c r="R612" s="166"/>
      <c r="S612" s="166"/>
      <c r="T612" s="172"/>
      <c r="AT612" s="173" t="s">
        <v>140</v>
      </c>
      <c r="AU612" s="173" t="s">
        <v>75</v>
      </c>
      <c r="AV612" s="173" t="s">
        <v>75</v>
      </c>
      <c r="AW612" s="173" t="s">
        <v>95</v>
      </c>
      <c r="AX612" s="173" t="s">
        <v>67</v>
      </c>
      <c r="AY612" s="173" t="s">
        <v>131</v>
      </c>
    </row>
    <row r="613" spans="2:65" s="6" customFormat="1" ht="15.75" customHeight="1" x14ac:dyDescent="0.3">
      <c r="B613" s="165"/>
      <c r="C613" s="166"/>
      <c r="D613" s="167" t="s">
        <v>140</v>
      </c>
      <c r="E613" s="166"/>
      <c r="F613" s="168" t="s">
        <v>308</v>
      </c>
      <c r="G613" s="166"/>
      <c r="H613" s="169">
        <v>18.864000000000001</v>
      </c>
      <c r="J613" s="166"/>
      <c r="K613" s="166"/>
      <c r="L613" s="170"/>
      <c r="M613" s="171"/>
      <c r="N613" s="166"/>
      <c r="O613" s="166"/>
      <c r="P613" s="166"/>
      <c r="Q613" s="166"/>
      <c r="R613" s="166"/>
      <c r="S613" s="166"/>
      <c r="T613" s="172"/>
      <c r="AT613" s="173" t="s">
        <v>140</v>
      </c>
      <c r="AU613" s="173" t="s">
        <v>75</v>
      </c>
      <c r="AV613" s="173" t="s">
        <v>75</v>
      </c>
      <c r="AW613" s="173" t="s">
        <v>95</v>
      </c>
      <c r="AX613" s="173" t="s">
        <v>67</v>
      </c>
      <c r="AY613" s="173" t="s">
        <v>131</v>
      </c>
    </row>
    <row r="614" spans="2:65" s="6" customFormat="1" ht="15.75" customHeight="1" x14ac:dyDescent="0.3">
      <c r="B614" s="165"/>
      <c r="C614" s="166"/>
      <c r="D614" s="167" t="s">
        <v>140</v>
      </c>
      <c r="E614" s="166"/>
      <c r="F614" s="168" t="s">
        <v>305</v>
      </c>
      <c r="G614" s="166"/>
      <c r="H614" s="169">
        <v>-1.4</v>
      </c>
      <c r="J614" s="166"/>
      <c r="K614" s="166"/>
      <c r="L614" s="170"/>
      <c r="M614" s="171"/>
      <c r="N614" s="166"/>
      <c r="O614" s="166"/>
      <c r="P614" s="166"/>
      <c r="Q614" s="166"/>
      <c r="R614" s="166"/>
      <c r="S614" s="166"/>
      <c r="T614" s="172"/>
      <c r="AT614" s="173" t="s">
        <v>140</v>
      </c>
      <c r="AU614" s="173" t="s">
        <v>75</v>
      </c>
      <c r="AV614" s="173" t="s">
        <v>75</v>
      </c>
      <c r="AW614" s="173" t="s">
        <v>95</v>
      </c>
      <c r="AX614" s="173" t="s">
        <v>67</v>
      </c>
      <c r="AY614" s="173" t="s">
        <v>131</v>
      </c>
    </row>
    <row r="615" spans="2:65" s="6" customFormat="1" ht="15.75" customHeight="1" x14ac:dyDescent="0.3">
      <c r="B615" s="174"/>
      <c r="C615" s="175"/>
      <c r="D615" s="167" t="s">
        <v>140</v>
      </c>
      <c r="E615" s="175"/>
      <c r="F615" s="176" t="s">
        <v>151</v>
      </c>
      <c r="G615" s="175"/>
      <c r="H615" s="177">
        <v>1082.4870000000001</v>
      </c>
      <c r="J615" s="175"/>
      <c r="K615" s="175"/>
      <c r="L615" s="178"/>
      <c r="M615" s="179"/>
      <c r="N615" s="175"/>
      <c r="O615" s="175"/>
      <c r="P615" s="175"/>
      <c r="Q615" s="175"/>
      <c r="R615" s="175"/>
      <c r="S615" s="175"/>
      <c r="T615" s="180"/>
      <c r="AT615" s="181" t="s">
        <v>140</v>
      </c>
      <c r="AU615" s="181" t="s">
        <v>75</v>
      </c>
      <c r="AV615" s="181" t="s">
        <v>81</v>
      </c>
      <c r="AW615" s="181" t="s">
        <v>95</v>
      </c>
      <c r="AX615" s="181" t="s">
        <v>71</v>
      </c>
      <c r="AY615" s="181" t="s">
        <v>131</v>
      </c>
    </row>
    <row r="616" spans="2:65" s="6" customFormat="1" ht="15.75" customHeight="1" x14ac:dyDescent="0.3">
      <c r="B616" s="23"/>
      <c r="C616" s="145" t="s">
        <v>576</v>
      </c>
      <c r="D616" s="145" t="s">
        <v>134</v>
      </c>
      <c r="E616" s="146" t="s">
        <v>577</v>
      </c>
      <c r="F616" s="147" t="s">
        <v>578</v>
      </c>
      <c r="G616" s="148" t="s">
        <v>208</v>
      </c>
      <c r="H616" s="149">
        <v>717.88</v>
      </c>
      <c r="I616" s="150"/>
      <c r="J616" s="151">
        <f>ROUND($I$616*$H$616,1)</f>
        <v>0</v>
      </c>
      <c r="K616" s="147" t="s">
        <v>138</v>
      </c>
      <c r="L616" s="43"/>
      <c r="M616" s="152"/>
      <c r="N616" s="153" t="s">
        <v>38</v>
      </c>
      <c r="O616" s="24"/>
      <c r="P616" s="154">
        <f>$O$616*$H$616</f>
        <v>0</v>
      </c>
      <c r="Q616" s="154">
        <v>3.0000000000000001E-5</v>
      </c>
      <c r="R616" s="154">
        <f>$Q$616*$H$616</f>
        <v>2.1536400000000001E-2</v>
      </c>
      <c r="S616" s="154">
        <v>0</v>
      </c>
      <c r="T616" s="155">
        <f>$S$616*$H$616</f>
        <v>0</v>
      </c>
      <c r="AR616" s="89" t="s">
        <v>266</v>
      </c>
      <c r="AT616" s="89" t="s">
        <v>134</v>
      </c>
      <c r="AU616" s="89" t="s">
        <v>75</v>
      </c>
      <c r="AY616" s="6" t="s">
        <v>131</v>
      </c>
      <c r="BE616" s="156">
        <f>IF($N$616="základní",$J$616,0)</f>
        <v>0</v>
      </c>
      <c r="BF616" s="156">
        <f>IF($N$616="snížená",$J$616,0)</f>
        <v>0</v>
      </c>
      <c r="BG616" s="156">
        <f>IF($N$616="zákl. přenesená",$J$616,0)</f>
        <v>0</v>
      </c>
      <c r="BH616" s="156">
        <f>IF($N$616="sníž. přenesená",$J$616,0)</f>
        <v>0</v>
      </c>
      <c r="BI616" s="156">
        <f>IF($N$616="nulová",$J$616,0)</f>
        <v>0</v>
      </c>
      <c r="BJ616" s="89" t="s">
        <v>71</v>
      </c>
      <c r="BK616" s="156">
        <f>ROUND($I$616*$H$616,1)</f>
        <v>0</v>
      </c>
      <c r="BL616" s="89" t="s">
        <v>266</v>
      </c>
      <c r="BM616" s="89" t="s">
        <v>579</v>
      </c>
    </row>
    <row r="617" spans="2:65" s="6" customFormat="1" ht="15.75" customHeight="1" x14ac:dyDescent="0.3">
      <c r="B617" s="165"/>
      <c r="C617" s="166"/>
      <c r="D617" s="159" t="s">
        <v>140</v>
      </c>
      <c r="E617" s="168"/>
      <c r="F617" s="168" t="s">
        <v>580</v>
      </c>
      <c r="G617" s="166"/>
      <c r="H617" s="169">
        <v>717.88</v>
      </c>
      <c r="J617" s="166"/>
      <c r="K617" s="166"/>
      <c r="L617" s="170"/>
      <c r="M617" s="171"/>
      <c r="N617" s="166"/>
      <c r="O617" s="166"/>
      <c r="P617" s="166"/>
      <c r="Q617" s="166"/>
      <c r="R617" s="166"/>
      <c r="S617" s="166"/>
      <c r="T617" s="172"/>
      <c r="AT617" s="173" t="s">
        <v>140</v>
      </c>
      <c r="AU617" s="173" t="s">
        <v>75</v>
      </c>
      <c r="AV617" s="173" t="s">
        <v>75</v>
      </c>
      <c r="AW617" s="173" t="s">
        <v>95</v>
      </c>
      <c r="AX617" s="173" t="s">
        <v>67</v>
      </c>
      <c r="AY617" s="173" t="s">
        <v>131</v>
      </c>
    </row>
    <row r="618" spans="2:65" s="6" customFormat="1" ht="15.75" customHeight="1" x14ac:dyDescent="0.3">
      <c r="B618" s="174"/>
      <c r="C618" s="175"/>
      <c r="D618" s="167" t="s">
        <v>140</v>
      </c>
      <c r="E618" s="175"/>
      <c r="F618" s="176" t="s">
        <v>151</v>
      </c>
      <c r="G618" s="175"/>
      <c r="H618" s="177">
        <v>717.88</v>
      </c>
      <c r="J618" s="175"/>
      <c r="K618" s="175"/>
      <c r="L618" s="178"/>
      <c r="M618" s="179"/>
      <c r="N618" s="175"/>
      <c r="O618" s="175"/>
      <c r="P618" s="175"/>
      <c r="Q618" s="175"/>
      <c r="R618" s="175"/>
      <c r="S618" s="175"/>
      <c r="T618" s="180"/>
      <c r="AT618" s="181" t="s">
        <v>140</v>
      </c>
      <c r="AU618" s="181" t="s">
        <v>75</v>
      </c>
      <c r="AV618" s="181" t="s">
        <v>81</v>
      </c>
      <c r="AW618" s="181" t="s">
        <v>95</v>
      </c>
      <c r="AX618" s="181" t="s">
        <v>71</v>
      </c>
      <c r="AY618" s="181" t="s">
        <v>131</v>
      </c>
    </row>
    <row r="619" spans="2:65" s="6" customFormat="1" ht="15.75" customHeight="1" x14ac:dyDescent="0.3">
      <c r="B619" s="23"/>
      <c r="C619" s="145" t="s">
        <v>581</v>
      </c>
      <c r="D619" s="145" t="s">
        <v>134</v>
      </c>
      <c r="E619" s="146" t="s">
        <v>582</v>
      </c>
      <c r="F619" s="147" t="s">
        <v>583</v>
      </c>
      <c r="G619" s="148" t="s">
        <v>323</v>
      </c>
      <c r="H619" s="200"/>
      <c r="I619" s="150"/>
      <c r="J619" s="151">
        <f>ROUND($I$619*$H$619,1)</f>
        <v>0</v>
      </c>
      <c r="K619" s="147" t="s">
        <v>138</v>
      </c>
      <c r="L619" s="43"/>
      <c r="M619" s="152"/>
      <c r="N619" s="153" t="s">
        <v>38</v>
      </c>
      <c r="O619" s="24"/>
      <c r="P619" s="154">
        <f>$O$619*$H$619</f>
        <v>0</v>
      </c>
      <c r="Q619" s="154">
        <v>0</v>
      </c>
      <c r="R619" s="154">
        <f>$Q$619*$H$619</f>
        <v>0</v>
      </c>
      <c r="S619" s="154">
        <v>0</v>
      </c>
      <c r="T619" s="155">
        <f>$S$619*$H$619</f>
        <v>0</v>
      </c>
      <c r="AR619" s="89" t="s">
        <v>266</v>
      </c>
      <c r="AT619" s="89" t="s">
        <v>134</v>
      </c>
      <c r="AU619" s="89" t="s">
        <v>75</v>
      </c>
      <c r="AY619" s="6" t="s">
        <v>131</v>
      </c>
      <c r="BE619" s="156">
        <f>IF($N$619="základní",$J$619,0)</f>
        <v>0</v>
      </c>
      <c r="BF619" s="156">
        <f>IF($N$619="snížená",$J$619,0)</f>
        <v>0</v>
      </c>
      <c r="BG619" s="156">
        <f>IF($N$619="zákl. přenesená",$J$619,0)</f>
        <v>0</v>
      </c>
      <c r="BH619" s="156">
        <f>IF($N$619="sníž. přenesená",$J$619,0)</f>
        <v>0</v>
      </c>
      <c r="BI619" s="156">
        <f>IF($N$619="nulová",$J$619,0)</f>
        <v>0</v>
      </c>
      <c r="BJ619" s="89" t="s">
        <v>71</v>
      </c>
      <c r="BK619" s="156">
        <f>ROUND($I$619*$H$619,1)</f>
        <v>0</v>
      </c>
      <c r="BL619" s="89" t="s">
        <v>266</v>
      </c>
      <c r="BM619" s="89" t="s">
        <v>584</v>
      </c>
    </row>
    <row r="620" spans="2:65" s="132" customFormat="1" ht="30.75" customHeight="1" x14ac:dyDescent="0.3">
      <c r="B620" s="133"/>
      <c r="C620" s="134"/>
      <c r="D620" s="134" t="s">
        <v>66</v>
      </c>
      <c r="E620" s="143" t="s">
        <v>585</v>
      </c>
      <c r="F620" s="143" t="s">
        <v>586</v>
      </c>
      <c r="G620" s="134"/>
      <c r="H620" s="134"/>
      <c r="J620" s="144">
        <f>$BK$620</f>
        <v>0</v>
      </c>
      <c r="K620" s="134"/>
      <c r="L620" s="137"/>
      <c r="M620" s="138"/>
      <c r="N620" s="134"/>
      <c r="O620" s="134"/>
      <c r="P620" s="139">
        <f>SUM($P$621:$P$623)</f>
        <v>0</v>
      </c>
      <c r="Q620" s="134"/>
      <c r="R620" s="139">
        <f>SUM($R$621:$R$623)</f>
        <v>0</v>
      </c>
      <c r="S620" s="134"/>
      <c r="T620" s="140">
        <f>SUM($T$621:$T$623)</f>
        <v>0</v>
      </c>
      <c r="AR620" s="141" t="s">
        <v>75</v>
      </c>
      <c r="AT620" s="141" t="s">
        <v>66</v>
      </c>
      <c r="AU620" s="141" t="s">
        <v>71</v>
      </c>
      <c r="AY620" s="141" t="s">
        <v>131</v>
      </c>
      <c r="BK620" s="142">
        <f>SUM($BK$621:$BK$623)</f>
        <v>0</v>
      </c>
    </row>
    <row r="621" spans="2:65" s="6" customFormat="1" ht="15.75" customHeight="1" x14ac:dyDescent="0.3">
      <c r="B621" s="23"/>
      <c r="C621" s="148" t="s">
        <v>587</v>
      </c>
      <c r="D621" s="148" t="s">
        <v>134</v>
      </c>
      <c r="E621" s="146" t="s">
        <v>588</v>
      </c>
      <c r="F621" s="147" t="s">
        <v>589</v>
      </c>
      <c r="G621" s="148" t="s">
        <v>371</v>
      </c>
      <c r="H621" s="149">
        <v>100</v>
      </c>
      <c r="I621" s="150"/>
      <c r="J621" s="151">
        <f>ROUND($I$621*$H$621,1)</f>
        <v>0</v>
      </c>
      <c r="K621" s="147"/>
      <c r="L621" s="43"/>
      <c r="M621" s="152"/>
      <c r="N621" s="153" t="s">
        <v>38</v>
      </c>
      <c r="O621" s="24"/>
      <c r="P621" s="154">
        <f>$O$621*$H$621</f>
        <v>0</v>
      </c>
      <c r="Q621" s="154">
        <v>0</v>
      </c>
      <c r="R621" s="154">
        <f>$Q$621*$H$621</f>
        <v>0</v>
      </c>
      <c r="S621" s="154">
        <v>0</v>
      </c>
      <c r="T621" s="155">
        <f>$S$621*$H$621</f>
        <v>0</v>
      </c>
      <c r="AR621" s="89" t="s">
        <v>266</v>
      </c>
      <c r="AT621" s="89" t="s">
        <v>134</v>
      </c>
      <c r="AU621" s="89" t="s">
        <v>75</v>
      </c>
      <c r="AY621" s="89" t="s">
        <v>131</v>
      </c>
      <c r="BE621" s="156">
        <f>IF($N$621="základní",$J$621,0)</f>
        <v>0</v>
      </c>
      <c r="BF621" s="156">
        <f>IF($N$621="snížená",$J$621,0)</f>
        <v>0</v>
      </c>
      <c r="BG621" s="156">
        <f>IF($N$621="zákl. přenesená",$J$621,0)</f>
        <v>0</v>
      </c>
      <c r="BH621" s="156">
        <f>IF($N$621="sníž. přenesená",$J$621,0)</f>
        <v>0</v>
      </c>
      <c r="BI621" s="156">
        <f>IF($N$621="nulová",$J$621,0)</f>
        <v>0</v>
      </c>
      <c r="BJ621" s="89" t="s">
        <v>71</v>
      </c>
      <c r="BK621" s="156">
        <f>ROUND($I$621*$H$621,1)</f>
        <v>0</v>
      </c>
      <c r="BL621" s="89" t="s">
        <v>266</v>
      </c>
      <c r="BM621" s="89" t="s">
        <v>590</v>
      </c>
    </row>
    <row r="622" spans="2:65" s="6" customFormat="1" ht="15.75" customHeight="1" x14ac:dyDescent="0.3">
      <c r="B622" s="165"/>
      <c r="C622" s="166"/>
      <c r="D622" s="159" t="s">
        <v>140</v>
      </c>
      <c r="E622" s="168"/>
      <c r="F622" s="168" t="s">
        <v>373</v>
      </c>
      <c r="G622" s="166"/>
      <c r="H622" s="169">
        <v>100</v>
      </c>
      <c r="J622" s="166"/>
      <c r="K622" s="166"/>
      <c r="L622" s="170"/>
      <c r="M622" s="171"/>
      <c r="N622" s="166"/>
      <c r="O622" s="166"/>
      <c r="P622" s="166"/>
      <c r="Q622" s="166"/>
      <c r="R622" s="166"/>
      <c r="S622" s="166"/>
      <c r="T622" s="172"/>
      <c r="AT622" s="173" t="s">
        <v>140</v>
      </c>
      <c r="AU622" s="173" t="s">
        <v>75</v>
      </c>
      <c r="AV622" s="173" t="s">
        <v>75</v>
      </c>
      <c r="AW622" s="173" t="s">
        <v>95</v>
      </c>
      <c r="AX622" s="173" t="s">
        <v>67</v>
      </c>
      <c r="AY622" s="173" t="s">
        <v>131</v>
      </c>
    </row>
    <row r="623" spans="2:65" s="6" customFormat="1" ht="15.75" customHeight="1" x14ac:dyDescent="0.3">
      <c r="B623" s="174"/>
      <c r="C623" s="175"/>
      <c r="D623" s="167" t="s">
        <v>140</v>
      </c>
      <c r="E623" s="175"/>
      <c r="F623" s="176" t="s">
        <v>151</v>
      </c>
      <c r="G623" s="175"/>
      <c r="H623" s="177">
        <v>100</v>
      </c>
      <c r="J623" s="175"/>
      <c r="K623" s="175"/>
      <c r="L623" s="178"/>
      <c r="M623" s="179"/>
      <c r="N623" s="175"/>
      <c r="O623" s="175"/>
      <c r="P623" s="175"/>
      <c r="Q623" s="175"/>
      <c r="R623" s="175"/>
      <c r="S623" s="175"/>
      <c r="T623" s="180"/>
      <c r="AT623" s="181" t="s">
        <v>140</v>
      </c>
      <c r="AU623" s="181" t="s">
        <v>75</v>
      </c>
      <c r="AV623" s="181" t="s">
        <v>81</v>
      </c>
      <c r="AW623" s="181" t="s">
        <v>95</v>
      </c>
      <c r="AX623" s="181" t="s">
        <v>71</v>
      </c>
      <c r="AY623" s="181" t="s">
        <v>131</v>
      </c>
    </row>
    <row r="624" spans="2:65" s="132" customFormat="1" ht="30.75" customHeight="1" x14ac:dyDescent="0.3">
      <c r="B624" s="133"/>
      <c r="C624" s="134"/>
      <c r="D624" s="134" t="s">
        <v>66</v>
      </c>
      <c r="E624" s="143" t="s">
        <v>591</v>
      </c>
      <c r="F624" s="143" t="s">
        <v>592</v>
      </c>
      <c r="G624" s="134"/>
      <c r="H624" s="134"/>
      <c r="J624" s="144">
        <f>$BK$624</f>
        <v>0</v>
      </c>
      <c r="K624" s="134"/>
      <c r="L624" s="137"/>
      <c r="M624" s="138"/>
      <c r="N624" s="134"/>
      <c r="O624" s="134"/>
      <c r="P624" s="139">
        <f>SUM($P$625:$P$749)</f>
        <v>0</v>
      </c>
      <c r="Q624" s="134"/>
      <c r="R624" s="139">
        <f>SUM($R$625:$R$749)</f>
        <v>1.513669039</v>
      </c>
      <c r="S624" s="134"/>
      <c r="T624" s="140">
        <f>SUM($T$625:$T$749)</f>
        <v>0</v>
      </c>
      <c r="AR624" s="141" t="s">
        <v>75</v>
      </c>
      <c r="AT624" s="141" t="s">
        <v>66</v>
      </c>
      <c r="AU624" s="141" t="s">
        <v>71</v>
      </c>
      <c r="AY624" s="141" t="s">
        <v>131</v>
      </c>
      <c r="BK624" s="142">
        <f>SUM($BK$625:$BK$749)</f>
        <v>0</v>
      </c>
    </row>
    <row r="625" spans="2:65" s="6" customFormat="1" ht="15.75" customHeight="1" x14ac:dyDescent="0.3">
      <c r="B625" s="23"/>
      <c r="C625" s="145" t="s">
        <v>593</v>
      </c>
      <c r="D625" s="145" t="s">
        <v>134</v>
      </c>
      <c r="E625" s="146" t="s">
        <v>594</v>
      </c>
      <c r="F625" s="147" t="s">
        <v>595</v>
      </c>
      <c r="G625" s="148" t="s">
        <v>137</v>
      </c>
      <c r="H625" s="149">
        <v>1142.713</v>
      </c>
      <c r="I625" s="150"/>
      <c r="J625" s="151">
        <f>ROUND($I$625*$H$625,1)</f>
        <v>0</v>
      </c>
      <c r="K625" s="147" t="s">
        <v>138</v>
      </c>
      <c r="L625" s="43"/>
      <c r="M625" s="152"/>
      <c r="N625" s="153" t="s">
        <v>38</v>
      </c>
      <c r="O625" s="24"/>
      <c r="P625" s="154">
        <f>$O$625*$H$625</f>
        <v>0</v>
      </c>
      <c r="Q625" s="154">
        <v>0</v>
      </c>
      <c r="R625" s="154">
        <f>$Q$625*$H$625</f>
        <v>0</v>
      </c>
      <c r="S625" s="154">
        <v>0</v>
      </c>
      <c r="T625" s="155">
        <f>$S$625*$H$625</f>
        <v>0</v>
      </c>
      <c r="AR625" s="89" t="s">
        <v>266</v>
      </c>
      <c r="AT625" s="89" t="s">
        <v>134</v>
      </c>
      <c r="AU625" s="89" t="s">
        <v>75</v>
      </c>
      <c r="AY625" s="6" t="s">
        <v>131</v>
      </c>
      <c r="BE625" s="156">
        <f>IF($N$625="základní",$J$625,0)</f>
        <v>0</v>
      </c>
      <c r="BF625" s="156">
        <f>IF($N$625="snížená",$J$625,0)</f>
        <v>0</v>
      </c>
      <c r="BG625" s="156">
        <f>IF($N$625="zákl. přenesená",$J$625,0)</f>
        <v>0</v>
      </c>
      <c r="BH625" s="156">
        <f>IF($N$625="sníž. přenesená",$J$625,0)</f>
        <v>0</v>
      </c>
      <c r="BI625" s="156">
        <f>IF($N$625="nulová",$J$625,0)</f>
        <v>0</v>
      </c>
      <c r="BJ625" s="89" t="s">
        <v>71</v>
      </c>
      <c r="BK625" s="156">
        <f>ROUND($I$625*$H$625,1)</f>
        <v>0</v>
      </c>
      <c r="BL625" s="89" t="s">
        <v>266</v>
      </c>
      <c r="BM625" s="89" t="s">
        <v>596</v>
      </c>
    </row>
    <row r="626" spans="2:65" s="6" customFormat="1" ht="15.75" customHeight="1" x14ac:dyDescent="0.3">
      <c r="B626" s="157"/>
      <c r="C626" s="158"/>
      <c r="D626" s="159" t="s">
        <v>140</v>
      </c>
      <c r="E626" s="160"/>
      <c r="F626" s="160" t="s">
        <v>141</v>
      </c>
      <c r="G626" s="158"/>
      <c r="H626" s="158"/>
      <c r="J626" s="158"/>
      <c r="K626" s="158"/>
      <c r="L626" s="161"/>
      <c r="M626" s="162"/>
      <c r="N626" s="158"/>
      <c r="O626" s="158"/>
      <c r="P626" s="158"/>
      <c r="Q626" s="158"/>
      <c r="R626" s="158"/>
      <c r="S626" s="158"/>
      <c r="T626" s="163"/>
      <c r="AT626" s="164" t="s">
        <v>140</v>
      </c>
      <c r="AU626" s="164" t="s">
        <v>75</v>
      </c>
      <c r="AV626" s="164" t="s">
        <v>71</v>
      </c>
      <c r="AW626" s="164" t="s">
        <v>95</v>
      </c>
      <c r="AX626" s="164" t="s">
        <v>67</v>
      </c>
      <c r="AY626" s="164" t="s">
        <v>131</v>
      </c>
    </row>
    <row r="627" spans="2:65" s="6" customFormat="1" ht="15.75" customHeight="1" x14ac:dyDescent="0.3">
      <c r="B627" s="165"/>
      <c r="C627" s="166"/>
      <c r="D627" s="167" t="s">
        <v>140</v>
      </c>
      <c r="E627" s="166"/>
      <c r="F627" s="168" t="s">
        <v>142</v>
      </c>
      <c r="G627" s="166"/>
      <c r="H627" s="169">
        <v>35.61</v>
      </c>
      <c r="J627" s="166"/>
      <c r="K627" s="166"/>
      <c r="L627" s="170"/>
      <c r="M627" s="171"/>
      <c r="N627" s="166"/>
      <c r="O627" s="166"/>
      <c r="P627" s="166"/>
      <c r="Q627" s="166"/>
      <c r="R627" s="166"/>
      <c r="S627" s="166"/>
      <c r="T627" s="172"/>
      <c r="AT627" s="173" t="s">
        <v>140</v>
      </c>
      <c r="AU627" s="173" t="s">
        <v>75</v>
      </c>
      <c r="AV627" s="173" t="s">
        <v>75</v>
      </c>
      <c r="AW627" s="173" t="s">
        <v>95</v>
      </c>
      <c r="AX627" s="173" t="s">
        <v>67</v>
      </c>
      <c r="AY627" s="173" t="s">
        <v>131</v>
      </c>
    </row>
    <row r="628" spans="2:65" s="6" customFormat="1" ht="15.75" customHeight="1" x14ac:dyDescent="0.3">
      <c r="B628" s="165"/>
      <c r="C628" s="166"/>
      <c r="D628" s="167" t="s">
        <v>140</v>
      </c>
      <c r="E628" s="166"/>
      <c r="F628" s="168" t="s">
        <v>143</v>
      </c>
      <c r="G628" s="166"/>
      <c r="H628" s="169">
        <v>23.36</v>
      </c>
      <c r="J628" s="166"/>
      <c r="K628" s="166"/>
      <c r="L628" s="170"/>
      <c r="M628" s="171"/>
      <c r="N628" s="166"/>
      <c r="O628" s="166"/>
      <c r="P628" s="166"/>
      <c r="Q628" s="166"/>
      <c r="R628" s="166"/>
      <c r="S628" s="166"/>
      <c r="T628" s="172"/>
      <c r="AT628" s="173" t="s">
        <v>140</v>
      </c>
      <c r="AU628" s="173" t="s">
        <v>75</v>
      </c>
      <c r="AV628" s="173" t="s">
        <v>75</v>
      </c>
      <c r="AW628" s="173" t="s">
        <v>95</v>
      </c>
      <c r="AX628" s="173" t="s">
        <v>67</v>
      </c>
      <c r="AY628" s="173" t="s">
        <v>131</v>
      </c>
    </row>
    <row r="629" spans="2:65" s="6" customFormat="1" ht="15.75" customHeight="1" x14ac:dyDescent="0.3">
      <c r="B629" s="165"/>
      <c r="C629" s="166"/>
      <c r="D629" s="167" t="s">
        <v>140</v>
      </c>
      <c r="E629" s="166"/>
      <c r="F629" s="168" t="s">
        <v>144</v>
      </c>
      <c r="G629" s="166"/>
      <c r="H629" s="169">
        <v>74.25</v>
      </c>
      <c r="J629" s="166"/>
      <c r="K629" s="166"/>
      <c r="L629" s="170"/>
      <c r="M629" s="171"/>
      <c r="N629" s="166"/>
      <c r="O629" s="166"/>
      <c r="P629" s="166"/>
      <c r="Q629" s="166"/>
      <c r="R629" s="166"/>
      <c r="S629" s="166"/>
      <c r="T629" s="172"/>
      <c r="AT629" s="173" t="s">
        <v>140</v>
      </c>
      <c r="AU629" s="173" t="s">
        <v>75</v>
      </c>
      <c r="AV629" s="173" t="s">
        <v>75</v>
      </c>
      <c r="AW629" s="173" t="s">
        <v>95</v>
      </c>
      <c r="AX629" s="173" t="s">
        <v>67</v>
      </c>
      <c r="AY629" s="173" t="s">
        <v>131</v>
      </c>
    </row>
    <row r="630" spans="2:65" s="6" customFormat="1" ht="15.75" customHeight="1" x14ac:dyDescent="0.3">
      <c r="B630" s="165"/>
      <c r="C630" s="166"/>
      <c r="D630" s="167" t="s">
        <v>140</v>
      </c>
      <c r="E630" s="166"/>
      <c r="F630" s="168" t="s">
        <v>145</v>
      </c>
      <c r="G630" s="166"/>
      <c r="H630" s="169">
        <v>119.85</v>
      </c>
      <c r="J630" s="166"/>
      <c r="K630" s="166"/>
      <c r="L630" s="170"/>
      <c r="M630" s="171"/>
      <c r="N630" s="166"/>
      <c r="O630" s="166"/>
      <c r="P630" s="166"/>
      <c r="Q630" s="166"/>
      <c r="R630" s="166"/>
      <c r="S630" s="166"/>
      <c r="T630" s="172"/>
      <c r="AT630" s="173" t="s">
        <v>140</v>
      </c>
      <c r="AU630" s="173" t="s">
        <v>75</v>
      </c>
      <c r="AV630" s="173" t="s">
        <v>75</v>
      </c>
      <c r="AW630" s="173" t="s">
        <v>95</v>
      </c>
      <c r="AX630" s="173" t="s">
        <v>67</v>
      </c>
      <c r="AY630" s="173" t="s">
        <v>131</v>
      </c>
    </row>
    <row r="631" spans="2:65" s="6" customFormat="1" ht="15.75" customHeight="1" x14ac:dyDescent="0.3">
      <c r="B631" s="165"/>
      <c r="C631" s="166"/>
      <c r="D631" s="167" t="s">
        <v>140</v>
      </c>
      <c r="E631" s="166"/>
      <c r="F631" s="168" t="s">
        <v>146</v>
      </c>
      <c r="G631" s="166"/>
      <c r="H631" s="169">
        <v>18.440000000000001</v>
      </c>
      <c r="J631" s="166"/>
      <c r="K631" s="166"/>
      <c r="L631" s="170"/>
      <c r="M631" s="171"/>
      <c r="N631" s="166"/>
      <c r="O631" s="166"/>
      <c r="P631" s="166"/>
      <c r="Q631" s="166"/>
      <c r="R631" s="166"/>
      <c r="S631" s="166"/>
      <c r="T631" s="172"/>
      <c r="AT631" s="173" t="s">
        <v>140</v>
      </c>
      <c r="AU631" s="173" t="s">
        <v>75</v>
      </c>
      <c r="AV631" s="173" t="s">
        <v>75</v>
      </c>
      <c r="AW631" s="173" t="s">
        <v>95</v>
      </c>
      <c r="AX631" s="173" t="s">
        <v>67</v>
      </c>
      <c r="AY631" s="173" t="s">
        <v>131</v>
      </c>
    </row>
    <row r="632" spans="2:65" s="6" customFormat="1" ht="15.75" customHeight="1" x14ac:dyDescent="0.3">
      <c r="B632" s="165"/>
      <c r="C632" s="166"/>
      <c r="D632" s="167" t="s">
        <v>140</v>
      </c>
      <c r="E632" s="166"/>
      <c r="F632" s="168" t="s">
        <v>147</v>
      </c>
      <c r="G632" s="166"/>
      <c r="H632" s="169">
        <v>192.56</v>
      </c>
      <c r="J632" s="166"/>
      <c r="K632" s="166"/>
      <c r="L632" s="170"/>
      <c r="M632" s="171"/>
      <c r="N632" s="166"/>
      <c r="O632" s="166"/>
      <c r="P632" s="166"/>
      <c r="Q632" s="166"/>
      <c r="R632" s="166"/>
      <c r="S632" s="166"/>
      <c r="T632" s="172"/>
      <c r="AT632" s="173" t="s">
        <v>140</v>
      </c>
      <c r="AU632" s="173" t="s">
        <v>75</v>
      </c>
      <c r="AV632" s="173" t="s">
        <v>75</v>
      </c>
      <c r="AW632" s="173" t="s">
        <v>95</v>
      </c>
      <c r="AX632" s="173" t="s">
        <v>67</v>
      </c>
      <c r="AY632" s="173" t="s">
        <v>131</v>
      </c>
    </row>
    <row r="633" spans="2:65" s="6" customFormat="1" ht="15.75" customHeight="1" x14ac:dyDescent="0.3">
      <c r="B633" s="165"/>
      <c r="C633" s="166"/>
      <c r="D633" s="167" t="s">
        <v>140</v>
      </c>
      <c r="E633" s="166"/>
      <c r="F633" s="168" t="s">
        <v>148</v>
      </c>
      <c r="G633" s="166"/>
      <c r="H633" s="169">
        <v>280.56</v>
      </c>
      <c r="J633" s="166"/>
      <c r="K633" s="166"/>
      <c r="L633" s="170"/>
      <c r="M633" s="171"/>
      <c r="N633" s="166"/>
      <c r="O633" s="166"/>
      <c r="P633" s="166"/>
      <c r="Q633" s="166"/>
      <c r="R633" s="166"/>
      <c r="S633" s="166"/>
      <c r="T633" s="172"/>
      <c r="AT633" s="173" t="s">
        <v>140</v>
      </c>
      <c r="AU633" s="173" t="s">
        <v>75</v>
      </c>
      <c r="AV633" s="173" t="s">
        <v>75</v>
      </c>
      <c r="AW633" s="173" t="s">
        <v>95</v>
      </c>
      <c r="AX633" s="173" t="s">
        <v>67</v>
      </c>
      <c r="AY633" s="173" t="s">
        <v>131</v>
      </c>
    </row>
    <row r="634" spans="2:65" s="6" customFormat="1" ht="15.75" customHeight="1" x14ac:dyDescent="0.3">
      <c r="B634" s="157"/>
      <c r="C634" s="158"/>
      <c r="D634" s="167" t="s">
        <v>140</v>
      </c>
      <c r="E634" s="158"/>
      <c r="F634" s="160" t="s">
        <v>149</v>
      </c>
      <c r="G634" s="158"/>
      <c r="H634" s="158"/>
      <c r="J634" s="158"/>
      <c r="K634" s="158"/>
      <c r="L634" s="161"/>
      <c r="M634" s="162"/>
      <c r="N634" s="158"/>
      <c r="O634" s="158"/>
      <c r="P634" s="158"/>
      <c r="Q634" s="158"/>
      <c r="R634" s="158"/>
      <c r="S634" s="158"/>
      <c r="T634" s="163"/>
      <c r="AT634" s="164" t="s">
        <v>140</v>
      </c>
      <c r="AU634" s="164" t="s">
        <v>75</v>
      </c>
      <c r="AV634" s="164" t="s">
        <v>71</v>
      </c>
      <c r="AW634" s="164" t="s">
        <v>95</v>
      </c>
      <c r="AX634" s="164" t="s">
        <v>67</v>
      </c>
      <c r="AY634" s="164" t="s">
        <v>131</v>
      </c>
    </row>
    <row r="635" spans="2:65" s="6" customFormat="1" ht="15.75" customHeight="1" x14ac:dyDescent="0.3">
      <c r="B635" s="165"/>
      <c r="C635" s="166"/>
      <c r="D635" s="167" t="s">
        <v>140</v>
      </c>
      <c r="E635" s="166"/>
      <c r="F635" s="168" t="s">
        <v>150</v>
      </c>
      <c r="G635" s="166"/>
      <c r="H635" s="169">
        <v>398.08300000000003</v>
      </c>
      <c r="J635" s="166"/>
      <c r="K635" s="166"/>
      <c r="L635" s="170"/>
      <c r="M635" s="171"/>
      <c r="N635" s="166"/>
      <c r="O635" s="166"/>
      <c r="P635" s="166"/>
      <c r="Q635" s="166"/>
      <c r="R635" s="166"/>
      <c r="S635" s="166"/>
      <c r="T635" s="172"/>
      <c r="AT635" s="173" t="s">
        <v>140</v>
      </c>
      <c r="AU635" s="173" t="s">
        <v>75</v>
      </c>
      <c r="AV635" s="173" t="s">
        <v>75</v>
      </c>
      <c r="AW635" s="173" t="s">
        <v>95</v>
      </c>
      <c r="AX635" s="173" t="s">
        <v>67</v>
      </c>
      <c r="AY635" s="173" t="s">
        <v>131</v>
      </c>
    </row>
    <row r="636" spans="2:65" s="6" customFormat="1" ht="15.75" customHeight="1" x14ac:dyDescent="0.3">
      <c r="B636" s="174"/>
      <c r="C636" s="175"/>
      <c r="D636" s="167" t="s">
        <v>140</v>
      </c>
      <c r="E636" s="175"/>
      <c r="F636" s="176" t="s">
        <v>151</v>
      </c>
      <c r="G636" s="175"/>
      <c r="H636" s="177">
        <v>1142.713</v>
      </c>
      <c r="J636" s="175"/>
      <c r="K636" s="175"/>
      <c r="L636" s="178"/>
      <c r="M636" s="179"/>
      <c r="N636" s="175"/>
      <c r="O636" s="175"/>
      <c r="P636" s="175"/>
      <c r="Q636" s="175"/>
      <c r="R636" s="175"/>
      <c r="S636" s="175"/>
      <c r="T636" s="180"/>
      <c r="AT636" s="181" t="s">
        <v>140</v>
      </c>
      <c r="AU636" s="181" t="s">
        <v>75</v>
      </c>
      <c r="AV636" s="181" t="s">
        <v>81</v>
      </c>
      <c r="AW636" s="181" t="s">
        <v>95</v>
      </c>
      <c r="AX636" s="181" t="s">
        <v>71</v>
      </c>
      <c r="AY636" s="181" t="s">
        <v>131</v>
      </c>
    </row>
    <row r="637" spans="2:65" s="6" customFormat="1" ht="15.75" customHeight="1" x14ac:dyDescent="0.3">
      <c r="B637" s="23"/>
      <c r="C637" s="190" t="s">
        <v>597</v>
      </c>
      <c r="D637" s="190" t="s">
        <v>291</v>
      </c>
      <c r="E637" s="191" t="s">
        <v>598</v>
      </c>
      <c r="F637" s="192" t="s">
        <v>599</v>
      </c>
      <c r="G637" s="193" t="s">
        <v>137</v>
      </c>
      <c r="H637" s="194">
        <v>1199.8489999999999</v>
      </c>
      <c r="I637" s="195"/>
      <c r="J637" s="196">
        <f>ROUND($I$637*$H$637,1)</f>
        <v>0</v>
      </c>
      <c r="K637" s="192" t="s">
        <v>138</v>
      </c>
      <c r="L637" s="197"/>
      <c r="M637" s="198"/>
      <c r="N637" s="199" t="s">
        <v>38</v>
      </c>
      <c r="O637" s="24"/>
      <c r="P637" s="154">
        <f>$O$637*$H$637</f>
        <v>0</v>
      </c>
      <c r="Q637" s="154">
        <v>9.9999999999999995E-7</v>
      </c>
      <c r="R637" s="154">
        <f>$Q$637*$H$637</f>
        <v>1.1998489999999998E-3</v>
      </c>
      <c r="S637" s="154">
        <v>0</v>
      </c>
      <c r="T637" s="155">
        <f>$S$637*$H$637</f>
        <v>0</v>
      </c>
      <c r="AR637" s="89" t="s">
        <v>294</v>
      </c>
      <c r="AT637" s="89" t="s">
        <v>291</v>
      </c>
      <c r="AU637" s="89" t="s">
        <v>75</v>
      </c>
      <c r="AY637" s="6" t="s">
        <v>131</v>
      </c>
      <c r="BE637" s="156">
        <f>IF($N$637="základní",$J$637,0)</f>
        <v>0</v>
      </c>
      <c r="BF637" s="156">
        <f>IF($N$637="snížená",$J$637,0)</f>
        <v>0</v>
      </c>
      <c r="BG637" s="156">
        <f>IF($N$637="zákl. přenesená",$J$637,0)</f>
        <v>0</v>
      </c>
      <c r="BH637" s="156">
        <f>IF($N$637="sníž. přenesená",$J$637,0)</f>
        <v>0</v>
      </c>
      <c r="BI637" s="156">
        <f>IF($N$637="nulová",$J$637,0)</f>
        <v>0</v>
      </c>
      <c r="BJ637" s="89" t="s">
        <v>71</v>
      </c>
      <c r="BK637" s="156">
        <f>ROUND($I$637*$H$637,1)</f>
        <v>0</v>
      </c>
      <c r="BL637" s="89" t="s">
        <v>266</v>
      </c>
      <c r="BM637" s="89" t="s">
        <v>600</v>
      </c>
    </row>
    <row r="638" spans="2:65" s="6" customFormat="1" ht="15.75" customHeight="1" x14ac:dyDescent="0.3">
      <c r="B638" s="165"/>
      <c r="C638" s="166"/>
      <c r="D638" s="159" t="s">
        <v>140</v>
      </c>
      <c r="E638" s="168"/>
      <c r="F638" s="168" t="s">
        <v>601</v>
      </c>
      <c r="G638" s="166"/>
      <c r="H638" s="169">
        <v>1199.8489999999999</v>
      </c>
      <c r="J638" s="166"/>
      <c r="K638" s="166"/>
      <c r="L638" s="170"/>
      <c r="M638" s="171"/>
      <c r="N638" s="166"/>
      <c r="O638" s="166"/>
      <c r="P638" s="166"/>
      <c r="Q638" s="166"/>
      <c r="R638" s="166"/>
      <c r="S638" s="166"/>
      <c r="T638" s="172"/>
      <c r="AT638" s="173" t="s">
        <v>140</v>
      </c>
      <c r="AU638" s="173" t="s">
        <v>75</v>
      </c>
      <c r="AV638" s="173" t="s">
        <v>75</v>
      </c>
      <c r="AW638" s="173" t="s">
        <v>95</v>
      </c>
      <c r="AX638" s="173" t="s">
        <v>71</v>
      </c>
      <c r="AY638" s="173" t="s">
        <v>131</v>
      </c>
    </row>
    <row r="639" spans="2:65" s="6" customFormat="1" ht="15.75" customHeight="1" x14ac:dyDescent="0.3">
      <c r="B639" s="23"/>
      <c r="C639" s="145" t="s">
        <v>602</v>
      </c>
      <c r="D639" s="145" t="s">
        <v>134</v>
      </c>
      <c r="E639" s="146" t="s">
        <v>603</v>
      </c>
      <c r="F639" s="147" t="s">
        <v>604</v>
      </c>
      <c r="G639" s="148" t="s">
        <v>137</v>
      </c>
      <c r="H639" s="149">
        <v>102</v>
      </c>
      <c r="I639" s="150"/>
      <c r="J639" s="151">
        <f>ROUND($I$639*$H$639,1)</f>
        <v>0</v>
      </c>
      <c r="K639" s="147" t="s">
        <v>138</v>
      </c>
      <c r="L639" s="43"/>
      <c r="M639" s="152"/>
      <c r="N639" s="153" t="s">
        <v>38</v>
      </c>
      <c r="O639" s="24"/>
      <c r="P639" s="154">
        <f>$O$639*$H$639</f>
        <v>0</v>
      </c>
      <c r="Q639" s="154">
        <v>0</v>
      </c>
      <c r="R639" s="154">
        <f>$Q$639*$H$639</f>
        <v>0</v>
      </c>
      <c r="S639" s="154">
        <v>0</v>
      </c>
      <c r="T639" s="155">
        <f>$S$639*$H$639</f>
        <v>0</v>
      </c>
      <c r="AR639" s="89" t="s">
        <v>266</v>
      </c>
      <c r="AT639" s="89" t="s">
        <v>134</v>
      </c>
      <c r="AU639" s="89" t="s">
        <v>75</v>
      </c>
      <c r="AY639" s="6" t="s">
        <v>131</v>
      </c>
      <c r="BE639" s="156">
        <f>IF($N$639="základní",$J$639,0)</f>
        <v>0</v>
      </c>
      <c r="BF639" s="156">
        <f>IF($N$639="snížená",$J$639,0)</f>
        <v>0</v>
      </c>
      <c r="BG639" s="156">
        <f>IF($N$639="zákl. přenesená",$J$639,0)</f>
        <v>0</v>
      </c>
      <c r="BH639" s="156">
        <f>IF($N$639="sníž. přenesená",$J$639,0)</f>
        <v>0</v>
      </c>
      <c r="BI639" s="156">
        <f>IF($N$639="nulová",$J$639,0)</f>
        <v>0</v>
      </c>
      <c r="BJ639" s="89" t="s">
        <v>71</v>
      </c>
      <c r="BK639" s="156">
        <f>ROUND($I$639*$H$639,1)</f>
        <v>0</v>
      </c>
      <c r="BL639" s="89" t="s">
        <v>266</v>
      </c>
      <c r="BM639" s="89" t="s">
        <v>605</v>
      </c>
    </row>
    <row r="640" spans="2:65" s="6" customFormat="1" ht="15.75" customHeight="1" x14ac:dyDescent="0.3">
      <c r="B640" s="165"/>
      <c r="C640" s="166"/>
      <c r="D640" s="159" t="s">
        <v>140</v>
      </c>
      <c r="E640" s="168"/>
      <c r="F640" s="168" t="s">
        <v>606</v>
      </c>
      <c r="G640" s="166"/>
      <c r="H640" s="169">
        <v>102</v>
      </c>
      <c r="J640" s="166"/>
      <c r="K640" s="166"/>
      <c r="L640" s="170"/>
      <c r="M640" s="171"/>
      <c r="N640" s="166"/>
      <c r="O640" s="166"/>
      <c r="P640" s="166"/>
      <c r="Q640" s="166"/>
      <c r="R640" s="166"/>
      <c r="S640" s="166"/>
      <c r="T640" s="172"/>
      <c r="AT640" s="173" t="s">
        <v>140</v>
      </c>
      <c r="AU640" s="173" t="s">
        <v>75</v>
      </c>
      <c r="AV640" s="173" t="s">
        <v>75</v>
      </c>
      <c r="AW640" s="173" t="s">
        <v>95</v>
      </c>
      <c r="AX640" s="173" t="s">
        <v>67</v>
      </c>
      <c r="AY640" s="173" t="s">
        <v>131</v>
      </c>
    </row>
    <row r="641" spans="2:65" s="6" customFormat="1" ht="15.75" customHeight="1" x14ac:dyDescent="0.3">
      <c r="B641" s="174"/>
      <c r="C641" s="175"/>
      <c r="D641" s="167" t="s">
        <v>140</v>
      </c>
      <c r="E641" s="175"/>
      <c r="F641" s="176" t="s">
        <v>151</v>
      </c>
      <c r="G641" s="175"/>
      <c r="H641" s="177">
        <v>102</v>
      </c>
      <c r="J641" s="175"/>
      <c r="K641" s="175"/>
      <c r="L641" s="178"/>
      <c r="M641" s="179"/>
      <c r="N641" s="175"/>
      <c r="O641" s="175"/>
      <c r="P641" s="175"/>
      <c r="Q641" s="175"/>
      <c r="R641" s="175"/>
      <c r="S641" s="175"/>
      <c r="T641" s="180"/>
      <c r="AT641" s="181" t="s">
        <v>140</v>
      </c>
      <c r="AU641" s="181" t="s">
        <v>75</v>
      </c>
      <c r="AV641" s="181" t="s">
        <v>81</v>
      </c>
      <c r="AW641" s="181" t="s">
        <v>95</v>
      </c>
      <c r="AX641" s="181" t="s">
        <v>71</v>
      </c>
      <c r="AY641" s="181" t="s">
        <v>131</v>
      </c>
    </row>
    <row r="642" spans="2:65" s="6" customFormat="1" ht="15.75" customHeight="1" x14ac:dyDescent="0.3">
      <c r="B642" s="23"/>
      <c r="C642" s="190" t="s">
        <v>607</v>
      </c>
      <c r="D642" s="190" t="s">
        <v>291</v>
      </c>
      <c r="E642" s="191" t="s">
        <v>598</v>
      </c>
      <c r="F642" s="192" t="s">
        <v>599</v>
      </c>
      <c r="G642" s="193" t="s">
        <v>137</v>
      </c>
      <c r="H642" s="194">
        <v>107.1</v>
      </c>
      <c r="I642" s="195"/>
      <c r="J642" s="196">
        <f>ROUND($I$642*$H$642,1)</f>
        <v>0</v>
      </c>
      <c r="K642" s="192" t="s">
        <v>138</v>
      </c>
      <c r="L642" s="197"/>
      <c r="M642" s="198"/>
      <c r="N642" s="199" t="s">
        <v>38</v>
      </c>
      <c r="O642" s="24"/>
      <c r="P642" s="154">
        <f>$O$642*$H$642</f>
        <v>0</v>
      </c>
      <c r="Q642" s="154">
        <v>9.9999999999999995E-7</v>
      </c>
      <c r="R642" s="154">
        <f>$Q$642*$H$642</f>
        <v>1.0709999999999999E-4</v>
      </c>
      <c r="S642" s="154">
        <v>0</v>
      </c>
      <c r="T642" s="155">
        <f>$S$642*$H$642</f>
        <v>0</v>
      </c>
      <c r="AR642" s="89" t="s">
        <v>294</v>
      </c>
      <c r="AT642" s="89" t="s">
        <v>291</v>
      </c>
      <c r="AU642" s="89" t="s">
        <v>75</v>
      </c>
      <c r="AY642" s="6" t="s">
        <v>131</v>
      </c>
      <c r="BE642" s="156">
        <f>IF($N$642="základní",$J$642,0)</f>
        <v>0</v>
      </c>
      <c r="BF642" s="156">
        <f>IF($N$642="snížená",$J$642,0)</f>
        <v>0</v>
      </c>
      <c r="BG642" s="156">
        <f>IF($N$642="zákl. přenesená",$J$642,0)</f>
        <v>0</v>
      </c>
      <c r="BH642" s="156">
        <f>IF($N$642="sníž. přenesená",$J$642,0)</f>
        <v>0</v>
      </c>
      <c r="BI642" s="156">
        <f>IF($N$642="nulová",$J$642,0)</f>
        <v>0</v>
      </c>
      <c r="BJ642" s="89" t="s">
        <v>71</v>
      </c>
      <c r="BK642" s="156">
        <f>ROUND($I$642*$H$642,1)</f>
        <v>0</v>
      </c>
      <c r="BL642" s="89" t="s">
        <v>266</v>
      </c>
      <c r="BM642" s="89" t="s">
        <v>608</v>
      </c>
    </row>
    <row r="643" spans="2:65" s="6" customFormat="1" ht="15.75" customHeight="1" x14ac:dyDescent="0.3">
      <c r="B643" s="165"/>
      <c r="C643" s="166"/>
      <c r="D643" s="159" t="s">
        <v>140</v>
      </c>
      <c r="E643" s="168"/>
      <c r="F643" s="168" t="s">
        <v>609</v>
      </c>
      <c r="G643" s="166"/>
      <c r="H643" s="169">
        <v>107.1</v>
      </c>
      <c r="J643" s="166"/>
      <c r="K643" s="166"/>
      <c r="L643" s="170"/>
      <c r="M643" s="171"/>
      <c r="N643" s="166"/>
      <c r="O643" s="166"/>
      <c r="P643" s="166"/>
      <c r="Q643" s="166"/>
      <c r="R643" s="166"/>
      <c r="S643" s="166"/>
      <c r="T643" s="172"/>
      <c r="AT643" s="173" t="s">
        <v>140</v>
      </c>
      <c r="AU643" s="173" t="s">
        <v>75</v>
      </c>
      <c r="AV643" s="173" t="s">
        <v>75</v>
      </c>
      <c r="AW643" s="173" t="s">
        <v>95</v>
      </c>
      <c r="AX643" s="173" t="s">
        <v>71</v>
      </c>
      <c r="AY643" s="173" t="s">
        <v>131</v>
      </c>
    </row>
    <row r="644" spans="2:65" s="6" customFormat="1" ht="15.75" customHeight="1" x14ac:dyDescent="0.3">
      <c r="B644" s="23"/>
      <c r="C644" s="145" t="s">
        <v>610</v>
      </c>
      <c r="D644" s="145" t="s">
        <v>134</v>
      </c>
      <c r="E644" s="146" t="s">
        <v>611</v>
      </c>
      <c r="F644" s="147" t="s">
        <v>612</v>
      </c>
      <c r="G644" s="148" t="s">
        <v>137</v>
      </c>
      <c r="H644" s="149">
        <v>3069.9780000000001</v>
      </c>
      <c r="I644" s="150"/>
      <c r="J644" s="151">
        <f>ROUND($I$644*$H$644,1)</f>
        <v>0</v>
      </c>
      <c r="K644" s="147" t="s">
        <v>138</v>
      </c>
      <c r="L644" s="43"/>
      <c r="M644" s="152"/>
      <c r="N644" s="153" t="s">
        <v>38</v>
      </c>
      <c r="O644" s="24"/>
      <c r="P644" s="154">
        <f>$O$644*$H$644</f>
        <v>0</v>
      </c>
      <c r="Q644" s="154">
        <v>2.0000000000000001E-4</v>
      </c>
      <c r="R644" s="154">
        <f>$Q$644*$H$644</f>
        <v>0.61399560000000009</v>
      </c>
      <c r="S644" s="154">
        <v>0</v>
      </c>
      <c r="T644" s="155">
        <f>$S$644*$H$644</f>
        <v>0</v>
      </c>
      <c r="AR644" s="89" t="s">
        <v>266</v>
      </c>
      <c r="AT644" s="89" t="s">
        <v>134</v>
      </c>
      <c r="AU644" s="89" t="s">
        <v>75</v>
      </c>
      <c r="AY644" s="6" t="s">
        <v>131</v>
      </c>
      <c r="BE644" s="156">
        <f>IF($N$644="základní",$J$644,0)</f>
        <v>0</v>
      </c>
      <c r="BF644" s="156">
        <f>IF($N$644="snížená",$J$644,0)</f>
        <v>0</v>
      </c>
      <c r="BG644" s="156">
        <f>IF($N$644="zákl. přenesená",$J$644,0)</f>
        <v>0</v>
      </c>
      <c r="BH644" s="156">
        <f>IF($N$644="sníž. přenesená",$J$644,0)</f>
        <v>0</v>
      </c>
      <c r="BI644" s="156">
        <f>IF($N$644="nulová",$J$644,0)</f>
        <v>0</v>
      </c>
      <c r="BJ644" s="89" t="s">
        <v>71</v>
      </c>
      <c r="BK644" s="156">
        <f>ROUND($I$644*$H$644,1)</f>
        <v>0</v>
      </c>
      <c r="BL644" s="89" t="s">
        <v>266</v>
      </c>
      <c r="BM644" s="89" t="s">
        <v>613</v>
      </c>
    </row>
    <row r="645" spans="2:65" s="6" customFormat="1" ht="15.75" customHeight="1" x14ac:dyDescent="0.3">
      <c r="B645" s="157"/>
      <c r="C645" s="158"/>
      <c r="D645" s="159" t="s">
        <v>140</v>
      </c>
      <c r="E645" s="160"/>
      <c r="F645" s="160" t="s">
        <v>614</v>
      </c>
      <c r="G645" s="158"/>
      <c r="H645" s="158"/>
      <c r="J645" s="158"/>
      <c r="K645" s="158"/>
      <c r="L645" s="161"/>
      <c r="M645" s="162"/>
      <c r="N645" s="158"/>
      <c r="O645" s="158"/>
      <c r="P645" s="158"/>
      <c r="Q645" s="158"/>
      <c r="R645" s="158"/>
      <c r="S645" s="158"/>
      <c r="T645" s="163"/>
      <c r="AT645" s="164" t="s">
        <v>140</v>
      </c>
      <c r="AU645" s="164" t="s">
        <v>75</v>
      </c>
      <c r="AV645" s="164" t="s">
        <v>71</v>
      </c>
      <c r="AW645" s="164" t="s">
        <v>95</v>
      </c>
      <c r="AX645" s="164" t="s">
        <v>67</v>
      </c>
      <c r="AY645" s="164" t="s">
        <v>131</v>
      </c>
    </row>
    <row r="646" spans="2:65" s="6" customFormat="1" ht="15.75" customHeight="1" x14ac:dyDescent="0.3">
      <c r="B646" s="157"/>
      <c r="C646" s="158"/>
      <c r="D646" s="167" t="s">
        <v>140</v>
      </c>
      <c r="E646" s="158"/>
      <c r="F646" s="160" t="s">
        <v>141</v>
      </c>
      <c r="G646" s="158"/>
      <c r="H646" s="158"/>
      <c r="J646" s="158"/>
      <c r="K646" s="158"/>
      <c r="L646" s="161"/>
      <c r="M646" s="162"/>
      <c r="N646" s="158"/>
      <c r="O646" s="158"/>
      <c r="P646" s="158"/>
      <c r="Q646" s="158"/>
      <c r="R646" s="158"/>
      <c r="S646" s="158"/>
      <c r="T646" s="163"/>
      <c r="AT646" s="164" t="s">
        <v>140</v>
      </c>
      <c r="AU646" s="164" t="s">
        <v>75</v>
      </c>
      <c r="AV646" s="164" t="s">
        <v>71</v>
      </c>
      <c r="AW646" s="164" t="s">
        <v>95</v>
      </c>
      <c r="AX646" s="164" t="s">
        <v>67</v>
      </c>
      <c r="AY646" s="164" t="s">
        <v>131</v>
      </c>
    </row>
    <row r="647" spans="2:65" s="6" customFormat="1" ht="15.75" customHeight="1" x14ac:dyDescent="0.3">
      <c r="B647" s="165"/>
      <c r="C647" s="166"/>
      <c r="D647" s="167" t="s">
        <v>140</v>
      </c>
      <c r="E647" s="166"/>
      <c r="F647" s="168" t="s">
        <v>142</v>
      </c>
      <c r="G647" s="166"/>
      <c r="H647" s="169">
        <v>35.61</v>
      </c>
      <c r="J647" s="166"/>
      <c r="K647" s="166"/>
      <c r="L647" s="170"/>
      <c r="M647" s="171"/>
      <c r="N647" s="166"/>
      <c r="O647" s="166"/>
      <c r="P647" s="166"/>
      <c r="Q647" s="166"/>
      <c r="R647" s="166"/>
      <c r="S647" s="166"/>
      <c r="T647" s="172"/>
      <c r="AT647" s="173" t="s">
        <v>140</v>
      </c>
      <c r="AU647" s="173" t="s">
        <v>75</v>
      </c>
      <c r="AV647" s="173" t="s">
        <v>75</v>
      </c>
      <c r="AW647" s="173" t="s">
        <v>95</v>
      </c>
      <c r="AX647" s="173" t="s">
        <v>67</v>
      </c>
      <c r="AY647" s="173" t="s">
        <v>131</v>
      </c>
    </row>
    <row r="648" spans="2:65" s="6" customFormat="1" ht="15.75" customHeight="1" x14ac:dyDescent="0.3">
      <c r="B648" s="165"/>
      <c r="C648" s="166"/>
      <c r="D648" s="167" t="s">
        <v>140</v>
      </c>
      <c r="E648" s="166"/>
      <c r="F648" s="168" t="s">
        <v>143</v>
      </c>
      <c r="G648" s="166"/>
      <c r="H648" s="169">
        <v>23.36</v>
      </c>
      <c r="J648" s="166"/>
      <c r="K648" s="166"/>
      <c r="L648" s="170"/>
      <c r="M648" s="171"/>
      <c r="N648" s="166"/>
      <c r="O648" s="166"/>
      <c r="P648" s="166"/>
      <c r="Q648" s="166"/>
      <c r="R648" s="166"/>
      <c r="S648" s="166"/>
      <c r="T648" s="172"/>
      <c r="AT648" s="173" t="s">
        <v>140</v>
      </c>
      <c r="AU648" s="173" t="s">
        <v>75</v>
      </c>
      <c r="AV648" s="173" t="s">
        <v>75</v>
      </c>
      <c r="AW648" s="173" t="s">
        <v>95</v>
      </c>
      <c r="AX648" s="173" t="s">
        <v>67</v>
      </c>
      <c r="AY648" s="173" t="s">
        <v>131</v>
      </c>
    </row>
    <row r="649" spans="2:65" s="6" customFormat="1" ht="15.75" customHeight="1" x14ac:dyDescent="0.3">
      <c r="B649" s="165"/>
      <c r="C649" s="166"/>
      <c r="D649" s="167" t="s">
        <v>140</v>
      </c>
      <c r="E649" s="166"/>
      <c r="F649" s="168" t="s">
        <v>144</v>
      </c>
      <c r="G649" s="166"/>
      <c r="H649" s="169">
        <v>74.25</v>
      </c>
      <c r="J649" s="166"/>
      <c r="K649" s="166"/>
      <c r="L649" s="170"/>
      <c r="M649" s="171"/>
      <c r="N649" s="166"/>
      <c r="O649" s="166"/>
      <c r="P649" s="166"/>
      <c r="Q649" s="166"/>
      <c r="R649" s="166"/>
      <c r="S649" s="166"/>
      <c r="T649" s="172"/>
      <c r="AT649" s="173" t="s">
        <v>140</v>
      </c>
      <c r="AU649" s="173" t="s">
        <v>75</v>
      </c>
      <c r="AV649" s="173" t="s">
        <v>75</v>
      </c>
      <c r="AW649" s="173" t="s">
        <v>95</v>
      </c>
      <c r="AX649" s="173" t="s">
        <v>67</v>
      </c>
      <c r="AY649" s="173" t="s">
        <v>131</v>
      </c>
    </row>
    <row r="650" spans="2:65" s="6" customFormat="1" ht="15.75" customHeight="1" x14ac:dyDescent="0.3">
      <c r="B650" s="165"/>
      <c r="C650" s="166"/>
      <c r="D650" s="167" t="s">
        <v>140</v>
      </c>
      <c r="E650" s="166"/>
      <c r="F650" s="168" t="s">
        <v>145</v>
      </c>
      <c r="G650" s="166"/>
      <c r="H650" s="169">
        <v>119.85</v>
      </c>
      <c r="J650" s="166"/>
      <c r="K650" s="166"/>
      <c r="L650" s="170"/>
      <c r="M650" s="171"/>
      <c r="N650" s="166"/>
      <c r="O650" s="166"/>
      <c r="P650" s="166"/>
      <c r="Q650" s="166"/>
      <c r="R650" s="166"/>
      <c r="S650" s="166"/>
      <c r="T650" s="172"/>
      <c r="AT650" s="173" t="s">
        <v>140</v>
      </c>
      <c r="AU650" s="173" t="s">
        <v>75</v>
      </c>
      <c r="AV650" s="173" t="s">
        <v>75</v>
      </c>
      <c r="AW650" s="173" t="s">
        <v>95</v>
      </c>
      <c r="AX650" s="173" t="s">
        <v>67</v>
      </c>
      <c r="AY650" s="173" t="s">
        <v>131</v>
      </c>
    </row>
    <row r="651" spans="2:65" s="6" customFormat="1" ht="15.75" customHeight="1" x14ac:dyDescent="0.3">
      <c r="B651" s="165"/>
      <c r="C651" s="166"/>
      <c r="D651" s="167" t="s">
        <v>140</v>
      </c>
      <c r="E651" s="166"/>
      <c r="F651" s="168" t="s">
        <v>146</v>
      </c>
      <c r="G651" s="166"/>
      <c r="H651" s="169">
        <v>18.440000000000001</v>
      </c>
      <c r="J651" s="166"/>
      <c r="K651" s="166"/>
      <c r="L651" s="170"/>
      <c r="M651" s="171"/>
      <c r="N651" s="166"/>
      <c r="O651" s="166"/>
      <c r="P651" s="166"/>
      <c r="Q651" s="166"/>
      <c r="R651" s="166"/>
      <c r="S651" s="166"/>
      <c r="T651" s="172"/>
      <c r="AT651" s="173" t="s">
        <v>140</v>
      </c>
      <c r="AU651" s="173" t="s">
        <v>75</v>
      </c>
      <c r="AV651" s="173" t="s">
        <v>75</v>
      </c>
      <c r="AW651" s="173" t="s">
        <v>95</v>
      </c>
      <c r="AX651" s="173" t="s">
        <v>67</v>
      </c>
      <c r="AY651" s="173" t="s">
        <v>131</v>
      </c>
    </row>
    <row r="652" spans="2:65" s="6" customFormat="1" ht="15.75" customHeight="1" x14ac:dyDescent="0.3">
      <c r="B652" s="165"/>
      <c r="C652" s="166"/>
      <c r="D652" s="167" t="s">
        <v>140</v>
      </c>
      <c r="E652" s="166"/>
      <c r="F652" s="168" t="s">
        <v>147</v>
      </c>
      <c r="G652" s="166"/>
      <c r="H652" s="169">
        <v>192.56</v>
      </c>
      <c r="J652" s="166"/>
      <c r="K652" s="166"/>
      <c r="L652" s="170"/>
      <c r="M652" s="171"/>
      <c r="N652" s="166"/>
      <c r="O652" s="166"/>
      <c r="P652" s="166"/>
      <c r="Q652" s="166"/>
      <c r="R652" s="166"/>
      <c r="S652" s="166"/>
      <c r="T652" s="172"/>
      <c r="AT652" s="173" t="s">
        <v>140</v>
      </c>
      <c r="AU652" s="173" t="s">
        <v>75</v>
      </c>
      <c r="AV652" s="173" t="s">
        <v>75</v>
      </c>
      <c r="AW652" s="173" t="s">
        <v>95</v>
      </c>
      <c r="AX652" s="173" t="s">
        <v>67</v>
      </c>
      <c r="AY652" s="173" t="s">
        <v>131</v>
      </c>
    </row>
    <row r="653" spans="2:65" s="6" customFormat="1" ht="15.75" customHeight="1" x14ac:dyDescent="0.3">
      <c r="B653" s="165"/>
      <c r="C653" s="166"/>
      <c r="D653" s="167" t="s">
        <v>140</v>
      </c>
      <c r="E653" s="166"/>
      <c r="F653" s="168" t="s">
        <v>148</v>
      </c>
      <c r="G653" s="166"/>
      <c r="H653" s="169">
        <v>280.56</v>
      </c>
      <c r="J653" s="166"/>
      <c r="K653" s="166"/>
      <c r="L653" s="170"/>
      <c r="M653" s="171"/>
      <c r="N653" s="166"/>
      <c r="O653" s="166"/>
      <c r="P653" s="166"/>
      <c r="Q653" s="166"/>
      <c r="R653" s="166"/>
      <c r="S653" s="166"/>
      <c r="T653" s="172"/>
      <c r="AT653" s="173" t="s">
        <v>140</v>
      </c>
      <c r="AU653" s="173" t="s">
        <v>75</v>
      </c>
      <c r="AV653" s="173" t="s">
        <v>75</v>
      </c>
      <c r="AW653" s="173" t="s">
        <v>95</v>
      </c>
      <c r="AX653" s="173" t="s">
        <v>67</v>
      </c>
      <c r="AY653" s="173" t="s">
        <v>131</v>
      </c>
    </row>
    <row r="654" spans="2:65" s="6" customFormat="1" ht="15.75" customHeight="1" x14ac:dyDescent="0.3">
      <c r="B654" s="157"/>
      <c r="C654" s="158"/>
      <c r="D654" s="167" t="s">
        <v>140</v>
      </c>
      <c r="E654" s="158"/>
      <c r="F654" s="160" t="s">
        <v>149</v>
      </c>
      <c r="G654" s="158"/>
      <c r="H654" s="158"/>
      <c r="J654" s="158"/>
      <c r="K654" s="158"/>
      <c r="L654" s="161"/>
      <c r="M654" s="162"/>
      <c r="N654" s="158"/>
      <c r="O654" s="158"/>
      <c r="P654" s="158"/>
      <c r="Q654" s="158"/>
      <c r="R654" s="158"/>
      <c r="S654" s="158"/>
      <c r="T654" s="163"/>
      <c r="AT654" s="164" t="s">
        <v>140</v>
      </c>
      <c r="AU654" s="164" t="s">
        <v>75</v>
      </c>
      <c r="AV654" s="164" t="s">
        <v>71</v>
      </c>
      <c r="AW654" s="164" t="s">
        <v>95</v>
      </c>
      <c r="AX654" s="164" t="s">
        <v>67</v>
      </c>
      <c r="AY654" s="164" t="s">
        <v>131</v>
      </c>
    </row>
    <row r="655" spans="2:65" s="6" customFormat="1" ht="15.75" customHeight="1" x14ac:dyDescent="0.3">
      <c r="B655" s="165"/>
      <c r="C655" s="166"/>
      <c r="D655" s="167" t="s">
        <v>140</v>
      </c>
      <c r="E655" s="166"/>
      <c r="F655" s="168" t="s">
        <v>150</v>
      </c>
      <c r="G655" s="166"/>
      <c r="H655" s="169">
        <v>398.08300000000003</v>
      </c>
      <c r="J655" s="166"/>
      <c r="K655" s="166"/>
      <c r="L655" s="170"/>
      <c r="M655" s="171"/>
      <c r="N655" s="166"/>
      <c r="O655" s="166"/>
      <c r="P655" s="166"/>
      <c r="Q655" s="166"/>
      <c r="R655" s="166"/>
      <c r="S655" s="166"/>
      <c r="T655" s="172"/>
      <c r="AT655" s="173" t="s">
        <v>140</v>
      </c>
      <c r="AU655" s="173" t="s">
        <v>75</v>
      </c>
      <c r="AV655" s="173" t="s">
        <v>75</v>
      </c>
      <c r="AW655" s="173" t="s">
        <v>95</v>
      </c>
      <c r="AX655" s="173" t="s">
        <v>67</v>
      </c>
      <c r="AY655" s="173" t="s">
        <v>131</v>
      </c>
    </row>
    <row r="656" spans="2:65" s="6" customFormat="1" ht="15.75" customHeight="1" x14ac:dyDescent="0.3">
      <c r="B656" s="182"/>
      <c r="C656" s="183"/>
      <c r="D656" s="167" t="s">
        <v>140</v>
      </c>
      <c r="E656" s="183"/>
      <c r="F656" s="184" t="s">
        <v>246</v>
      </c>
      <c r="G656" s="183"/>
      <c r="H656" s="185">
        <v>1142.713</v>
      </c>
      <c r="J656" s="183"/>
      <c r="K656" s="183"/>
      <c r="L656" s="186"/>
      <c r="M656" s="187"/>
      <c r="N656" s="183"/>
      <c r="O656" s="183"/>
      <c r="P656" s="183"/>
      <c r="Q656" s="183"/>
      <c r="R656" s="183"/>
      <c r="S656" s="183"/>
      <c r="T656" s="188"/>
      <c r="AT656" s="189" t="s">
        <v>140</v>
      </c>
      <c r="AU656" s="189" t="s">
        <v>75</v>
      </c>
      <c r="AV656" s="189" t="s">
        <v>78</v>
      </c>
      <c r="AW656" s="189" t="s">
        <v>95</v>
      </c>
      <c r="AX656" s="189" t="s">
        <v>67</v>
      </c>
      <c r="AY656" s="189" t="s">
        <v>131</v>
      </c>
    </row>
    <row r="657" spans="2:51" s="6" customFormat="1" ht="15.75" customHeight="1" x14ac:dyDescent="0.3">
      <c r="B657" s="157"/>
      <c r="C657" s="158"/>
      <c r="D657" s="167" t="s">
        <v>140</v>
      </c>
      <c r="E657" s="158"/>
      <c r="F657" s="160" t="s">
        <v>163</v>
      </c>
      <c r="G657" s="158"/>
      <c r="H657" s="158"/>
      <c r="J657" s="158"/>
      <c r="K657" s="158"/>
      <c r="L657" s="161"/>
      <c r="M657" s="162"/>
      <c r="N657" s="158"/>
      <c r="O657" s="158"/>
      <c r="P657" s="158"/>
      <c r="Q657" s="158"/>
      <c r="R657" s="158"/>
      <c r="S657" s="158"/>
      <c r="T657" s="163"/>
      <c r="AT657" s="164" t="s">
        <v>140</v>
      </c>
      <c r="AU657" s="164" t="s">
        <v>75</v>
      </c>
      <c r="AV657" s="164" t="s">
        <v>71</v>
      </c>
      <c r="AW657" s="164" t="s">
        <v>95</v>
      </c>
      <c r="AX657" s="164" t="s">
        <v>67</v>
      </c>
      <c r="AY657" s="164" t="s">
        <v>131</v>
      </c>
    </row>
    <row r="658" spans="2:51" s="6" customFormat="1" ht="15.75" customHeight="1" x14ac:dyDescent="0.3">
      <c r="B658" s="165"/>
      <c r="C658" s="166"/>
      <c r="D658" s="167" t="s">
        <v>140</v>
      </c>
      <c r="E658" s="166"/>
      <c r="F658" s="168" t="s">
        <v>164</v>
      </c>
      <c r="G658" s="166"/>
      <c r="H658" s="169">
        <v>112.346</v>
      </c>
      <c r="J658" s="166"/>
      <c r="K658" s="166"/>
      <c r="L658" s="170"/>
      <c r="M658" s="171"/>
      <c r="N658" s="166"/>
      <c r="O658" s="166"/>
      <c r="P658" s="166"/>
      <c r="Q658" s="166"/>
      <c r="R658" s="166"/>
      <c r="S658" s="166"/>
      <c r="T658" s="172"/>
      <c r="AT658" s="173" t="s">
        <v>140</v>
      </c>
      <c r="AU658" s="173" t="s">
        <v>75</v>
      </c>
      <c r="AV658" s="173" t="s">
        <v>75</v>
      </c>
      <c r="AW658" s="173" t="s">
        <v>95</v>
      </c>
      <c r="AX658" s="173" t="s">
        <v>67</v>
      </c>
      <c r="AY658" s="173" t="s">
        <v>131</v>
      </c>
    </row>
    <row r="659" spans="2:51" s="6" customFormat="1" ht="15.75" customHeight="1" x14ac:dyDescent="0.3">
      <c r="B659" s="165"/>
      <c r="C659" s="166"/>
      <c r="D659" s="167" t="s">
        <v>140</v>
      </c>
      <c r="E659" s="166"/>
      <c r="F659" s="168" t="s">
        <v>165</v>
      </c>
      <c r="G659" s="166"/>
      <c r="H659" s="169">
        <v>-7.2</v>
      </c>
      <c r="J659" s="166"/>
      <c r="K659" s="166"/>
      <c r="L659" s="170"/>
      <c r="M659" s="171"/>
      <c r="N659" s="166"/>
      <c r="O659" s="166"/>
      <c r="P659" s="166"/>
      <c r="Q659" s="166"/>
      <c r="R659" s="166"/>
      <c r="S659" s="166"/>
      <c r="T659" s="172"/>
      <c r="AT659" s="173" t="s">
        <v>140</v>
      </c>
      <c r="AU659" s="173" t="s">
        <v>75</v>
      </c>
      <c r="AV659" s="173" t="s">
        <v>75</v>
      </c>
      <c r="AW659" s="173" t="s">
        <v>95</v>
      </c>
      <c r="AX659" s="173" t="s">
        <v>67</v>
      </c>
      <c r="AY659" s="173" t="s">
        <v>131</v>
      </c>
    </row>
    <row r="660" spans="2:51" s="6" customFormat="1" ht="15.75" customHeight="1" x14ac:dyDescent="0.3">
      <c r="B660" s="165"/>
      <c r="C660" s="166"/>
      <c r="D660" s="167" t="s">
        <v>140</v>
      </c>
      <c r="E660" s="166"/>
      <c r="F660" s="168" t="s">
        <v>166</v>
      </c>
      <c r="G660" s="166"/>
      <c r="H660" s="169">
        <v>-1.4</v>
      </c>
      <c r="J660" s="166"/>
      <c r="K660" s="166"/>
      <c r="L660" s="170"/>
      <c r="M660" s="171"/>
      <c r="N660" s="166"/>
      <c r="O660" s="166"/>
      <c r="P660" s="166"/>
      <c r="Q660" s="166"/>
      <c r="R660" s="166"/>
      <c r="S660" s="166"/>
      <c r="T660" s="172"/>
      <c r="AT660" s="173" t="s">
        <v>140</v>
      </c>
      <c r="AU660" s="173" t="s">
        <v>75</v>
      </c>
      <c r="AV660" s="173" t="s">
        <v>75</v>
      </c>
      <c r="AW660" s="173" t="s">
        <v>95</v>
      </c>
      <c r="AX660" s="173" t="s">
        <v>67</v>
      </c>
      <c r="AY660" s="173" t="s">
        <v>131</v>
      </c>
    </row>
    <row r="661" spans="2:51" s="6" customFormat="1" ht="15.75" customHeight="1" x14ac:dyDescent="0.3">
      <c r="B661" s="165"/>
      <c r="C661" s="166"/>
      <c r="D661" s="167" t="s">
        <v>140</v>
      </c>
      <c r="E661" s="166"/>
      <c r="F661" s="168" t="s">
        <v>167</v>
      </c>
      <c r="G661" s="166"/>
      <c r="H661" s="169">
        <v>-2.1</v>
      </c>
      <c r="J661" s="166"/>
      <c r="K661" s="166"/>
      <c r="L661" s="170"/>
      <c r="M661" s="171"/>
      <c r="N661" s="166"/>
      <c r="O661" s="166"/>
      <c r="P661" s="166"/>
      <c r="Q661" s="166"/>
      <c r="R661" s="166"/>
      <c r="S661" s="166"/>
      <c r="T661" s="172"/>
      <c r="AT661" s="173" t="s">
        <v>140</v>
      </c>
      <c r="AU661" s="173" t="s">
        <v>75</v>
      </c>
      <c r="AV661" s="173" t="s">
        <v>75</v>
      </c>
      <c r="AW661" s="173" t="s">
        <v>95</v>
      </c>
      <c r="AX661" s="173" t="s">
        <v>67</v>
      </c>
      <c r="AY661" s="173" t="s">
        <v>131</v>
      </c>
    </row>
    <row r="662" spans="2:51" s="6" customFormat="1" ht="15.75" customHeight="1" x14ac:dyDescent="0.3">
      <c r="B662" s="165"/>
      <c r="C662" s="166"/>
      <c r="D662" s="167" t="s">
        <v>140</v>
      </c>
      <c r="E662" s="166"/>
      <c r="F662" s="168" t="s">
        <v>168</v>
      </c>
      <c r="G662" s="166"/>
      <c r="H662" s="169">
        <v>-6</v>
      </c>
      <c r="J662" s="166"/>
      <c r="K662" s="166"/>
      <c r="L662" s="170"/>
      <c r="M662" s="171"/>
      <c r="N662" s="166"/>
      <c r="O662" s="166"/>
      <c r="P662" s="166"/>
      <c r="Q662" s="166"/>
      <c r="R662" s="166"/>
      <c r="S662" s="166"/>
      <c r="T662" s="172"/>
      <c r="AT662" s="173" t="s">
        <v>140</v>
      </c>
      <c r="AU662" s="173" t="s">
        <v>75</v>
      </c>
      <c r="AV662" s="173" t="s">
        <v>75</v>
      </c>
      <c r="AW662" s="173" t="s">
        <v>95</v>
      </c>
      <c r="AX662" s="173" t="s">
        <v>67</v>
      </c>
      <c r="AY662" s="173" t="s">
        <v>131</v>
      </c>
    </row>
    <row r="663" spans="2:51" s="6" customFormat="1" ht="15.75" customHeight="1" x14ac:dyDescent="0.3">
      <c r="B663" s="165"/>
      <c r="C663" s="166"/>
      <c r="D663" s="167" t="s">
        <v>140</v>
      </c>
      <c r="E663" s="166"/>
      <c r="F663" s="168" t="s">
        <v>169</v>
      </c>
      <c r="G663" s="166"/>
      <c r="H663" s="169">
        <v>101.26300000000001</v>
      </c>
      <c r="J663" s="166"/>
      <c r="K663" s="166"/>
      <c r="L663" s="170"/>
      <c r="M663" s="171"/>
      <c r="N663" s="166"/>
      <c r="O663" s="166"/>
      <c r="P663" s="166"/>
      <c r="Q663" s="166"/>
      <c r="R663" s="166"/>
      <c r="S663" s="166"/>
      <c r="T663" s="172"/>
      <c r="AT663" s="173" t="s">
        <v>140</v>
      </c>
      <c r="AU663" s="173" t="s">
        <v>75</v>
      </c>
      <c r="AV663" s="173" t="s">
        <v>75</v>
      </c>
      <c r="AW663" s="173" t="s">
        <v>95</v>
      </c>
      <c r="AX663" s="173" t="s">
        <v>67</v>
      </c>
      <c r="AY663" s="173" t="s">
        <v>131</v>
      </c>
    </row>
    <row r="664" spans="2:51" s="6" customFormat="1" ht="15.75" customHeight="1" x14ac:dyDescent="0.3">
      <c r="B664" s="165"/>
      <c r="C664" s="166"/>
      <c r="D664" s="167" t="s">
        <v>140</v>
      </c>
      <c r="E664" s="166"/>
      <c r="F664" s="168" t="s">
        <v>170</v>
      </c>
      <c r="G664" s="166"/>
      <c r="H664" s="169">
        <v>-2.17</v>
      </c>
      <c r="J664" s="166"/>
      <c r="K664" s="166"/>
      <c r="L664" s="170"/>
      <c r="M664" s="171"/>
      <c r="N664" s="166"/>
      <c r="O664" s="166"/>
      <c r="P664" s="166"/>
      <c r="Q664" s="166"/>
      <c r="R664" s="166"/>
      <c r="S664" s="166"/>
      <c r="T664" s="172"/>
      <c r="AT664" s="173" t="s">
        <v>140</v>
      </c>
      <c r="AU664" s="173" t="s">
        <v>75</v>
      </c>
      <c r="AV664" s="173" t="s">
        <v>75</v>
      </c>
      <c r="AW664" s="173" t="s">
        <v>95</v>
      </c>
      <c r="AX664" s="173" t="s">
        <v>67</v>
      </c>
      <c r="AY664" s="173" t="s">
        <v>131</v>
      </c>
    </row>
    <row r="665" spans="2:51" s="6" customFormat="1" ht="15.75" customHeight="1" x14ac:dyDescent="0.3">
      <c r="B665" s="165"/>
      <c r="C665" s="166"/>
      <c r="D665" s="167" t="s">
        <v>140</v>
      </c>
      <c r="E665" s="166"/>
      <c r="F665" s="168" t="s">
        <v>171</v>
      </c>
      <c r="G665" s="166"/>
      <c r="H665" s="169">
        <v>-4.2</v>
      </c>
      <c r="J665" s="166"/>
      <c r="K665" s="166"/>
      <c r="L665" s="170"/>
      <c r="M665" s="171"/>
      <c r="N665" s="166"/>
      <c r="O665" s="166"/>
      <c r="P665" s="166"/>
      <c r="Q665" s="166"/>
      <c r="R665" s="166"/>
      <c r="S665" s="166"/>
      <c r="T665" s="172"/>
      <c r="AT665" s="173" t="s">
        <v>140</v>
      </c>
      <c r="AU665" s="173" t="s">
        <v>75</v>
      </c>
      <c r="AV665" s="173" t="s">
        <v>75</v>
      </c>
      <c r="AW665" s="173" t="s">
        <v>95</v>
      </c>
      <c r="AX665" s="173" t="s">
        <v>67</v>
      </c>
      <c r="AY665" s="173" t="s">
        <v>131</v>
      </c>
    </row>
    <row r="666" spans="2:51" s="6" customFormat="1" ht="15.75" customHeight="1" x14ac:dyDescent="0.3">
      <c r="B666" s="165"/>
      <c r="C666" s="166"/>
      <c r="D666" s="167" t="s">
        <v>140</v>
      </c>
      <c r="E666" s="166"/>
      <c r="F666" s="168" t="s">
        <v>165</v>
      </c>
      <c r="G666" s="166"/>
      <c r="H666" s="169">
        <v>-7.2</v>
      </c>
      <c r="J666" s="166"/>
      <c r="K666" s="166"/>
      <c r="L666" s="170"/>
      <c r="M666" s="171"/>
      <c r="N666" s="166"/>
      <c r="O666" s="166"/>
      <c r="P666" s="166"/>
      <c r="Q666" s="166"/>
      <c r="R666" s="166"/>
      <c r="S666" s="166"/>
      <c r="T666" s="172"/>
      <c r="AT666" s="173" t="s">
        <v>140</v>
      </c>
      <c r="AU666" s="173" t="s">
        <v>75</v>
      </c>
      <c r="AV666" s="173" t="s">
        <v>75</v>
      </c>
      <c r="AW666" s="173" t="s">
        <v>95</v>
      </c>
      <c r="AX666" s="173" t="s">
        <v>67</v>
      </c>
      <c r="AY666" s="173" t="s">
        <v>131</v>
      </c>
    </row>
    <row r="667" spans="2:51" s="6" customFormat="1" ht="15.75" customHeight="1" x14ac:dyDescent="0.3">
      <c r="B667" s="165"/>
      <c r="C667" s="166"/>
      <c r="D667" s="167" t="s">
        <v>140</v>
      </c>
      <c r="E667" s="166"/>
      <c r="F667" s="168" t="s">
        <v>172</v>
      </c>
      <c r="G667" s="166"/>
      <c r="H667" s="169">
        <v>-3</v>
      </c>
      <c r="J667" s="166"/>
      <c r="K667" s="166"/>
      <c r="L667" s="170"/>
      <c r="M667" s="171"/>
      <c r="N667" s="166"/>
      <c r="O667" s="166"/>
      <c r="P667" s="166"/>
      <c r="Q667" s="166"/>
      <c r="R667" s="166"/>
      <c r="S667" s="166"/>
      <c r="T667" s="172"/>
      <c r="AT667" s="173" t="s">
        <v>140</v>
      </c>
      <c r="AU667" s="173" t="s">
        <v>75</v>
      </c>
      <c r="AV667" s="173" t="s">
        <v>75</v>
      </c>
      <c r="AW667" s="173" t="s">
        <v>95</v>
      </c>
      <c r="AX667" s="173" t="s">
        <v>67</v>
      </c>
      <c r="AY667" s="173" t="s">
        <v>131</v>
      </c>
    </row>
    <row r="668" spans="2:51" s="6" customFormat="1" ht="15.75" customHeight="1" x14ac:dyDescent="0.3">
      <c r="B668" s="165"/>
      <c r="C668" s="166"/>
      <c r="D668" s="167" t="s">
        <v>140</v>
      </c>
      <c r="E668" s="166"/>
      <c r="F668" s="168" t="s">
        <v>173</v>
      </c>
      <c r="G668" s="166"/>
      <c r="H668" s="169">
        <v>167.02500000000001</v>
      </c>
      <c r="J668" s="166"/>
      <c r="K668" s="166"/>
      <c r="L668" s="170"/>
      <c r="M668" s="171"/>
      <c r="N668" s="166"/>
      <c r="O668" s="166"/>
      <c r="P668" s="166"/>
      <c r="Q668" s="166"/>
      <c r="R668" s="166"/>
      <c r="S668" s="166"/>
      <c r="T668" s="172"/>
      <c r="AT668" s="173" t="s">
        <v>140</v>
      </c>
      <c r="AU668" s="173" t="s">
        <v>75</v>
      </c>
      <c r="AV668" s="173" t="s">
        <v>75</v>
      </c>
      <c r="AW668" s="173" t="s">
        <v>95</v>
      </c>
      <c r="AX668" s="173" t="s">
        <v>67</v>
      </c>
      <c r="AY668" s="173" t="s">
        <v>131</v>
      </c>
    </row>
    <row r="669" spans="2:51" s="6" customFormat="1" ht="15.75" customHeight="1" x14ac:dyDescent="0.3">
      <c r="B669" s="165"/>
      <c r="C669" s="166"/>
      <c r="D669" s="167" t="s">
        <v>140</v>
      </c>
      <c r="E669" s="166"/>
      <c r="F669" s="168" t="s">
        <v>174</v>
      </c>
      <c r="G669" s="166"/>
      <c r="H669" s="169">
        <v>-5.4</v>
      </c>
      <c r="J669" s="166"/>
      <c r="K669" s="166"/>
      <c r="L669" s="170"/>
      <c r="M669" s="171"/>
      <c r="N669" s="166"/>
      <c r="O669" s="166"/>
      <c r="P669" s="166"/>
      <c r="Q669" s="166"/>
      <c r="R669" s="166"/>
      <c r="S669" s="166"/>
      <c r="T669" s="172"/>
      <c r="AT669" s="173" t="s">
        <v>140</v>
      </c>
      <c r="AU669" s="173" t="s">
        <v>75</v>
      </c>
      <c r="AV669" s="173" t="s">
        <v>75</v>
      </c>
      <c r="AW669" s="173" t="s">
        <v>95</v>
      </c>
      <c r="AX669" s="173" t="s">
        <v>67</v>
      </c>
      <c r="AY669" s="173" t="s">
        <v>131</v>
      </c>
    </row>
    <row r="670" spans="2:51" s="6" customFormat="1" ht="15.75" customHeight="1" x14ac:dyDescent="0.3">
      <c r="B670" s="165"/>
      <c r="C670" s="166"/>
      <c r="D670" s="167" t="s">
        <v>140</v>
      </c>
      <c r="E670" s="166"/>
      <c r="F670" s="168" t="s">
        <v>175</v>
      </c>
      <c r="G670" s="166"/>
      <c r="H670" s="169">
        <v>-7.5</v>
      </c>
      <c r="J670" s="166"/>
      <c r="K670" s="166"/>
      <c r="L670" s="170"/>
      <c r="M670" s="171"/>
      <c r="N670" s="166"/>
      <c r="O670" s="166"/>
      <c r="P670" s="166"/>
      <c r="Q670" s="166"/>
      <c r="R670" s="166"/>
      <c r="S670" s="166"/>
      <c r="T670" s="172"/>
      <c r="AT670" s="173" t="s">
        <v>140</v>
      </c>
      <c r="AU670" s="173" t="s">
        <v>75</v>
      </c>
      <c r="AV670" s="173" t="s">
        <v>75</v>
      </c>
      <c r="AW670" s="173" t="s">
        <v>95</v>
      </c>
      <c r="AX670" s="173" t="s">
        <v>67</v>
      </c>
      <c r="AY670" s="173" t="s">
        <v>131</v>
      </c>
    </row>
    <row r="671" spans="2:51" s="6" customFormat="1" ht="15.75" customHeight="1" x14ac:dyDescent="0.3">
      <c r="B671" s="165"/>
      <c r="C671" s="166"/>
      <c r="D671" s="167" t="s">
        <v>140</v>
      </c>
      <c r="E671" s="166"/>
      <c r="F671" s="168" t="s">
        <v>176</v>
      </c>
      <c r="G671" s="166"/>
      <c r="H671" s="169">
        <v>-9</v>
      </c>
      <c r="J671" s="166"/>
      <c r="K671" s="166"/>
      <c r="L671" s="170"/>
      <c r="M671" s="171"/>
      <c r="N671" s="166"/>
      <c r="O671" s="166"/>
      <c r="P671" s="166"/>
      <c r="Q671" s="166"/>
      <c r="R671" s="166"/>
      <c r="S671" s="166"/>
      <c r="T671" s="172"/>
      <c r="AT671" s="173" t="s">
        <v>140</v>
      </c>
      <c r="AU671" s="173" t="s">
        <v>75</v>
      </c>
      <c r="AV671" s="173" t="s">
        <v>75</v>
      </c>
      <c r="AW671" s="173" t="s">
        <v>95</v>
      </c>
      <c r="AX671" s="173" t="s">
        <v>67</v>
      </c>
      <c r="AY671" s="173" t="s">
        <v>131</v>
      </c>
    </row>
    <row r="672" spans="2:51" s="6" customFormat="1" ht="15.75" customHeight="1" x14ac:dyDescent="0.3">
      <c r="B672" s="165"/>
      <c r="C672" s="166"/>
      <c r="D672" s="167" t="s">
        <v>140</v>
      </c>
      <c r="E672" s="166"/>
      <c r="F672" s="168" t="s">
        <v>177</v>
      </c>
      <c r="G672" s="166"/>
      <c r="H672" s="169">
        <v>353.83100000000002</v>
      </c>
      <c r="J672" s="166"/>
      <c r="K672" s="166"/>
      <c r="L672" s="170"/>
      <c r="M672" s="171"/>
      <c r="N672" s="166"/>
      <c r="O672" s="166"/>
      <c r="P672" s="166"/>
      <c r="Q672" s="166"/>
      <c r="R672" s="166"/>
      <c r="S672" s="166"/>
      <c r="T672" s="172"/>
      <c r="AT672" s="173" t="s">
        <v>140</v>
      </c>
      <c r="AU672" s="173" t="s">
        <v>75</v>
      </c>
      <c r="AV672" s="173" t="s">
        <v>75</v>
      </c>
      <c r="AW672" s="173" t="s">
        <v>95</v>
      </c>
      <c r="AX672" s="173" t="s">
        <v>67</v>
      </c>
      <c r="AY672" s="173" t="s">
        <v>131</v>
      </c>
    </row>
    <row r="673" spans="2:51" s="6" customFormat="1" ht="15.75" customHeight="1" x14ac:dyDescent="0.3">
      <c r="B673" s="165"/>
      <c r="C673" s="166"/>
      <c r="D673" s="167" t="s">
        <v>140</v>
      </c>
      <c r="E673" s="166"/>
      <c r="F673" s="168" t="s">
        <v>178</v>
      </c>
      <c r="G673" s="166"/>
      <c r="H673" s="169">
        <v>-14</v>
      </c>
      <c r="J673" s="166"/>
      <c r="K673" s="166"/>
      <c r="L673" s="170"/>
      <c r="M673" s="171"/>
      <c r="N673" s="166"/>
      <c r="O673" s="166"/>
      <c r="P673" s="166"/>
      <c r="Q673" s="166"/>
      <c r="R673" s="166"/>
      <c r="S673" s="166"/>
      <c r="T673" s="172"/>
      <c r="AT673" s="173" t="s">
        <v>140</v>
      </c>
      <c r="AU673" s="173" t="s">
        <v>75</v>
      </c>
      <c r="AV673" s="173" t="s">
        <v>75</v>
      </c>
      <c r="AW673" s="173" t="s">
        <v>95</v>
      </c>
      <c r="AX673" s="173" t="s">
        <v>67</v>
      </c>
      <c r="AY673" s="173" t="s">
        <v>131</v>
      </c>
    </row>
    <row r="674" spans="2:51" s="6" customFormat="1" ht="15.75" customHeight="1" x14ac:dyDescent="0.3">
      <c r="B674" s="165"/>
      <c r="C674" s="166"/>
      <c r="D674" s="167" t="s">
        <v>140</v>
      </c>
      <c r="E674" s="166"/>
      <c r="F674" s="168" t="s">
        <v>179</v>
      </c>
      <c r="G674" s="166"/>
      <c r="H674" s="169">
        <v>-9</v>
      </c>
      <c r="J674" s="166"/>
      <c r="K674" s="166"/>
      <c r="L674" s="170"/>
      <c r="M674" s="171"/>
      <c r="N674" s="166"/>
      <c r="O674" s="166"/>
      <c r="P674" s="166"/>
      <c r="Q674" s="166"/>
      <c r="R674" s="166"/>
      <c r="S674" s="166"/>
      <c r="T674" s="172"/>
      <c r="AT674" s="173" t="s">
        <v>140</v>
      </c>
      <c r="AU674" s="173" t="s">
        <v>75</v>
      </c>
      <c r="AV674" s="173" t="s">
        <v>75</v>
      </c>
      <c r="AW674" s="173" t="s">
        <v>95</v>
      </c>
      <c r="AX674" s="173" t="s">
        <v>67</v>
      </c>
      <c r="AY674" s="173" t="s">
        <v>131</v>
      </c>
    </row>
    <row r="675" spans="2:51" s="6" customFormat="1" ht="15.75" customHeight="1" x14ac:dyDescent="0.3">
      <c r="B675" s="165"/>
      <c r="C675" s="166"/>
      <c r="D675" s="167" t="s">
        <v>140</v>
      </c>
      <c r="E675" s="166"/>
      <c r="F675" s="168" t="s">
        <v>180</v>
      </c>
      <c r="G675" s="166"/>
      <c r="H675" s="169">
        <v>-16</v>
      </c>
      <c r="J675" s="166"/>
      <c r="K675" s="166"/>
      <c r="L675" s="170"/>
      <c r="M675" s="171"/>
      <c r="N675" s="166"/>
      <c r="O675" s="166"/>
      <c r="P675" s="166"/>
      <c r="Q675" s="166"/>
      <c r="R675" s="166"/>
      <c r="S675" s="166"/>
      <c r="T675" s="172"/>
      <c r="AT675" s="173" t="s">
        <v>140</v>
      </c>
      <c r="AU675" s="173" t="s">
        <v>75</v>
      </c>
      <c r="AV675" s="173" t="s">
        <v>75</v>
      </c>
      <c r="AW675" s="173" t="s">
        <v>95</v>
      </c>
      <c r="AX675" s="173" t="s">
        <v>67</v>
      </c>
      <c r="AY675" s="173" t="s">
        <v>131</v>
      </c>
    </row>
    <row r="676" spans="2:51" s="6" customFormat="1" ht="15.75" customHeight="1" x14ac:dyDescent="0.3">
      <c r="B676" s="165"/>
      <c r="C676" s="166"/>
      <c r="D676" s="167" t="s">
        <v>140</v>
      </c>
      <c r="E676" s="166"/>
      <c r="F676" s="168" t="s">
        <v>181</v>
      </c>
      <c r="G676" s="166"/>
      <c r="H676" s="169">
        <v>-15</v>
      </c>
      <c r="J676" s="166"/>
      <c r="K676" s="166"/>
      <c r="L676" s="170"/>
      <c r="M676" s="171"/>
      <c r="N676" s="166"/>
      <c r="O676" s="166"/>
      <c r="P676" s="166"/>
      <c r="Q676" s="166"/>
      <c r="R676" s="166"/>
      <c r="S676" s="166"/>
      <c r="T676" s="172"/>
      <c r="AT676" s="173" t="s">
        <v>140</v>
      </c>
      <c r="AU676" s="173" t="s">
        <v>75</v>
      </c>
      <c r="AV676" s="173" t="s">
        <v>75</v>
      </c>
      <c r="AW676" s="173" t="s">
        <v>95</v>
      </c>
      <c r="AX676" s="173" t="s">
        <v>67</v>
      </c>
      <c r="AY676" s="173" t="s">
        <v>131</v>
      </c>
    </row>
    <row r="677" spans="2:51" s="6" customFormat="1" ht="15.75" customHeight="1" x14ac:dyDescent="0.3">
      <c r="B677" s="165"/>
      <c r="C677" s="166"/>
      <c r="D677" s="167" t="s">
        <v>140</v>
      </c>
      <c r="E677" s="166"/>
      <c r="F677" s="168" t="s">
        <v>182</v>
      </c>
      <c r="G677" s="166"/>
      <c r="H677" s="169">
        <v>84.677999999999997</v>
      </c>
      <c r="J677" s="166"/>
      <c r="K677" s="166"/>
      <c r="L677" s="170"/>
      <c r="M677" s="171"/>
      <c r="N677" s="166"/>
      <c r="O677" s="166"/>
      <c r="P677" s="166"/>
      <c r="Q677" s="166"/>
      <c r="R677" s="166"/>
      <c r="S677" s="166"/>
      <c r="T677" s="172"/>
      <c r="AT677" s="173" t="s">
        <v>140</v>
      </c>
      <c r="AU677" s="173" t="s">
        <v>75</v>
      </c>
      <c r="AV677" s="173" t="s">
        <v>75</v>
      </c>
      <c r="AW677" s="173" t="s">
        <v>95</v>
      </c>
      <c r="AX677" s="173" t="s">
        <v>67</v>
      </c>
      <c r="AY677" s="173" t="s">
        <v>131</v>
      </c>
    </row>
    <row r="678" spans="2:51" s="6" customFormat="1" ht="15.75" customHeight="1" x14ac:dyDescent="0.3">
      <c r="B678" s="165"/>
      <c r="C678" s="166"/>
      <c r="D678" s="167" t="s">
        <v>140</v>
      </c>
      <c r="E678" s="166"/>
      <c r="F678" s="168" t="s">
        <v>166</v>
      </c>
      <c r="G678" s="166"/>
      <c r="H678" s="169">
        <v>-1.4</v>
      </c>
      <c r="J678" s="166"/>
      <c r="K678" s="166"/>
      <c r="L678" s="170"/>
      <c r="M678" s="171"/>
      <c r="N678" s="166"/>
      <c r="O678" s="166"/>
      <c r="P678" s="166"/>
      <c r="Q678" s="166"/>
      <c r="R678" s="166"/>
      <c r="S678" s="166"/>
      <c r="T678" s="172"/>
      <c r="AT678" s="173" t="s">
        <v>140</v>
      </c>
      <c r="AU678" s="173" t="s">
        <v>75</v>
      </c>
      <c r="AV678" s="173" t="s">
        <v>75</v>
      </c>
      <c r="AW678" s="173" t="s">
        <v>95</v>
      </c>
      <c r="AX678" s="173" t="s">
        <v>67</v>
      </c>
      <c r="AY678" s="173" t="s">
        <v>131</v>
      </c>
    </row>
    <row r="679" spans="2:51" s="6" customFormat="1" ht="15.75" customHeight="1" x14ac:dyDescent="0.3">
      <c r="B679" s="165"/>
      <c r="C679" s="166"/>
      <c r="D679" s="167" t="s">
        <v>140</v>
      </c>
      <c r="E679" s="166"/>
      <c r="F679" s="168" t="s">
        <v>165</v>
      </c>
      <c r="G679" s="166"/>
      <c r="H679" s="169">
        <v>-7.2</v>
      </c>
      <c r="J679" s="166"/>
      <c r="K679" s="166"/>
      <c r="L679" s="170"/>
      <c r="M679" s="171"/>
      <c r="N679" s="166"/>
      <c r="O679" s="166"/>
      <c r="P679" s="166"/>
      <c r="Q679" s="166"/>
      <c r="R679" s="166"/>
      <c r="S679" s="166"/>
      <c r="T679" s="172"/>
      <c r="AT679" s="173" t="s">
        <v>140</v>
      </c>
      <c r="AU679" s="173" t="s">
        <v>75</v>
      </c>
      <c r="AV679" s="173" t="s">
        <v>75</v>
      </c>
      <c r="AW679" s="173" t="s">
        <v>95</v>
      </c>
      <c r="AX679" s="173" t="s">
        <v>67</v>
      </c>
      <c r="AY679" s="173" t="s">
        <v>131</v>
      </c>
    </row>
    <row r="680" spans="2:51" s="6" customFormat="1" ht="15.75" customHeight="1" x14ac:dyDescent="0.3">
      <c r="B680" s="165"/>
      <c r="C680" s="166"/>
      <c r="D680" s="167" t="s">
        <v>140</v>
      </c>
      <c r="E680" s="166"/>
      <c r="F680" s="168" t="s">
        <v>183</v>
      </c>
      <c r="G680" s="166"/>
      <c r="H680" s="169">
        <v>-2.4</v>
      </c>
      <c r="J680" s="166"/>
      <c r="K680" s="166"/>
      <c r="L680" s="170"/>
      <c r="M680" s="171"/>
      <c r="N680" s="166"/>
      <c r="O680" s="166"/>
      <c r="P680" s="166"/>
      <c r="Q680" s="166"/>
      <c r="R680" s="166"/>
      <c r="S680" s="166"/>
      <c r="T680" s="172"/>
      <c r="AT680" s="173" t="s">
        <v>140</v>
      </c>
      <c r="AU680" s="173" t="s">
        <v>75</v>
      </c>
      <c r="AV680" s="173" t="s">
        <v>75</v>
      </c>
      <c r="AW680" s="173" t="s">
        <v>95</v>
      </c>
      <c r="AX680" s="173" t="s">
        <v>67</v>
      </c>
      <c r="AY680" s="173" t="s">
        <v>131</v>
      </c>
    </row>
    <row r="681" spans="2:51" s="6" customFormat="1" ht="15.75" customHeight="1" x14ac:dyDescent="0.3">
      <c r="B681" s="165"/>
      <c r="C681" s="166"/>
      <c r="D681" s="167" t="s">
        <v>140</v>
      </c>
      <c r="E681" s="166"/>
      <c r="F681" s="168" t="s">
        <v>184</v>
      </c>
      <c r="G681" s="166"/>
      <c r="H681" s="169">
        <v>-2.5</v>
      </c>
      <c r="J681" s="166"/>
      <c r="K681" s="166"/>
      <c r="L681" s="170"/>
      <c r="M681" s="171"/>
      <c r="N681" s="166"/>
      <c r="O681" s="166"/>
      <c r="P681" s="166"/>
      <c r="Q681" s="166"/>
      <c r="R681" s="166"/>
      <c r="S681" s="166"/>
      <c r="T681" s="172"/>
      <c r="AT681" s="173" t="s">
        <v>140</v>
      </c>
      <c r="AU681" s="173" t="s">
        <v>75</v>
      </c>
      <c r="AV681" s="173" t="s">
        <v>75</v>
      </c>
      <c r="AW681" s="173" t="s">
        <v>95</v>
      </c>
      <c r="AX681" s="173" t="s">
        <v>67</v>
      </c>
      <c r="AY681" s="173" t="s">
        <v>131</v>
      </c>
    </row>
    <row r="682" spans="2:51" s="6" customFormat="1" ht="15.75" customHeight="1" x14ac:dyDescent="0.3">
      <c r="B682" s="165"/>
      <c r="C682" s="166"/>
      <c r="D682" s="167" t="s">
        <v>140</v>
      </c>
      <c r="E682" s="166"/>
      <c r="F682" s="168" t="s">
        <v>185</v>
      </c>
      <c r="G682" s="166"/>
      <c r="H682" s="169">
        <v>-3</v>
      </c>
      <c r="J682" s="166"/>
      <c r="K682" s="166"/>
      <c r="L682" s="170"/>
      <c r="M682" s="171"/>
      <c r="N682" s="166"/>
      <c r="O682" s="166"/>
      <c r="P682" s="166"/>
      <c r="Q682" s="166"/>
      <c r="R682" s="166"/>
      <c r="S682" s="166"/>
      <c r="T682" s="172"/>
      <c r="AT682" s="173" t="s">
        <v>140</v>
      </c>
      <c r="AU682" s="173" t="s">
        <v>75</v>
      </c>
      <c r="AV682" s="173" t="s">
        <v>75</v>
      </c>
      <c r="AW682" s="173" t="s">
        <v>95</v>
      </c>
      <c r="AX682" s="173" t="s">
        <v>67</v>
      </c>
      <c r="AY682" s="173" t="s">
        <v>131</v>
      </c>
    </row>
    <row r="683" spans="2:51" s="6" customFormat="1" ht="15.75" customHeight="1" x14ac:dyDescent="0.3">
      <c r="B683" s="165"/>
      <c r="C683" s="166"/>
      <c r="D683" s="167" t="s">
        <v>140</v>
      </c>
      <c r="E683" s="166"/>
      <c r="F683" s="168" t="s">
        <v>186</v>
      </c>
      <c r="G683" s="166"/>
      <c r="H683" s="169">
        <v>566.13</v>
      </c>
      <c r="J683" s="166"/>
      <c r="K683" s="166"/>
      <c r="L683" s="170"/>
      <c r="M683" s="171"/>
      <c r="N683" s="166"/>
      <c r="O683" s="166"/>
      <c r="P683" s="166"/>
      <c r="Q683" s="166"/>
      <c r="R683" s="166"/>
      <c r="S683" s="166"/>
      <c r="T683" s="172"/>
      <c r="AT683" s="173" t="s">
        <v>140</v>
      </c>
      <c r="AU683" s="173" t="s">
        <v>75</v>
      </c>
      <c r="AV683" s="173" t="s">
        <v>75</v>
      </c>
      <c r="AW683" s="173" t="s">
        <v>95</v>
      </c>
      <c r="AX683" s="173" t="s">
        <v>67</v>
      </c>
      <c r="AY683" s="173" t="s">
        <v>131</v>
      </c>
    </row>
    <row r="684" spans="2:51" s="6" customFormat="1" ht="15.75" customHeight="1" x14ac:dyDescent="0.3">
      <c r="B684" s="165"/>
      <c r="C684" s="166"/>
      <c r="D684" s="167" t="s">
        <v>140</v>
      </c>
      <c r="E684" s="166"/>
      <c r="F684" s="168" t="s">
        <v>187</v>
      </c>
      <c r="G684" s="166"/>
      <c r="H684" s="169">
        <v>-22.4</v>
      </c>
      <c r="J684" s="166"/>
      <c r="K684" s="166"/>
      <c r="L684" s="170"/>
      <c r="M684" s="171"/>
      <c r="N684" s="166"/>
      <c r="O684" s="166"/>
      <c r="P684" s="166"/>
      <c r="Q684" s="166"/>
      <c r="R684" s="166"/>
      <c r="S684" s="166"/>
      <c r="T684" s="172"/>
      <c r="AT684" s="173" t="s">
        <v>140</v>
      </c>
      <c r="AU684" s="173" t="s">
        <v>75</v>
      </c>
      <c r="AV684" s="173" t="s">
        <v>75</v>
      </c>
      <c r="AW684" s="173" t="s">
        <v>95</v>
      </c>
      <c r="AX684" s="173" t="s">
        <v>67</v>
      </c>
      <c r="AY684" s="173" t="s">
        <v>131</v>
      </c>
    </row>
    <row r="685" spans="2:51" s="6" customFormat="1" ht="15.75" customHeight="1" x14ac:dyDescent="0.3">
      <c r="B685" s="165"/>
      <c r="C685" s="166"/>
      <c r="D685" s="167" t="s">
        <v>140</v>
      </c>
      <c r="E685" s="166"/>
      <c r="F685" s="168" t="s">
        <v>188</v>
      </c>
      <c r="G685" s="166"/>
      <c r="H685" s="169">
        <v>-14.4</v>
      </c>
      <c r="J685" s="166"/>
      <c r="K685" s="166"/>
      <c r="L685" s="170"/>
      <c r="M685" s="171"/>
      <c r="N685" s="166"/>
      <c r="O685" s="166"/>
      <c r="P685" s="166"/>
      <c r="Q685" s="166"/>
      <c r="R685" s="166"/>
      <c r="S685" s="166"/>
      <c r="T685" s="172"/>
      <c r="AT685" s="173" t="s">
        <v>140</v>
      </c>
      <c r="AU685" s="173" t="s">
        <v>75</v>
      </c>
      <c r="AV685" s="173" t="s">
        <v>75</v>
      </c>
      <c r="AW685" s="173" t="s">
        <v>95</v>
      </c>
      <c r="AX685" s="173" t="s">
        <v>67</v>
      </c>
      <c r="AY685" s="173" t="s">
        <v>131</v>
      </c>
    </row>
    <row r="686" spans="2:51" s="6" customFormat="1" ht="15.75" customHeight="1" x14ac:dyDescent="0.3">
      <c r="B686" s="165"/>
      <c r="C686" s="166"/>
      <c r="D686" s="167" t="s">
        <v>140</v>
      </c>
      <c r="E686" s="166"/>
      <c r="F686" s="168" t="s">
        <v>189</v>
      </c>
      <c r="G686" s="166"/>
      <c r="H686" s="169">
        <v>-25.6</v>
      </c>
      <c r="J686" s="166"/>
      <c r="K686" s="166"/>
      <c r="L686" s="170"/>
      <c r="M686" s="171"/>
      <c r="N686" s="166"/>
      <c r="O686" s="166"/>
      <c r="P686" s="166"/>
      <c r="Q686" s="166"/>
      <c r="R686" s="166"/>
      <c r="S686" s="166"/>
      <c r="T686" s="172"/>
      <c r="AT686" s="173" t="s">
        <v>140</v>
      </c>
      <c r="AU686" s="173" t="s">
        <v>75</v>
      </c>
      <c r="AV686" s="173" t="s">
        <v>75</v>
      </c>
      <c r="AW686" s="173" t="s">
        <v>95</v>
      </c>
      <c r="AX686" s="173" t="s">
        <v>67</v>
      </c>
      <c r="AY686" s="173" t="s">
        <v>131</v>
      </c>
    </row>
    <row r="687" spans="2:51" s="6" customFormat="1" ht="15.75" customHeight="1" x14ac:dyDescent="0.3">
      <c r="B687" s="165"/>
      <c r="C687" s="166"/>
      <c r="D687" s="167" t="s">
        <v>140</v>
      </c>
      <c r="E687" s="166"/>
      <c r="F687" s="168" t="s">
        <v>190</v>
      </c>
      <c r="G687" s="166"/>
      <c r="H687" s="169">
        <v>-24</v>
      </c>
      <c r="J687" s="166"/>
      <c r="K687" s="166"/>
      <c r="L687" s="170"/>
      <c r="M687" s="171"/>
      <c r="N687" s="166"/>
      <c r="O687" s="166"/>
      <c r="P687" s="166"/>
      <c r="Q687" s="166"/>
      <c r="R687" s="166"/>
      <c r="S687" s="166"/>
      <c r="T687" s="172"/>
      <c r="AT687" s="173" t="s">
        <v>140</v>
      </c>
      <c r="AU687" s="173" t="s">
        <v>75</v>
      </c>
      <c r="AV687" s="173" t="s">
        <v>75</v>
      </c>
      <c r="AW687" s="173" t="s">
        <v>95</v>
      </c>
      <c r="AX687" s="173" t="s">
        <v>67</v>
      </c>
      <c r="AY687" s="173" t="s">
        <v>131</v>
      </c>
    </row>
    <row r="688" spans="2:51" s="6" customFormat="1" ht="15.75" customHeight="1" x14ac:dyDescent="0.3">
      <c r="B688" s="165"/>
      <c r="C688" s="166"/>
      <c r="D688" s="167" t="s">
        <v>140</v>
      </c>
      <c r="E688" s="166"/>
      <c r="F688" s="168" t="s">
        <v>191</v>
      </c>
      <c r="G688" s="166"/>
      <c r="H688" s="169">
        <v>905.26199999999994</v>
      </c>
      <c r="J688" s="166"/>
      <c r="K688" s="166"/>
      <c r="L688" s="170"/>
      <c r="M688" s="171"/>
      <c r="N688" s="166"/>
      <c r="O688" s="166"/>
      <c r="P688" s="166"/>
      <c r="Q688" s="166"/>
      <c r="R688" s="166"/>
      <c r="S688" s="166"/>
      <c r="T688" s="172"/>
      <c r="AT688" s="173" t="s">
        <v>140</v>
      </c>
      <c r="AU688" s="173" t="s">
        <v>75</v>
      </c>
      <c r="AV688" s="173" t="s">
        <v>75</v>
      </c>
      <c r="AW688" s="173" t="s">
        <v>95</v>
      </c>
      <c r="AX688" s="173" t="s">
        <v>67</v>
      </c>
      <c r="AY688" s="173" t="s">
        <v>131</v>
      </c>
    </row>
    <row r="689" spans="2:65" s="6" customFormat="1" ht="15.75" customHeight="1" x14ac:dyDescent="0.3">
      <c r="B689" s="165"/>
      <c r="C689" s="166"/>
      <c r="D689" s="167" t="s">
        <v>140</v>
      </c>
      <c r="E689" s="166"/>
      <c r="F689" s="168" t="s">
        <v>192</v>
      </c>
      <c r="G689" s="166"/>
      <c r="H689" s="169">
        <v>-39.200000000000003</v>
      </c>
      <c r="J689" s="166"/>
      <c r="K689" s="166"/>
      <c r="L689" s="170"/>
      <c r="M689" s="171"/>
      <c r="N689" s="166"/>
      <c r="O689" s="166"/>
      <c r="P689" s="166"/>
      <c r="Q689" s="166"/>
      <c r="R689" s="166"/>
      <c r="S689" s="166"/>
      <c r="T689" s="172"/>
      <c r="AT689" s="173" t="s">
        <v>140</v>
      </c>
      <c r="AU689" s="173" t="s">
        <v>75</v>
      </c>
      <c r="AV689" s="173" t="s">
        <v>75</v>
      </c>
      <c r="AW689" s="173" t="s">
        <v>95</v>
      </c>
      <c r="AX689" s="173" t="s">
        <v>67</v>
      </c>
      <c r="AY689" s="173" t="s">
        <v>131</v>
      </c>
    </row>
    <row r="690" spans="2:65" s="6" customFormat="1" ht="15.75" customHeight="1" x14ac:dyDescent="0.3">
      <c r="B690" s="165"/>
      <c r="C690" s="166"/>
      <c r="D690" s="167" t="s">
        <v>140</v>
      </c>
      <c r="E690" s="166"/>
      <c r="F690" s="168" t="s">
        <v>193</v>
      </c>
      <c r="G690" s="166"/>
      <c r="H690" s="169">
        <v>-25.2</v>
      </c>
      <c r="J690" s="166"/>
      <c r="K690" s="166"/>
      <c r="L690" s="170"/>
      <c r="M690" s="171"/>
      <c r="N690" s="166"/>
      <c r="O690" s="166"/>
      <c r="P690" s="166"/>
      <c r="Q690" s="166"/>
      <c r="R690" s="166"/>
      <c r="S690" s="166"/>
      <c r="T690" s="172"/>
      <c r="AT690" s="173" t="s">
        <v>140</v>
      </c>
      <c r="AU690" s="173" t="s">
        <v>75</v>
      </c>
      <c r="AV690" s="173" t="s">
        <v>75</v>
      </c>
      <c r="AW690" s="173" t="s">
        <v>95</v>
      </c>
      <c r="AX690" s="173" t="s">
        <v>67</v>
      </c>
      <c r="AY690" s="173" t="s">
        <v>131</v>
      </c>
    </row>
    <row r="691" spans="2:65" s="6" customFormat="1" ht="15.75" customHeight="1" x14ac:dyDescent="0.3">
      <c r="B691" s="165"/>
      <c r="C691" s="166"/>
      <c r="D691" s="167" t="s">
        <v>140</v>
      </c>
      <c r="E691" s="166"/>
      <c r="F691" s="168" t="s">
        <v>194</v>
      </c>
      <c r="G691" s="166"/>
      <c r="H691" s="169">
        <v>-44.8</v>
      </c>
      <c r="J691" s="166"/>
      <c r="K691" s="166"/>
      <c r="L691" s="170"/>
      <c r="M691" s="171"/>
      <c r="N691" s="166"/>
      <c r="O691" s="166"/>
      <c r="P691" s="166"/>
      <c r="Q691" s="166"/>
      <c r="R691" s="166"/>
      <c r="S691" s="166"/>
      <c r="T691" s="172"/>
      <c r="AT691" s="173" t="s">
        <v>140</v>
      </c>
      <c r="AU691" s="173" t="s">
        <v>75</v>
      </c>
      <c r="AV691" s="173" t="s">
        <v>75</v>
      </c>
      <c r="AW691" s="173" t="s">
        <v>95</v>
      </c>
      <c r="AX691" s="173" t="s">
        <v>67</v>
      </c>
      <c r="AY691" s="173" t="s">
        <v>131</v>
      </c>
    </row>
    <row r="692" spans="2:65" s="6" customFormat="1" ht="15.75" customHeight="1" x14ac:dyDescent="0.3">
      <c r="B692" s="165"/>
      <c r="C692" s="166"/>
      <c r="D692" s="167" t="s">
        <v>140</v>
      </c>
      <c r="E692" s="166"/>
      <c r="F692" s="168" t="s">
        <v>195</v>
      </c>
      <c r="G692" s="166"/>
      <c r="H692" s="169">
        <v>-42</v>
      </c>
      <c r="J692" s="166"/>
      <c r="K692" s="166"/>
      <c r="L692" s="170"/>
      <c r="M692" s="171"/>
      <c r="N692" s="166"/>
      <c r="O692" s="166"/>
      <c r="P692" s="166"/>
      <c r="Q692" s="166"/>
      <c r="R692" s="166"/>
      <c r="S692" s="166"/>
      <c r="T692" s="172"/>
      <c r="AT692" s="173" t="s">
        <v>140</v>
      </c>
      <c r="AU692" s="173" t="s">
        <v>75</v>
      </c>
      <c r="AV692" s="173" t="s">
        <v>75</v>
      </c>
      <c r="AW692" s="173" t="s">
        <v>95</v>
      </c>
      <c r="AX692" s="173" t="s">
        <v>67</v>
      </c>
      <c r="AY692" s="173" t="s">
        <v>131</v>
      </c>
    </row>
    <row r="693" spans="2:65" s="6" customFormat="1" ht="15.75" customHeight="1" x14ac:dyDescent="0.3">
      <c r="B693" s="182"/>
      <c r="C693" s="183"/>
      <c r="D693" s="167" t="s">
        <v>140</v>
      </c>
      <c r="E693" s="183"/>
      <c r="F693" s="184" t="s">
        <v>246</v>
      </c>
      <c r="G693" s="183"/>
      <c r="H693" s="185">
        <v>1927.2650000000001</v>
      </c>
      <c r="J693" s="183"/>
      <c r="K693" s="183"/>
      <c r="L693" s="186"/>
      <c r="M693" s="187"/>
      <c r="N693" s="183"/>
      <c r="O693" s="183"/>
      <c r="P693" s="183"/>
      <c r="Q693" s="183"/>
      <c r="R693" s="183"/>
      <c r="S693" s="183"/>
      <c r="T693" s="188"/>
      <c r="AT693" s="189" t="s">
        <v>140</v>
      </c>
      <c r="AU693" s="189" t="s">
        <v>75</v>
      </c>
      <c r="AV693" s="189" t="s">
        <v>78</v>
      </c>
      <c r="AW693" s="189" t="s">
        <v>95</v>
      </c>
      <c r="AX693" s="189" t="s">
        <v>67</v>
      </c>
      <c r="AY693" s="189" t="s">
        <v>131</v>
      </c>
    </row>
    <row r="694" spans="2:65" s="6" customFormat="1" ht="15.75" customHeight="1" x14ac:dyDescent="0.3">
      <c r="B694" s="174"/>
      <c r="C694" s="175"/>
      <c r="D694" s="167" t="s">
        <v>140</v>
      </c>
      <c r="E694" s="175"/>
      <c r="F694" s="176" t="s">
        <v>151</v>
      </c>
      <c r="G694" s="175"/>
      <c r="H694" s="177">
        <v>3069.9780000000001</v>
      </c>
      <c r="J694" s="175"/>
      <c r="K694" s="175"/>
      <c r="L694" s="178"/>
      <c r="M694" s="179"/>
      <c r="N694" s="175"/>
      <c r="O694" s="175"/>
      <c r="P694" s="175"/>
      <c r="Q694" s="175"/>
      <c r="R694" s="175"/>
      <c r="S694" s="175"/>
      <c r="T694" s="180"/>
      <c r="AT694" s="181" t="s">
        <v>140</v>
      </c>
      <c r="AU694" s="181" t="s">
        <v>75</v>
      </c>
      <c r="AV694" s="181" t="s">
        <v>81</v>
      </c>
      <c r="AW694" s="181" t="s">
        <v>95</v>
      </c>
      <c r="AX694" s="181" t="s">
        <v>71</v>
      </c>
      <c r="AY694" s="181" t="s">
        <v>131</v>
      </c>
    </row>
    <row r="695" spans="2:65" s="6" customFormat="1" ht="15.75" customHeight="1" x14ac:dyDescent="0.3">
      <c r="B695" s="23"/>
      <c r="C695" s="145" t="s">
        <v>615</v>
      </c>
      <c r="D695" s="145" t="s">
        <v>134</v>
      </c>
      <c r="E695" s="146" t="s">
        <v>616</v>
      </c>
      <c r="F695" s="147" t="s">
        <v>617</v>
      </c>
      <c r="G695" s="148" t="s">
        <v>137</v>
      </c>
      <c r="H695" s="149">
        <v>75</v>
      </c>
      <c r="I695" s="150"/>
      <c r="J695" s="151">
        <f>ROUND($I$695*$H$695,1)</f>
        <v>0</v>
      </c>
      <c r="K695" s="147" t="s">
        <v>138</v>
      </c>
      <c r="L695" s="43"/>
      <c r="M695" s="152"/>
      <c r="N695" s="153" t="s">
        <v>38</v>
      </c>
      <c r="O695" s="24"/>
      <c r="P695" s="154">
        <f>$O$695*$H$695</f>
        <v>0</v>
      </c>
      <c r="Q695" s="154">
        <v>2.5999999999999998E-4</v>
      </c>
      <c r="R695" s="154">
        <f>$Q$695*$H$695</f>
        <v>1.95E-2</v>
      </c>
      <c r="S695" s="154">
        <v>0</v>
      </c>
      <c r="T695" s="155">
        <f>$S$695*$H$695</f>
        <v>0</v>
      </c>
      <c r="AR695" s="89" t="s">
        <v>266</v>
      </c>
      <c r="AT695" s="89" t="s">
        <v>134</v>
      </c>
      <c r="AU695" s="89" t="s">
        <v>75</v>
      </c>
      <c r="AY695" s="6" t="s">
        <v>131</v>
      </c>
      <c r="BE695" s="156">
        <f>IF($N$695="základní",$J$695,0)</f>
        <v>0</v>
      </c>
      <c r="BF695" s="156">
        <f>IF($N$695="snížená",$J$695,0)</f>
        <v>0</v>
      </c>
      <c r="BG695" s="156">
        <f>IF($N$695="zákl. přenesená",$J$695,0)</f>
        <v>0</v>
      </c>
      <c r="BH695" s="156">
        <f>IF($N$695="sníž. přenesená",$J$695,0)</f>
        <v>0</v>
      </c>
      <c r="BI695" s="156">
        <f>IF($N$695="nulová",$J$695,0)</f>
        <v>0</v>
      </c>
      <c r="BJ695" s="89" t="s">
        <v>71</v>
      </c>
      <c r="BK695" s="156">
        <f>ROUND($I$695*$H$695,1)</f>
        <v>0</v>
      </c>
      <c r="BL695" s="89" t="s">
        <v>266</v>
      </c>
      <c r="BM695" s="89" t="s">
        <v>618</v>
      </c>
    </row>
    <row r="696" spans="2:65" s="6" customFormat="1" ht="15.75" customHeight="1" x14ac:dyDescent="0.3">
      <c r="B696" s="157"/>
      <c r="C696" s="158"/>
      <c r="D696" s="159" t="s">
        <v>140</v>
      </c>
      <c r="E696" s="160"/>
      <c r="F696" s="160" t="s">
        <v>619</v>
      </c>
      <c r="G696" s="158"/>
      <c r="H696" s="158"/>
      <c r="J696" s="158"/>
      <c r="K696" s="158"/>
      <c r="L696" s="161"/>
      <c r="M696" s="162"/>
      <c r="N696" s="158"/>
      <c r="O696" s="158"/>
      <c r="P696" s="158"/>
      <c r="Q696" s="158"/>
      <c r="R696" s="158"/>
      <c r="S696" s="158"/>
      <c r="T696" s="163"/>
      <c r="AT696" s="164" t="s">
        <v>140</v>
      </c>
      <c r="AU696" s="164" t="s">
        <v>75</v>
      </c>
      <c r="AV696" s="164" t="s">
        <v>71</v>
      </c>
      <c r="AW696" s="164" t="s">
        <v>95</v>
      </c>
      <c r="AX696" s="164" t="s">
        <v>67</v>
      </c>
      <c r="AY696" s="164" t="s">
        <v>131</v>
      </c>
    </row>
    <row r="697" spans="2:65" s="6" customFormat="1" ht="15.75" customHeight="1" x14ac:dyDescent="0.3">
      <c r="B697" s="165"/>
      <c r="C697" s="166"/>
      <c r="D697" s="167" t="s">
        <v>140</v>
      </c>
      <c r="E697" s="166"/>
      <c r="F697" s="168" t="s">
        <v>620</v>
      </c>
      <c r="G697" s="166"/>
      <c r="H697" s="169">
        <v>75</v>
      </c>
      <c r="J697" s="166"/>
      <c r="K697" s="166"/>
      <c r="L697" s="170"/>
      <c r="M697" s="171"/>
      <c r="N697" s="166"/>
      <c r="O697" s="166"/>
      <c r="P697" s="166"/>
      <c r="Q697" s="166"/>
      <c r="R697" s="166"/>
      <c r="S697" s="166"/>
      <c r="T697" s="172"/>
      <c r="AT697" s="173" t="s">
        <v>140</v>
      </c>
      <c r="AU697" s="173" t="s">
        <v>75</v>
      </c>
      <c r="AV697" s="173" t="s">
        <v>75</v>
      </c>
      <c r="AW697" s="173" t="s">
        <v>95</v>
      </c>
      <c r="AX697" s="173" t="s">
        <v>67</v>
      </c>
      <c r="AY697" s="173" t="s">
        <v>131</v>
      </c>
    </row>
    <row r="698" spans="2:65" s="6" customFormat="1" ht="15.75" customHeight="1" x14ac:dyDescent="0.3">
      <c r="B698" s="174"/>
      <c r="C698" s="175"/>
      <c r="D698" s="167" t="s">
        <v>140</v>
      </c>
      <c r="E698" s="175"/>
      <c r="F698" s="176" t="s">
        <v>151</v>
      </c>
      <c r="G698" s="175"/>
      <c r="H698" s="177">
        <v>75</v>
      </c>
      <c r="J698" s="175"/>
      <c r="K698" s="175"/>
      <c r="L698" s="178"/>
      <c r="M698" s="179"/>
      <c r="N698" s="175"/>
      <c r="O698" s="175"/>
      <c r="P698" s="175"/>
      <c r="Q698" s="175"/>
      <c r="R698" s="175"/>
      <c r="S698" s="175"/>
      <c r="T698" s="180"/>
      <c r="AT698" s="181" t="s">
        <v>140</v>
      </c>
      <c r="AU698" s="181" t="s">
        <v>75</v>
      </c>
      <c r="AV698" s="181" t="s">
        <v>81</v>
      </c>
      <c r="AW698" s="181" t="s">
        <v>95</v>
      </c>
      <c r="AX698" s="181" t="s">
        <v>71</v>
      </c>
      <c r="AY698" s="181" t="s">
        <v>131</v>
      </c>
    </row>
    <row r="699" spans="2:65" s="6" customFormat="1" ht="15.75" customHeight="1" x14ac:dyDescent="0.3">
      <c r="B699" s="23"/>
      <c r="C699" s="145" t="s">
        <v>621</v>
      </c>
      <c r="D699" s="145" t="s">
        <v>134</v>
      </c>
      <c r="E699" s="146" t="s">
        <v>622</v>
      </c>
      <c r="F699" s="147" t="s">
        <v>623</v>
      </c>
      <c r="G699" s="148" t="s">
        <v>137</v>
      </c>
      <c r="H699" s="149">
        <v>1927.2650000000001</v>
      </c>
      <c r="I699" s="150"/>
      <c r="J699" s="151">
        <f>ROUND($I$699*$H$699,1)</f>
        <v>0</v>
      </c>
      <c r="K699" s="147" t="s">
        <v>138</v>
      </c>
      <c r="L699" s="43"/>
      <c r="M699" s="152"/>
      <c r="N699" s="153" t="s">
        <v>38</v>
      </c>
      <c r="O699" s="24"/>
      <c r="P699" s="154">
        <f>$O$699*$H$699</f>
        <v>0</v>
      </c>
      <c r="Q699" s="154">
        <v>2.9E-4</v>
      </c>
      <c r="R699" s="154">
        <f>$Q$699*$H$699</f>
        <v>0.55890685000000007</v>
      </c>
      <c r="S699" s="154">
        <v>0</v>
      </c>
      <c r="T699" s="155">
        <f>$S$699*$H$699</f>
        <v>0</v>
      </c>
      <c r="AR699" s="89" t="s">
        <v>266</v>
      </c>
      <c r="AT699" s="89" t="s">
        <v>134</v>
      </c>
      <c r="AU699" s="89" t="s">
        <v>75</v>
      </c>
      <c r="AY699" s="6" t="s">
        <v>131</v>
      </c>
      <c r="BE699" s="156">
        <f>IF($N$699="základní",$J$699,0)</f>
        <v>0</v>
      </c>
      <c r="BF699" s="156">
        <f>IF($N$699="snížená",$J$699,0)</f>
        <v>0</v>
      </c>
      <c r="BG699" s="156">
        <f>IF($N$699="zákl. přenesená",$J$699,0)</f>
        <v>0</v>
      </c>
      <c r="BH699" s="156">
        <f>IF($N$699="sníž. přenesená",$J$699,0)</f>
        <v>0</v>
      </c>
      <c r="BI699" s="156">
        <f>IF($N$699="nulová",$J$699,0)</f>
        <v>0</v>
      </c>
      <c r="BJ699" s="89" t="s">
        <v>71</v>
      </c>
      <c r="BK699" s="156">
        <f>ROUND($I$699*$H$699,1)</f>
        <v>0</v>
      </c>
      <c r="BL699" s="89" t="s">
        <v>266</v>
      </c>
      <c r="BM699" s="89" t="s">
        <v>624</v>
      </c>
    </row>
    <row r="700" spans="2:65" s="6" customFormat="1" ht="15.75" customHeight="1" x14ac:dyDescent="0.3">
      <c r="B700" s="157"/>
      <c r="C700" s="158"/>
      <c r="D700" s="159" t="s">
        <v>140</v>
      </c>
      <c r="E700" s="160"/>
      <c r="F700" s="160" t="s">
        <v>163</v>
      </c>
      <c r="G700" s="158"/>
      <c r="H700" s="158"/>
      <c r="J700" s="158"/>
      <c r="K700" s="158"/>
      <c r="L700" s="161"/>
      <c r="M700" s="162"/>
      <c r="N700" s="158"/>
      <c r="O700" s="158"/>
      <c r="P700" s="158"/>
      <c r="Q700" s="158"/>
      <c r="R700" s="158"/>
      <c r="S700" s="158"/>
      <c r="T700" s="163"/>
      <c r="AT700" s="164" t="s">
        <v>140</v>
      </c>
      <c r="AU700" s="164" t="s">
        <v>75</v>
      </c>
      <c r="AV700" s="164" t="s">
        <v>71</v>
      </c>
      <c r="AW700" s="164" t="s">
        <v>95</v>
      </c>
      <c r="AX700" s="164" t="s">
        <v>67</v>
      </c>
      <c r="AY700" s="164" t="s">
        <v>131</v>
      </c>
    </row>
    <row r="701" spans="2:65" s="6" customFormat="1" ht="15.75" customHeight="1" x14ac:dyDescent="0.3">
      <c r="B701" s="165"/>
      <c r="C701" s="166"/>
      <c r="D701" s="167" t="s">
        <v>140</v>
      </c>
      <c r="E701" s="166"/>
      <c r="F701" s="168" t="s">
        <v>164</v>
      </c>
      <c r="G701" s="166"/>
      <c r="H701" s="169">
        <v>112.346</v>
      </c>
      <c r="J701" s="166"/>
      <c r="K701" s="166"/>
      <c r="L701" s="170"/>
      <c r="M701" s="171"/>
      <c r="N701" s="166"/>
      <c r="O701" s="166"/>
      <c r="P701" s="166"/>
      <c r="Q701" s="166"/>
      <c r="R701" s="166"/>
      <c r="S701" s="166"/>
      <c r="T701" s="172"/>
      <c r="AT701" s="173" t="s">
        <v>140</v>
      </c>
      <c r="AU701" s="173" t="s">
        <v>75</v>
      </c>
      <c r="AV701" s="173" t="s">
        <v>75</v>
      </c>
      <c r="AW701" s="173" t="s">
        <v>95</v>
      </c>
      <c r="AX701" s="173" t="s">
        <v>67</v>
      </c>
      <c r="AY701" s="173" t="s">
        <v>131</v>
      </c>
    </row>
    <row r="702" spans="2:65" s="6" customFormat="1" ht="15.75" customHeight="1" x14ac:dyDescent="0.3">
      <c r="B702" s="165"/>
      <c r="C702" s="166"/>
      <c r="D702" s="167" t="s">
        <v>140</v>
      </c>
      <c r="E702" s="166"/>
      <c r="F702" s="168" t="s">
        <v>165</v>
      </c>
      <c r="G702" s="166"/>
      <c r="H702" s="169">
        <v>-7.2</v>
      </c>
      <c r="J702" s="166"/>
      <c r="K702" s="166"/>
      <c r="L702" s="170"/>
      <c r="M702" s="171"/>
      <c r="N702" s="166"/>
      <c r="O702" s="166"/>
      <c r="P702" s="166"/>
      <c r="Q702" s="166"/>
      <c r="R702" s="166"/>
      <c r="S702" s="166"/>
      <c r="T702" s="172"/>
      <c r="AT702" s="173" t="s">
        <v>140</v>
      </c>
      <c r="AU702" s="173" t="s">
        <v>75</v>
      </c>
      <c r="AV702" s="173" t="s">
        <v>75</v>
      </c>
      <c r="AW702" s="173" t="s">
        <v>95</v>
      </c>
      <c r="AX702" s="173" t="s">
        <v>67</v>
      </c>
      <c r="AY702" s="173" t="s">
        <v>131</v>
      </c>
    </row>
    <row r="703" spans="2:65" s="6" customFormat="1" ht="15.75" customHeight="1" x14ac:dyDescent="0.3">
      <c r="B703" s="165"/>
      <c r="C703" s="166"/>
      <c r="D703" s="167" t="s">
        <v>140</v>
      </c>
      <c r="E703" s="166"/>
      <c r="F703" s="168" t="s">
        <v>166</v>
      </c>
      <c r="G703" s="166"/>
      <c r="H703" s="169">
        <v>-1.4</v>
      </c>
      <c r="J703" s="166"/>
      <c r="K703" s="166"/>
      <c r="L703" s="170"/>
      <c r="M703" s="171"/>
      <c r="N703" s="166"/>
      <c r="O703" s="166"/>
      <c r="P703" s="166"/>
      <c r="Q703" s="166"/>
      <c r="R703" s="166"/>
      <c r="S703" s="166"/>
      <c r="T703" s="172"/>
      <c r="AT703" s="173" t="s">
        <v>140</v>
      </c>
      <c r="AU703" s="173" t="s">
        <v>75</v>
      </c>
      <c r="AV703" s="173" t="s">
        <v>75</v>
      </c>
      <c r="AW703" s="173" t="s">
        <v>95</v>
      </c>
      <c r="AX703" s="173" t="s">
        <v>67</v>
      </c>
      <c r="AY703" s="173" t="s">
        <v>131</v>
      </c>
    </row>
    <row r="704" spans="2:65" s="6" customFormat="1" ht="15.75" customHeight="1" x14ac:dyDescent="0.3">
      <c r="B704" s="165"/>
      <c r="C704" s="166"/>
      <c r="D704" s="167" t="s">
        <v>140</v>
      </c>
      <c r="E704" s="166"/>
      <c r="F704" s="168" t="s">
        <v>167</v>
      </c>
      <c r="G704" s="166"/>
      <c r="H704" s="169">
        <v>-2.1</v>
      </c>
      <c r="J704" s="166"/>
      <c r="K704" s="166"/>
      <c r="L704" s="170"/>
      <c r="M704" s="171"/>
      <c r="N704" s="166"/>
      <c r="O704" s="166"/>
      <c r="P704" s="166"/>
      <c r="Q704" s="166"/>
      <c r="R704" s="166"/>
      <c r="S704" s="166"/>
      <c r="T704" s="172"/>
      <c r="AT704" s="173" t="s">
        <v>140</v>
      </c>
      <c r="AU704" s="173" t="s">
        <v>75</v>
      </c>
      <c r="AV704" s="173" t="s">
        <v>75</v>
      </c>
      <c r="AW704" s="173" t="s">
        <v>95</v>
      </c>
      <c r="AX704" s="173" t="s">
        <v>67</v>
      </c>
      <c r="AY704" s="173" t="s">
        <v>131</v>
      </c>
    </row>
    <row r="705" spans="2:51" s="6" customFormat="1" ht="15.75" customHeight="1" x14ac:dyDescent="0.3">
      <c r="B705" s="165"/>
      <c r="C705" s="166"/>
      <c r="D705" s="167" t="s">
        <v>140</v>
      </c>
      <c r="E705" s="166"/>
      <c r="F705" s="168" t="s">
        <v>168</v>
      </c>
      <c r="G705" s="166"/>
      <c r="H705" s="169">
        <v>-6</v>
      </c>
      <c r="J705" s="166"/>
      <c r="K705" s="166"/>
      <c r="L705" s="170"/>
      <c r="M705" s="171"/>
      <c r="N705" s="166"/>
      <c r="O705" s="166"/>
      <c r="P705" s="166"/>
      <c r="Q705" s="166"/>
      <c r="R705" s="166"/>
      <c r="S705" s="166"/>
      <c r="T705" s="172"/>
      <c r="AT705" s="173" t="s">
        <v>140</v>
      </c>
      <c r="AU705" s="173" t="s">
        <v>75</v>
      </c>
      <c r="AV705" s="173" t="s">
        <v>75</v>
      </c>
      <c r="AW705" s="173" t="s">
        <v>95</v>
      </c>
      <c r="AX705" s="173" t="s">
        <v>67</v>
      </c>
      <c r="AY705" s="173" t="s">
        <v>131</v>
      </c>
    </row>
    <row r="706" spans="2:51" s="6" customFormat="1" ht="15.75" customHeight="1" x14ac:dyDescent="0.3">
      <c r="B706" s="165"/>
      <c r="C706" s="166"/>
      <c r="D706" s="167" t="s">
        <v>140</v>
      </c>
      <c r="E706" s="166"/>
      <c r="F706" s="168" t="s">
        <v>169</v>
      </c>
      <c r="G706" s="166"/>
      <c r="H706" s="169">
        <v>101.26300000000001</v>
      </c>
      <c r="J706" s="166"/>
      <c r="K706" s="166"/>
      <c r="L706" s="170"/>
      <c r="M706" s="171"/>
      <c r="N706" s="166"/>
      <c r="O706" s="166"/>
      <c r="P706" s="166"/>
      <c r="Q706" s="166"/>
      <c r="R706" s="166"/>
      <c r="S706" s="166"/>
      <c r="T706" s="172"/>
      <c r="AT706" s="173" t="s">
        <v>140</v>
      </c>
      <c r="AU706" s="173" t="s">
        <v>75</v>
      </c>
      <c r="AV706" s="173" t="s">
        <v>75</v>
      </c>
      <c r="AW706" s="173" t="s">
        <v>95</v>
      </c>
      <c r="AX706" s="173" t="s">
        <v>67</v>
      </c>
      <c r="AY706" s="173" t="s">
        <v>131</v>
      </c>
    </row>
    <row r="707" spans="2:51" s="6" customFormat="1" ht="15.75" customHeight="1" x14ac:dyDescent="0.3">
      <c r="B707" s="165"/>
      <c r="C707" s="166"/>
      <c r="D707" s="167" t="s">
        <v>140</v>
      </c>
      <c r="E707" s="166"/>
      <c r="F707" s="168" t="s">
        <v>170</v>
      </c>
      <c r="G707" s="166"/>
      <c r="H707" s="169">
        <v>-2.17</v>
      </c>
      <c r="J707" s="166"/>
      <c r="K707" s="166"/>
      <c r="L707" s="170"/>
      <c r="M707" s="171"/>
      <c r="N707" s="166"/>
      <c r="O707" s="166"/>
      <c r="P707" s="166"/>
      <c r="Q707" s="166"/>
      <c r="R707" s="166"/>
      <c r="S707" s="166"/>
      <c r="T707" s="172"/>
      <c r="AT707" s="173" t="s">
        <v>140</v>
      </c>
      <c r="AU707" s="173" t="s">
        <v>75</v>
      </c>
      <c r="AV707" s="173" t="s">
        <v>75</v>
      </c>
      <c r="AW707" s="173" t="s">
        <v>95</v>
      </c>
      <c r="AX707" s="173" t="s">
        <v>67</v>
      </c>
      <c r="AY707" s="173" t="s">
        <v>131</v>
      </c>
    </row>
    <row r="708" spans="2:51" s="6" customFormat="1" ht="15.75" customHeight="1" x14ac:dyDescent="0.3">
      <c r="B708" s="165"/>
      <c r="C708" s="166"/>
      <c r="D708" s="167" t="s">
        <v>140</v>
      </c>
      <c r="E708" s="166"/>
      <c r="F708" s="168" t="s">
        <v>171</v>
      </c>
      <c r="G708" s="166"/>
      <c r="H708" s="169">
        <v>-4.2</v>
      </c>
      <c r="J708" s="166"/>
      <c r="K708" s="166"/>
      <c r="L708" s="170"/>
      <c r="M708" s="171"/>
      <c r="N708" s="166"/>
      <c r="O708" s="166"/>
      <c r="P708" s="166"/>
      <c r="Q708" s="166"/>
      <c r="R708" s="166"/>
      <c r="S708" s="166"/>
      <c r="T708" s="172"/>
      <c r="AT708" s="173" t="s">
        <v>140</v>
      </c>
      <c r="AU708" s="173" t="s">
        <v>75</v>
      </c>
      <c r="AV708" s="173" t="s">
        <v>75</v>
      </c>
      <c r="AW708" s="173" t="s">
        <v>95</v>
      </c>
      <c r="AX708" s="173" t="s">
        <v>67</v>
      </c>
      <c r="AY708" s="173" t="s">
        <v>131</v>
      </c>
    </row>
    <row r="709" spans="2:51" s="6" customFormat="1" ht="15.75" customHeight="1" x14ac:dyDescent="0.3">
      <c r="B709" s="165"/>
      <c r="C709" s="166"/>
      <c r="D709" s="167" t="s">
        <v>140</v>
      </c>
      <c r="E709" s="166"/>
      <c r="F709" s="168" t="s">
        <v>165</v>
      </c>
      <c r="G709" s="166"/>
      <c r="H709" s="169">
        <v>-7.2</v>
      </c>
      <c r="J709" s="166"/>
      <c r="K709" s="166"/>
      <c r="L709" s="170"/>
      <c r="M709" s="171"/>
      <c r="N709" s="166"/>
      <c r="O709" s="166"/>
      <c r="P709" s="166"/>
      <c r="Q709" s="166"/>
      <c r="R709" s="166"/>
      <c r="S709" s="166"/>
      <c r="T709" s="172"/>
      <c r="AT709" s="173" t="s">
        <v>140</v>
      </c>
      <c r="AU709" s="173" t="s">
        <v>75</v>
      </c>
      <c r="AV709" s="173" t="s">
        <v>75</v>
      </c>
      <c r="AW709" s="173" t="s">
        <v>95</v>
      </c>
      <c r="AX709" s="173" t="s">
        <v>67</v>
      </c>
      <c r="AY709" s="173" t="s">
        <v>131</v>
      </c>
    </row>
    <row r="710" spans="2:51" s="6" customFormat="1" ht="15.75" customHeight="1" x14ac:dyDescent="0.3">
      <c r="B710" s="165"/>
      <c r="C710" s="166"/>
      <c r="D710" s="167" t="s">
        <v>140</v>
      </c>
      <c r="E710" s="166"/>
      <c r="F710" s="168" t="s">
        <v>172</v>
      </c>
      <c r="G710" s="166"/>
      <c r="H710" s="169">
        <v>-3</v>
      </c>
      <c r="J710" s="166"/>
      <c r="K710" s="166"/>
      <c r="L710" s="170"/>
      <c r="M710" s="171"/>
      <c r="N710" s="166"/>
      <c r="O710" s="166"/>
      <c r="P710" s="166"/>
      <c r="Q710" s="166"/>
      <c r="R710" s="166"/>
      <c r="S710" s="166"/>
      <c r="T710" s="172"/>
      <c r="AT710" s="173" t="s">
        <v>140</v>
      </c>
      <c r="AU710" s="173" t="s">
        <v>75</v>
      </c>
      <c r="AV710" s="173" t="s">
        <v>75</v>
      </c>
      <c r="AW710" s="173" t="s">
        <v>95</v>
      </c>
      <c r="AX710" s="173" t="s">
        <v>67</v>
      </c>
      <c r="AY710" s="173" t="s">
        <v>131</v>
      </c>
    </row>
    <row r="711" spans="2:51" s="6" customFormat="1" ht="15.75" customHeight="1" x14ac:dyDescent="0.3">
      <c r="B711" s="165"/>
      <c r="C711" s="166"/>
      <c r="D711" s="167" t="s">
        <v>140</v>
      </c>
      <c r="E711" s="166"/>
      <c r="F711" s="168" t="s">
        <v>173</v>
      </c>
      <c r="G711" s="166"/>
      <c r="H711" s="169">
        <v>167.02500000000001</v>
      </c>
      <c r="J711" s="166"/>
      <c r="K711" s="166"/>
      <c r="L711" s="170"/>
      <c r="M711" s="171"/>
      <c r="N711" s="166"/>
      <c r="O711" s="166"/>
      <c r="P711" s="166"/>
      <c r="Q711" s="166"/>
      <c r="R711" s="166"/>
      <c r="S711" s="166"/>
      <c r="T711" s="172"/>
      <c r="AT711" s="173" t="s">
        <v>140</v>
      </c>
      <c r="AU711" s="173" t="s">
        <v>75</v>
      </c>
      <c r="AV711" s="173" t="s">
        <v>75</v>
      </c>
      <c r="AW711" s="173" t="s">
        <v>95</v>
      </c>
      <c r="AX711" s="173" t="s">
        <v>67</v>
      </c>
      <c r="AY711" s="173" t="s">
        <v>131</v>
      </c>
    </row>
    <row r="712" spans="2:51" s="6" customFormat="1" ht="15.75" customHeight="1" x14ac:dyDescent="0.3">
      <c r="B712" s="165"/>
      <c r="C712" s="166"/>
      <c r="D712" s="167" t="s">
        <v>140</v>
      </c>
      <c r="E712" s="166"/>
      <c r="F712" s="168" t="s">
        <v>174</v>
      </c>
      <c r="G712" s="166"/>
      <c r="H712" s="169">
        <v>-5.4</v>
      </c>
      <c r="J712" s="166"/>
      <c r="K712" s="166"/>
      <c r="L712" s="170"/>
      <c r="M712" s="171"/>
      <c r="N712" s="166"/>
      <c r="O712" s="166"/>
      <c r="P712" s="166"/>
      <c r="Q712" s="166"/>
      <c r="R712" s="166"/>
      <c r="S712" s="166"/>
      <c r="T712" s="172"/>
      <c r="AT712" s="173" t="s">
        <v>140</v>
      </c>
      <c r="AU712" s="173" t="s">
        <v>75</v>
      </c>
      <c r="AV712" s="173" t="s">
        <v>75</v>
      </c>
      <c r="AW712" s="173" t="s">
        <v>95</v>
      </c>
      <c r="AX712" s="173" t="s">
        <v>67</v>
      </c>
      <c r="AY712" s="173" t="s">
        <v>131</v>
      </c>
    </row>
    <row r="713" spans="2:51" s="6" customFormat="1" ht="15.75" customHeight="1" x14ac:dyDescent="0.3">
      <c r="B713" s="165"/>
      <c r="C713" s="166"/>
      <c r="D713" s="167" t="s">
        <v>140</v>
      </c>
      <c r="E713" s="166"/>
      <c r="F713" s="168" t="s">
        <v>175</v>
      </c>
      <c r="G713" s="166"/>
      <c r="H713" s="169">
        <v>-7.5</v>
      </c>
      <c r="J713" s="166"/>
      <c r="K713" s="166"/>
      <c r="L713" s="170"/>
      <c r="M713" s="171"/>
      <c r="N713" s="166"/>
      <c r="O713" s="166"/>
      <c r="P713" s="166"/>
      <c r="Q713" s="166"/>
      <c r="R713" s="166"/>
      <c r="S713" s="166"/>
      <c r="T713" s="172"/>
      <c r="AT713" s="173" t="s">
        <v>140</v>
      </c>
      <c r="AU713" s="173" t="s">
        <v>75</v>
      </c>
      <c r="AV713" s="173" t="s">
        <v>75</v>
      </c>
      <c r="AW713" s="173" t="s">
        <v>95</v>
      </c>
      <c r="AX713" s="173" t="s">
        <v>67</v>
      </c>
      <c r="AY713" s="173" t="s">
        <v>131</v>
      </c>
    </row>
    <row r="714" spans="2:51" s="6" customFormat="1" ht="15.75" customHeight="1" x14ac:dyDescent="0.3">
      <c r="B714" s="165"/>
      <c r="C714" s="166"/>
      <c r="D714" s="167" t="s">
        <v>140</v>
      </c>
      <c r="E714" s="166"/>
      <c r="F714" s="168" t="s">
        <v>176</v>
      </c>
      <c r="G714" s="166"/>
      <c r="H714" s="169">
        <v>-9</v>
      </c>
      <c r="J714" s="166"/>
      <c r="K714" s="166"/>
      <c r="L714" s="170"/>
      <c r="M714" s="171"/>
      <c r="N714" s="166"/>
      <c r="O714" s="166"/>
      <c r="P714" s="166"/>
      <c r="Q714" s="166"/>
      <c r="R714" s="166"/>
      <c r="S714" s="166"/>
      <c r="T714" s="172"/>
      <c r="AT714" s="173" t="s">
        <v>140</v>
      </c>
      <c r="AU714" s="173" t="s">
        <v>75</v>
      </c>
      <c r="AV714" s="173" t="s">
        <v>75</v>
      </c>
      <c r="AW714" s="173" t="s">
        <v>95</v>
      </c>
      <c r="AX714" s="173" t="s">
        <v>67</v>
      </c>
      <c r="AY714" s="173" t="s">
        <v>131</v>
      </c>
    </row>
    <row r="715" spans="2:51" s="6" customFormat="1" ht="15.75" customHeight="1" x14ac:dyDescent="0.3">
      <c r="B715" s="165"/>
      <c r="C715" s="166"/>
      <c r="D715" s="167" t="s">
        <v>140</v>
      </c>
      <c r="E715" s="166"/>
      <c r="F715" s="168" t="s">
        <v>177</v>
      </c>
      <c r="G715" s="166"/>
      <c r="H715" s="169">
        <v>353.83100000000002</v>
      </c>
      <c r="J715" s="166"/>
      <c r="K715" s="166"/>
      <c r="L715" s="170"/>
      <c r="M715" s="171"/>
      <c r="N715" s="166"/>
      <c r="O715" s="166"/>
      <c r="P715" s="166"/>
      <c r="Q715" s="166"/>
      <c r="R715" s="166"/>
      <c r="S715" s="166"/>
      <c r="T715" s="172"/>
      <c r="AT715" s="173" t="s">
        <v>140</v>
      </c>
      <c r="AU715" s="173" t="s">
        <v>75</v>
      </c>
      <c r="AV715" s="173" t="s">
        <v>75</v>
      </c>
      <c r="AW715" s="173" t="s">
        <v>95</v>
      </c>
      <c r="AX715" s="173" t="s">
        <v>67</v>
      </c>
      <c r="AY715" s="173" t="s">
        <v>131</v>
      </c>
    </row>
    <row r="716" spans="2:51" s="6" customFormat="1" ht="15.75" customHeight="1" x14ac:dyDescent="0.3">
      <c r="B716" s="165"/>
      <c r="C716" s="166"/>
      <c r="D716" s="167" t="s">
        <v>140</v>
      </c>
      <c r="E716" s="166"/>
      <c r="F716" s="168" t="s">
        <v>178</v>
      </c>
      <c r="G716" s="166"/>
      <c r="H716" s="169">
        <v>-14</v>
      </c>
      <c r="J716" s="166"/>
      <c r="K716" s="166"/>
      <c r="L716" s="170"/>
      <c r="M716" s="171"/>
      <c r="N716" s="166"/>
      <c r="O716" s="166"/>
      <c r="P716" s="166"/>
      <c r="Q716" s="166"/>
      <c r="R716" s="166"/>
      <c r="S716" s="166"/>
      <c r="T716" s="172"/>
      <c r="AT716" s="173" t="s">
        <v>140</v>
      </c>
      <c r="AU716" s="173" t="s">
        <v>75</v>
      </c>
      <c r="AV716" s="173" t="s">
        <v>75</v>
      </c>
      <c r="AW716" s="173" t="s">
        <v>95</v>
      </c>
      <c r="AX716" s="173" t="s">
        <v>67</v>
      </c>
      <c r="AY716" s="173" t="s">
        <v>131</v>
      </c>
    </row>
    <row r="717" spans="2:51" s="6" customFormat="1" ht="15.75" customHeight="1" x14ac:dyDescent="0.3">
      <c r="B717" s="165"/>
      <c r="C717" s="166"/>
      <c r="D717" s="167" t="s">
        <v>140</v>
      </c>
      <c r="E717" s="166"/>
      <c r="F717" s="168" t="s">
        <v>179</v>
      </c>
      <c r="G717" s="166"/>
      <c r="H717" s="169">
        <v>-9</v>
      </c>
      <c r="J717" s="166"/>
      <c r="K717" s="166"/>
      <c r="L717" s="170"/>
      <c r="M717" s="171"/>
      <c r="N717" s="166"/>
      <c r="O717" s="166"/>
      <c r="P717" s="166"/>
      <c r="Q717" s="166"/>
      <c r="R717" s="166"/>
      <c r="S717" s="166"/>
      <c r="T717" s="172"/>
      <c r="AT717" s="173" t="s">
        <v>140</v>
      </c>
      <c r="AU717" s="173" t="s">
        <v>75</v>
      </c>
      <c r="AV717" s="173" t="s">
        <v>75</v>
      </c>
      <c r="AW717" s="173" t="s">
        <v>95</v>
      </c>
      <c r="AX717" s="173" t="s">
        <v>67</v>
      </c>
      <c r="AY717" s="173" t="s">
        <v>131</v>
      </c>
    </row>
    <row r="718" spans="2:51" s="6" customFormat="1" ht="15.75" customHeight="1" x14ac:dyDescent="0.3">
      <c r="B718" s="165"/>
      <c r="C718" s="166"/>
      <c r="D718" s="167" t="s">
        <v>140</v>
      </c>
      <c r="E718" s="166"/>
      <c r="F718" s="168" t="s">
        <v>180</v>
      </c>
      <c r="G718" s="166"/>
      <c r="H718" s="169">
        <v>-16</v>
      </c>
      <c r="J718" s="166"/>
      <c r="K718" s="166"/>
      <c r="L718" s="170"/>
      <c r="M718" s="171"/>
      <c r="N718" s="166"/>
      <c r="O718" s="166"/>
      <c r="P718" s="166"/>
      <c r="Q718" s="166"/>
      <c r="R718" s="166"/>
      <c r="S718" s="166"/>
      <c r="T718" s="172"/>
      <c r="AT718" s="173" t="s">
        <v>140</v>
      </c>
      <c r="AU718" s="173" t="s">
        <v>75</v>
      </c>
      <c r="AV718" s="173" t="s">
        <v>75</v>
      </c>
      <c r="AW718" s="173" t="s">
        <v>95</v>
      </c>
      <c r="AX718" s="173" t="s">
        <v>67</v>
      </c>
      <c r="AY718" s="173" t="s">
        <v>131</v>
      </c>
    </row>
    <row r="719" spans="2:51" s="6" customFormat="1" ht="15.75" customHeight="1" x14ac:dyDescent="0.3">
      <c r="B719" s="165"/>
      <c r="C719" s="166"/>
      <c r="D719" s="167" t="s">
        <v>140</v>
      </c>
      <c r="E719" s="166"/>
      <c r="F719" s="168" t="s">
        <v>181</v>
      </c>
      <c r="G719" s="166"/>
      <c r="H719" s="169">
        <v>-15</v>
      </c>
      <c r="J719" s="166"/>
      <c r="K719" s="166"/>
      <c r="L719" s="170"/>
      <c r="M719" s="171"/>
      <c r="N719" s="166"/>
      <c r="O719" s="166"/>
      <c r="P719" s="166"/>
      <c r="Q719" s="166"/>
      <c r="R719" s="166"/>
      <c r="S719" s="166"/>
      <c r="T719" s="172"/>
      <c r="AT719" s="173" t="s">
        <v>140</v>
      </c>
      <c r="AU719" s="173" t="s">
        <v>75</v>
      </c>
      <c r="AV719" s="173" t="s">
        <v>75</v>
      </c>
      <c r="AW719" s="173" t="s">
        <v>95</v>
      </c>
      <c r="AX719" s="173" t="s">
        <v>67</v>
      </c>
      <c r="AY719" s="173" t="s">
        <v>131</v>
      </c>
    </row>
    <row r="720" spans="2:51" s="6" customFormat="1" ht="15.75" customHeight="1" x14ac:dyDescent="0.3">
      <c r="B720" s="165"/>
      <c r="C720" s="166"/>
      <c r="D720" s="167" t="s">
        <v>140</v>
      </c>
      <c r="E720" s="166"/>
      <c r="F720" s="168" t="s">
        <v>182</v>
      </c>
      <c r="G720" s="166"/>
      <c r="H720" s="169">
        <v>84.677999999999997</v>
      </c>
      <c r="J720" s="166"/>
      <c r="K720" s="166"/>
      <c r="L720" s="170"/>
      <c r="M720" s="171"/>
      <c r="N720" s="166"/>
      <c r="O720" s="166"/>
      <c r="P720" s="166"/>
      <c r="Q720" s="166"/>
      <c r="R720" s="166"/>
      <c r="S720" s="166"/>
      <c r="T720" s="172"/>
      <c r="AT720" s="173" t="s">
        <v>140</v>
      </c>
      <c r="AU720" s="173" t="s">
        <v>75</v>
      </c>
      <c r="AV720" s="173" t="s">
        <v>75</v>
      </c>
      <c r="AW720" s="173" t="s">
        <v>95</v>
      </c>
      <c r="AX720" s="173" t="s">
        <v>67</v>
      </c>
      <c r="AY720" s="173" t="s">
        <v>131</v>
      </c>
    </row>
    <row r="721" spans="2:51" s="6" customFormat="1" ht="15.75" customHeight="1" x14ac:dyDescent="0.3">
      <c r="B721" s="165"/>
      <c r="C721" s="166"/>
      <c r="D721" s="167" t="s">
        <v>140</v>
      </c>
      <c r="E721" s="166"/>
      <c r="F721" s="168" t="s">
        <v>166</v>
      </c>
      <c r="G721" s="166"/>
      <c r="H721" s="169">
        <v>-1.4</v>
      </c>
      <c r="J721" s="166"/>
      <c r="K721" s="166"/>
      <c r="L721" s="170"/>
      <c r="M721" s="171"/>
      <c r="N721" s="166"/>
      <c r="O721" s="166"/>
      <c r="P721" s="166"/>
      <c r="Q721" s="166"/>
      <c r="R721" s="166"/>
      <c r="S721" s="166"/>
      <c r="T721" s="172"/>
      <c r="AT721" s="173" t="s">
        <v>140</v>
      </c>
      <c r="AU721" s="173" t="s">
        <v>75</v>
      </c>
      <c r="AV721" s="173" t="s">
        <v>75</v>
      </c>
      <c r="AW721" s="173" t="s">
        <v>95</v>
      </c>
      <c r="AX721" s="173" t="s">
        <v>67</v>
      </c>
      <c r="AY721" s="173" t="s">
        <v>131</v>
      </c>
    </row>
    <row r="722" spans="2:51" s="6" customFormat="1" ht="15.75" customHeight="1" x14ac:dyDescent="0.3">
      <c r="B722" s="165"/>
      <c r="C722" s="166"/>
      <c r="D722" s="167" t="s">
        <v>140</v>
      </c>
      <c r="E722" s="166"/>
      <c r="F722" s="168" t="s">
        <v>165</v>
      </c>
      <c r="G722" s="166"/>
      <c r="H722" s="169">
        <v>-7.2</v>
      </c>
      <c r="J722" s="166"/>
      <c r="K722" s="166"/>
      <c r="L722" s="170"/>
      <c r="M722" s="171"/>
      <c r="N722" s="166"/>
      <c r="O722" s="166"/>
      <c r="P722" s="166"/>
      <c r="Q722" s="166"/>
      <c r="R722" s="166"/>
      <c r="S722" s="166"/>
      <c r="T722" s="172"/>
      <c r="AT722" s="173" t="s">
        <v>140</v>
      </c>
      <c r="AU722" s="173" t="s">
        <v>75</v>
      </c>
      <c r="AV722" s="173" t="s">
        <v>75</v>
      </c>
      <c r="AW722" s="173" t="s">
        <v>95</v>
      </c>
      <c r="AX722" s="173" t="s">
        <v>67</v>
      </c>
      <c r="AY722" s="173" t="s">
        <v>131</v>
      </c>
    </row>
    <row r="723" spans="2:51" s="6" customFormat="1" ht="15.75" customHeight="1" x14ac:dyDescent="0.3">
      <c r="B723" s="165"/>
      <c r="C723" s="166"/>
      <c r="D723" s="167" t="s">
        <v>140</v>
      </c>
      <c r="E723" s="166"/>
      <c r="F723" s="168" t="s">
        <v>183</v>
      </c>
      <c r="G723" s="166"/>
      <c r="H723" s="169">
        <v>-2.4</v>
      </c>
      <c r="J723" s="166"/>
      <c r="K723" s="166"/>
      <c r="L723" s="170"/>
      <c r="M723" s="171"/>
      <c r="N723" s="166"/>
      <c r="O723" s="166"/>
      <c r="P723" s="166"/>
      <c r="Q723" s="166"/>
      <c r="R723" s="166"/>
      <c r="S723" s="166"/>
      <c r="T723" s="172"/>
      <c r="AT723" s="173" t="s">
        <v>140</v>
      </c>
      <c r="AU723" s="173" t="s">
        <v>75</v>
      </c>
      <c r="AV723" s="173" t="s">
        <v>75</v>
      </c>
      <c r="AW723" s="173" t="s">
        <v>95</v>
      </c>
      <c r="AX723" s="173" t="s">
        <v>67</v>
      </c>
      <c r="AY723" s="173" t="s">
        <v>131</v>
      </c>
    </row>
    <row r="724" spans="2:51" s="6" customFormat="1" ht="15.75" customHeight="1" x14ac:dyDescent="0.3">
      <c r="B724" s="165"/>
      <c r="C724" s="166"/>
      <c r="D724" s="167" t="s">
        <v>140</v>
      </c>
      <c r="E724" s="166"/>
      <c r="F724" s="168" t="s">
        <v>184</v>
      </c>
      <c r="G724" s="166"/>
      <c r="H724" s="169">
        <v>-2.5</v>
      </c>
      <c r="J724" s="166"/>
      <c r="K724" s="166"/>
      <c r="L724" s="170"/>
      <c r="M724" s="171"/>
      <c r="N724" s="166"/>
      <c r="O724" s="166"/>
      <c r="P724" s="166"/>
      <c r="Q724" s="166"/>
      <c r="R724" s="166"/>
      <c r="S724" s="166"/>
      <c r="T724" s="172"/>
      <c r="AT724" s="173" t="s">
        <v>140</v>
      </c>
      <c r="AU724" s="173" t="s">
        <v>75</v>
      </c>
      <c r="AV724" s="173" t="s">
        <v>75</v>
      </c>
      <c r="AW724" s="173" t="s">
        <v>95</v>
      </c>
      <c r="AX724" s="173" t="s">
        <v>67</v>
      </c>
      <c r="AY724" s="173" t="s">
        <v>131</v>
      </c>
    </row>
    <row r="725" spans="2:51" s="6" customFormat="1" ht="15.75" customHeight="1" x14ac:dyDescent="0.3">
      <c r="B725" s="165"/>
      <c r="C725" s="166"/>
      <c r="D725" s="167" t="s">
        <v>140</v>
      </c>
      <c r="E725" s="166"/>
      <c r="F725" s="168" t="s">
        <v>185</v>
      </c>
      <c r="G725" s="166"/>
      <c r="H725" s="169">
        <v>-3</v>
      </c>
      <c r="J725" s="166"/>
      <c r="K725" s="166"/>
      <c r="L725" s="170"/>
      <c r="M725" s="171"/>
      <c r="N725" s="166"/>
      <c r="O725" s="166"/>
      <c r="P725" s="166"/>
      <c r="Q725" s="166"/>
      <c r="R725" s="166"/>
      <c r="S725" s="166"/>
      <c r="T725" s="172"/>
      <c r="AT725" s="173" t="s">
        <v>140</v>
      </c>
      <c r="AU725" s="173" t="s">
        <v>75</v>
      </c>
      <c r="AV725" s="173" t="s">
        <v>75</v>
      </c>
      <c r="AW725" s="173" t="s">
        <v>95</v>
      </c>
      <c r="AX725" s="173" t="s">
        <v>67</v>
      </c>
      <c r="AY725" s="173" t="s">
        <v>131</v>
      </c>
    </row>
    <row r="726" spans="2:51" s="6" customFormat="1" ht="15.75" customHeight="1" x14ac:dyDescent="0.3">
      <c r="B726" s="165"/>
      <c r="C726" s="166"/>
      <c r="D726" s="167" t="s">
        <v>140</v>
      </c>
      <c r="E726" s="166"/>
      <c r="F726" s="168" t="s">
        <v>186</v>
      </c>
      <c r="G726" s="166"/>
      <c r="H726" s="169">
        <v>566.13</v>
      </c>
      <c r="J726" s="166"/>
      <c r="K726" s="166"/>
      <c r="L726" s="170"/>
      <c r="M726" s="171"/>
      <c r="N726" s="166"/>
      <c r="O726" s="166"/>
      <c r="P726" s="166"/>
      <c r="Q726" s="166"/>
      <c r="R726" s="166"/>
      <c r="S726" s="166"/>
      <c r="T726" s="172"/>
      <c r="AT726" s="173" t="s">
        <v>140</v>
      </c>
      <c r="AU726" s="173" t="s">
        <v>75</v>
      </c>
      <c r="AV726" s="173" t="s">
        <v>75</v>
      </c>
      <c r="AW726" s="173" t="s">
        <v>95</v>
      </c>
      <c r="AX726" s="173" t="s">
        <v>67</v>
      </c>
      <c r="AY726" s="173" t="s">
        <v>131</v>
      </c>
    </row>
    <row r="727" spans="2:51" s="6" customFormat="1" ht="15.75" customHeight="1" x14ac:dyDescent="0.3">
      <c r="B727" s="165"/>
      <c r="C727" s="166"/>
      <c r="D727" s="167" t="s">
        <v>140</v>
      </c>
      <c r="E727" s="166"/>
      <c r="F727" s="168" t="s">
        <v>187</v>
      </c>
      <c r="G727" s="166"/>
      <c r="H727" s="169">
        <v>-22.4</v>
      </c>
      <c r="J727" s="166"/>
      <c r="K727" s="166"/>
      <c r="L727" s="170"/>
      <c r="M727" s="171"/>
      <c r="N727" s="166"/>
      <c r="O727" s="166"/>
      <c r="P727" s="166"/>
      <c r="Q727" s="166"/>
      <c r="R727" s="166"/>
      <c r="S727" s="166"/>
      <c r="T727" s="172"/>
      <c r="AT727" s="173" t="s">
        <v>140</v>
      </c>
      <c r="AU727" s="173" t="s">
        <v>75</v>
      </c>
      <c r="AV727" s="173" t="s">
        <v>75</v>
      </c>
      <c r="AW727" s="173" t="s">
        <v>95</v>
      </c>
      <c r="AX727" s="173" t="s">
        <v>67</v>
      </c>
      <c r="AY727" s="173" t="s">
        <v>131</v>
      </c>
    </row>
    <row r="728" spans="2:51" s="6" customFormat="1" ht="15.75" customHeight="1" x14ac:dyDescent="0.3">
      <c r="B728" s="165"/>
      <c r="C728" s="166"/>
      <c r="D728" s="167" t="s">
        <v>140</v>
      </c>
      <c r="E728" s="166"/>
      <c r="F728" s="168" t="s">
        <v>188</v>
      </c>
      <c r="G728" s="166"/>
      <c r="H728" s="169">
        <v>-14.4</v>
      </c>
      <c r="J728" s="166"/>
      <c r="K728" s="166"/>
      <c r="L728" s="170"/>
      <c r="M728" s="171"/>
      <c r="N728" s="166"/>
      <c r="O728" s="166"/>
      <c r="P728" s="166"/>
      <c r="Q728" s="166"/>
      <c r="R728" s="166"/>
      <c r="S728" s="166"/>
      <c r="T728" s="172"/>
      <c r="AT728" s="173" t="s">
        <v>140</v>
      </c>
      <c r="AU728" s="173" t="s">
        <v>75</v>
      </c>
      <c r="AV728" s="173" t="s">
        <v>75</v>
      </c>
      <c r="AW728" s="173" t="s">
        <v>95</v>
      </c>
      <c r="AX728" s="173" t="s">
        <v>67</v>
      </c>
      <c r="AY728" s="173" t="s">
        <v>131</v>
      </c>
    </row>
    <row r="729" spans="2:51" s="6" customFormat="1" ht="15.75" customHeight="1" x14ac:dyDescent="0.3">
      <c r="B729" s="165"/>
      <c r="C729" s="166"/>
      <c r="D729" s="167" t="s">
        <v>140</v>
      </c>
      <c r="E729" s="166"/>
      <c r="F729" s="168" t="s">
        <v>189</v>
      </c>
      <c r="G729" s="166"/>
      <c r="H729" s="169">
        <v>-25.6</v>
      </c>
      <c r="J729" s="166"/>
      <c r="K729" s="166"/>
      <c r="L729" s="170"/>
      <c r="M729" s="171"/>
      <c r="N729" s="166"/>
      <c r="O729" s="166"/>
      <c r="P729" s="166"/>
      <c r="Q729" s="166"/>
      <c r="R729" s="166"/>
      <c r="S729" s="166"/>
      <c r="T729" s="172"/>
      <c r="AT729" s="173" t="s">
        <v>140</v>
      </c>
      <c r="AU729" s="173" t="s">
        <v>75</v>
      </c>
      <c r="AV729" s="173" t="s">
        <v>75</v>
      </c>
      <c r="AW729" s="173" t="s">
        <v>95</v>
      </c>
      <c r="AX729" s="173" t="s">
        <v>67</v>
      </c>
      <c r="AY729" s="173" t="s">
        <v>131</v>
      </c>
    </row>
    <row r="730" spans="2:51" s="6" customFormat="1" ht="15.75" customHeight="1" x14ac:dyDescent="0.3">
      <c r="B730" s="165"/>
      <c r="C730" s="166"/>
      <c r="D730" s="167" t="s">
        <v>140</v>
      </c>
      <c r="E730" s="166"/>
      <c r="F730" s="168" t="s">
        <v>190</v>
      </c>
      <c r="G730" s="166"/>
      <c r="H730" s="169">
        <v>-24</v>
      </c>
      <c r="J730" s="166"/>
      <c r="K730" s="166"/>
      <c r="L730" s="170"/>
      <c r="M730" s="171"/>
      <c r="N730" s="166"/>
      <c r="O730" s="166"/>
      <c r="P730" s="166"/>
      <c r="Q730" s="166"/>
      <c r="R730" s="166"/>
      <c r="S730" s="166"/>
      <c r="T730" s="172"/>
      <c r="AT730" s="173" t="s">
        <v>140</v>
      </c>
      <c r="AU730" s="173" t="s">
        <v>75</v>
      </c>
      <c r="AV730" s="173" t="s">
        <v>75</v>
      </c>
      <c r="AW730" s="173" t="s">
        <v>95</v>
      </c>
      <c r="AX730" s="173" t="s">
        <v>67</v>
      </c>
      <c r="AY730" s="173" t="s">
        <v>131</v>
      </c>
    </row>
    <row r="731" spans="2:51" s="6" customFormat="1" ht="15.75" customHeight="1" x14ac:dyDescent="0.3">
      <c r="B731" s="165"/>
      <c r="C731" s="166"/>
      <c r="D731" s="167" t="s">
        <v>140</v>
      </c>
      <c r="E731" s="166"/>
      <c r="F731" s="168" t="s">
        <v>191</v>
      </c>
      <c r="G731" s="166"/>
      <c r="H731" s="169">
        <v>905.26199999999994</v>
      </c>
      <c r="J731" s="166"/>
      <c r="K731" s="166"/>
      <c r="L731" s="170"/>
      <c r="M731" s="171"/>
      <c r="N731" s="166"/>
      <c r="O731" s="166"/>
      <c r="P731" s="166"/>
      <c r="Q731" s="166"/>
      <c r="R731" s="166"/>
      <c r="S731" s="166"/>
      <c r="T731" s="172"/>
      <c r="AT731" s="173" t="s">
        <v>140</v>
      </c>
      <c r="AU731" s="173" t="s">
        <v>75</v>
      </c>
      <c r="AV731" s="173" t="s">
        <v>75</v>
      </c>
      <c r="AW731" s="173" t="s">
        <v>95</v>
      </c>
      <c r="AX731" s="173" t="s">
        <v>67</v>
      </c>
      <c r="AY731" s="173" t="s">
        <v>131</v>
      </c>
    </row>
    <row r="732" spans="2:51" s="6" customFormat="1" ht="15.75" customHeight="1" x14ac:dyDescent="0.3">
      <c r="B732" s="165"/>
      <c r="C732" s="166"/>
      <c r="D732" s="167" t="s">
        <v>140</v>
      </c>
      <c r="E732" s="166"/>
      <c r="F732" s="168" t="s">
        <v>192</v>
      </c>
      <c r="G732" s="166"/>
      <c r="H732" s="169">
        <v>-39.200000000000003</v>
      </c>
      <c r="J732" s="166"/>
      <c r="K732" s="166"/>
      <c r="L732" s="170"/>
      <c r="M732" s="171"/>
      <c r="N732" s="166"/>
      <c r="O732" s="166"/>
      <c r="P732" s="166"/>
      <c r="Q732" s="166"/>
      <c r="R732" s="166"/>
      <c r="S732" s="166"/>
      <c r="T732" s="172"/>
      <c r="AT732" s="173" t="s">
        <v>140</v>
      </c>
      <c r="AU732" s="173" t="s">
        <v>75</v>
      </c>
      <c r="AV732" s="173" t="s">
        <v>75</v>
      </c>
      <c r="AW732" s="173" t="s">
        <v>95</v>
      </c>
      <c r="AX732" s="173" t="s">
        <v>67</v>
      </c>
      <c r="AY732" s="173" t="s">
        <v>131</v>
      </c>
    </row>
    <row r="733" spans="2:51" s="6" customFormat="1" ht="15.75" customHeight="1" x14ac:dyDescent="0.3">
      <c r="B733" s="165"/>
      <c r="C733" s="166"/>
      <c r="D733" s="167" t="s">
        <v>140</v>
      </c>
      <c r="E733" s="166"/>
      <c r="F733" s="168" t="s">
        <v>193</v>
      </c>
      <c r="G733" s="166"/>
      <c r="H733" s="169">
        <v>-25.2</v>
      </c>
      <c r="J733" s="166"/>
      <c r="K733" s="166"/>
      <c r="L733" s="170"/>
      <c r="M733" s="171"/>
      <c r="N733" s="166"/>
      <c r="O733" s="166"/>
      <c r="P733" s="166"/>
      <c r="Q733" s="166"/>
      <c r="R733" s="166"/>
      <c r="S733" s="166"/>
      <c r="T733" s="172"/>
      <c r="AT733" s="173" t="s">
        <v>140</v>
      </c>
      <c r="AU733" s="173" t="s">
        <v>75</v>
      </c>
      <c r="AV733" s="173" t="s">
        <v>75</v>
      </c>
      <c r="AW733" s="173" t="s">
        <v>95</v>
      </c>
      <c r="AX733" s="173" t="s">
        <v>67</v>
      </c>
      <c r="AY733" s="173" t="s">
        <v>131</v>
      </c>
    </row>
    <row r="734" spans="2:51" s="6" customFormat="1" ht="15.75" customHeight="1" x14ac:dyDescent="0.3">
      <c r="B734" s="165"/>
      <c r="C734" s="166"/>
      <c r="D734" s="167" t="s">
        <v>140</v>
      </c>
      <c r="E734" s="166"/>
      <c r="F734" s="168" t="s">
        <v>194</v>
      </c>
      <c r="G734" s="166"/>
      <c r="H734" s="169">
        <v>-44.8</v>
      </c>
      <c r="J734" s="166"/>
      <c r="K734" s="166"/>
      <c r="L734" s="170"/>
      <c r="M734" s="171"/>
      <c r="N734" s="166"/>
      <c r="O734" s="166"/>
      <c r="P734" s="166"/>
      <c r="Q734" s="166"/>
      <c r="R734" s="166"/>
      <c r="S734" s="166"/>
      <c r="T734" s="172"/>
      <c r="AT734" s="173" t="s">
        <v>140</v>
      </c>
      <c r="AU734" s="173" t="s">
        <v>75</v>
      </c>
      <c r="AV734" s="173" t="s">
        <v>75</v>
      </c>
      <c r="AW734" s="173" t="s">
        <v>95</v>
      </c>
      <c r="AX734" s="173" t="s">
        <v>67</v>
      </c>
      <c r="AY734" s="173" t="s">
        <v>131</v>
      </c>
    </row>
    <row r="735" spans="2:51" s="6" customFormat="1" ht="15.75" customHeight="1" x14ac:dyDescent="0.3">
      <c r="B735" s="165"/>
      <c r="C735" s="166"/>
      <c r="D735" s="167" t="s">
        <v>140</v>
      </c>
      <c r="E735" s="166"/>
      <c r="F735" s="168" t="s">
        <v>195</v>
      </c>
      <c r="G735" s="166"/>
      <c r="H735" s="169">
        <v>-42</v>
      </c>
      <c r="J735" s="166"/>
      <c r="K735" s="166"/>
      <c r="L735" s="170"/>
      <c r="M735" s="171"/>
      <c r="N735" s="166"/>
      <c r="O735" s="166"/>
      <c r="P735" s="166"/>
      <c r="Q735" s="166"/>
      <c r="R735" s="166"/>
      <c r="S735" s="166"/>
      <c r="T735" s="172"/>
      <c r="AT735" s="173" t="s">
        <v>140</v>
      </c>
      <c r="AU735" s="173" t="s">
        <v>75</v>
      </c>
      <c r="AV735" s="173" t="s">
        <v>75</v>
      </c>
      <c r="AW735" s="173" t="s">
        <v>95</v>
      </c>
      <c r="AX735" s="173" t="s">
        <v>67</v>
      </c>
      <c r="AY735" s="173" t="s">
        <v>131</v>
      </c>
    </row>
    <row r="736" spans="2:51" s="6" customFormat="1" ht="15.75" customHeight="1" x14ac:dyDescent="0.3">
      <c r="B736" s="174"/>
      <c r="C736" s="175"/>
      <c r="D736" s="167" t="s">
        <v>140</v>
      </c>
      <c r="E736" s="175"/>
      <c r="F736" s="176" t="s">
        <v>151</v>
      </c>
      <c r="G736" s="175"/>
      <c r="H736" s="177">
        <v>1927.2650000000001</v>
      </c>
      <c r="J736" s="175"/>
      <c r="K736" s="175"/>
      <c r="L736" s="178"/>
      <c r="M736" s="179"/>
      <c r="N736" s="175"/>
      <c r="O736" s="175"/>
      <c r="P736" s="175"/>
      <c r="Q736" s="175"/>
      <c r="R736" s="175"/>
      <c r="S736" s="175"/>
      <c r="T736" s="180"/>
      <c r="AT736" s="181" t="s">
        <v>140</v>
      </c>
      <c r="AU736" s="181" t="s">
        <v>75</v>
      </c>
      <c r="AV736" s="181" t="s">
        <v>81</v>
      </c>
      <c r="AW736" s="181" t="s">
        <v>95</v>
      </c>
      <c r="AX736" s="181" t="s">
        <v>71</v>
      </c>
      <c r="AY736" s="181" t="s">
        <v>131</v>
      </c>
    </row>
    <row r="737" spans="2:65" s="6" customFormat="1" ht="15.75" customHeight="1" x14ac:dyDescent="0.3">
      <c r="B737" s="23"/>
      <c r="C737" s="145" t="s">
        <v>625</v>
      </c>
      <c r="D737" s="145" t="s">
        <v>134</v>
      </c>
      <c r="E737" s="146" t="s">
        <v>626</v>
      </c>
      <c r="F737" s="147" t="s">
        <v>627</v>
      </c>
      <c r="G737" s="148" t="s">
        <v>137</v>
      </c>
      <c r="H737" s="149">
        <v>1142.713</v>
      </c>
      <c r="I737" s="150"/>
      <c r="J737" s="151">
        <f>ROUND($I$737*$H$737,1)</f>
        <v>0</v>
      </c>
      <c r="K737" s="147" t="s">
        <v>138</v>
      </c>
      <c r="L737" s="43"/>
      <c r="M737" s="152"/>
      <c r="N737" s="153" t="s">
        <v>38</v>
      </c>
      <c r="O737" s="24"/>
      <c r="P737" s="154">
        <f>$O$737*$H$737</f>
        <v>0</v>
      </c>
      <c r="Q737" s="154">
        <v>2.7999999999999998E-4</v>
      </c>
      <c r="R737" s="154">
        <f>$Q$737*$H$737</f>
        <v>0.31995963999999999</v>
      </c>
      <c r="S737" s="154">
        <v>0</v>
      </c>
      <c r="T737" s="155">
        <f>$S$737*$H$737</f>
        <v>0</v>
      </c>
      <c r="AR737" s="89" t="s">
        <v>266</v>
      </c>
      <c r="AT737" s="89" t="s">
        <v>134</v>
      </c>
      <c r="AU737" s="89" t="s">
        <v>75</v>
      </c>
      <c r="AY737" s="6" t="s">
        <v>131</v>
      </c>
      <c r="BE737" s="156">
        <f>IF($N$737="základní",$J$737,0)</f>
        <v>0</v>
      </c>
      <c r="BF737" s="156">
        <f>IF($N$737="snížená",$J$737,0)</f>
        <v>0</v>
      </c>
      <c r="BG737" s="156">
        <f>IF($N$737="zákl. přenesená",$J$737,0)</f>
        <v>0</v>
      </c>
      <c r="BH737" s="156">
        <f>IF($N$737="sníž. přenesená",$J$737,0)</f>
        <v>0</v>
      </c>
      <c r="BI737" s="156">
        <f>IF($N$737="nulová",$J$737,0)</f>
        <v>0</v>
      </c>
      <c r="BJ737" s="89" t="s">
        <v>71</v>
      </c>
      <c r="BK737" s="156">
        <f>ROUND($I$737*$H$737,1)</f>
        <v>0</v>
      </c>
      <c r="BL737" s="89" t="s">
        <v>266</v>
      </c>
      <c r="BM737" s="89" t="s">
        <v>628</v>
      </c>
    </row>
    <row r="738" spans="2:65" s="6" customFormat="1" ht="15.75" customHeight="1" x14ac:dyDescent="0.3">
      <c r="B738" s="157"/>
      <c r="C738" s="158"/>
      <c r="D738" s="159" t="s">
        <v>140</v>
      </c>
      <c r="E738" s="160"/>
      <c r="F738" s="160" t="s">
        <v>614</v>
      </c>
      <c r="G738" s="158"/>
      <c r="H738" s="158"/>
      <c r="J738" s="158"/>
      <c r="K738" s="158"/>
      <c r="L738" s="161"/>
      <c r="M738" s="162"/>
      <c r="N738" s="158"/>
      <c r="O738" s="158"/>
      <c r="P738" s="158"/>
      <c r="Q738" s="158"/>
      <c r="R738" s="158"/>
      <c r="S738" s="158"/>
      <c r="T738" s="163"/>
      <c r="AT738" s="164" t="s">
        <v>140</v>
      </c>
      <c r="AU738" s="164" t="s">
        <v>75</v>
      </c>
      <c r="AV738" s="164" t="s">
        <v>71</v>
      </c>
      <c r="AW738" s="164" t="s">
        <v>95</v>
      </c>
      <c r="AX738" s="164" t="s">
        <v>67</v>
      </c>
      <c r="AY738" s="164" t="s">
        <v>131</v>
      </c>
    </row>
    <row r="739" spans="2:65" s="6" customFormat="1" ht="15.75" customHeight="1" x14ac:dyDescent="0.3">
      <c r="B739" s="157"/>
      <c r="C739" s="158"/>
      <c r="D739" s="167" t="s">
        <v>140</v>
      </c>
      <c r="E739" s="158"/>
      <c r="F739" s="160" t="s">
        <v>141</v>
      </c>
      <c r="G739" s="158"/>
      <c r="H739" s="158"/>
      <c r="J739" s="158"/>
      <c r="K739" s="158"/>
      <c r="L739" s="161"/>
      <c r="M739" s="162"/>
      <c r="N739" s="158"/>
      <c r="O739" s="158"/>
      <c r="P739" s="158"/>
      <c r="Q739" s="158"/>
      <c r="R739" s="158"/>
      <c r="S739" s="158"/>
      <c r="T739" s="163"/>
      <c r="AT739" s="164" t="s">
        <v>140</v>
      </c>
      <c r="AU739" s="164" t="s">
        <v>75</v>
      </c>
      <c r="AV739" s="164" t="s">
        <v>71</v>
      </c>
      <c r="AW739" s="164" t="s">
        <v>95</v>
      </c>
      <c r="AX739" s="164" t="s">
        <v>67</v>
      </c>
      <c r="AY739" s="164" t="s">
        <v>131</v>
      </c>
    </row>
    <row r="740" spans="2:65" s="6" customFormat="1" ht="15.75" customHeight="1" x14ac:dyDescent="0.3">
      <c r="B740" s="165"/>
      <c r="C740" s="166"/>
      <c r="D740" s="167" t="s">
        <v>140</v>
      </c>
      <c r="E740" s="166"/>
      <c r="F740" s="168" t="s">
        <v>142</v>
      </c>
      <c r="G740" s="166"/>
      <c r="H740" s="169">
        <v>35.61</v>
      </c>
      <c r="J740" s="166"/>
      <c r="K740" s="166"/>
      <c r="L740" s="170"/>
      <c r="M740" s="171"/>
      <c r="N740" s="166"/>
      <c r="O740" s="166"/>
      <c r="P740" s="166"/>
      <c r="Q740" s="166"/>
      <c r="R740" s="166"/>
      <c r="S740" s="166"/>
      <c r="T740" s="172"/>
      <c r="AT740" s="173" t="s">
        <v>140</v>
      </c>
      <c r="AU740" s="173" t="s">
        <v>75</v>
      </c>
      <c r="AV740" s="173" t="s">
        <v>75</v>
      </c>
      <c r="AW740" s="173" t="s">
        <v>95</v>
      </c>
      <c r="AX740" s="173" t="s">
        <v>67</v>
      </c>
      <c r="AY740" s="173" t="s">
        <v>131</v>
      </c>
    </row>
    <row r="741" spans="2:65" s="6" customFormat="1" ht="15.75" customHeight="1" x14ac:dyDescent="0.3">
      <c r="B741" s="165"/>
      <c r="C741" s="166"/>
      <c r="D741" s="167" t="s">
        <v>140</v>
      </c>
      <c r="E741" s="166"/>
      <c r="F741" s="168" t="s">
        <v>143</v>
      </c>
      <c r="G741" s="166"/>
      <c r="H741" s="169">
        <v>23.36</v>
      </c>
      <c r="J741" s="166"/>
      <c r="K741" s="166"/>
      <c r="L741" s="170"/>
      <c r="M741" s="171"/>
      <c r="N741" s="166"/>
      <c r="O741" s="166"/>
      <c r="P741" s="166"/>
      <c r="Q741" s="166"/>
      <c r="R741" s="166"/>
      <c r="S741" s="166"/>
      <c r="T741" s="172"/>
      <c r="AT741" s="173" t="s">
        <v>140</v>
      </c>
      <c r="AU741" s="173" t="s">
        <v>75</v>
      </c>
      <c r="AV741" s="173" t="s">
        <v>75</v>
      </c>
      <c r="AW741" s="173" t="s">
        <v>95</v>
      </c>
      <c r="AX741" s="173" t="s">
        <v>67</v>
      </c>
      <c r="AY741" s="173" t="s">
        <v>131</v>
      </c>
    </row>
    <row r="742" spans="2:65" s="6" customFormat="1" ht="15.75" customHeight="1" x14ac:dyDescent="0.3">
      <c r="B742" s="165"/>
      <c r="C742" s="166"/>
      <c r="D742" s="167" t="s">
        <v>140</v>
      </c>
      <c r="E742" s="166"/>
      <c r="F742" s="168" t="s">
        <v>144</v>
      </c>
      <c r="G742" s="166"/>
      <c r="H742" s="169">
        <v>74.25</v>
      </c>
      <c r="J742" s="166"/>
      <c r="K742" s="166"/>
      <c r="L742" s="170"/>
      <c r="M742" s="171"/>
      <c r="N742" s="166"/>
      <c r="O742" s="166"/>
      <c r="P742" s="166"/>
      <c r="Q742" s="166"/>
      <c r="R742" s="166"/>
      <c r="S742" s="166"/>
      <c r="T742" s="172"/>
      <c r="AT742" s="173" t="s">
        <v>140</v>
      </c>
      <c r="AU742" s="173" t="s">
        <v>75</v>
      </c>
      <c r="AV742" s="173" t="s">
        <v>75</v>
      </c>
      <c r="AW742" s="173" t="s">
        <v>95</v>
      </c>
      <c r="AX742" s="173" t="s">
        <v>67</v>
      </c>
      <c r="AY742" s="173" t="s">
        <v>131</v>
      </c>
    </row>
    <row r="743" spans="2:65" s="6" customFormat="1" ht="15.75" customHeight="1" x14ac:dyDescent="0.3">
      <c r="B743" s="165"/>
      <c r="C743" s="166"/>
      <c r="D743" s="167" t="s">
        <v>140</v>
      </c>
      <c r="E743" s="166"/>
      <c r="F743" s="168" t="s">
        <v>145</v>
      </c>
      <c r="G743" s="166"/>
      <c r="H743" s="169">
        <v>119.85</v>
      </c>
      <c r="J743" s="166"/>
      <c r="K743" s="166"/>
      <c r="L743" s="170"/>
      <c r="M743" s="171"/>
      <c r="N743" s="166"/>
      <c r="O743" s="166"/>
      <c r="P743" s="166"/>
      <c r="Q743" s="166"/>
      <c r="R743" s="166"/>
      <c r="S743" s="166"/>
      <c r="T743" s="172"/>
      <c r="AT743" s="173" t="s">
        <v>140</v>
      </c>
      <c r="AU743" s="173" t="s">
        <v>75</v>
      </c>
      <c r="AV743" s="173" t="s">
        <v>75</v>
      </c>
      <c r="AW743" s="173" t="s">
        <v>95</v>
      </c>
      <c r="AX743" s="173" t="s">
        <v>67</v>
      </c>
      <c r="AY743" s="173" t="s">
        <v>131</v>
      </c>
    </row>
    <row r="744" spans="2:65" s="6" customFormat="1" ht="15.75" customHeight="1" x14ac:dyDescent="0.3">
      <c r="B744" s="165"/>
      <c r="C744" s="166"/>
      <c r="D744" s="167" t="s">
        <v>140</v>
      </c>
      <c r="E744" s="166"/>
      <c r="F744" s="168" t="s">
        <v>146</v>
      </c>
      <c r="G744" s="166"/>
      <c r="H744" s="169">
        <v>18.440000000000001</v>
      </c>
      <c r="J744" s="166"/>
      <c r="K744" s="166"/>
      <c r="L744" s="170"/>
      <c r="M744" s="171"/>
      <c r="N744" s="166"/>
      <c r="O744" s="166"/>
      <c r="P744" s="166"/>
      <c r="Q744" s="166"/>
      <c r="R744" s="166"/>
      <c r="S744" s="166"/>
      <c r="T744" s="172"/>
      <c r="AT744" s="173" t="s">
        <v>140</v>
      </c>
      <c r="AU744" s="173" t="s">
        <v>75</v>
      </c>
      <c r="AV744" s="173" t="s">
        <v>75</v>
      </c>
      <c r="AW744" s="173" t="s">
        <v>95</v>
      </c>
      <c r="AX744" s="173" t="s">
        <v>67</v>
      </c>
      <c r="AY744" s="173" t="s">
        <v>131</v>
      </c>
    </row>
    <row r="745" spans="2:65" s="6" customFormat="1" ht="15.75" customHeight="1" x14ac:dyDescent="0.3">
      <c r="B745" s="165"/>
      <c r="C745" s="166"/>
      <c r="D745" s="167" t="s">
        <v>140</v>
      </c>
      <c r="E745" s="166"/>
      <c r="F745" s="168" t="s">
        <v>147</v>
      </c>
      <c r="G745" s="166"/>
      <c r="H745" s="169">
        <v>192.56</v>
      </c>
      <c r="J745" s="166"/>
      <c r="K745" s="166"/>
      <c r="L745" s="170"/>
      <c r="M745" s="171"/>
      <c r="N745" s="166"/>
      <c r="O745" s="166"/>
      <c r="P745" s="166"/>
      <c r="Q745" s="166"/>
      <c r="R745" s="166"/>
      <c r="S745" s="166"/>
      <c r="T745" s="172"/>
      <c r="AT745" s="173" t="s">
        <v>140</v>
      </c>
      <c r="AU745" s="173" t="s">
        <v>75</v>
      </c>
      <c r="AV745" s="173" t="s">
        <v>75</v>
      </c>
      <c r="AW745" s="173" t="s">
        <v>95</v>
      </c>
      <c r="AX745" s="173" t="s">
        <v>67</v>
      </c>
      <c r="AY745" s="173" t="s">
        <v>131</v>
      </c>
    </row>
    <row r="746" spans="2:65" s="6" customFormat="1" ht="15.75" customHeight="1" x14ac:dyDescent="0.3">
      <c r="B746" s="165"/>
      <c r="C746" s="166"/>
      <c r="D746" s="167" t="s">
        <v>140</v>
      </c>
      <c r="E746" s="166"/>
      <c r="F746" s="168" t="s">
        <v>148</v>
      </c>
      <c r="G746" s="166"/>
      <c r="H746" s="169">
        <v>280.56</v>
      </c>
      <c r="J746" s="166"/>
      <c r="K746" s="166"/>
      <c r="L746" s="170"/>
      <c r="M746" s="171"/>
      <c r="N746" s="166"/>
      <c r="O746" s="166"/>
      <c r="P746" s="166"/>
      <c r="Q746" s="166"/>
      <c r="R746" s="166"/>
      <c r="S746" s="166"/>
      <c r="T746" s="172"/>
      <c r="AT746" s="173" t="s">
        <v>140</v>
      </c>
      <c r="AU746" s="173" t="s">
        <v>75</v>
      </c>
      <c r="AV746" s="173" t="s">
        <v>75</v>
      </c>
      <c r="AW746" s="173" t="s">
        <v>95</v>
      </c>
      <c r="AX746" s="173" t="s">
        <v>67</v>
      </c>
      <c r="AY746" s="173" t="s">
        <v>131</v>
      </c>
    </row>
    <row r="747" spans="2:65" s="6" customFormat="1" ht="15.75" customHeight="1" x14ac:dyDescent="0.3">
      <c r="B747" s="157"/>
      <c r="C747" s="158"/>
      <c r="D747" s="167" t="s">
        <v>140</v>
      </c>
      <c r="E747" s="158"/>
      <c r="F747" s="160" t="s">
        <v>149</v>
      </c>
      <c r="G747" s="158"/>
      <c r="H747" s="158"/>
      <c r="J747" s="158"/>
      <c r="K747" s="158"/>
      <c r="L747" s="161"/>
      <c r="M747" s="162"/>
      <c r="N747" s="158"/>
      <c r="O747" s="158"/>
      <c r="P747" s="158"/>
      <c r="Q747" s="158"/>
      <c r="R747" s="158"/>
      <c r="S747" s="158"/>
      <c r="T747" s="163"/>
      <c r="AT747" s="164" t="s">
        <v>140</v>
      </c>
      <c r="AU747" s="164" t="s">
        <v>75</v>
      </c>
      <c r="AV747" s="164" t="s">
        <v>71</v>
      </c>
      <c r="AW747" s="164" t="s">
        <v>95</v>
      </c>
      <c r="AX747" s="164" t="s">
        <v>67</v>
      </c>
      <c r="AY747" s="164" t="s">
        <v>131</v>
      </c>
    </row>
    <row r="748" spans="2:65" s="6" customFormat="1" ht="15.75" customHeight="1" x14ac:dyDescent="0.3">
      <c r="B748" s="165"/>
      <c r="C748" s="166"/>
      <c r="D748" s="167" t="s">
        <v>140</v>
      </c>
      <c r="E748" s="166"/>
      <c r="F748" s="168" t="s">
        <v>150</v>
      </c>
      <c r="G748" s="166"/>
      <c r="H748" s="169">
        <v>398.08300000000003</v>
      </c>
      <c r="J748" s="166"/>
      <c r="K748" s="166"/>
      <c r="L748" s="170"/>
      <c r="M748" s="171"/>
      <c r="N748" s="166"/>
      <c r="O748" s="166"/>
      <c r="P748" s="166"/>
      <c r="Q748" s="166"/>
      <c r="R748" s="166"/>
      <c r="S748" s="166"/>
      <c r="T748" s="172"/>
      <c r="AT748" s="173" t="s">
        <v>140</v>
      </c>
      <c r="AU748" s="173" t="s">
        <v>75</v>
      </c>
      <c r="AV748" s="173" t="s">
        <v>75</v>
      </c>
      <c r="AW748" s="173" t="s">
        <v>95</v>
      </c>
      <c r="AX748" s="173" t="s">
        <v>67</v>
      </c>
      <c r="AY748" s="173" t="s">
        <v>131</v>
      </c>
    </row>
    <row r="749" spans="2:65" s="6" customFormat="1" ht="15.75" customHeight="1" x14ac:dyDescent="0.3">
      <c r="B749" s="174"/>
      <c r="C749" s="175"/>
      <c r="D749" s="167" t="s">
        <v>140</v>
      </c>
      <c r="E749" s="175"/>
      <c r="F749" s="176" t="s">
        <v>151</v>
      </c>
      <c r="G749" s="175"/>
      <c r="H749" s="177">
        <v>1142.713</v>
      </c>
      <c r="J749" s="175"/>
      <c r="K749" s="175"/>
      <c r="L749" s="178"/>
      <c r="M749" s="179"/>
      <c r="N749" s="175"/>
      <c r="O749" s="175"/>
      <c r="P749" s="175"/>
      <c r="Q749" s="175"/>
      <c r="R749" s="175"/>
      <c r="S749" s="175"/>
      <c r="T749" s="180"/>
      <c r="AT749" s="181" t="s">
        <v>140</v>
      </c>
      <c r="AU749" s="181" t="s">
        <v>75</v>
      </c>
      <c r="AV749" s="181" t="s">
        <v>81</v>
      </c>
      <c r="AW749" s="181" t="s">
        <v>95</v>
      </c>
      <c r="AX749" s="181" t="s">
        <v>71</v>
      </c>
      <c r="AY749" s="181" t="s">
        <v>131</v>
      </c>
    </row>
    <row r="750" spans="2:65" s="132" customFormat="1" ht="37.5" customHeight="1" x14ac:dyDescent="0.35">
      <c r="B750" s="133"/>
      <c r="C750" s="134"/>
      <c r="D750" s="134" t="s">
        <v>66</v>
      </c>
      <c r="E750" s="135" t="s">
        <v>291</v>
      </c>
      <c r="F750" s="135" t="s">
        <v>629</v>
      </c>
      <c r="G750" s="134"/>
      <c r="H750" s="134"/>
      <c r="J750" s="136">
        <f>$BK$750</f>
        <v>0</v>
      </c>
      <c r="K750" s="134"/>
      <c r="L750" s="137"/>
      <c r="M750" s="138"/>
      <c r="N750" s="134"/>
      <c r="O750" s="134"/>
      <c r="P750" s="139">
        <f>$P$751</f>
        <v>0</v>
      </c>
      <c r="Q750" s="134"/>
      <c r="R750" s="139">
        <f>$R$751</f>
        <v>0</v>
      </c>
      <c r="S750" s="134"/>
      <c r="T750" s="140">
        <f>$T$751</f>
        <v>0</v>
      </c>
      <c r="AR750" s="141" t="s">
        <v>78</v>
      </c>
      <c r="AT750" s="141" t="s">
        <v>66</v>
      </c>
      <c r="AU750" s="141" t="s">
        <v>67</v>
      </c>
      <c r="AY750" s="141" t="s">
        <v>131</v>
      </c>
      <c r="BK750" s="142">
        <f>$BK$751</f>
        <v>0</v>
      </c>
    </row>
    <row r="751" spans="2:65" s="132" customFormat="1" ht="21" customHeight="1" x14ac:dyDescent="0.3">
      <c r="B751" s="133"/>
      <c r="C751" s="134"/>
      <c r="D751" s="134" t="s">
        <v>66</v>
      </c>
      <c r="E751" s="143" t="s">
        <v>630</v>
      </c>
      <c r="F751" s="143" t="s">
        <v>631</v>
      </c>
      <c r="G751" s="134"/>
      <c r="H751" s="134"/>
      <c r="J751" s="144">
        <f>$BK$751</f>
        <v>0</v>
      </c>
      <c r="K751" s="134"/>
      <c r="L751" s="137"/>
      <c r="M751" s="138"/>
      <c r="N751" s="134"/>
      <c r="O751" s="134"/>
      <c r="P751" s="139">
        <f>$P$752</f>
        <v>0</v>
      </c>
      <c r="Q751" s="134"/>
      <c r="R751" s="139">
        <f>$R$752</f>
        <v>0</v>
      </c>
      <c r="S751" s="134"/>
      <c r="T751" s="140">
        <f>$T$752</f>
        <v>0</v>
      </c>
      <c r="AR751" s="141" t="s">
        <v>78</v>
      </c>
      <c r="AT751" s="141" t="s">
        <v>66</v>
      </c>
      <c r="AU751" s="141" t="s">
        <v>71</v>
      </c>
      <c r="AY751" s="141" t="s">
        <v>131</v>
      </c>
      <c r="BK751" s="142">
        <f>$BK$752</f>
        <v>0</v>
      </c>
    </row>
    <row r="752" spans="2:65" s="6" customFormat="1" ht="15.75" customHeight="1" x14ac:dyDescent="0.3">
      <c r="B752" s="23"/>
      <c r="C752" s="145" t="s">
        <v>632</v>
      </c>
      <c r="D752" s="145" t="s">
        <v>134</v>
      </c>
      <c r="E752" s="146" t="s">
        <v>633</v>
      </c>
      <c r="F752" s="147" t="s">
        <v>343</v>
      </c>
      <c r="G752" s="148" t="s">
        <v>323</v>
      </c>
      <c r="H752" s="200"/>
      <c r="I752" s="150"/>
      <c r="J752" s="151">
        <f>ROUND($I$752*$H$752,1)</f>
        <v>0</v>
      </c>
      <c r="K752" s="147"/>
      <c r="L752" s="43"/>
      <c r="M752" s="152"/>
      <c r="N752" s="202" t="s">
        <v>38</v>
      </c>
      <c r="O752" s="203"/>
      <c r="P752" s="204">
        <f>$O$752*$H$752</f>
        <v>0</v>
      </c>
      <c r="Q752" s="204">
        <v>0</v>
      </c>
      <c r="R752" s="204">
        <f>$Q$752*$H$752</f>
        <v>0</v>
      </c>
      <c r="S752" s="204">
        <v>0</v>
      </c>
      <c r="T752" s="205">
        <f>$S$752*$H$752</f>
        <v>0</v>
      </c>
      <c r="AR752" s="89" t="s">
        <v>536</v>
      </c>
      <c r="AT752" s="89" t="s">
        <v>134</v>
      </c>
      <c r="AU752" s="89" t="s">
        <v>75</v>
      </c>
      <c r="AY752" s="6" t="s">
        <v>131</v>
      </c>
      <c r="BE752" s="156">
        <f>IF($N$752="základní",$J$752,0)</f>
        <v>0</v>
      </c>
      <c r="BF752" s="156">
        <f>IF($N$752="snížená",$J$752,0)</f>
        <v>0</v>
      </c>
      <c r="BG752" s="156">
        <f>IF($N$752="zákl. přenesená",$J$752,0)</f>
        <v>0</v>
      </c>
      <c r="BH752" s="156">
        <f>IF($N$752="sníž. přenesená",$J$752,0)</f>
        <v>0</v>
      </c>
      <c r="BI752" s="156">
        <f>IF($N$752="nulová",$J$752,0)</f>
        <v>0</v>
      </c>
      <c r="BJ752" s="89" t="s">
        <v>71</v>
      </c>
      <c r="BK752" s="156">
        <f>ROUND($I$752*$H$752,1)</f>
        <v>0</v>
      </c>
      <c r="BL752" s="89" t="s">
        <v>536</v>
      </c>
      <c r="BM752" s="89" t="s">
        <v>634</v>
      </c>
    </row>
    <row r="753" spans="2:46" s="6" customFormat="1" ht="7.5" customHeight="1" x14ac:dyDescent="0.3">
      <c r="B753" s="38"/>
      <c r="C753" s="39"/>
      <c r="D753" s="39"/>
      <c r="E753" s="39"/>
      <c r="F753" s="39"/>
      <c r="G753" s="39"/>
      <c r="H753" s="39"/>
      <c r="I753" s="101"/>
      <c r="J753" s="39"/>
      <c r="K753" s="39"/>
      <c r="L753" s="43"/>
      <c r="AT753" s="2"/>
    </row>
  </sheetData>
  <sheetProtection password="CC35" sheet="1" objects="1" scenarios="1" formatColumns="0" formatRows="0" sort="0" autoFilter="0"/>
  <autoFilter ref="C93:K93"/>
  <mergeCells count="9">
    <mergeCell ref="E86:H86"/>
    <mergeCell ref="G1:H1"/>
    <mergeCell ref="L2:V2"/>
    <mergeCell ref="E7:H7"/>
    <mergeCell ref="E9:H9"/>
    <mergeCell ref="E24:H24"/>
    <mergeCell ref="E45:H45"/>
    <mergeCell ref="E47:H47"/>
    <mergeCell ref="E84:H84"/>
  </mergeCells>
  <hyperlinks>
    <hyperlink ref="F1:G1" location="C2" tooltip="Krycí list soupisu" display="1) Krycí list soupisu"/>
    <hyperlink ref="G1:H1" location="C54" tooltip="Rekapitulace" display="2) Rekapitulace"/>
    <hyperlink ref="J1" location="C93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5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2"/>
      <c r="C1" s="212"/>
      <c r="D1" s="211" t="s">
        <v>1</v>
      </c>
      <c r="E1" s="212"/>
      <c r="F1" s="213" t="s">
        <v>987</v>
      </c>
      <c r="G1" s="336" t="s">
        <v>988</v>
      </c>
      <c r="H1" s="336"/>
      <c r="I1" s="212"/>
      <c r="J1" s="213" t="s">
        <v>989</v>
      </c>
      <c r="K1" s="211" t="s">
        <v>87</v>
      </c>
      <c r="L1" s="213" t="s">
        <v>990</v>
      </c>
      <c r="M1" s="213"/>
      <c r="N1" s="213"/>
      <c r="O1" s="213"/>
      <c r="P1" s="213"/>
      <c r="Q1" s="213"/>
      <c r="R1" s="213"/>
      <c r="S1" s="213"/>
      <c r="T1" s="213"/>
      <c r="U1" s="209"/>
      <c r="V1" s="209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5"/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2" t="s">
        <v>77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75</v>
      </c>
    </row>
    <row r="4" spans="1:256" s="2" customFormat="1" ht="37.5" customHeight="1" x14ac:dyDescent="0.3">
      <c r="B4" s="10"/>
      <c r="C4" s="11"/>
      <c r="D4" s="12" t="s">
        <v>88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7" t="str">
        <f>'Rekapitulace stavby'!$K$6</f>
        <v>Rekonstrukce ubytovny č. 77, Generály Píky, Brno</v>
      </c>
      <c r="F7" s="304"/>
      <c r="G7" s="304"/>
      <c r="H7" s="304"/>
      <c r="J7" s="11"/>
      <c r="K7" s="13"/>
    </row>
    <row r="8" spans="1:256" s="6" customFormat="1" ht="15.75" customHeight="1" x14ac:dyDescent="0.3">
      <c r="B8" s="23"/>
      <c r="C8" s="24"/>
      <c r="D8" s="19" t="s">
        <v>89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9" t="s">
        <v>635</v>
      </c>
      <c r="F9" s="311"/>
      <c r="G9" s="311"/>
      <c r="H9" s="311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20</v>
      </c>
      <c r="E12" s="24"/>
      <c r="F12" s="17" t="s">
        <v>21</v>
      </c>
      <c r="G12" s="24"/>
      <c r="H12" s="24"/>
      <c r="I12" s="88" t="s">
        <v>22</v>
      </c>
      <c r="J12" s="52" t="str">
        <f>'Rekapitulace stavby'!$AN$8</f>
        <v>09.11.2016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24</v>
      </c>
      <c r="E14" s="24"/>
      <c r="F14" s="24"/>
      <c r="G14" s="24"/>
      <c r="H14" s="24"/>
      <c r="I14" s="88" t="s">
        <v>25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21</v>
      </c>
      <c r="F15" s="24"/>
      <c r="G15" s="24"/>
      <c r="H15" s="24"/>
      <c r="I15" s="88" t="s">
        <v>26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27</v>
      </c>
      <c r="E17" s="24"/>
      <c r="F17" s="24"/>
      <c r="G17" s="24"/>
      <c r="H17" s="24"/>
      <c r="I17" s="88" t="s">
        <v>25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26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29</v>
      </c>
      <c r="E20" s="24"/>
      <c r="F20" s="24"/>
      <c r="G20" s="24"/>
      <c r="H20" s="24"/>
      <c r="I20" s="88" t="s">
        <v>25</v>
      </c>
      <c r="J20" s="17"/>
      <c r="K20" s="27"/>
    </row>
    <row r="21" spans="2:11" s="6" customFormat="1" ht="18.75" customHeight="1" x14ac:dyDescent="0.3">
      <c r="B21" s="23"/>
      <c r="C21" s="24"/>
      <c r="D21" s="24"/>
      <c r="E21" s="17" t="s">
        <v>21</v>
      </c>
      <c r="F21" s="24"/>
      <c r="G21" s="24"/>
      <c r="H21" s="24"/>
      <c r="I21" s="88" t="s">
        <v>26</v>
      </c>
      <c r="J21" s="17"/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32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7"/>
      <c r="F24" s="338"/>
      <c r="G24" s="338"/>
      <c r="H24" s="338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33</v>
      </c>
      <c r="E27" s="24"/>
      <c r="F27" s="24"/>
      <c r="G27" s="24"/>
      <c r="H27" s="24"/>
      <c r="J27" s="67">
        <f>ROUND($J$80,2)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35</v>
      </c>
      <c r="G29" s="24"/>
      <c r="H29" s="24"/>
      <c r="I29" s="95" t="s">
        <v>34</v>
      </c>
      <c r="J29" s="28" t="s">
        <v>36</v>
      </c>
      <c r="K29" s="27"/>
    </row>
    <row r="30" spans="2:11" s="6" customFormat="1" ht="15" customHeight="1" x14ac:dyDescent="0.3">
      <c r="B30" s="23"/>
      <c r="C30" s="24"/>
      <c r="D30" s="30" t="s">
        <v>37</v>
      </c>
      <c r="E30" s="30" t="s">
        <v>38</v>
      </c>
      <c r="F30" s="96">
        <f>ROUND(SUM($BE$80:$BE$132),2)</f>
        <v>0</v>
      </c>
      <c r="G30" s="24"/>
      <c r="H30" s="24"/>
      <c r="I30" s="97">
        <v>0.21</v>
      </c>
      <c r="J30" s="96">
        <f>ROUND(ROUND((SUM($BE$80:$BE$132)),2)*$I$30,2)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39</v>
      </c>
      <c r="F31" s="96">
        <f>ROUND(SUM($BF$80:$BF$132),2)</f>
        <v>0</v>
      </c>
      <c r="G31" s="24"/>
      <c r="H31" s="24"/>
      <c r="I31" s="97">
        <v>0.15</v>
      </c>
      <c r="J31" s="96">
        <f>ROUND(ROUND((SUM($BF$80:$BF$132)),2)*$I$31,2)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40</v>
      </c>
      <c r="F32" s="96">
        <f>ROUND(SUM($BG$80:$BG$132),2)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41</v>
      </c>
      <c r="F33" s="96">
        <f>ROUND(SUM($BH$80:$BH$132),2)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42</v>
      </c>
      <c r="F34" s="96">
        <f>ROUND(SUM($BI$80:$BI$132),2)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43</v>
      </c>
      <c r="E36" s="34"/>
      <c r="F36" s="34"/>
      <c r="G36" s="98" t="s">
        <v>44</v>
      </c>
      <c r="H36" s="35" t="s">
        <v>45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91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7" t="str">
        <f>$E$7</f>
        <v>Rekonstrukce ubytovny č. 77, Generály Píky, Brno</v>
      </c>
      <c r="F45" s="311"/>
      <c r="G45" s="311"/>
      <c r="H45" s="311"/>
      <c r="J45" s="24"/>
      <c r="K45" s="27"/>
    </row>
    <row r="46" spans="2:11" s="6" customFormat="1" ht="15" customHeight="1" x14ac:dyDescent="0.3">
      <c r="B46" s="23"/>
      <c r="C46" s="19" t="s">
        <v>89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9" t="str">
        <f>$E$9</f>
        <v>2 - Silnoproud</v>
      </c>
      <c r="F47" s="311"/>
      <c r="G47" s="311"/>
      <c r="H47" s="311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20</v>
      </c>
      <c r="D49" s="24"/>
      <c r="E49" s="24"/>
      <c r="F49" s="17" t="str">
        <f>$F$12</f>
        <v xml:space="preserve"> </v>
      </c>
      <c r="G49" s="24"/>
      <c r="H49" s="24"/>
      <c r="I49" s="88" t="s">
        <v>22</v>
      </c>
      <c r="J49" s="52" t="str">
        <f>IF($J$12="","",$J$12)</f>
        <v>09.11.2016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24</v>
      </c>
      <c r="D51" s="24"/>
      <c r="E51" s="24"/>
      <c r="F51" s="17" t="str">
        <f>$E$15</f>
        <v xml:space="preserve"> </v>
      </c>
      <c r="G51" s="24"/>
      <c r="H51" s="24"/>
      <c r="I51" s="88" t="s">
        <v>29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27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92</v>
      </c>
      <c r="D54" s="32"/>
      <c r="E54" s="32"/>
      <c r="F54" s="32"/>
      <c r="G54" s="32"/>
      <c r="H54" s="32"/>
      <c r="I54" s="106"/>
      <c r="J54" s="107" t="s">
        <v>93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94</v>
      </c>
      <c r="D56" s="24"/>
      <c r="E56" s="24"/>
      <c r="F56" s="24"/>
      <c r="G56" s="24"/>
      <c r="H56" s="24"/>
      <c r="J56" s="67">
        <f>$J$80</f>
        <v>0</v>
      </c>
      <c r="K56" s="27"/>
      <c r="AU56" s="6" t="s">
        <v>95</v>
      </c>
    </row>
    <row r="57" spans="2:47" s="73" customFormat="1" ht="25.5" customHeight="1" x14ac:dyDescent="0.3">
      <c r="B57" s="108"/>
      <c r="C57" s="109"/>
      <c r="D57" s="110" t="s">
        <v>636</v>
      </c>
      <c r="E57" s="110"/>
      <c r="F57" s="110"/>
      <c r="G57" s="110"/>
      <c r="H57" s="110"/>
      <c r="I57" s="111"/>
      <c r="J57" s="112">
        <f>$J$81</f>
        <v>0</v>
      </c>
      <c r="K57" s="113"/>
    </row>
    <row r="58" spans="2:47" s="73" customFormat="1" ht="25.5" customHeight="1" x14ac:dyDescent="0.3">
      <c r="B58" s="108"/>
      <c r="C58" s="109"/>
      <c r="D58" s="110" t="s">
        <v>637</v>
      </c>
      <c r="E58" s="110"/>
      <c r="F58" s="110"/>
      <c r="G58" s="110"/>
      <c r="H58" s="110"/>
      <c r="I58" s="111"/>
      <c r="J58" s="112">
        <f>$J$120</f>
        <v>0</v>
      </c>
      <c r="K58" s="113"/>
    </row>
    <row r="59" spans="2:47" s="73" customFormat="1" ht="25.5" customHeight="1" x14ac:dyDescent="0.3">
      <c r="B59" s="108"/>
      <c r="C59" s="109"/>
      <c r="D59" s="110" t="s">
        <v>638</v>
      </c>
      <c r="E59" s="110"/>
      <c r="F59" s="110"/>
      <c r="G59" s="110"/>
      <c r="H59" s="110"/>
      <c r="I59" s="111"/>
      <c r="J59" s="112">
        <f>$J$125</f>
        <v>0</v>
      </c>
      <c r="K59" s="113"/>
    </row>
    <row r="60" spans="2:47" s="73" customFormat="1" ht="25.5" customHeight="1" x14ac:dyDescent="0.3">
      <c r="B60" s="108"/>
      <c r="C60" s="109"/>
      <c r="D60" s="110" t="s">
        <v>639</v>
      </c>
      <c r="E60" s="110"/>
      <c r="F60" s="110"/>
      <c r="G60" s="110"/>
      <c r="H60" s="110"/>
      <c r="I60" s="111"/>
      <c r="J60" s="112">
        <f>$J$129</f>
        <v>0</v>
      </c>
      <c r="K60" s="113"/>
    </row>
    <row r="61" spans="2:47" s="6" customFormat="1" ht="22.5" customHeight="1" x14ac:dyDescent="0.3">
      <c r="B61" s="23"/>
      <c r="C61" s="24"/>
      <c r="D61" s="24"/>
      <c r="E61" s="24"/>
      <c r="F61" s="24"/>
      <c r="G61" s="24"/>
      <c r="H61" s="24"/>
      <c r="J61" s="24"/>
      <c r="K61" s="27"/>
    </row>
    <row r="62" spans="2:47" s="6" customFormat="1" ht="7.5" customHeight="1" x14ac:dyDescent="0.3">
      <c r="B62" s="38"/>
      <c r="C62" s="39"/>
      <c r="D62" s="39"/>
      <c r="E62" s="39"/>
      <c r="F62" s="39"/>
      <c r="G62" s="39"/>
      <c r="H62" s="39"/>
      <c r="I62" s="101"/>
      <c r="J62" s="39"/>
      <c r="K62" s="40"/>
    </row>
    <row r="66" spans="2:63" s="6" customFormat="1" ht="7.5" customHeight="1" x14ac:dyDescent="0.3">
      <c r="B66" s="41"/>
      <c r="C66" s="42"/>
      <c r="D66" s="42"/>
      <c r="E66" s="42"/>
      <c r="F66" s="42"/>
      <c r="G66" s="42"/>
      <c r="H66" s="42"/>
      <c r="I66" s="103"/>
      <c r="J66" s="42"/>
      <c r="K66" s="42"/>
      <c r="L66" s="43"/>
    </row>
    <row r="67" spans="2:63" s="6" customFormat="1" ht="37.5" customHeight="1" x14ac:dyDescent="0.3">
      <c r="B67" s="23"/>
      <c r="C67" s="12" t="s">
        <v>114</v>
      </c>
      <c r="D67" s="24"/>
      <c r="E67" s="24"/>
      <c r="F67" s="24"/>
      <c r="G67" s="24"/>
      <c r="H67" s="24"/>
      <c r="J67" s="24"/>
      <c r="K67" s="24"/>
      <c r="L67" s="43"/>
    </row>
    <row r="68" spans="2:63" s="6" customFormat="1" ht="7.5" customHeight="1" x14ac:dyDescent="0.3">
      <c r="B68" s="23"/>
      <c r="C68" s="24"/>
      <c r="D68" s="24"/>
      <c r="E68" s="24"/>
      <c r="F68" s="24"/>
      <c r="G68" s="24"/>
      <c r="H68" s="24"/>
      <c r="J68" s="24"/>
      <c r="K68" s="24"/>
      <c r="L68" s="43"/>
    </row>
    <row r="69" spans="2:63" s="6" customFormat="1" ht="15" customHeight="1" x14ac:dyDescent="0.3">
      <c r="B69" s="23"/>
      <c r="C69" s="19" t="s">
        <v>16</v>
      </c>
      <c r="D69" s="24"/>
      <c r="E69" s="24"/>
      <c r="F69" s="24"/>
      <c r="G69" s="24"/>
      <c r="H69" s="24"/>
      <c r="J69" s="24"/>
      <c r="K69" s="24"/>
      <c r="L69" s="43"/>
    </row>
    <row r="70" spans="2:63" s="6" customFormat="1" ht="16.5" customHeight="1" x14ac:dyDescent="0.3">
      <c r="B70" s="23"/>
      <c r="C70" s="24"/>
      <c r="D70" s="24"/>
      <c r="E70" s="337" t="str">
        <f>$E$7</f>
        <v>Rekonstrukce ubytovny č. 77, Generály Píky, Brno</v>
      </c>
      <c r="F70" s="311"/>
      <c r="G70" s="311"/>
      <c r="H70" s="311"/>
      <c r="J70" s="24"/>
      <c r="K70" s="24"/>
      <c r="L70" s="43"/>
    </row>
    <row r="71" spans="2:63" s="6" customFormat="1" ht="15" customHeight="1" x14ac:dyDescent="0.3">
      <c r="B71" s="23"/>
      <c r="C71" s="19" t="s">
        <v>89</v>
      </c>
      <c r="D71" s="24"/>
      <c r="E71" s="24"/>
      <c r="F71" s="24"/>
      <c r="G71" s="24"/>
      <c r="H71" s="24"/>
      <c r="J71" s="24"/>
      <c r="K71" s="24"/>
      <c r="L71" s="43"/>
    </row>
    <row r="72" spans="2:63" s="6" customFormat="1" ht="19.5" customHeight="1" x14ac:dyDescent="0.3">
      <c r="B72" s="23"/>
      <c r="C72" s="24"/>
      <c r="D72" s="24"/>
      <c r="E72" s="319" t="str">
        <f>$E$9</f>
        <v>2 - Silnoproud</v>
      </c>
      <c r="F72" s="311"/>
      <c r="G72" s="311"/>
      <c r="H72" s="311"/>
      <c r="J72" s="24"/>
      <c r="K72" s="24"/>
      <c r="L72" s="43"/>
    </row>
    <row r="73" spans="2:63" s="6" customFormat="1" ht="7.5" customHeight="1" x14ac:dyDescent="0.3">
      <c r="B73" s="23"/>
      <c r="C73" s="24"/>
      <c r="D73" s="24"/>
      <c r="E73" s="24"/>
      <c r="F73" s="24"/>
      <c r="G73" s="24"/>
      <c r="H73" s="24"/>
      <c r="J73" s="24"/>
      <c r="K73" s="24"/>
      <c r="L73" s="43"/>
    </row>
    <row r="74" spans="2:63" s="6" customFormat="1" ht="18.75" customHeight="1" x14ac:dyDescent="0.3">
      <c r="B74" s="23"/>
      <c r="C74" s="19" t="s">
        <v>20</v>
      </c>
      <c r="D74" s="24"/>
      <c r="E74" s="24"/>
      <c r="F74" s="17" t="str">
        <f>$F$12</f>
        <v xml:space="preserve"> </v>
      </c>
      <c r="G74" s="24"/>
      <c r="H74" s="24"/>
      <c r="I74" s="88" t="s">
        <v>22</v>
      </c>
      <c r="J74" s="52" t="str">
        <f>IF($J$12="","",$J$12)</f>
        <v>09.11.2016</v>
      </c>
      <c r="K74" s="24"/>
      <c r="L74" s="43"/>
    </row>
    <row r="75" spans="2:63" s="6" customFormat="1" ht="7.5" customHeight="1" x14ac:dyDescent="0.3">
      <c r="B75" s="23"/>
      <c r="C75" s="24"/>
      <c r="D75" s="24"/>
      <c r="E75" s="24"/>
      <c r="F75" s="24"/>
      <c r="G75" s="24"/>
      <c r="H75" s="24"/>
      <c r="J75" s="24"/>
      <c r="K75" s="24"/>
      <c r="L75" s="43"/>
    </row>
    <row r="76" spans="2:63" s="6" customFormat="1" ht="15.75" customHeight="1" x14ac:dyDescent="0.3">
      <c r="B76" s="23"/>
      <c r="C76" s="19" t="s">
        <v>24</v>
      </c>
      <c r="D76" s="24"/>
      <c r="E76" s="24"/>
      <c r="F76" s="17" t="str">
        <f>$E$15</f>
        <v xml:space="preserve"> </v>
      </c>
      <c r="G76" s="24"/>
      <c r="H76" s="24"/>
      <c r="I76" s="88" t="s">
        <v>29</v>
      </c>
      <c r="J76" s="17" t="str">
        <f>$E$21</f>
        <v xml:space="preserve"> </v>
      </c>
      <c r="K76" s="24"/>
      <c r="L76" s="43"/>
    </row>
    <row r="77" spans="2:63" s="6" customFormat="1" ht="15" customHeight="1" x14ac:dyDescent="0.3">
      <c r="B77" s="23"/>
      <c r="C77" s="19" t="s">
        <v>27</v>
      </c>
      <c r="D77" s="24"/>
      <c r="E77" s="24"/>
      <c r="F77" s="17" t="str">
        <f>IF($E$18="","",$E$18)</f>
        <v/>
      </c>
      <c r="G77" s="24"/>
      <c r="H77" s="24"/>
      <c r="J77" s="24"/>
      <c r="K77" s="24"/>
      <c r="L77" s="43"/>
    </row>
    <row r="78" spans="2:63" s="6" customFormat="1" ht="11.25" customHeight="1" x14ac:dyDescent="0.3">
      <c r="B78" s="23"/>
      <c r="C78" s="24"/>
      <c r="D78" s="24"/>
      <c r="E78" s="24"/>
      <c r="F78" s="24"/>
      <c r="G78" s="24"/>
      <c r="H78" s="24"/>
      <c r="J78" s="24"/>
      <c r="K78" s="24"/>
      <c r="L78" s="43"/>
    </row>
    <row r="79" spans="2:63" s="121" customFormat="1" ht="30" customHeight="1" x14ac:dyDescent="0.3">
      <c r="B79" s="122"/>
      <c r="C79" s="123" t="s">
        <v>115</v>
      </c>
      <c r="D79" s="124" t="s">
        <v>52</v>
      </c>
      <c r="E79" s="124" t="s">
        <v>48</v>
      </c>
      <c r="F79" s="124" t="s">
        <v>116</v>
      </c>
      <c r="G79" s="124" t="s">
        <v>117</v>
      </c>
      <c r="H79" s="124" t="s">
        <v>118</v>
      </c>
      <c r="I79" s="125" t="s">
        <v>119</v>
      </c>
      <c r="J79" s="124" t="s">
        <v>120</v>
      </c>
      <c r="K79" s="126" t="s">
        <v>121</v>
      </c>
      <c r="L79" s="127"/>
      <c r="M79" s="59" t="s">
        <v>122</v>
      </c>
      <c r="N79" s="60" t="s">
        <v>37</v>
      </c>
      <c r="O79" s="60" t="s">
        <v>123</v>
      </c>
      <c r="P79" s="60" t="s">
        <v>124</v>
      </c>
      <c r="Q79" s="60" t="s">
        <v>125</v>
      </c>
      <c r="R79" s="60" t="s">
        <v>126</v>
      </c>
      <c r="S79" s="60" t="s">
        <v>127</v>
      </c>
      <c r="T79" s="61" t="s">
        <v>128</v>
      </c>
    </row>
    <row r="80" spans="2:63" s="6" customFormat="1" ht="30" customHeight="1" x14ac:dyDescent="0.35">
      <c r="B80" s="23"/>
      <c r="C80" s="66" t="s">
        <v>94</v>
      </c>
      <c r="D80" s="24"/>
      <c r="E80" s="24"/>
      <c r="F80" s="24"/>
      <c r="G80" s="24"/>
      <c r="H80" s="24"/>
      <c r="J80" s="128">
        <f>$BK$80</f>
        <v>0</v>
      </c>
      <c r="K80" s="24"/>
      <c r="L80" s="43"/>
      <c r="M80" s="63"/>
      <c r="N80" s="64"/>
      <c r="O80" s="64"/>
      <c r="P80" s="129">
        <f>$P$81+$P$120+$P$125+$P$129</f>
        <v>0</v>
      </c>
      <c r="Q80" s="64"/>
      <c r="R80" s="129">
        <f>$R$81+$R$120+$R$125+$R$129</f>
        <v>0</v>
      </c>
      <c r="S80" s="64"/>
      <c r="T80" s="130">
        <f>$T$81+$T$120+$T$125+$T$129</f>
        <v>0</v>
      </c>
      <c r="AT80" s="6" t="s">
        <v>66</v>
      </c>
      <c r="AU80" s="6" t="s">
        <v>95</v>
      </c>
      <c r="BK80" s="131">
        <f>$BK$81+$BK$120+$BK$125+$BK$129</f>
        <v>0</v>
      </c>
    </row>
    <row r="81" spans="2:65" s="132" customFormat="1" ht="37.5" customHeight="1" x14ac:dyDescent="0.35">
      <c r="B81" s="133"/>
      <c r="C81" s="134"/>
      <c r="D81" s="134" t="s">
        <v>66</v>
      </c>
      <c r="E81" s="135" t="s">
        <v>640</v>
      </c>
      <c r="F81" s="135" t="s">
        <v>631</v>
      </c>
      <c r="G81" s="134"/>
      <c r="H81" s="134"/>
      <c r="J81" s="136">
        <f>$BK$81</f>
        <v>0</v>
      </c>
      <c r="K81" s="134"/>
      <c r="L81" s="137"/>
      <c r="M81" s="138"/>
      <c r="N81" s="134"/>
      <c r="O81" s="134"/>
      <c r="P81" s="139">
        <f>SUM($P$82:$P$119)</f>
        <v>0</v>
      </c>
      <c r="Q81" s="134"/>
      <c r="R81" s="139">
        <f>SUM($R$82:$R$119)</f>
        <v>0</v>
      </c>
      <c r="S81" s="134"/>
      <c r="T81" s="140">
        <f>SUM($T$82:$T$119)</f>
        <v>0</v>
      </c>
      <c r="AR81" s="141" t="s">
        <v>71</v>
      </c>
      <c r="AT81" s="141" t="s">
        <v>66</v>
      </c>
      <c r="AU81" s="141" t="s">
        <v>67</v>
      </c>
      <c r="AY81" s="141" t="s">
        <v>131</v>
      </c>
      <c r="BK81" s="142">
        <f>SUM($BK$82:$BK$119)</f>
        <v>0</v>
      </c>
    </row>
    <row r="82" spans="2:65" s="6" customFormat="1" ht="15.75" customHeight="1" x14ac:dyDescent="0.3">
      <c r="B82" s="23"/>
      <c r="C82" s="145" t="s">
        <v>71</v>
      </c>
      <c r="D82" s="145" t="s">
        <v>134</v>
      </c>
      <c r="E82" s="146" t="s">
        <v>641</v>
      </c>
      <c r="F82" s="147" t="s">
        <v>642</v>
      </c>
      <c r="G82" s="148" t="s">
        <v>208</v>
      </c>
      <c r="H82" s="149">
        <v>350</v>
      </c>
      <c r="I82" s="150"/>
      <c r="J82" s="151">
        <f>ROUND($I$82*$H$82,1)</f>
        <v>0</v>
      </c>
      <c r="K82" s="147"/>
      <c r="L82" s="43"/>
      <c r="M82" s="152"/>
      <c r="N82" s="153" t="s">
        <v>38</v>
      </c>
      <c r="O82" s="24"/>
      <c r="P82" s="154">
        <f>$O$82*$H$82</f>
        <v>0</v>
      </c>
      <c r="Q82" s="154">
        <v>0</v>
      </c>
      <c r="R82" s="154">
        <f>$Q$82*$H$82</f>
        <v>0</v>
      </c>
      <c r="S82" s="154">
        <v>0</v>
      </c>
      <c r="T82" s="155">
        <f>$S$82*$H$82</f>
        <v>0</v>
      </c>
      <c r="AR82" s="89" t="s">
        <v>81</v>
      </c>
      <c r="AT82" s="89" t="s">
        <v>134</v>
      </c>
      <c r="AU82" s="89" t="s">
        <v>71</v>
      </c>
      <c r="AY82" s="6" t="s">
        <v>131</v>
      </c>
      <c r="BE82" s="156">
        <f>IF($N$82="základní",$J$82,0)</f>
        <v>0</v>
      </c>
      <c r="BF82" s="156">
        <f>IF($N$82="snížená",$J$82,0)</f>
        <v>0</v>
      </c>
      <c r="BG82" s="156">
        <f>IF($N$82="zákl. přenesená",$J$82,0)</f>
        <v>0</v>
      </c>
      <c r="BH82" s="156">
        <f>IF($N$82="sníž. přenesená",$J$82,0)</f>
        <v>0</v>
      </c>
      <c r="BI82" s="156">
        <f>IF($N$82="nulová",$J$82,0)</f>
        <v>0</v>
      </c>
      <c r="BJ82" s="89" t="s">
        <v>71</v>
      </c>
      <c r="BK82" s="156">
        <f>ROUND($I$82*$H$82,1)</f>
        <v>0</v>
      </c>
      <c r="BL82" s="89" t="s">
        <v>81</v>
      </c>
      <c r="BM82" s="89" t="s">
        <v>643</v>
      </c>
    </row>
    <row r="83" spans="2:65" s="6" customFormat="1" ht="15.75" customHeight="1" x14ac:dyDescent="0.3">
      <c r="B83" s="23"/>
      <c r="C83" s="148" t="s">
        <v>75</v>
      </c>
      <c r="D83" s="148" t="s">
        <v>134</v>
      </c>
      <c r="E83" s="146" t="s">
        <v>644</v>
      </c>
      <c r="F83" s="147" t="s">
        <v>645</v>
      </c>
      <c r="G83" s="148" t="s">
        <v>208</v>
      </c>
      <c r="H83" s="149">
        <v>45</v>
      </c>
      <c r="I83" s="150"/>
      <c r="J83" s="151">
        <f>ROUND($I$83*$H$83,1)</f>
        <v>0</v>
      </c>
      <c r="K83" s="147"/>
      <c r="L83" s="43"/>
      <c r="M83" s="152"/>
      <c r="N83" s="153" t="s">
        <v>38</v>
      </c>
      <c r="O83" s="24"/>
      <c r="P83" s="154">
        <f>$O$83*$H$83</f>
        <v>0</v>
      </c>
      <c r="Q83" s="154">
        <v>0</v>
      </c>
      <c r="R83" s="154">
        <f>$Q$83*$H$83</f>
        <v>0</v>
      </c>
      <c r="S83" s="154">
        <v>0</v>
      </c>
      <c r="T83" s="155">
        <f>$S$83*$H$83</f>
        <v>0</v>
      </c>
      <c r="AR83" s="89" t="s">
        <v>81</v>
      </c>
      <c r="AT83" s="89" t="s">
        <v>134</v>
      </c>
      <c r="AU83" s="89" t="s">
        <v>71</v>
      </c>
      <c r="AY83" s="89" t="s">
        <v>131</v>
      </c>
      <c r="BE83" s="156">
        <f>IF($N$83="základní",$J$83,0)</f>
        <v>0</v>
      </c>
      <c r="BF83" s="156">
        <f>IF($N$83="snížená",$J$83,0)</f>
        <v>0</v>
      </c>
      <c r="BG83" s="156">
        <f>IF($N$83="zákl. přenesená",$J$83,0)</f>
        <v>0</v>
      </c>
      <c r="BH83" s="156">
        <f>IF($N$83="sníž. přenesená",$J$83,0)</f>
        <v>0</v>
      </c>
      <c r="BI83" s="156">
        <f>IF($N$83="nulová",$J$83,0)</f>
        <v>0</v>
      </c>
      <c r="BJ83" s="89" t="s">
        <v>71</v>
      </c>
      <c r="BK83" s="156">
        <f>ROUND($I$83*$H$83,1)</f>
        <v>0</v>
      </c>
      <c r="BL83" s="89" t="s">
        <v>81</v>
      </c>
      <c r="BM83" s="89" t="s">
        <v>646</v>
      </c>
    </row>
    <row r="84" spans="2:65" s="6" customFormat="1" ht="15.75" customHeight="1" x14ac:dyDescent="0.3">
      <c r="B84" s="23"/>
      <c r="C84" s="148" t="s">
        <v>78</v>
      </c>
      <c r="D84" s="148" t="s">
        <v>134</v>
      </c>
      <c r="E84" s="146" t="s">
        <v>647</v>
      </c>
      <c r="F84" s="147" t="s">
        <v>648</v>
      </c>
      <c r="G84" s="148" t="s">
        <v>208</v>
      </c>
      <c r="H84" s="149">
        <v>30</v>
      </c>
      <c r="I84" s="150"/>
      <c r="J84" s="151">
        <f>ROUND($I$84*$H$84,1)</f>
        <v>0</v>
      </c>
      <c r="K84" s="147"/>
      <c r="L84" s="43"/>
      <c r="M84" s="152"/>
      <c r="N84" s="153" t="s">
        <v>38</v>
      </c>
      <c r="O84" s="24"/>
      <c r="P84" s="154">
        <f>$O$84*$H$84</f>
        <v>0</v>
      </c>
      <c r="Q84" s="154">
        <v>0</v>
      </c>
      <c r="R84" s="154">
        <f>$Q$84*$H$84</f>
        <v>0</v>
      </c>
      <c r="S84" s="154">
        <v>0</v>
      </c>
      <c r="T84" s="155">
        <f>$S$84*$H$84</f>
        <v>0</v>
      </c>
      <c r="AR84" s="89" t="s">
        <v>81</v>
      </c>
      <c r="AT84" s="89" t="s">
        <v>134</v>
      </c>
      <c r="AU84" s="89" t="s">
        <v>71</v>
      </c>
      <c r="AY84" s="89" t="s">
        <v>131</v>
      </c>
      <c r="BE84" s="156">
        <f>IF($N$84="základní",$J$84,0)</f>
        <v>0</v>
      </c>
      <c r="BF84" s="156">
        <f>IF($N$84="snížená",$J$84,0)</f>
        <v>0</v>
      </c>
      <c r="BG84" s="156">
        <f>IF($N$84="zákl. přenesená",$J$84,0)</f>
        <v>0</v>
      </c>
      <c r="BH84" s="156">
        <f>IF($N$84="sníž. přenesená",$J$84,0)</f>
        <v>0</v>
      </c>
      <c r="BI84" s="156">
        <f>IF($N$84="nulová",$J$84,0)</f>
        <v>0</v>
      </c>
      <c r="BJ84" s="89" t="s">
        <v>71</v>
      </c>
      <c r="BK84" s="156">
        <f>ROUND($I$84*$H$84,1)</f>
        <v>0</v>
      </c>
      <c r="BL84" s="89" t="s">
        <v>81</v>
      </c>
      <c r="BM84" s="89" t="s">
        <v>649</v>
      </c>
    </row>
    <row r="85" spans="2:65" s="6" customFormat="1" ht="15.75" customHeight="1" x14ac:dyDescent="0.3">
      <c r="B85" s="23"/>
      <c r="C85" s="148" t="s">
        <v>81</v>
      </c>
      <c r="D85" s="148" t="s">
        <v>134</v>
      </c>
      <c r="E85" s="146" t="s">
        <v>650</v>
      </c>
      <c r="F85" s="147" t="s">
        <v>651</v>
      </c>
      <c r="G85" s="148" t="s">
        <v>208</v>
      </c>
      <c r="H85" s="149">
        <v>70</v>
      </c>
      <c r="I85" s="150"/>
      <c r="J85" s="151">
        <f>ROUND($I$85*$H$85,1)</f>
        <v>0</v>
      </c>
      <c r="K85" s="147"/>
      <c r="L85" s="43"/>
      <c r="M85" s="152"/>
      <c r="N85" s="153" t="s">
        <v>38</v>
      </c>
      <c r="O85" s="24"/>
      <c r="P85" s="154">
        <f>$O$85*$H$85</f>
        <v>0</v>
      </c>
      <c r="Q85" s="154">
        <v>0</v>
      </c>
      <c r="R85" s="154">
        <f>$Q$85*$H$85</f>
        <v>0</v>
      </c>
      <c r="S85" s="154">
        <v>0</v>
      </c>
      <c r="T85" s="155">
        <f>$S$85*$H$85</f>
        <v>0</v>
      </c>
      <c r="AR85" s="89" t="s">
        <v>81</v>
      </c>
      <c r="AT85" s="89" t="s">
        <v>134</v>
      </c>
      <c r="AU85" s="89" t="s">
        <v>71</v>
      </c>
      <c r="AY85" s="89" t="s">
        <v>131</v>
      </c>
      <c r="BE85" s="156">
        <f>IF($N$85="základní",$J$85,0)</f>
        <v>0</v>
      </c>
      <c r="BF85" s="156">
        <f>IF($N$85="snížená",$J$85,0)</f>
        <v>0</v>
      </c>
      <c r="BG85" s="156">
        <f>IF($N$85="zákl. přenesená",$J$85,0)</f>
        <v>0</v>
      </c>
      <c r="BH85" s="156">
        <f>IF($N$85="sníž. přenesená",$J$85,0)</f>
        <v>0</v>
      </c>
      <c r="BI85" s="156">
        <f>IF($N$85="nulová",$J$85,0)</f>
        <v>0</v>
      </c>
      <c r="BJ85" s="89" t="s">
        <v>71</v>
      </c>
      <c r="BK85" s="156">
        <f>ROUND($I$85*$H$85,1)</f>
        <v>0</v>
      </c>
      <c r="BL85" s="89" t="s">
        <v>81</v>
      </c>
      <c r="BM85" s="89" t="s">
        <v>652</v>
      </c>
    </row>
    <row r="86" spans="2:65" s="6" customFormat="1" ht="15.75" customHeight="1" x14ac:dyDescent="0.3">
      <c r="B86" s="23"/>
      <c r="C86" s="148" t="s">
        <v>84</v>
      </c>
      <c r="D86" s="148" t="s">
        <v>134</v>
      </c>
      <c r="E86" s="146" t="s">
        <v>653</v>
      </c>
      <c r="F86" s="147" t="s">
        <v>654</v>
      </c>
      <c r="G86" s="148" t="s">
        <v>371</v>
      </c>
      <c r="H86" s="149">
        <v>450</v>
      </c>
      <c r="I86" s="150"/>
      <c r="J86" s="151">
        <f>ROUND($I$86*$H$86,1)</f>
        <v>0</v>
      </c>
      <c r="K86" s="147"/>
      <c r="L86" s="43"/>
      <c r="M86" s="152"/>
      <c r="N86" s="153" t="s">
        <v>38</v>
      </c>
      <c r="O86" s="24"/>
      <c r="P86" s="154">
        <f>$O$86*$H$86</f>
        <v>0</v>
      </c>
      <c r="Q86" s="154">
        <v>0</v>
      </c>
      <c r="R86" s="154">
        <f>$Q$86*$H$86</f>
        <v>0</v>
      </c>
      <c r="S86" s="154">
        <v>0</v>
      </c>
      <c r="T86" s="155">
        <f>$S$86*$H$86</f>
        <v>0</v>
      </c>
      <c r="AR86" s="89" t="s">
        <v>81</v>
      </c>
      <c r="AT86" s="89" t="s">
        <v>134</v>
      </c>
      <c r="AU86" s="89" t="s">
        <v>71</v>
      </c>
      <c r="AY86" s="89" t="s">
        <v>131</v>
      </c>
      <c r="BE86" s="156">
        <f>IF($N$86="základní",$J$86,0)</f>
        <v>0</v>
      </c>
      <c r="BF86" s="156">
        <f>IF($N$86="snížená",$J$86,0)</f>
        <v>0</v>
      </c>
      <c r="BG86" s="156">
        <f>IF($N$86="zákl. přenesená",$J$86,0)</f>
        <v>0</v>
      </c>
      <c r="BH86" s="156">
        <f>IF($N$86="sníž. přenesená",$J$86,0)</f>
        <v>0</v>
      </c>
      <c r="BI86" s="156">
        <f>IF($N$86="nulová",$J$86,0)</f>
        <v>0</v>
      </c>
      <c r="BJ86" s="89" t="s">
        <v>71</v>
      </c>
      <c r="BK86" s="156">
        <f>ROUND($I$86*$H$86,1)</f>
        <v>0</v>
      </c>
      <c r="BL86" s="89" t="s">
        <v>81</v>
      </c>
      <c r="BM86" s="89" t="s">
        <v>655</v>
      </c>
    </row>
    <row r="87" spans="2:65" s="6" customFormat="1" ht="15.75" customHeight="1" x14ac:dyDescent="0.3">
      <c r="B87" s="23"/>
      <c r="C87" s="148" t="s">
        <v>132</v>
      </c>
      <c r="D87" s="148" t="s">
        <v>134</v>
      </c>
      <c r="E87" s="146" t="s">
        <v>656</v>
      </c>
      <c r="F87" s="147" t="s">
        <v>657</v>
      </c>
      <c r="G87" s="148" t="s">
        <v>371</v>
      </c>
      <c r="H87" s="149">
        <v>65</v>
      </c>
      <c r="I87" s="150"/>
      <c r="J87" s="151">
        <f>ROUND($I$87*$H$87,1)</f>
        <v>0</v>
      </c>
      <c r="K87" s="147"/>
      <c r="L87" s="43"/>
      <c r="M87" s="152"/>
      <c r="N87" s="153" t="s">
        <v>38</v>
      </c>
      <c r="O87" s="24"/>
      <c r="P87" s="154">
        <f>$O$87*$H$87</f>
        <v>0</v>
      </c>
      <c r="Q87" s="154">
        <v>0</v>
      </c>
      <c r="R87" s="154">
        <f>$Q$87*$H$87</f>
        <v>0</v>
      </c>
      <c r="S87" s="154">
        <v>0</v>
      </c>
      <c r="T87" s="155">
        <f>$S$87*$H$87</f>
        <v>0</v>
      </c>
      <c r="AR87" s="89" t="s">
        <v>81</v>
      </c>
      <c r="AT87" s="89" t="s">
        <v>134</v>
      </c>
      <c r="AU87" s="89" t="s">
        <v>71</v>
      </c>
      <c r="AY87" s="89" t="s">
        <v>131</v>
      </c>
      <c r="BE87" s="156">
        <f>IF($N$87="základní",$J$87,0)</f>
        <v>0</v>
      </c>
      <c r="BF87" s="156">
        <f>IF($N$87="snížená",$J$87,0)</f>
        <v>0</v>
      </c>
      <c r="BG87" s="156">
        <f>IF($N$87="zákl. přenesená",$J$87,0)</f>
        <v>0</v>
      </c>
      <c r="BH87" s="156">
        <f>IF($N$87="sníž. přenesená",$J$87,0)</f>
        <v>0</v>
      </c>
      <c r="BI87" s="156">
        <f>IF($N$87="nulová",$J$87,0)</f>
        <v>0</v>
      </c>
      <c r="BJ87" s="89" t="s">
        <v>71</v>
      </c>
      <c r="BK87" s="156">
        <f>ROUND($I$87*$H$87,1)</f>
        <v>0</v>
      </c>
      <c r="BL87" s="89" t="s">
        <v>81</v>
      </c>
      <c r="BM87" s="89" t="s">
        <v>658</v>
      </c>
    </row>
    <row r="88" spans="2:65" s="6" customFormat="1" ht="15.75" customHeight="1" x14ac:dyDescent="0.3">
      <c r="B88" s="23"/>
      <c r="C88" s="148" t="s">
        <v>205</v>
      </c>
      <c r="D88" s="148" t="s">
        <v>134</v>
      </c>
      <c r="E88" s="146" t="s">
        <v>659</v>
      </c>
      <c r="F88" s="147" t="s">
        <v>660</v>
      </c>
      <c r="G88" s="148" t="s">
        <v>371</v>
      </c>
      <c r="H88" s="149">
        <v>76</v>
      </c>
      <c r="I88" s="150"/>
      <c r="J88" s="151">
        <f>ROUND($I$88*$H$88,1)</f>
        <v>0</v>
      </c>
      <c r="K88" s="147"/>
      <c r="L88" s="43"/>
      <c r="M88" s="152"/>
      <c r="N88" s="153" t="s">
        <v>38</v>
      </c>
      <c r="O88" s="24"/>
      <c r="P88" s="154">
        <f>$O$88*$H$88</f>
        <v>0</v>
      </c>
      <c r="Q88" s="154">
        <v>0</v>
      </c>
      <c r="R88" s="154">
        <f>$Q$88*$H$88</f>
        <v>0</v>
      </c>
      <c r="S88" s="154">
        <v>0</v>
      </c>
      <c r="T88" s="155">
        <f>$S$88*$H$88</f>
        <v>0</v>
      </c>
      <c r="AR88" s="89" t="s">
        <v>81</v>
      </c>
      <c r="AT88" s="89" t="s">
        <v>134</v>
      </c>
      <c r="AU88" s="89" t="s">
        <v>71</v>
      </c>
      <c r="AY88" s="89" t="s">
        <v>131</v>
      </c>
      <c r="BE88" s="156">
        <f>IF($N$88="základní",$J$88,0)</f>
        <v>0</v>
      </c>
      <c r="BF88" s="156">
        <f>IF($N$88="snížená",$J$88,0)</f>
        <v>0</v>
      </c>
      <c r="BG88" s="156">
        <f>IF($N$88="zákl. přenesená",$J$88,0)</f>
        <v>0</v>
      </c>
      <c r="BH88" s="156">
        <f>IF($N$88="sníž. přenesená",$J$88,0)</f>
        <v>0</v>
      </c>
      <c r="BI88" s="156">
        <f>IF($N$88="nulová",$J$88,0)</f>
        <v>0</v>
      </c>
      <c r="BJ88" s="89" t="s">
        <v>71</v>
      </c>
      <c r="BK88" s="156">
        <f>ROUND($I$88*$H$88,1)</f>
        <v>0</v>
      </c>
      <c r="BL88" s="89" t="s">
        <v>81</v>
      </c>
      <c r="BM88" s="89" t="s">
        <v>661</v>
      </c>
    </row>
    <row r="89" spans="2:65" s="6" customFormat="1" ht="15.75" customHeight="1" x14ac:dyDescent="0.3">
      <c r="B89" s="23"/>
      <c r="C89" s="148" t="s">
        <v>228</v>
      </c>
      <c r="D89" s="148" t="s">
        <v>134</v>
      </c>
      <c r="E89" s="146" t="s">
        <v>662</v>
      </c>
      <c r="F89" s="147" t="s">
        <v>663</v>
      </c>
      <c r="G89" s="148" t="s">
        <v>371</v>
      </c>
      <c r="H89" s="149">
        <v>62</v>
      </c>
      <c r="I89" s="150"/>
      <c r="J89" s="151">
        <f>ROUND($I$89*$H$89,1)</f>
        <v>0</v>
      </c>
      <c r="K89" s="147"/>
      <c r="L89" s="43"/>
      <c r="M89" s="152"/>
      <c r="N89" s="153" t="s">
        <v>38</v>
      </c>
      <c r="O89" s="24"/>
      <c r="P89" s="154">
        <f>$O$89*$H$89</f>
        <v>0</v>
      </c>
      <c r="Q89" s="154">
        <v>0</v>
      </c>
      <c r="R89" s="154">
        <f>$Q$89*$H$89</f>
        <v>0</v>
      </c>
      <c r="S89" s="154">
        <v>0</v>
      </c>
      <c r="T89" s="155">
        <f>$S$89*$H$89</f>
        <v>0</v>
      </c>
      <c r="AR89" s="89" t="s">
        <v>81</v>
      </c>
      <c r="AT89" s="89" t="s">
        <v>134</v>
      </c>
      <c r="AU89" s="89" t="s">
        <v>71</v>
      </c>
      <c r="AY89" s="89" t="s">
        <v>131</v>
      </c>
      <c r="BE89" s="156">
        <f>IF($N$89="základní",$J$89,0)</f>
        <v>0</v>
      </c>
      <c r="BF89" s="156">
        <f>IF($N$89="snížená",$J$89,0)</f>
        <v>0</v>
      </c>
      <c r="BG89" s="156">
        <f>IF($N$89="zákl. přenesená",$J$89,0)</f>
        <v>0</v>
      </c>
      <c r="BH89" s="156">
        <f>IF($N$89="sníž. přenesená",$J$89,0)</f>
        <v>0</v>
      </c>
      <c r="BI89" s="156">
        <f>IF($N$89="nulová",$J$89,0)</f>
        <v>0</v>
      </c>
      <c r="BJ89" s="89" t="s">
        <v>71</v>
      </c>
      <c r="BK89" s="156">
        <f>ROUND($I$89*$H$89,1)</f>
        <v>0</v>
      </c>
      <c r="BL89" s="89" t="s">
        <v>81</v>
      </c>
      <c r="BM89" s="89" t="s">
        <v>664</v>
      </c>
    </row>
    <row r="90" spans="2:65" s="6" customFormat="1" ht="15.75" customHeight="1" x14ac:dyDescent="0.3">
      <c r="B90" s="23"/>
      <c r="C90" s="148" t="s">
        <v>226</v>
      </c>
      <c r="D90" s="148" t="s">
        <v>134</v>
      </c>
      <c r="E90" s="146" t="s">
        <v>665</v>
      </c>
      <c r="F90" s="147" t="s">
        <v>666</v>
      </c>
      <c r="G90" s="148" t="s">
        <v>371</v>
      </c>
      <c r="H90" s="149">
        <v>85</v>
      </c>
      <c r="I90" s="150"/>
      <c r="J90" s="151">
        <f>ROUND($I$90*$H$90,1)</f>
        <v>0</v>
      </c>
      <c r="K90" s="147"/>
      <c r="L90" s="43"/>
      <c r="M90" s="152"/>
      <c r="N90" s="153" t="s">
        <v>38</v>
      </c>
      <c r="O90" s="24"/>
      <c r="P90" s="154">
        <f>$O$90*$H$90</f>
        <v>0</v>
      </c>
      <c r="Q90" s="154">
        <v>0</v>
      </c>
      <c r="R90" s="154">
        <f>$Q$90*$H$90</f>
        <v>0</v>
      </c>
      <c r="S90" s="154">
        <v>0</v>
      </c>
      <c r="T90" s="155">
        <f>$S$90*$H$90</f>
        <v>0</v>
      </c>
      <c r="AR90" s="89" t="s">
        <v>81</v>
      </c>
      <c r="AT90" s="89" t="s">
        <v>134</v>
      </c>
      <c r="AU90" s="89" t="s">
        <v>71</v>
      </c>
      <c r="AY90" s="89" t="s">
        <v>131</v>
      </c>
      <c r="BE90" s="156">
        <f>IF($N$90="základní",$J$90,0)</f>
        <v>0</v>
      </c>
      <c r="BF90" s="156">
        <f>IF($N$90="snížená",$J$90,0)</f>
        <v>0</v>
      </c>
      <c r="BG90" s="156">
        <f>IF($N$90="zákl. přenesená",$J$90,0)</f>
        <v>0</v>
      </c>
      <c r="BH90" s="156">
        <f>IF($N$90="sníž. přenesená",$J$90,0)</f>
        <v>0</v>
      </c>
      <c r="BI90" s="156">
        <f>IF($N$90="nulová",$J$90,0)</f>
        <v>0</v>
      </c>
      <c r="BJ90" s="89" t="s">
        <v>71</v>
      </c>
      <c r="BK90" s="156">
        <f>ROUND($I$90*$H$90,1)</f>
        <v>0</v>
      </c>
      <c r="BL90" s="89" t="s">
        <v>81</v>
      </c>
      <c r="BM90" s="89" t="s">
        <v>667</v>
      </c>
    </row>
    <row r="91" spans="2:65" s="6" customFormat="1" ht="15.75" customHeight="1" x14ac:dyDescent="0.3">
      <c r="B91" s="23"/>
      <c r="C91" s="148" t="s">
        <v>238</v>
      </c>
      <c r="D91" s="148" t="s">
        <v>134</v>
      </c>
      <c r="E91" s="146" t="s">
        <v>668</v>
      </c>
      <c r="F91" s="147" t="s">
        <v>669</v>
      </c>
      <c r="G91" s="148" t="s">
        <v>371</v>
      </c>
      <c r="H91" s="149">
        <v>510</v>
      </c>
      <c r="I91" s="150"/>
      <c r="J91" s="151">
        <f>ROUND($I$91*$H$91,1)</f>
        <v>0</v>
      </c>
      <c r="K91" s="147"/>
      <c r="L91" s="43"/>
      <c r="M91" s="152"/>
      <c r="N91" s="153" t="s">
        <v>38</v>
      </c>
      <c r="O91" s="24"/>
      <c r="P91" s="154">
        <f>$O$91*$H$91</f>
        <v>0</v>
      </c>
      <c r="Q91" s="154">
        <v>0</v>
      </c>
      <c r="R91" s="154">
        <f>$Q$91*$H$91</f>
        <v>0</v>
      </c>
      <c r="S91" s="154">
        <v>0</v>
      </c>
      <c r="T91" s="155">
        <f>$S$91*$H$91</f>
        <v>0</v>
      </c>
      <c r="AR91" s="89" t="s">
        <v>81</v>
      </c>
      <c r="AT91" s="89" t="s">
        <v>134</v>
      </c>
      <c r="AU91" s="89" t="s">
        <v>71</v>
      </c>
      <c r="AY91" s="89" t="s">
        <v>131</v>
      </c>
      <c r="BE91" s="156">
        <f>IF($N$91="základní",$J$91,0)</f>
        <v>0</v>
      </c>
      <c r="BF91" s="156">
        <f>IF($N$91="snížená",$J$91,0)</f>
        <v>0</v>
      </c>
      <c r="BG91" s="156">
        <f>IF($N$91="zákl. přenesená",$J$91,0)</f>
        <v>0</v>
      </c>
      <c r="BH91" s="156">
        <f>IF($N$91="sníž. přenesená",$J$91,0)</f>
        <v>0</v>
      </c>
      <c r="BI91" s="156">
        <f>IF($N$91="nulová",$J$91,0)</f>
        <v>0</v>
      </c>
      <c r="BJ91" s="89" t="s">
        <v>71</v>
      </c>
      <c r="BK91" s="156">
        <f>ROUND($I$91*$H$91,1)</f>
        <v>0</v>
      </c>
      <c r="BL91" s="89" t="s">
        <v>81</v>
      </c>
      <c r="BM91" s="89" t="s">
        <v>670</v>
      </c>
    </row>
    <row r="92" spans="2:65" s="6" customFormat="1" ht="15.75" customHeight="1" x14ac:dyDescent="0.3">
      <c r="B92" s="23"/>
      <c r="C92" s="148" t="s">
        <v>242</v>
      </c>
      <c r="D92" s="148" t="s">
        <v>134</v>
      </c>
      <c r="E92" s="146" t="s">
        <v>671</v>
      </c>
      <c r="F92" s="147" t="s">
        <v>672</v>
      </c>
      <c r="G92" s="148" t="s">
        <v>371</v>
      </c>
      <c r="H92" s="149">
        <v>10</v>
      </c>
      <c r="I92" s="150"/>
      <c r="J92" s="151">
        <f>ROUND($I$92*$H$92,1)</f>
        <v>0</v>
      </c>
      <c r="K92" s="147"/>
      <c r="L92" s="43"/>
      <c r="M92" s="152"/>
      <c r="N92" s="153" t="s">
        <v>38</v>
      </c>
      <c r="O92" s="24"/>
      <c r="P92" s="154">
        <f>$O$92*$H$92</f>
        <v>0</v>
      </c>
      <c r="Q92" s="154">
        <v>0</v>
      </c>
      <c r="R92" s="154">
        <f>$Q$92*$H$92</f>
        <v>0</v>
      </c>
      <c r="S92" s="154">
        <v>0</v>
      </c>
      <c r="T92" s="155">
        <f>$S$92*$H$92</f>
        <v>0</v>
      </c>
      <c r="AR92" s="89" t="s">
        <v>81</v>
      </c>
      <c r="AT92" s="89" t="s">
        <v>134</v>
      </c>
      <c r="AU92" s="89" t="s">
        <v>71</v>
      </c>
      <c r="AY92" s="89" t="s">
        <v>131</v>
      </c>
      <c r="BE92" s="156">
        <f>IF($N$92="základní",$J$92,0)</f>
        <v>0</v>
      </c>
      <c r="BF92" s="156">
        <f>IF($N$92="snížená",$J$92,0)</f>
        <v>0</v>
      </c>
      <c r="BG92" s="156">
        <f>IF($N$92="zákl. přenesená",$J$92,0)</f>
        <v>0</v>
      </c>
      <c r="BH92" s="156">
        <f>IF($N$92="sníž. přenesená",$J$92,0)</f>
        <v>0</v>
      </c>
      <c r="BI92" s="156">
        <f>IF($N$92="nulová",$J$92,0)</f>
        <v>0</v>
      </c>
      <c r="BJ92" s="89" t="s">
        <v>71</v>
      </c>
      <c r="BK92" s="156">
        <f>ROUND($I$92*$H$92,1)</f>
        <v>0</v>
      </c>
      <c r="BL92" s="89" t="s">
        <v>81</v>
      </c>
      <c r="BM92" s="89" t="s">
        <v>673</v>
      </c>
    </row>
    <row r="93" spans="2:65" s="6" customFormat="1" ht="15.75" customHeight="1" x14ac:dyDescent="0.3">
      <c r="B93" s="23"/>
      <c r="C93" s="148" t="s">
        <v>249</v>
      </c>
      <c r="D93" s="148" t="s">
        <v>134</v>
      </c>
      <c r="E93" s="146" t="s">
        <v>674</v>
      </c>
      <c r="F93" s="147" t="s">
        <v>675</v>
      </c>
      <c r="G93" s="148" t="s">
        <v>371</v>
      </c>
      <c r="H93" s="149">
        <v>630</v>
      </c>
      <c r="I93" s="150"/>
      <c r="J93" s="151">
        <f>ROUND($I$93*$H$93,1)</f>
        <v>0</v>
      </c>
      <c r="K93" s="147"/>
      <c r="L93" s="43"/>
      <c r="M93" s="152"/>
      <c r="N93" s="153" t="s">
        <v>38</v>
      </c>
      <c r="O93" s="24"/>
      <c r="P93" s="154">
        <f>$O$93*$H$93</f>
        <v>0</v>
      </c>
      <c r="Q93" s="154">
        <v>0</v>
      </c>
      <c r="R93" s="154">
        <f>$Q$93*$H$93</f>
        <v>0</v>
      </c>
      <c r="S93" s="154">
        <v>0</v>
      </c>
      <c r="T93" s="155">
        <f>$S$93*$H$93</f>
        <v>0</v>
      </c>
      <c r="AR93" s="89" t="s">
        <v>81</v>
      </c>
      <c r="AT93" s="89" t="s">
        <v>134</v>
      </c>
      <c r="AU93" s="89" t="s">
        <v>71</v>
      </c>
      <c r="AY93" s="89" t="s">
        <v>131</v>
      </c>
      <c r="BE93" s="156">
        <f>IF($N$93="základní",$J$93,0)</f>
        <v>0</v>
      </c>
      <c r="BF93" s="156">
        <f>IF($N$93="snížená",$J$93,0)</f>
        <v>0</v>
      </c>
      <c r="BG93" s="156">
        <f>IF($N$93="zákl. přenesená",$J$93,0)</f>
        <v>0</v>
      </c>
      <c r="BH93" s="156">
        <f>IF($N$93="sníž. přenesená",$J$93,0)</f>
        <v>0</v>
      </c>
      <c r="BI93" s="156">
        <f>IF($N$93="nulová",$J$93,0)</f>
        <v>0</v>
      </c>
      <c r="BJ93" s="89" t="s">
        <v>71</v>
      </c>
      <c r="BK93" s="156">
        <f>ROUND($I$93*$H$93,1)</f>
        <v>0</v>
      </c>
      <c r="BL93" s="89" t="s">
        <v>81</v>
      </c>
      <c r="BM93" s="89" t="s">
        <v>676</v>
      </c>
    </row>
    <row r="94" spans="2:65" s="6" customFormat="1" ht="15.75" customHeight="1" x14ac:dyDescent="0.3">
      <c r="B94" s="23"/>
      <c r="C94" s="148" t="s">
        <v>254</v>
      </c>
      <c r="D94" s="148" t="s">
        <v>134</v>
      </c>
      <c r="E94" s="146" t="s">
        <v>677</v>
      </c>
      <c r="F94" s="147" t="s">
        <v>678</v>
      </c>
      <c r="G94" s="148" t="s">
        <v>371</v>
      </c>
      <c r="H94" s="149">
        <v>480</v>
      </c>
      <c r="I94" s="150"/>
      <c r="J94" s="151">
        <f>ROUND($I$94*$H$94,1)</f>
        <v>0</v>
      </c>
      <c r="K94" s="147"/>
      <c r="L94" s="43"/>
      <c r="M94" s="152"/>
      <c r="N94" s="153" t="s">
        <v>38</v>
      </c>
      <c r="O94" s="24"/>
      <c r="P94" s="154">
        <f>$O$94*$H$94</f>
        <v>0</v>
      </c>
      <c r="Q94" s="154">
        <v>0</v>
      </c>
      <c r="R94" s="154">
        <f>$Q$94*$H$94</f>
        <v>0</v>
      </c>
      <c r="S94" s="154">
        <v>0</v>
      </c>
      <c r="T94" s="155">
        <f>$S$94*$H$94</f>
        <v>0</v>
      </c>
      <c r="AR94" s="89" t="s">
        <v>81</v>
      </c>
      <c r="AT94" s="89" t="s">
        <v>134</v>
      </c>
      <c r="AU94" s="89" t="s">
        <v>71</v>
      </c>
      <c r="AY94" s="89" t="s">
        <v>131</v>
      </c>
      <c r="BE94" s="156">
        <f>IF($N$94="základní",$J$94,0)</f>
        <v>0</v>
      </c>
      <c r="BF94" s="156">
        <f>IF($N$94="snížená",$J$94,0)</f>
        <v>0</v>
      </c>
      <c r="BG94" s="156">
        <f>IF($N$94="zákl. přenesená",$J$94,0)</f>
        <v>0</v>
      </c>
      <c r="BH94" s="156">
        <f>IF($N$94="sníž. přenesená",$J$94,0)</f>
        <v>0</v>
      </c>
      <c r="BI94" s="156">
        <f>IF($N$94="nulová",$J$94,0)</f>
        <v>0</v>
      </c>
      <c r="BJ94" s="89" t="s">
        <v>71</v>
      </c>
      <c r="BK94" s="156">
        <f>ROUND($I$94*$H$94,1)</f>
        <v>0</v>
      </c>
      <c r="BL94" s="89" t="s">
        <v>81</v>
      </c>
      <c r="BM94" s="89" t="s">
        <v>679</v>
      </c>
    </row>
    <row r="95" spans="2:65" s="6" customFormat="1" ht="15.75" customHeight="1" x14ac:dyDescent="0.3">
      <c r="B95" s="23"/>
      <c r="C95" s="148" t="s">
        <v>258</v>
      </c>
      <c r="D95" s="148" t="s">
        <v>134</v>
      </c>
      <c r="E95" s="146" t="s">
        <v>680</v>
      </c>
      <c r="F95" s="147" t="s">
        <v>681</v>
      </c>
      <c r="G95" s="148" t="s">
        <v>371</v>
      </c>
      <c r="H95" s="149">
        <v>10</v>
      </c>
      <c r="I95" s="150"/>
      <c r="J95" s="151">
        <f>ROUND($I$95*$H$95,1)</f>
        <v>0</v>
      </c>
      <c r="K95" s="147"/>
      <c r="L95" s="43"/>
      <c r="M95" s="152"/>
      <c r="N95" s="153" t="s">
        <v>38</v>
      </c>
      <c r="O95" s="24"/>
      <c r="P95" s="154">
        <f>$O$95*$H$95</f>
        <v>0</v>
      </c>
      <c r="Q95" s="154">
        <v>0</v>
      </c>
      <c r="R95" s="154">
        <f>$Q$95*$H$95</f>
        <v>0</v>
      </c>
      <c r="S95" s="154">
        <v>0</v>
      </c>
      <c r="T95" s="155">
        <f>$S$95*$H$95</f>
        <v>0</v>
      </c>
      <c r="AR95" s="89" t="s">
        <v>81</v>
      </c>
      <c r="AT95" s="89" t="s">
        <v>134</v>
      </c>
      <c r="AU95" s="89" t="s">
        <v>71</v>
      </c>
      <c r="AY95" s="89" t="s">
        <v>131</v>
      </c>
      <c r="BE95" s="156">
        <f>IF($N$95="základní",$J$95,0)</f>
        <v>0</v>
      </c>
      <c r="BF95" s="156">
        <f>IF($N$95="snížená",$J$95,0)</f>
        <v>0</v>
      </c>
      <c r="BG95" s="156">
        <f>IF($N$95="zákl. přenesená",$J$95,0)</f>
        <v>0</v>
      </c>
      <c r="BH95" s="156">
        <f>IF($N$95="sníž. přenesená",$J$95,0)</f>
        <v>0</v>
      </c>
      <c r="BI95" s="156">
        <f>IF($N$95="nulová",$J$95,0)</f>
        <v>0</v>
      </c>
      <c r="BJ95" s="89" t="s">
        <v>71</v>
      </c>
      <c r="BK95" s="156">
        <f>ROUND($I$95*$H$95,1)</f>
        <v>0</v>
      </c>
      <c r="BL95" s="89" t="s">
        <v>81</v>
      </c>
      <c r="BM95" s="89" t="s">
        <v>682</v>
      </c>
    </row>
    <row r="96" spans="2:65" s="6" customFormat="1" ht="15.75" customHeight="1" x14ac:dyDescent="0.3">
      <c r="B96" s="23"/>
      <c r="C96" s="148" t="s">
        <v>8</v>
      </c>
      <c r="D96" s="148" t="s">
        <v>134</v>
      </c>
      <c r="E96" s="146" t="s">
        <v>683</v>
      </c>
      <c r="F96" s="147" t="s">
        <v>684</v>
      </c>
      <c r="G96" s="148" t="s">
        <v>371</v>
      </c>
      <c r="H96" s="149">
        <v>64</v>
      </c>
      <c r="I96" s="150"/>
      <c r="J96" s="151">
        <f>ROUND($I$96*$H$96,1)</f>
        <v>0</v>
      </c>
      <c r="K96" s="147"/>
      <c r="L96" s="43"/>
      <c r="M96" s="152"/>
      <c r="N96" s="153" t="s">
        <v>38</v>
      </c>
      <c r="O96" s="24"/>
      <c r="P96" s="154">
        <f>$O$96*$H$96</f>
        <v>0</v>
      </c>
      <c r="Q96" s="154">
        <v>0</v>
      </c>
      <c r="R96" s="154">
        <f>$Q$96*$H$96</f>
        <v>0</v>
      </c>
      <c r="S96" s="154">
        <v>0</v>
      </c>
      <c r="T96" s="155">
        <f>$S$96*$H$96</f>
        <v>0</v>
      </c>
      <c r="AR96" s="89" t="s">
        <v>81</v>
      </c>
      <c r="AT96" s="89" t="s">
        <v>134</v>
      </c>
      <c r="AU96" s="89" t="s">
        <v>71</v>
      </c>
      <c r="AY96" s="89" t="s">
        <v>131</v>
      </c>
      <c r="BE96" s="156">
        <f>IF($N$96="základní",$J$96,0)</f>
        <v>0</v>
      </c>
      <c r="BF96" s="156">
        <f>IF($N$96="snížená",$J$96,0)</f>
        <v>0</v>
      </c>
      <c r="BG96" s="156">
        <f>IF($N$96="zákl. přenesená",$J$96,0)</f>
        <v>0</v>
      </c>
      <c r="BH96" s="156">
        <f>IF($N$96="sníž. přenesená",$J$96,0)</f>
        <v>0</v>
      </c>
      <c r="BI96" s="156">
        <f>IF($N$96="nulová",$J$96,0)</f>
        <v>0</v>
      </c>
      <c r="BJ96" s="89" t="s">
        <v>71</v>
      </c>
      <c r="BK96" s="156">
        <f>ROUND($I$96*$H$96,1)</f>
        <v>0</v>
      </c>
      <c r="BL96" s="89" t="s">
        <v>81</v>
      </c>
      <c r="BM96" s="89" t="s">
        <v>685</v>
      </c>
    </row>
    <row r="97" spans="2:65" s="6" customFormat="1" ht="15.75" customHeight="1" x14ac:dyDescent="0.3">
      <c r="B97" s="23"/>
      <c r="C97" s="148" t="s">
        <v>266</v>
      </c>
      <c r="D97" s="148" t="s">
        <v>134</v>
      </c>
      <c r="E97" s="146" t="s">
        <v>686</v>
      </c>
      <c r="F97" s="147" t="s">
        <v>687</v>
      </c>
      <c r="G97" s="148" t="s">
        <v>371</v>
      </c>
      <c r="H97" s="149">
        <v>31</v>
      </c>
      <c r="I97" s="150"/>
      <c r="J97" s="151">
        <f>ROUND($I$97*$H$97,1)</f>
        <v>0</v>
      </c>
      <c r="K97" s="147"/>
      <c r="L97" s="43"/>
      <c r="M97" s="152"/>
      <c r="N97" s="153" t="s">
        <v>38</v>
      </c>
      <c r="O97" s="24"/>
      <c r="P97" s="154">
        <f>$O$97*$H$97</f>
        <v>0</v>
      </c>
      <c r="Q97" s="154">
        <v>0</v>
      </c>
      <c r="R97" s="154">
        <f>$Q$97*$H$97</f>
        <v>0</v>
      </c>
      <c r="S97" s="154">
        <v>0</v>
      </c>
      <c r="T97" s="155">
        <f>$S$97*$H$97</f>
        <v>0</v>
      </c>
      <c r="AR97" s="89" t="s">
        <v>81</v>
      </c>
      <c r="AT97" s="89" t="s">
        <v>134</v>
      </c>
      <c r="AU97" s="89" t="s">
        <v>71</v>
      </c>
      <c r="AY97" s="89" t="s">
        <v>131</v>
      </c>
      <c r="BE97" s="156">
        <f>IF($N$97="základní",$J$97,0)</f>
        <v>0</v>
      </c>
      <c r="BF97" s="156">
        <f>IF($N$97="snížená",$J$97,0)</f>
        <v>0</v>
      </c>
      <c r="BG97" s="156">
        <f>IF($N$97="zákl. přenesená",$J$97,0)</f>
        <v>0</v>
      </c>
      <c r="BH97" s="156">
        <f>IF($N$97="sníž. přenesená",$J$97,0)</f>
        <v>0</v>
      </c>
      <c r="BI97" s="156">
        <f>IF($N$97="nulová",$J$97,0)</f>
        <v>0</v>
      </c>
      <c r="BJ97" s="89" t="s">
        <v>71</v>
      </c>
      <c r="BK97" s="156">
        <f>ROUND($I$97*$H$97,1)</f>
        <v>0</v>
      </c>
      <c r="BL97" s="89" t="s">
        <v>81</v>
      </c>
      <c r="BM97" s="89" t="s">
        <v>688</v>
      </c>
    </row>
    <row r="98" spans="2:65" s="6" customFormat="1" ht="15.75" customHeight="1" x14ac:dyDescent="0.3">
      <c r="B98" s="23"/>
      <c r="C98" s="148" t="s">
        <v>270</v>
      </c>
      <c r="D98" s="148" t="s">
        <v>134</v>
      </c>
      <c r="E98" s="146" t="s">
        <v>689</v>
      </c>
      <c r="F98" s="147" t="s">
        <v>690</v>
      </c>
      <c r="G98" s="148" t="s">
        <v>371</v>
      </c>
      <c r="H98" s="149">
        <v>4</v>
      </c>
      <c r="I98" s="150"/>
      <c r="J98" s="151">
        <f>ROUND($I$98*$H$98,1)</f>
        <v>0</v>
      </c>
      <c r="K98" s="147"/>
      <c r="L98" s="43"/>
      <c r="M98" s="152"/>
      <c r="N98" s="153" t="s">
        <v>38</v>
      </c>
      <c r="O98" s="24"/>
      <c r="P98" s="154">
        <f>$O$98*$H$98</f>
        <v>0</v>
      </c>
      <c r="Q98" s="154">
        <v>0</v>
      </c>
      <c r="R98" s="154">
        <f>$Q$98*$H$98</f>
        <v>0</v>
      </c>
      <c r="S98" s="154">
        <v>0</v>
      </c>
      <c r="T98" s="155">
        <f>$S$98*$H$98</f>
        <v>0</v>
      </c>
      <c r="AR98" s="89" t="s">
        <v>81</v>
      </c>
      <c r="AT98" s="89" t="s">
        <v>134</v>
      </c>
      <c r="AU98" s="89" t="s">
        <v>71</v>
      </c>
      <c r="AY98" s="89" t="s">
        <v>131</v>
      </c>
      <c r="BE98" s="156">
        <f>IF($N$98="základní",$J$98,0)</f>
        <v>0</v>
      </c>
      <c r="BF98" s="156">
        <f>IF($N$98="snížená",$J$98,0)</f>
        <v>0</v>
      </c>
      <c r="BG98" s="156">
        <f>IF($N$98="zákl. přenesená",$J$98,0)</f>
        <v>0</v>
      </c>
      <c r="BH98" s="156">
        <f>IF($N$98="sníž. přenesená",$J$98,0)</f>
        <v>0</v>
      </c>
      <c r="BI98" s="156">
        <f>IF($N$98="nulová",$J$98,0)</f>
        <v>0</v>
      </c>
      <c r="BJ98" s="89" t="s">
        <v>71</v>
      </c>
      <c r="BK98" s="156">
        <f>ROUND($I$98*$H$98,1)</f>
        <v>0</v>
      </c>
      <c r="BL98" s="89" t="s">
        <v>81</v>
      </c>
      <c r="BM98" s="89" t="s">
        <v>691</v>
      </c>
    </row>
    <row r="99" spans="2:65" s="6" customFormat="1" ht="15.75" customHeight="1" x14ac:dyDescent="0.3">
      <c r="B99" s="23"/>
      <c r="C99" s="148" t="s">
        <v>276</v>
      </c>
      <c r="D99" s="148" t="s">
        <v>134</v>
      </c>
      <c r="E99" s="146" t="s">
        <v>692</v>
      </c>
      <c r="F99" s="147" t="s">
        <v>693</v>
      </c>
      <c r="G99" s="148" t="s">
        <v>371</v>
      </c>
      <c r="H99" s="149">
        <v>4</v>
      </c>
      <c r="I99" s="150"/>
      <c r="J99" s="151">
        <f>ROUND($I$99*$H$99,1)</f>
        <v>0</v>
      </c>
      <c r="K99" s="147"/>
      <c r="L99" s="43"/>
      <c r="M99" s="152"/>
      <c r="N99" s="153" t="s">
        <v>38</v>
      </c>
      <c r="O99" s="24"/>
      <c r="P99" s="154">
        <f>$O$99*$H$99</f>
        <v>0</v>
      </c>
      <c r="Q99" s="154">
        <v>0</v>
      </c>
      <c r="R99" s="154">
        <f>$Q$99*$H$99</f>
        <v>0</v>
      </c>
      <c r="S99" s="154">
        <v>0</v>
      </c>
      <c r="T99" s="155">
        <f>$S$99*$H$99</f>
        <v>0</v>
      </c>
      <c r="AR99" s="89" t="s">
        <v>81</v>
      </c>
      <c r="AT99" s="89" t="s">
        <v>134</v>
      </c>
      <c r="AU99" s="89" t="s">
        <v>71</v>
      </c>
      <c r="AY99" s="89" t="s">
        <v>131</v>
      </c>
      <c r="BE99" s="156">
        <f>IF($N$99="základní",$J$99,0)</f>
        <v>0</v>
      </c>
      <c r="BF99" s="156">
        <f>IF($N$99="snížená",$J$99,0)</f>
        <v>0</v>
      </c>
      <c r="BG99" s="156">
        <f>IF($N$99="zákl. přenesená",$J$99,0)</f>
        <v>0</v>
      </c>
      <c r="BH99" s="156">
        <f>IF($N$99="sníž. přenesená",$J$99,0)</f>
        <v>0</v>
      </c>
      <c r="BI99" s="156">
        <f>IF($N$99="nulová",$J$99,0)</f>
        <v>0</v>
      </c>
      <c r="BJ99" s="89" t="s">
        <v>71</v>
      </c>
      <c r="BK99" s="156">
        <f>ROUND($I$99*$H$99,1)</f>
        <v>0</v>
      </c>
      <c r="BL99" s="89" t="s">
        <v>81</v>
      </c>
      <c r="BM99" s="89" t="s">
        <v>694</v>
      </c>
    </row>
    <row r="100" spans="2:65" s="6" customFormat="1" ht="15.75" customHeight="1" x14ac:dyDescent="0.3">
      <c r="B100" s="23"/>
      <c r="C100" s="148" t="s">
        <v>284</v>
      </c>
      <c r="D100" s="148" t="s">
        <v>134</v>
      </c>
      <c r="E100" s="146" t="s">
        <v>695</v>
      </c>
      <c r="F100" s="147" t="s">
        <v>696</v>
      </c>
      <c r="G100" s="148" t="s">
        <v>371</v>
      </c>
      <c r="H100" s="149">
        <v>4</v>
      </c>
      <c r="I100" s="150"/>
      <c r="J100" s="151">
        <f>ROUND($I$100*$H$100,1)</f>
        <v>0</v>
      </c>
      <c r="K100" s="147"/>
      <c r="L100" s="43"/>
      <c r="M100" s="152"/>
      <c r="N100" s="153" t="s">
        <v>38</v>
      </c>
      <c r="O100" s="24"/>
      <c r="P100" s="154">
        <f>$O$100*$H$100</f>
        <v>0</v>
      </c>
      <c r="Q100" s="154">
        <v>0</v>
      </c>
      <c r="R100" s="154">
        <f>$Q$100*$H$100</f>
        <v>0</v>
      </c>
      <c r="S100" s="154">
        <v>0</v>
      </c>
      <c r="T100" s="155">
        <f>$S$100*$H$100</f>
        <v>0</v>
      </c>
      <c r="AR100" s="89" t="s">
        <v>81</v>
      </c>
      <c r="AT100" s="89" t="s">
        <v>134</v>
      </c>
      <c r="AU100" s="89" t="s">
        <v>71</v>
      </c>
      <c r="AY100" s="89" t="s">
        <v>131</v>
      </c>
      <c r="BE100" s="156">
        <f>IF($N$100="základní",$J$100,0)</f>
        <v>0</v>
      </c>
      <c r="BF100" s="156">
        <f>IF($N$100="snížená",$J$100,0)</f>
        <v>0</v>
      </c>
      <c r="BG100" s="156">
        <f>IF($N$100="zákl. přenesená",$J$100,0)</f>
        <v>0</v>
      </c>
      <c r="BH100" s="156">
        <f>IF($N$100="sníž. přenesená",$J$100,0)</f>
        <v>0</v>
      </c>
      <c r="BI100" s="156">
        <f>IF($N$100="nulová",$J$100,0)</f>
        <v>0</v>
      </c>
      <c r="BJ100" s="89" t="s">
        <v>71</v>
      </c>
      <c r="BK100" s="156">
        <f>ROUND($I$100*$H$100,1)</f>
        <v>0</v>
      </c>
      <c r="BL100" s="89" t="s">
        <v>81</v>
      </c>
      <c r="BM100" s="89" t="s">
        <v>697</v>
      </c>
    </row>
    <row r="101" spans="2:65" s="6" customFormat="1" ht="15.75" customHeight="1" x14ac:dyDescent="0.3">
      <c r="B101" s="23"/>
      <c r="C101" s="148" t="s">
        <v>290</v>
      </c>
      <c r="D101" s="148" t="s">
        <v>134</v>
      </c>
      <c r="E101" s="146" t="s">
        <v>698</v>
      </c>
      <c r="F101" s="147" t="s">
        <v>699</v>
      </c>
      <c r="G101" s="148" t="s">
        <v>371</v>
      </c>
      <c r="H101" s="149">
        <v>59</v>
      </c>
      <c r="I101" s="150"/>
      <c r="J101" s="151">
        <f>ROUND($I$101*$H$101,1)</f>
        <v>0</v>
      </c>
      <c r="K101" s="147"/>
      <c r="L101" s="43"/>
      <c r="M101" s="152"/>
      <c r="N101" s="153" t="s">
        <v>38</v>
      </c>
      <c r="O101" s="24"/>
      <c r="P101" s="154">
        <f>$O$101*$H$101</f>
        <v>0</v>
      </c>
      <c r="Q101" s="154">
        <v>0</v>
      </c>
      <c r="R101" s="154">
        <f>$Q$101*$H$101</f>
        <v>0</v>
      </c>
      <c r="S101" s="154">
        <v>0</v>
      </c>
      <c r="T101" s="155">
        <f>$S$101*$H$101</f>
        <v>0</v>
      </c>
      <c r="AR101" s="89" t="s">
        <v>81</v>
      </c>
      <c r="AT101" s="89" t="s">
        <v>134</v>
      </c>
      <c r="AU101" s="89" t="s">
        <v>71</v>
      </c>
      <c r="AY101" s="89" t="s">
        <v>131</v>
      </c>
      <c r="BE101" s="156">
        <f>IF($N$101="základní",$J$101,0)</f>
        <v>0</v>
      </c>
      <c r="BF101" s="156">
        <f>IF($N$101="snížená",$J$101,0)</f>
        <v>0</v>
      </c>
      <c r="BG101" s="156">
        <f>IF($N$101="zákl. přenesená",$J$101,0)</f>
        <v>0</v>
      </c>
      <c r="BH101" s="156">
        <f>IF($N$101="sníž. přenesená",$J$101,0)</f>
        <v>0</v>
      </c>
      <c r="BI101" s="156">
        <f>IF($N$101="nulová",$J$101,0)</f>
        <v>0</v>
      </c>
      <c r="BJ101" s="89" t="s">
        <v>71</v>
      </c>
      <c r="BK101" s="156">
        <f>ROUND($I$101*$H$101,1)</f>
        <v>0</v>
      </c>
      <c r="BL101" s="89" t="s">
        <v>81</v>
      </c>
      <c r="BM101" s="89" t="s">
        <v>700</v>
      </c>
    </row>
    <row r="102" spans="2:65" s="6" customFormat="1" ht="15.75" customHeight="1" x14ac:dyDescent="0.3">
      <c r="B102" s="23"/>
      <c r="C102" s="148" t="s">
        <v>7</v>
      </c>
      <c r="D102" s="148" t="s">
        <v>134</v>
      </c>
      <c r="E102" s="146" t="s">
        <v>701</v>
      </c>
      <c r="F102" s="147" t="s">
        <v>702</v>
      </c>
      <c r="G102" s="148" t="s">
        <v>371</v>
      </c>
      <c r="H102" s="149">
        <v>29</v>
      </c>
      <c r="I102" s="150"/>
      <c r="J102" s="151">
        <f>ROUND($I$102*$H$102,1)</f>
        <v>0</v>
      </c>
      <c r="K102" s="147"/>
      <c r="L102" s="43"/>
      <c r="M102" s="152"/>
      <c r="N102" s="153" t="s">
        <v>38</v>
      </c>
      <c r="O102" s="24"/>
      <c r="P102" s="154">
        <f>$O$102*$H$102</f>
        <v>0</v>
      </c>
      <c r="Q102" s="154">
        <v>0</v>
      </c>
      <c r="R102" s="154">
        <f>$Q$102*$H$102</f>
        <v>0</v>
      </c>
      <c r="S102" s="154">
        <v>0</v>
      </c>
      <c r="T102" s="155">
        <f>$S$102*$H$102</f>
        <v>0</v>
      </c>
      <c r="AR102" s="89" t="s">
        <v>81</v>
      </c>
      <c r="AT102" s="89" t="s">
        <v>134</v>
      </c>
      <c r="AU102" s="89" t="s">
        <v>71</v>
      </c>
      <c r="AY102" s="89" t="s">
        <v>131</v>
      </c>
      <c r="BE102" s="156">
        <f>IF($N$102="základní",$J$102,0)</f>
        <v>0</v>
      </c>
      <c r="BF102" s="156">
        <f>IF($N$102="snížená",$J$102,0)</f>
        <v>0</v>
      </c>
      <c r="BG102" s="156">
        <f>IF($N$102="zákl. přenesená",$J$102,0)</f>
        <v>0</v>
      </c>
      <c r="BH102" s="156">
        <f>IF($N$102="sníž. přenesená",$J$102,0)</f>
        <v>0</v>
      </c>
      <c r="BI102" s="156">
        <f>IF($N$102="nulová",$J$102,0)</f>
        <v>0</v>
      </c>
      <c r="BJ102" s="89" t="s">
        <v>71</v>
      </c>
      <c r="BK102" s="156">
        <f>ROUND($I$102*$H$102,1)</f>
        <v>0</v>
      </c>
      <c r="BL102" s="89" t="s">
        <v>81</v>
      </c>
      <c r="BM102" s="89" t="s">
        <v>703</v>
      </c>
    </row>
    <row r="103" spans="2:65" s="6" customFormat="1" ht="15.75" customHeight="1" x14ac:dyDescent="0.3">
      <c r="B103" s="23"/>
      <c r="C103" s="148" t="s">
        <v>309</v>
      </c>
      <c r="D103" s="148" t="s">
        <v>134</v>
      </c>
      <c r="E103" s="146" t="s">
        <v>704</v>
      </c>
      <c r="F103" s="147" t="s">
        <v>705</v>
      </c>
      <c r="G103" s="148" t="s">
        <v>371</v>
      </c>
      <c r="H103" s="149">
        <v>63</v>
      </c>
      <c r="I103" s="150"/>
      <c r="J103" s="151">
        <f>ROUND($I$103*$H$103,1)</f>
        <v>0</v>
      </c>
      <c r="K103" s="147"/>
      <c r="L103" s="43"/>
      <c r="M103" s="152"/>
      <c r="N103" s="153" t="s">
        <v>38</v>
      </c>
      <c r="O103" s="24"/>
      <c r="P103" s="154">
        <f>$O$103*$H$103</f>
        <v>0</v>
      </c>
      <c r="Q103" s="154">
        <v>0</v>
      </c>
      <c r="R103" s="154">
        <f>$Q$103*$H$103</f>
        <v>0</v>
      </c>
      <c r="S103" s="154">
        <v>0</v>
      </c>
      <c r="T103" s="155">
        <f>$S$103*$H$103</f>
        <v>0</v>
      </c>
      <c r="AR103" s="89" t="s">
        <v>81</v>
      </c>
      <c r="AT103" s="89" t="s">
        <v>134</v>
      </c>
      <c r="AU103" s="89" t="s">
        <v>71</v>
      </c>
      <c r="AY103" s="89" t="s">
        <v>131</v>
      </c>
      <c r="BE103" s="156">
        <f>IF($N$103="základní",$J$103,0)</f>
        <v>0</v>
      </c>
      <c r="BF103" s="156">
        <f>IF($N$103="snížená",$J$103,0)</f>
        <v>0</v>
      </c>
      <c r="BG103" s="156">
        <f>IF($N$103="zákl. přenesená",$J$103,0)</f>
        <v>0</v>
      </c>
      <c r="BH103" s="156">
        <f>IF($N$103="sníž. přenesená",$J$103,0)</f>
        <v>0</v>
      </c>
      <c r="BI103" s="156">
        <f>IF($N$103="nulová",$J$103,0)</f>
        <v>0</v>
      </c>
      <c r="BJ103" s="89" t="s">
        <v>71</v>
      </c>
      <c r="BK103" s="156">
        <f>ROUND($I$103*$H$103,1)</f>
        <v>0</v>
      </c>
      <c r="BL103" s="89" t="s">
        <v>81</v>
      </c>
      <c r="BM103" s="89" t="s">
        <v>706</v>
      </c>
    </row>
    <row r="104" spans="2:65" s="6" customFormat="1" ht="15.75" customHeight="1" x14ac:dyDescent="0.3">
      <c r="B104" s="23"/>
      <c r="C104" s="148" t="s">
        <v>312</v>
      </c>
      <c r="D104" s="148" t="s">
        <v>134</v>
      </c>
      <c r="E104" s="146" t="s">
        <v>707</v>
      </c>
      <c r="F104" s="147" t="s">
        <v>708</v>
      </c>
      <c r="G104" s="148" t="s">
        <v>371</v>
      </c>
      <c r="H104" s="149">
        <v>110</v>
      </c>
      <c r="I104" s="150"/>
      <c r="J104" s="151">
        <f>ROUND($I$104*$H$104,1)</f>
        <v>0</v>
      </c>
      <c r="K104" s="147"/>
      <c r="L104" s="43"/>
      <c r="M104" s="152"/>
      <c r="N104" s="153" t="s">
        <v>38</v>
      </c>
      <c r="O104" s="24"/>
      <c r="P104" s="154">
        <f>$O$104*$H$104</f>
        <v>0</v>
      </c>
      <c r="Q104" s="154">
        <v>0</v>
      </c>
      <c r="R104" s="154">
        <f>$Q$104*$H$104</f>
        <v>0</v>
      </c>
      <c r="S104" s="154">
        <v>0</v>
      </c>
      <c r="T104" s="155">
        <f>$S$104*$H$104</f>
        <v>0</v>
      </c>
      <c r="AR104" s="89" t="s">
        <v>81</v>
      </c>
      <c r="AT104" s="89" t="s">
        <v>134</v>
      </c>
      <c r="AU104" s="89" t="s">
        <v>71</v>
      </c>
      <c r="AY104" s="89" t="s">
        <v>131</v>
      </c>
      <c r="BE104" s="156">
        <f>IF($N$104="základní",$J$104,0)</f>
        <v>0</v>
      </c>
      <c r="BF104" s="156">
        <f>IF($N$104="snížená",$J$104,0)</f>
        <v>0</v>
      </c>
      <c r="BG104" s="156">
        <f>IF($N$104="zákl. přenesená",$J$104,0)</f>
        <v>0</v>
      </c>
      <c r="BH104" s="156">
        <f>IF($N$104="sníž. přenesená",$J$104,0)</f>
        <v>0</v>
      </c>
      <c r="BI104" s="156">
        <f>IF($N$104="nulová",$J$104,0)</f>
        <v>0</v>
      </c>
      <c r="BJ104" s="89" t="s">
        <v>71</v>
      </c>
      <c r="BK104" s="156">
        <f>ROUND($I$104*$H$104,1)</f>
        <v>0</v>
      </c>
      <c r="BL104" s="89" t="s">
        <v>81</v>
      </c>
      <c r="BM104" s="89" t="s">
        <v>709</v>
      </c>
    </row>
    <row r="105" spans="2:65" s="6" customFormat="1" ht="15.75" customHeight="1" x14ac:dyDescent="0.3">
      <c r="B105" s="23"/>
      <c r="C105" s="148" t="s">
        <v>316</v>
      </c>
      <c r="D105" s="148" t="s">
        <v>134</v>
      </c>
      <c r="E105" s="146" t="s">
        <v>710</v>
      </c>
      <c r="F105" s="147" t="s">
        <v>711</v>
      </c>
      <c r="G105" s="148" t="s">
        <v>371</v>
      </c>
      <c r="H105" s="149">
        <v>196</v>
      </c>
      <c r="I105" s="150"/>
      <c r="J105" s="151">
        <f>ROUND($I$105*$H$105,1)</f>
        <v>0</v>
      </c>
      <c r="K105" s="147"/>
      <c r="L105" s="43"/>
      <c r="M105" s="152"/>
      <c r="N105" s="153" t="s">
        <v>38</v>
      </c>
      <c r="O105" s="24"/>
      <c r="P105" s="154">
        <f>$O$105*$H$105</f>
        <v>0</v>
      </c>
      <c r="Q105" s="154">
        <v>0</v>
      </c>
      <c r="R105" s="154">
        <f>$Q$105*$H$105</f>
        <v>0</v>
      </c>
      <c r="S105" s="154">
        <v>0</v>
      </c>
      <c r="T105" s="155">
        <f>$S$105*$H$105</f>
        <v>0</v>
      </c>
      <c r="AR105" s="89" t="s">
        <v>81</v>
      </c>
      <c r="AT105" s="89" t="s">
        <v>134</v>
      </c>
      <c r="AU105" s="89" t="s">
        <v>71</v>
      </c>
      <c r="AY105" s="89" t="s">
        <v>131</v>
      </c>
      <c r="BE105" s="156">
        <f>IF($N$105="základní",$J$105,0)</f>
        <v>0</v>
      </c>
      <c r="BF105" s="156">
        <f>IF($N$105="snížená",$J$105,0)</f>
        <v>0</v>
      </c>
      <c r="BG105" s="156">
        <f>IF($N$105="zákl. přenesená",$J$105,0)</f>
        <v>0</v>
      </c>
      <c r="BH105" s="156">
        <f>IF($N$105="sníž. přenesená",$J$105,0)</f>
        <v>0</v>
      </c>
      <c r="BI105" s="156">
        <f>IF($N$105="nulová",$J$105,0)</f>
        <v>0</v>
      </c>
      <c r="BJ105" s="89" t="s">
        <v>71</v>
      </c>
      <c r="BK105" s="156">
        <f>ROUND($I$105*$H$105,1)</f>
        <v>0</v>
      </c>
      <c r="BL105" s="89" t="s">
        <v>81</v>
      </c>
      <c r="BM105" s="89" t="s">
        <v>712</v>
      </c>
    </row>
    <row r="106" spans="2:65" s="6" customFormat="1" ht="15.75" customHeight="1" x14ac:dyDescent="0.3">
      <c r="B106" s="23"/>
      <c r="C106" s="148" t="s">
        <v>320</v>
      </c>
      <c r="D106" s="148" t="s">
        <v>134</v>
      </c>
      <c r="E106" s="146" t="s">
        <v>713</v>
      </c>
      <c r="F106" s="147" t="s">
        <v>714</v>
      </c>
      <c r="G106" s="148" t="s">
        <v>371</v>
      </c>
      <c r="H106" s="149">
        <v>62</v>
      </c>
      <c r="I106" s="150"/>
      <c r="J106" s="151">
        <f>ROUND($I$106*$H$106,1)</f>
        <v>0</v>
      </c>
      <c r="K106" s="147"/>
      <c r="L106" s="43"/>
      <c r="M106" s="152"/>
      <c r="N106" s="153" t="s">
        <v>38</v>
      </c>
      <c r="O106" s="24"/>
      <c r="P106" s="154">
        <f>$O$106*$H$106</f>
        <v>0</v>
      </c>
      <c r="Q106" s="154">
        <v>0</v>
      </c>
      <c r="R106" s="154">
        <f>$Q$106*$H$106</f>
        <v>0</v>
      </c>
      <c r="S106" s="154">
        <v>0</v>
      </c>
      <c r="T106" s="155">
        <f>$S$106*$H$106</f>
        <v>0</v>
      </c>
      <c r="AR106" s="89" t="s">
        <v>81</v>
      </c>
      <c r="AT106" s="89" t="s">
        <v>134</v>
      </c>
      <c r="AU106" s="89" t="s">
        <v>71</v>
      </c>
      <c r="AY106" s="89" t="s">
        <v>131</v>
      </c>
      <c r="BE106" s="156">
        <f>IF($N$106="základní",$J$106,0)</f>
        <v>0</v>
      </c>
      <c r="BF106" s="156">
        <f>IF($N$106="snížená",$J$106,0)</f>
        <v>0</v>
      </c>
      <c r="BG106" s="156">
        <f>IF($N$106="zákl. přenesená",$J$106,0)</f>
        <v>0</v>
      </c>
      <c r="BH106" s="156">
        <f>IF($N$106="sníž. přenesená",$J$106,0)</f>
        <v>0</v>
      </c>
      <c r="BI106" s="156">
        <f>IF($N$106="nulová",$J$106,0)</f>
        <v>0</v>
      </c>
      <c r="BJ106" s="89" t="s">
        <v>71</v>
      </c>
      <c r="BK106" s="156">
        <f>ROUND($I$106*$H$106,1)</f>
        <v>0</v>
      </c>
      <c r="BL106" s="89" t="s">
        <v>81</v>
      </c>
      <c r="BM106" s="89" t="s">
        <v>715</v>
      </c>
    </row>
    <row r="107" spans="2:65" s="6" customFormat="1" ht="15.75" customHeight="1" x14ac:dyDescent="0.3">
      <c r="B107" s="23"/>
      <c r="C107" s="148" t="s">
        <v>327</v>
      </c>
      <c r="D107" s="148" t="s">
        <v>134</v>
      </c>
      <c r="E107" s="146" t="s">
        <v>716</v>
      </c>
      <c r="F107" s="147" t="s">
        <v>717</v>
      </c>
      <c r="G107" s="148" t="s">
        <v>371</v>
      </c>
      <c r="H107" s="149">
        <v>60</v>
      </c>
      <c r="I107" s="150"/>
      <c r="J107" s="151">
        <f>ROUND($I$107*$H$107,1)</f>
        <v>0</v>
      </c>
      <c r="K107" s="147"/>
      <c r="L107" s="43"/>
      <c r="M107" s="152"/>
      <c r="N107" s="153" t="s">
        <v>38</v>
      </c>
      <c r="O107" s="24"/>
      <c r="P107" s="154">
        <f>$O$107*$H$107</f>
        <v>0</v>
      </c>
      <c r="Q107" s="154">
        <v>0</v>
      </c>
      <c r="R107" s="154">
        <f>$Q$107*$H$107</f>
        <v>0</v>
      </c>
      <c r="S107" s="154">
        <v>0</v>
      </c>
      <c r="T107" s="155">
        <f>$S$107*$H$107</f>
        <v>0</v>
      </c>
      <c r="AR107" s="89" t="s">
        <v>81</v>
      </c>
      <c r="AT107" s="89" t="s">
        <v>134</v>
      </c>
      <c r="AU107" s="89" t="s">
        <v>71</v>
      </c>
      <c r="AY107" s="89" t="s">
        <v>131</v>
      </c>
      <c r="BE107" s="156">
        <f>IF($N$107="základní",$J$107,0)</f>
        <v>0</v>
      </c>
      <c r="BF107" s="156">
        <f>IF($N$107="snížená",$J$107,0)</f>
        <v>0</v>
      </c>
      <c r="BG107" s="156">
        <f>IF($N$107="zákl. přenesená",$J$107,0)</f>
        <v>0</v>
      </c>
      <c r="BH107" s="156">
        <f>IF($N$107="sníž. přenesená",$J$107,0)</f>
        <v>0</v>
      </c>
      <c r="BI107" s="156">
        <f>IF($N$107="nulová",$J$107,0)</f>
        <v>0</v>
      </c>
      <c r="BJ107" s="89" t="s">
        <v>71</v>
      </c>
      <c r="BK107" s="156">
        <f>ROUND($I$107*$H$107,1)</f>
        <v>0</v>
      </c>
      <c r="BL107" s="89" t="s">
        <v>81</v>
      </c>
      <c r="BM107" s="89" t="s">
        <v>718</v>
      </c>
    </row>
    <row r="108" spans="2:65" s="6" customFormat="1" ht="15.75" customHeight="1" x14ac:dyDescent="0.3">
      <c r="B108" s="23"/>
      <c r="C108" s="148" t="s">
        <v>331</v>
      </c>
      <c r="D108" s="148" t="s">
        <v>134</v>
      </c>
      <c r="E108" s="146" t="s">
        <v>719</v>
      </c>
      <c r="F108" s="147" t="s">
        <v>720</v>
      </c>
      <c r="G108" s="148" t="s">
        <v>371</v>
      </c>
      <c r="H108" s="149">
        <v>54</v>
      </c>
      <c r="I108" s="150"/>
      <c r="J108" s="151">
        <f>ROUND($I$108*$H$108,1)</f>
        <v>0</v>
      </c>
      <c r="K108" s="147"/>
      <c r="L108" s="43"/>
      <c r="M108" s="152"/>
      <c r="N108" s="153" t="s">
        <v>38</v>
      </c>
      <c r="O108" s="24"/>
      <c r="P108" s="154">
        <f>$O$108*$H$108</f>
        <v>0</v>
      </c>
      <c r="Q108" s="154">
        <v>0</v>
      </c>
      <c r="R108" s="154">
        <f>$Q$108*$H$108</f>
        <v>0</v>
      </c>
      <c r="S108" s="154">
        <v>0</v>
      </c>
      <c r="T108" s="155">
        <f>$S$108*$H$108</f>
        <v>0</v>
      </c>
      <c r="AR108" s="89" t="s">
        <v>81</v>
      </c>
      <c r="AT108" s="89" t="s">
        <v>134</v>
      </c>
      <c r="AU108" s="89" t="s">
        <v>71</v>
      </c>
      <c r="AY108" s="89" t="s">
        <v>131</v>
      </c>
      <c r="BE108" s="156">
        <f>IF($N$108="základní",$J$108,0)</f>
        <v>0</v>
      </c>
      <c r="BF108" s="156">
        <f>IF($N$108="snížená",$J$108,0)</f>
        <v>0</v>
      </c>
      <c r="BG108" s="156">
        <f>IF($N$108="zákl. přenesená",$J$108,0)</f>
        <v>0</v>
      </c>
      <c r="BH108" s="156">
        <f>IF($N$108="sníž. přenesená",$J$108,0)</f>
        <v>0</v>
      </c>
      <c r="BI108" s="156">
        <f>IF($N$108="nulová",$J$108,0)</f>
        <v>0</v>
      </c>
      <c r="BJ108" s="89" t="s">
        <v>71</v>
      </c>
      <c r="BK108" s="156">
        <f>ROUND($I$108*$H$108,1)</f>
        <v>0</v>
      </c>
      <c r="BL108" s="89" t="s">
        <v>81</v>
      </c>
      <c r="BM108" s="89" t="s">
        <v>721</v>
      </c>
    </row>
    <row r="109" spans="2:65" s="6" customFormat="1" ht="15.75" customHeight="1" x14ac:dyDescent="0.3">
      <c r="B109" s="23"/>
      <c r="C109" s="148" t="s">
        <v>336</v>
      </c>
      <c r="D109" s="148" t="s">
        <v>134</v>
      </c>
      <c r="E109" s="146" t="s">
        <v>722</v>
      </c>
      <c r="F109" s="147" t="s">
        <v>723</v>
      </c>
      <c r="G109" s="148" t="s">
        <v>371</v>
      </c>
      <c r="H109" s="149">
        <v>1</v>
      </c>
      <c r="I109" s="150"/>
      <c r="J109" s="151">
        <f>ROUND($I$109*$H$109,1)</f>
        <v>0</v>
      </c>
      <c r="K109" s="147"/>
      <c r="L109" s="43"/>
      <c r="M109" s="152"/>
      <c r="N109" s="153" t="s">
        <v>38</v>
      </c>
      <c r="O109" s="24"/>
      <c r="P109" s="154">
        <f>$O$109*$H$109</f>
        <v>0</v>
      </c>
      <c r="Q109" s="154">
        <v>0</v>
      </c>
      <c r="R109" s="154">
        <f>$Q$109*$H$109</f>
        <v>0</v>
      </c>
      <c r="S109" s="154">
        <v>0</v>
      </c>
      <c r="T109" s="155">
        <f>$S$109*$H$109</f>
        <v>0</v>
      </c>
      <c r="AR109" s="89" t="s">
        <v>81</v>
      </c>
      <c r="AT109" s="89" t="s">
        <v>134</v>
      </c>
      <c r="AU109" s="89" t="s">
        <v>71</v>
      </c>
      <c r="AY109" s="89" t="s">
        <v>131</v>
      </c>
      <c r="BE109" s="156">
        <f>IF($N$109="základní",$J$109,0)</f>
        <v>0</v>
      </c>
      <c r="BF109" s="156">
        <f>IF($N$109="snížená",$J$109,0)</f>
        <v>0</v>
      </c>
      <c r="BG109" s="156">
        <f>IF($N$109="zákl. přenesená",$J$109,0)</f>
        <v>0</v>
      </c>
      <c r="BH109" s="156">
        <f>IF($N$109="sníž. přenesená",$J$109,0)</f>
        <v>0</v>
      </c>
      <c r="BI109" s="156">
        <f>IF($N$109="nulová",$J$109,0)</f>
        <v>0</v>
      </c>
      <c r="BJ109" s="89" t="s">
        <v>71</v>
      </c>
      <c r="BK109" s="156">
        <f>ROUND($I$109*$H$109,1)</f>
        <v>0</v>
      </c>
      <c r="BL109" s="89" t="s">
        <v>81</v>
      </c>
      <c r="BM109" s="89" t="s">
        <v>724</v>
      </c>
    </row>
    <row r="110" spans="2:65" s="6" customFormat="1" ht="15.75" customHeight="1" x14ac:dyDescent="0.3">
      <c r="B110" s="23"/>
      <c r="C110" s="148" t="s">
        <v>341</v>
      </c>
      <c r="D110" s="148" t="s">
        <v>134</v>
      </c>
      <c r="E110" s="146" t="s">
        <v>725</v>
      </c>
      <c r="F110" s="147" t="s">
        <v>726</v>
      </c>
      <c r="G110" s="148" t="s">
        <v>208</v>
      </c>
      <c r="H110" s="149">
        <v>620</v>
      </c>
      <c r="I110" s="150"/>
      <c r="J110" s="151">
        <f>ROUND($I$110*$H$110,1)</f>
        <v>0</v>
      </c>
      <c r="K110" s="147"/>
      <c r="L110" s="43"/>
      <c r="M110" s="152"/>
      <c r="N110" s="153" t="s">
        <v>38</v>
      </c>
      <c r="O110" s="24"/>
      <c r="P110" s="154">
        <f>$O$110*$H$110</f>
        <v>0</v>
      </c>
      <c r="Q110" s="154">
        <v>0</v>
      </c>
      <c r="R110" s="154">
        <f>$Q$110*$H$110</f>
        <v>0</v>
      </c>
      <c r="S110" s="154">
        <v>0</v>
      </c>
      <c r="T110" s="155">
        <f>$S$110*$H$110</f>
        <v>0</v>
      </c>
      <c r="AR110" s="89" t="s">
        <v>81</v>
      </c>
      <c r="AT110" s="89" t="s">
        <v>134</v>
      </c>
      <c r="AU110" s="89" t="s">
        <v>71</v>
      </c>
      <c r="AY110" s="89" t="s">
        <v>131</v>
      </c>
      <c r="BE110" s="156">
        <f>IF($N$110="základní",$J$110,0)</f>
        <v>0</v>
      </c>
      <c r="BF110" s="156">
        <f>IF($N$110="snížená",$J$110,0)</f>
        <v>0</v>
      </c>
      <c r="BG110" s="156">
        <f>IF($N$110="zákl. přenesená",$J$110,0)</f>
        <v>0</v>
      </c>
      <c r="BH110" s="156">
        <f>IF($N$110="sníž. přenesená",$J$110,0)</f>
        <v>0</v>
      </c>
      <c r="BI110" s="156">
        <f>IF($N$110="nulová",$J$110,0)</f>
        <v>0</v>
      </c>
      <c r="BJ110" s="89" t="s">
        <v>71</v>
      </c>
      <c r="BK110" s="156">
        <f>ROUND($I$110*$H$110,1)</f>
        <v>0</v>
      </c>
      <c r="BL110" s="89" t="s">
        <v>81</v>
      </c>
      <c r="BM110" s="89" t="s">
        <v>727</v>
      </c>
    </row>
    <row r="111" spans="2:65" s="6" customFormat="1" ht="15.75" customHeight="1" x14ac:dyDescent="0.3">
      <c r="B111" s="23"/>
      <c r="C111" s="148" t="s">
        <v>347</v>
      </c>
      <c r="D111" s="148" t="s">
        <v>134</v>
      </c>
      <c r="E111" s="146" t="s">
        <v>728</v>
      </c>
      <c r="F111" s="147" t="s">
        <v>729</v>
      </c>
      <c r="G111" s="148" t="s">
        <v>208</v>
      </c>
      <c r="H111" s="149">
        <v>450</v>
      </c>
      <c r="I111" s="150"/>
      <c r="J111" s="151">
        <f>ROUND($I$111*$H$111,1)</f>
        <v>0</v>
      </c>
      <c r="K111" s="147"/>
      <c r="L111" s="43"/>
      <c r="M111" s="152"/>
      <c r="N111" s="153" t="s">
        <v>38</v>
      </c>
      <c r="O111" s="24"/>
      <c r="P111" s="154">
        <f>$O$111*$H$111</f>
        <v>0</v>
      </c>
      <c r="Q111" s="154">
        <v>0</v>
      </c>
      <c r="R111" s="154">
        <f>$Q$111*$H$111</f>
        <v>0</v>
      </c>
      <c r="S111" s="154">
        <v>0</v>
      </c>
      <c r="T111" s="155">
        <f>$S$111*$H$111</f>
        <v>0</v>
      </c>
      <c r="AR111" s="89" t="s">
        <v>81</v>
      </c>
      <c r="AT111" s="89" t="s">
        <v>134</v>
      </c>
      <c r="AU111" s="89" t="s">
        <v>71</v>
      </c>
      <c r="AY111" s="89" t="s">
        <v>131</v>
      </c>
      <c r="BE111" s="156">
        <f>IF($N$111="základní",$J$111,0)</f>
        <v>0</v>
      </c>
      <c r="BF111" s="156">
        <f>IF($N$111="snížená",$J$111,0)</f>
        <v>0</v>
      </c>
      <c r="BG111" s="156">
        <f>IF($N$111="zákl. přenesená",$J$111,0)</f>
        <v>0</v>
      </c>
      <c r="BH111" s="156">
        <f>IF($N$111="sníž. přenesená",$J$111,0)</f>
        <v>0</v>
      </c>
      <c r="BI111" s="156">
        <f>IF($N$111="nulová",$J$111,0)</f>
        <v>0</v>
      </c>
      <c r="BJ111" s="89" t="s">
        <v>71</v>
      </c>
      <c r="BK111" s="156">
        <f>ROUND($I$111*$H$111,1)</f>
        <v>0</v>
      </c>
      <c r="BL111" s="89" t="s">
        <v>81</v>
      </c>
      <c r="BM111" s="89" t="s">
        <v>730</v>
      </c>
    </row>
    <row r="112" spans="2:65" s="6" customFormat="1" ht="15.75" customHeight="1" x14ac:dyDescent="0.3">
      <c r="B112" s="23"/>
      <c r="C112" s="148" t="s">
        <v>357</v>
      </c>
      <c r="D112" s="148" t="s">
        <v>134</v>
      </c>
      <c r="E112" s="146" t="s">
        <v>731</v>
      </c>
      <c r="F112" s="147" t="s">
        <v>732</v>
      </c>
      <c r="G112" s="148" t="s">
        <v>208</v>
      </c>
      <c r="H112" s="149">
        <v>720</v>
      </c>
      <c r="I112" s="150"/>
      <c r="J112" s="151">
        <f>ROUND($I$112*$H$112,1)</f>
        <v>0</v>
      </c>
      <c r="K112" s="147"/>
      <c r="L112" s="43"/>
      <c r="M112" s="152"/>
      <c r="N112" s="153" t="s">
        <v>38</v>
      </c>
      <c r="O112" s="24"/>
      <c r="P112" s="154">
        <f>$O$112*$H$112</f>
        <v>0</v>
      </c>
      <c r="Q112" s="154">
        <v>0</v>
      </c>
      <c r="R112" s="154">
        <f>$Q$112*$H$112</f>
        <v>0</v>
      </c>
      <c r="S112" s="154">
        <v>0</v>
      </c>
      <c r="T112" s="155">
        <f>$S$112*$H$112</f>
        <v>0</v>
      </c>
      <c r="AR112" s="89" t="s">
        <v>81</v>
      </c>
      <c r="AT112" s="89" t="s">
        <v>134</v>
      </c>
      <c r="AU112" s="89" t="s">
        <v>71</v>
      </c>
      <c r="AY112" s="89" t="s">
        <v>131</v>
      </c>
      <c r="BE112" s="156">
        <f>IF($N$112="základní",$J$112,0)</f>
        <v>0</v>
      </c>
      <c r="BF112" s="156">
        <f>IF($N$112="snížená",$J$112,0)</f>
        <v>0</v>
      </c>
      <c r="BG112" s="156">
        <f>IF($N$112="zákl. přenesená",$J$112,0)</f>
        <v>0</v>
      </c>
      <c r="BH112" s="156">
        <f>IF($N$112="sníž. přenesená",$J$112,0)</f>
        <v>0</v>
      </c>
      <c r="BI112" s="156">
        <f>IF($N$112="nulová",$J$112,0)</f>
        <v>0</v>
      </c>
      <c r="BJ112" s="89" t="s">
        <v>71</v>
      </c>
      <c r="BK112" s="156">
        <f>ROUND($I$112*$H$112,1)</f>
        <v>0</v>
      </c>
      <c r="BL112" s="89" t="s">
        <v>81</v>
      </c>
      <c r="BM112" s="89" t="s">
        <v>733</v>
      </c>
    </row>
    <row r="113" spans="2:65" s="6" customFormat="1" ht="15.75" customHeight="1" x14ac:dyDescent="0.3">
      <c r="B113" s="23"/>
      <c r="C113" s="148" t="s">
        <v>294</v>
      </c>
      <c r="D113" s="148" t="s">
        <v>134</v>
      </c>
      <c r="E113" s="146" t="s">
        <v>734</v>
      </c>
      <c r="F113" s="147" t="s">
        <v>735</v>
      </c>
      <c r="G113" s="148" t="s">
        <v>208</v>
      </c>
      <c r="H113" s="149">
        <v>1240</v>
      </c>
      <c r="I113" s="150"/>
      <c r="J113" s="151">
        <f>ROUND($I$113*$H$113,1)</f>
        <v>0</v>
      </c>
      <c r="K113" s="147"/>
      <c r="L113" s="43"/>
      <c r="M113" s="152"/>
      <c r="N113" s="153" t="s">
        <v>38</v>
      </c>
      <c r="O113" s="24"/>
      <c r="P113" s="154">
        <f>$O$113*$H$113</f>
        <v>0</v>
      </c>
      <c r="Q113" s="154">
        <v>0</v>
      </c>
      <c r="R113" s="154">
        <f>$Q$113*$H$113</f>
        <v>0</v>
      </c>
      <c r="S113" s="154">
        <v>0</v>
      </c>
      <c r="T113" s="155">
        <f>$S$113*$H$113</f>
        <v>0</v>
      </c>
      <c r="AR113" s="89" t="s">
        <v>81</v>
      </c>
      <c r="AT113" s="89" t="s">
        <v>134</v>
      </c>
      <c r="AU113" s="89" t="s">
        <v>71</v>
      </c>
      <c r="AY113" s="89" t="s">
        <v>131</v>
      </c>
      <c r="BE113" s="156">
        <f>IF($N$113="základní",$J$113,0)</f>
        <v>0</v>
      </c>
      <c r="BF113" s="156">
        <f>IF($N$113="snížená",$J$113,0)</f>
        <v>0</v>
      </c>
      <c r="BG113" s="156">
        <f>IF($N$113="zákl. přenesená",$J$113,0)</f>
        <v>0</v>
      </c>
      <c r="BH113" s="156">
        <f>IF($N$113="sníž. přenesená",$J$113,0)</f>
        <v>0</v>
      </c>
      <c r="BI113" s="156">
        <f>IF($N$113="nulová",$J$113,0)</f>
        <v>0</v>
      </c>
      <c r="BJ113" s="89" t="s">
        <v>71</v>
      </c>
      <c r="BK113" s="156">
        <f>ROUND($I$113*$H$113,1)</f>
        <v>0</v>
      </c>
      <c r="BL113" s="89" t="s">
        <v>81</v>
      </c>
      <c r="BM113" s="89" t="s">
        <v>736</v>
      </c>
    </row>
    <row r="114" spans="2:65" s="6" customFormat="1" ht="15.75" customHeight="1" x14ac:dyDescent="0.3">
      <c r="B114" s="23"/>
      <c r="C114" s="148" t="s">
        <v>368</v>
      </c>
      <c r="D114" s="148" t="s">
        <v>134</v>
      </c>
      <c r="E114" s="146" t="s">
        <v>737</v>
      </c>
      <c r="F114" s="147" t="s">
        <v>738</v>
      </c>
      <c r="G114" s="148" t="s">
        <v>208</v>
      </c>
      <c r="H114" s="149">
        <v>2690</v>
      </c>
      <c r="I114" s="150"/>
      <c r="J114" s="151">
        <f>ROUND($I$114*$H$114,1)</f>
        <v>0</v>
      </c>
      <c r="K114" s="147"/>
      <c r="L114" s="43"/>
      <c r="M114" s="152"/>
      <c r="N114" s="153" t="s">
        <v>38</v>
      </c>
      <c r="O114" s="24"/>
      <c r="P114" s="154">
        <f>$O$114*$H$114</f>
        <v>0</v>
      </c>
      <c r="Q114" s="154">
        <v>0</v>
      </c>
      <c r="R114" s="154">
        <f>$Q$114*$H$114</f>
        <v>0</v>
      </c>
      <c r="S114" s="154">
        <v>0</v>
      </c>
      <c r="T114" s="155">
        <f>$S$114*$H$114</f>
        <v>0</v>
      </c>
      <c r="AR114" s="89" t="s">
        <v>81</v>
      </c>
      <c r="AT114" s="89" t="s">
        <v>134</v>
      </c>
      <c r="AU114" s="89" t="s">
        <v>71</v>
      </c>
      <c r="AY114" s="89" t="s">
        <v>131</v>
      </c>
      <c r="BE114" s="156">
        <f>IF($N$114="základní",$J$114,0)</f>
        <v>0</v>
      </c>
      <c r="BF114" s="156">
        <f>IF($N$114="snížená",$J$114,0)</f>
        <v>0</v>
      </c>
      <c r="BG114" s="156">
        <f>IF($N$114="zákl. přenesená",$J$114,0)</f>
        <v>0</v>
      </c>
      <c r="BH114" s="156">
        <f>IF($N$114="sníž. přenesená",$J$114,0)</f>
        <v>0</v>
      </c>
      <c r="BI114" s="156">
        <f>IF($N$114="nulová",$J$114,0)</f>
        <v>0</v>
      </c>
      <c r="BJ114" s="89" t="s">
        <v>71</v>
      </c>
      <c r="BK114" s="156">
        <f>ROUND($I$114*$H$114,1)</f>
        <v>0</v>
      </c>
      <c r="BL114" s="89" t="s">
        <v>81</v>
      </c>
      <c r="BM114" s="89" t="s">
        <v>739</v>
      </c>
    </row>
    <row r="115" spans="2:65" s="6" customFormat="1" ht="15.75" customHeight="1" x14ac:dyDescent="0.3">
      <c r="B115" s="23"/>
      <c r="C115" s="148" t="s">
        <v>374</v>
      </c>
      <c r="D115" s="148" t="s">
        <v>134</v>
      </c>
      <c r="E115" s="146" t="s">
        <v>740</v>
      </c>
      <c r="F115" s="147" t="s">
        <v>741</v>
      </c>
      <c r="G115" s="148" t="s">
        <v>208</v>
      </c>
      <c r="H115" s="149">
        <v>290</v>
      </c>
      <c r="I115" s="150"/>
      <c r="J115" s="151">
        <f>ROUND($I$115*$H$115,1)</f>
        <v>0</v>
      </c>
      <c r="K115" s="147"/>
      <c r="L115" s="43"/>
      <c r="M115" s="152"/>
      <c r="N115" s="153" t="s">
        <v>38</v>
      </c>
      <c r="O115" s="24"/>
      <c r="P115" s="154">
        <f>$O$115*$H$115</f>
        <v>0</v>
      </c>
      <c r="Q115" s="154">
        <v>0</v>
      </c>
      <c r="R115" s="154">
        <f>$Q$115*$H$115</f>
        <v>0</v>
      </c>
      <c r="S115" s="154">
        <v>0</v>
      </c>
      <c r="T115" s="155">
        <f>$S$115*$H$115</f>
        <v>0</v>
      </c>
      <c r="AR115" s="89" t="s">
        <v>81</v>
      </c>
      <c r="AT115" s="89" t="s">
        <v>134</v>
      </c>
      <c r="AU115" s="89" t="s">
        <v>71</v>
      </c>
      <c r="AY115" s="89" t="s">
        <v>131</v>
      </c>
      <c r="BE115" s="156">
        <f>IF($N$115="základní",$J$115,0)</f>
        <v>0</v>
      </c>
      <c r="BF115" s="156">
        <f>IF($N$115="snížená",$J$115,0)</f>
        <v>0</v>
      </c>
      <c r="BG115" s="156">
        <f>IF($N$115="zákl. přenesená",$J$115,0)</f>
        <v>0</v>
      </c>
      <c r="BH115" s="156">
        <f>IF($N$115="sníž. přenesená",$J$115,0)</f>
        <v>0</v>
      </c>
      <c r="BI115" s="156">
        <f>IF($N$115="nulová",$J$115,0)</f>
        <v>0</v>
      </c>
      <c r="BJ115" s="89" t="s">
        <v>71</v>
      </c>
      <c r="BK115" s="156">
        <f>ROUND($I$115*$H$115,1)</f>
        <v>0</v>
      </c>
      <c r="BL115" s="89" t="s">
        <v>81</v>
      </c>
      <c r="BM115" s="89" t="s">
        <v>742</v>
      </c>
    </row>
    <row r="116" spans="2:65" s="6" customFormat="1" ht="15.75" customHeight="1" x14ac:dyDescent="0.3">
      <c r="B116" s="23"/>
      <c r="C116" s="148" t="s">
        <v>380</v>
      </c>
      <c r="D116" s="148" t="s">
        <v>134</v>
      </c>
      <c r="E116" s="146" t="s">
        <v>743</v>
      </c>
      <c r="F116" s="147" t="s">
        <v>744</v>
      </c>
      <c r="G116" s="148" t="s">
        <v>371</v>
      </c>
      <c r="H116" s="149">
        <v>81</v>
      </c>
      <c r="I116" s="150"/>
      <c r="J116" s="151">
        <f>ROUND($I$116*$H$116,1)</f>
        <v>0</v>
      </c>
      <c r="K116" s="147"/>
      <c r="L116" s="43"/>
      <c r="M116" s="152"/>
      <c r="N116" s="153" t="s">
        <v>38</v>
      </c>
      <c r="O116" s="24"/>
      <c r="P116" s="154">
        <f>$O$116*$H$116</f>
        <v>0</v>
      </c>
      <c r="Q116" s="154">
        <v>0</v>
      </c>
      <c r="R116" s="154">
        <f>$Q$116*$H$116</f>
        <v>0</v>
      </c>
      <c r="S116" s="154">
        <v>0</v>
      </c>
      <c r="T116" s="155">
        <f>$S$116*$H$116</f>
        <v>0</v>
      </c>
      <c r="AR116" s="89" t="s">
        <v>81</v>
      </c>
      <c r="AT116" s="89" t="s">
        <v>134</v>
      </c>
      <c r="AU116" s="89" t="s">
        <v>71</v>
      </c>
      <c r="AY116" s="89" t="s">
        <v>131</v>
      </c>
      <c r="BE116" s="156">
        <f>IF($N$116="základní",$J$116,0)</f>
        <v>0</v>
      </c>
      <c r="BF116" s="156">
        <f>IF($N$116="snížená",$J$116,0)</f>
        <v>0</v>
      </c>
      <c r="BG116" s="156">
        <f>IF($N$116="zákl. přenesená",$J$116,0)</f>
        <v>0</v>
      </c>
      <c r="BH116" s="156">
        <f>IF($N$116="sníž. přenesená",$J$116,0)</f>
        <v>0</v>
      </c>
      <c r="BI116" s="156">
        <f>IF($N$116="nulová",$J$116,0)</f>
        <v>0</v>
      </c>
      <c r="BJ116" s="89" t="s">
        <v>71</v>
      </c>
      <c r="BK116" s="156">
        <f>ROUND($I$116*$H$116,1)</f>
        <v>0</v>
      </c>
      <c r="BL116" s="89" t="s">
        <v>81</v>
      </c>
      <c r="BM116" s="89" t="s">
        <v>745</v>
      </c>
    </row>
    <row r="117" spans="2:65" s="6" customFormat="1" ht="15.75" customHeight="1" x14ac:dyDescent="0.3">
      <c r="B117" s="23"/>
      <c r="C117" s="148" t="s">
        <v>386</v>
      </c>
      <c r="D117" s="148" t="s">
        <v>134</v>
      </c>
      <c r="E117" s="146" t="s">
        <v>746</v>
      </c>
      <c r="F117" s="147" t="s">
        <v>747</v>
      </c>
      <c r="G117" s="148" t="s">
        <v>371</v>
      </c>
      <c r="H117" s="149">
        <v>14</v>
      </c>
      <c r="I117" s="150"/>
      <c r="J117" s="151">
        <f>ROUND($I$117*$H$117,1)</f>
        <v>0</v>
      </c>
      <c r="K117" s="147"/>
      <c r="L117" s="43"/>
      <c r="M117" s="152"/>
      <c r="N117" s="153" t="s">
        <v>38</v>
      </c>
      <c r="O117" s="24"/>
      <c r="P117" s="154">
        <f>$O$117*$H$117</f>
        <v>0</v>
      </c>
      <c r="Q117" s="154">
        <v>0</v>
      </c>
      <c r="R117" s="154">
        <f>$Q$117*$H$117</f>
        <v>0</v>
      </c>
      <c r="S117" s="154">
        <v>0</v>
      </c>
      <c r="T117" s="155">
        <f>$S$117*$H$117</f>
        <v>0</v>
      </c>
      <c r="AR117" s="89" t="s">
        <v>81</v>
      </c>
      <c r="AT117" s="89" t="s">
        <v>134</v>
      </c>
      <c r="AU117" s="89" t="s">
        <v>71</v>
      </c>
      <c r="AY117" s="89" t="s">
        <v>131</v>
      </c>
      <c r="BE117" s="156">
        <f>IF($N$117="základní",$J$117,0)</f>
        <v>0</v>
      </c>
      <c r="BF117" s="156">
        <f>IF($N$117="snížená",$J$117,0)</f>
        <v>0</v>
      </c>
      <c r="BG117" s="156">
        <f>IF($N$117="zákl. přenesená",$J$117,0)</f>
        <v>0</v>
      </c>
      <c r="BH117" s="156">
        <f>IF($N$117="sníž. přenesená",$J$117,0)</f>
        <v>0</v>
      </c>
      <c r="BI117" s="156">
        <f>IF($N$117="nulová",$J$117,0)</f>
        <v>0</v>
      </c>
      <c r="BJ117" s="89" t="s">
        <v>71</v>
      </c>
      <c r="BK117" s="156">
        <f>ROUND($I$117*$H$117,1)</f>
        <v>0</v>
      </c>
      <c r="BL117" s="89" t="s">
        <v>81</v>
      </c>
      <c r="BM117" s="89" t="s">
        <v>748</v>
      </c>
    </row>
    <row r="118" spans="2:65" s="6" customFormat="1" ht="15.75" customHeight="1" x14ac:dyDescent="0.3">
      <c r="B118" s="23"/>
      <c r="C118" s="148" t="s">
        <v>391</v>
      </c>
      <c r="D118" s="148" t="s">
        <v>134</v>
      </c>
      <c r="E118" s="146" t="s">
        <v>749</v>
      </c>
      <c r="F118" s="147" t="s">
        <v>750</v>
      </c>
      <c r="G118" s="148" t="s">
        <v>371</v>
      </c>
      <c r="H118" s="149">
        <v>92</v>
      </c>
      <c r="I118" s="150"/>
      <c r="J118" s="151">
        <f>ROUND($I$118*$H$118,1)</f>
        <v>0</v>
      </c>
      <c r="K118" s="147"/>
      <c r="L118" s="43"/>
      <c r="M118" s="152"/>
      <c r="N118" s="153" t="s">
        <v>38</v>
      </c>
      <c r="O118" s="24"/>
      <c r="P118" s="154">
        <f>$O$118*$H$118</f>
        <v>0</v>
      </c>
      <c r="Q118" s="154">
        <v>0</v>
      </c>
      <c r="R118" s="154">
        <f>$Q$118*$H$118</f>
        <v>0</v>
      </c>
      <c r="S118" s="154">
        <v>0</v>
      </c>
      <c r="T118" s="155">
        <f>$S$118*$H$118</f>
        <v>0</v>
      </c>
      <c r="AR118" s="89" t="s">
        <v>81</v>
      </c>
      <c r="AT118" s="89" t="s">
        <v>134</v>
      </c>
      <c r="AU118" s="89" t="s">
        <v>71</v>
      </c>
      <c r="AY118" s="89" t="s">
        <v>131</v>
      </c>
      <c r="BE118" s="156">
        <f>IF($N$118="základní",$J$118,0)</f>
        <v>0</v>
      </c>
      <c r="BF118" s="156">
        <f>IF($N$118="snížená",$J$118,0)</f>
        <v>0</v>
      </c>
      <c r="BG118" s="156">
        <f>IF($N$118="zákl. přenesená",$J$118,0)</f>
        <v>0</v>
      </c>
      <c r="BH118" s="156">
        <f>IF($N$118="sníž. přenesená",$J$118,0)</f>
        <v>0</v>
      </c>
      <c r="BI118" s="156">
        <f>IF($N$118="nulová",$J$118,0)</f>
        <v>0</v>
      </c>
      <c r="BJ118" s="89" t="s">
        <v>71</v>
      </c>
      <c r="BK118" s="156">
        <f>ROUND($I$118*$H$118,1)</f>
        <v>0</v>
      </c>
      <c r="BL118" s="89" t="s">
        <v>81</v>
      </c>
      <c r="BM118" s="89" t="s">
        <v>751</v>
      </c>
    </row>
    <row r="119" spans="2:65" s="6" customFormat="1" ht="15.75" customHeight="1" x14ac:dyDescent="0.3">
      <c r="B119" s="23"/>
      <c r="C119" s="148" t="s">
        <v>397</v>
      </c>
      <c r="D119" s="148" t="s">
        <v>134</v>
      </c>
      <c r="E119" s="146" t="s">
        <v>752</v>
      </c>
      <c r="F119" s="147" t="s">
        <v>753</v>
      </c>
      <c r="G119" s="148" t="s">
        <v>371</v>
      </c>
      <c r="H119" s="149">
        <v>33</v>
      </c>
      <c r="I119" s="150"/>
      <c r="J119" s="151">
        <f>ROUND($I$119*$H$119,1)</f>
        <v>0</v>
      </c>
      <c r="K119" s="147"/>
      <c r="L119" s="43"/>
      <c r="M119" s="152"/>
      <c r="N119" s="153" t="s">
        <v>38</v>
      </c>
      <c r="O119" s="24"/>
      <c r="P119" s="154">
        <f>$O$119*$H$119</f>
        <v>0</v>
      </c>
      <c r="Q119" s="154">
        <v>0</v>
      </c>
      <c r="R119" s="154">
        <f>$Q$119*$H$119</f>
        <v>0</v>
      </c>
      <c r="S119" s="154">
        <v>0</v>
      </c>
      <c r="T119" s="155">
        <f>$S$119*$H$119</f>
        <v>0</v>
      </c>
      <c r="AR119" s="89" t="s">
        <v>81</v>
      </c>
      <c r="AT119" s="89" t="s">
        <v>134</v>
      </c>
      <c r="AU119" s="89" t="s">
        <v>71</v>
      </c>
      <c r="AY119" s="89" t="s">
        <v>131</v>
      </c>
      <c r="BE119" s="156">
        <f>IF($N$119="základní",$J$119,0)</f>
        <v>0</v>
      </c>
      <c r="BF119" s="156">
        <f>IF($N$119="snížená",$J$119,0)</f>
        <v>0</v>
      </c>
      <c r="BG119" s="156">
        <f>IF($N$119="zákl. přenesená",$J$119,0)</f>
        <v>0</v>
      </c>
      <c r="BH119" s="156">
        <f>IF($N$119="sníž. přenesená",$J$119,0)</f>
        <v>0</v>
      </c>
      <c r="BI119" s="156">
        <f>IF($N$119="nulová",$J$119,0)</f>
        <v>0</v>
      </c>
      <c r="BJ119" s="89" t="s">
        <v>71</v>
      </c>
      <c r="BK119" s="156">
        <f>ROUND($I$119*$H$119,1)</f>
        <v>0</v>
      </c>
      <c r="BL119" s="89" t="s">
        <v>81</v>
      </c>
      <c r="BM119" s="89" t="s">
        <v>754</v>
      </c>
    </row>
    <row r="120" spans="2:65" s="132" customFormat="1" ht="37.5" customHeight="1" x14ac:dyDescent="0.35">
      <c r="B120" s="133"/>
      <c r="C120" s="134"/>
      <c r="D120" s="134" t="s">
        <v>66</v>
      </c>
      <c r="E120" s="135" t="s">
        <v>755</v>
      </c>
      <c r="F120" s="135" t="s">
        <v>756</v>
      </c>
      <c r="G120" s="134"/>
      <c r="H120" s="134"/>
      <c r="J120" s="136">
        <f>$BK$120</f>
        <v>0</v>
      </c>
      <c r="K120" s="134"/>
      <c r="L120" s="137"/>
      <c r="M120" s="138"/>
      <c r="N120" s="134"/>
      <c r="O120" s="134"/>
      <c r="P120" s="139">
        <f>SUM($P$121:$P$124)</f>
        <v>0</v>
      </c>
      <c r="Q120" s="134"/>
      <c r="R120" s="139">
        <f>SUM($R$121:$R$124)</f>
        <v>0</v>
      </c>
      <c r="S120" s="134"/>
      <c r="T120" s="140">
        <f>SUM($T$121:$T$124)</f>
        <v>0</v>
      </c>
      <c r="AR120" s="141" t="s">
        <v>71</v>
      </c>
      <c r="AT120" s="141" t="s">
        <v>66</v>
      </c>
      <c r="AU120" s="141" t="s">
        <v>67</v>
      </c>
      <c r="AY120" s="141" t="s">
        <v>131</v>
      </c>
      <c r="BK120" s="142">
        <f>SUM($BK$121:$BK$124)</f>
        <v>0</v>
      </c>
    </row>
    <row r="121" spans="2:65" s="6" customFormat="1" ht="15.75" customHeight="1" x14ac:dyDescent="0.3">
      <c r="B121" s="23"/>
      <c r="C121" s="148" t="s">
        <v>422</v>
      </c>
      <c r="D121" s="148" t="s">
        <v>134</v>
      </c>
      <c r="E121" s="146" t="s">
        <v>757</v>
      </c>
      <c r="F121" s="147" t="s">
        <v>758</v>
      </c>
      <c r="G121" s="148" t="s">
        <v>208</v>
      </c>
      <c r="H121" s="149">
        <v>486</v>
      </c>
      <c r="I121" s="150"/>
      <c r="J121" s="151">
        <f>ROUND($I$121*$H$121,1)</f>
        <v>0</v>
      </c>
      <c r="K121" s="147"/>
      <c r="L121" s="43"/>
      <c r="M121" s="152"/>
      <c r="N121" s="153" t="s">
        <v>38</v>
      </c>
      <c r="O121" s="24"/>
      <c r="P121" s="154">
        <f>$O$121*$H$121</f>
        <v>0</v>
      </c>
      <c r="Q121" s="154">
        <v>0</v>
      </c>
      <c r="R121" s="154">
        <f>$Q$121*$H$121</f>
        <v>0</v>
      </c>
      <c r="S121" s="154">
        <v>0</v>
      </c>
      <c r="T121" s="155">
        <f>$S$121*$H$121</f>
        <v>0</v>
      </c>
      <c r="AR121" s="89" t="s">
        <v>81</v>
      </c>
      <c r="AT121" s="89" t="s">
        <v>134</v>
      </c>
      <c r="AU121" s="89" t="s">
        <v>71</v>
      </c>
      <c r="AY121" s="89" t="s">
        <v>131</v>
      </c>
      <c r="BE121" s="156">
        <f>IF($N$121="základní",$J$121,0)</f>
        <v>0</v>
      </c>
      <c r="BF121" s="156">
        <f>IF($N$121="snížená",$J$121,0)</f>
        <v>0</v>
      </c>
      <c r="BG121" s="156">
        <f>IF($N$121="zákl. přenesená",$J$121,0)</f>
        <v>0</v>
      </c>
      <c r="BH121" s="156">
        <f>IF($N$121="sníž. přenesená",$J$121,0)</f>
        <v>0</v>
      </c>
      <c r="BI121" s="156">
        <f>IF($N$121="nulová",$J$121,0)</f>
        <v>0</v>
      </c>
      <c r="BJ121" s="89" t="s">
        <v>71</v>
      </c>
      <c r="BK121" s="156">
        <f>ROUND($I$121*$H$121,1)</f>
        <v>0</v>
      </c>
      <c r="BL121" s="89" t="s">
        <v>81</v>
      </c>
      <c r="BM121" s="89" t="s">
        <v>759</v>
      </c>
    </row>
    <row r="122" spans="2:65" s="6" customFormat="1" ht="15.75" customHeight="1" x14ac:dyDescent="0.3">
      <c r="B122" s="23"/>
      <c r="C122" s="148" t="s">
        <v>427</v>
      </c>
      <c r="D122" s="148" t="s">
        <v>134</v>
      </c>
      <c r="E122" s="146" t="s">
        <v>760</v>
      </c>
      <c r="F122" s="147" t="s">
        <v>761</v>
      </c>
      <c r="G122" s="148" t="s">
        <v>137</v>
      </c>
      <c r="H122" s="149">
        <v>6</v>
      </c>
      <c r="I122" s="150"/>
      <c r="J122" s="151">
        <f>ROUND($I$122*$H$122,1)</f>
        <v>0</v>
      </c>
      <c r="K122" s="147"/>
      <c r="L122" s="43"/>
      <c r="M122" s="152"/>
      <c r="N122" s="153" t="s">
        <v>38</v>
      </c>
      <c r="O122" s="24"/>
      <c r="P122" s="154">
        <f>$O$122*$H$122</f>
        <v>0</v>
      </c>
      <c r="Q122" s="154">
        <v>0</v>
      </c>
      <c r="R122" s="154">
        <f>$Q$122*$H$122</f>
        <v>0</v>
      </c>
      <c r="S122" s="154">
        <v>0</v>
      </c>
      <c r="T122" s="155">
        <f>$S$122*$H$122</f>
        <v>0</v>
      </c>
      <c r="AR122" s="89" t="s">
        <v>81</v>
      </c>
      <c r="AT122" s="89" t="s">
        <v>134</v>
      </c>
      <c r="AU122" s="89" t="s">
        <v>71</v>
      </c>
      <c r="AY122" s="89" t="s">
        <v>131</v>
      </c>
      <c r="BE122" s="156">
        <f>IF($N$122="základní",$J$122,0)</f>
        <v>0</v>
      </c>
      <c r="BF122" s="156">
        <f>IF($N$122="snížená",$J$122,0)</f>
        <v>0</v>
      </c>
      <c r="BG122" s="156">
        <f>IF($N$122="zákl. přenesená",$J$122,0)</f>
        <v>0</v>
      </c>
      <c r="BH122" s="156">
        <f>IF($N$122="sníž. přenesená",$J$122,0)</f>
        <v>0</v>
      </c>
      <c r="BI122" s="156">
        <f>IF($N$122="nulová",$J$122,0)</f>
        <v>0</v>
      </c>
      <c r="BJ122" s="89" t="s">
        <v>71</v>
      </c>
      <c r="BK122" s="156">
        <f>ROUND($I$122*$H$122,1)</f>
        <v>0</v>
      </c>
      <c r="BL122" s="89" t="s">
        <v>81</v>
      </c>
      <c r="BM122" s="89" t="s">
        <v>762</v>
      </c>
    </row>
    <row r="123" spans="2:65" s="6" customFormat="1" ht="15.75" customHeight="1" x14ac:dyDescent="0.3">
      <c r="B123" s="23"/>
      <c r="C123" s="148" t="s">
        <v>431</v>
      </c>
      <c r="D123" s="148" t="s">
        <v>134</v>
      </c>
      <c r="E123" s="146" t="s">
        <v>763</v>
      </c>
      <c r="F123" s="147" t="s">
        <v>764</v>
      </c>
      <c r="G123" s="148" t="s">
        <v>765</v>
      </c>
      <c r="H123" s="149">
        <v>12</v>
      </c>
      <c r="I123" s="150"/>
      <c r="J123" s="151">
        <f>ROUND($I$123*$H$123,1)</f>
        <v>0</v>
      </c>
      <c r="K123" s="147"/>
      <c r="L123" s="43"/>
      <c r="M123" s="152"/>
      <c r="N123" s="153" t="s">
        <v>38</v>
      </c>
      <c r="O123" s="24"/>
      <c r="P123" s="154">
        <f>$O$123*$H$123</f>
        <v>0</v>
      </c>
      <c r="Q123" s="154">
        <v>0</v>
      </c>
      <c r="R123" s="154">
        <f>$Q$123*$H$123</f>
        <v>0</v>
      </c>
      <c r="S123" s="154">
        <v>0</v>
      </c>
      <c r="T123" s="155">
        <f>$S$123*$H$123</f>
        <v>0</v>
      </c>
      <c r="AR123" s="89" t="s">
        <v>81</v>
      </c>
      <c r="AT123" s="89" t="s">
        <v>134</v>
      </c>
      <c r="AU123" s="89" t="s">
        <v>71</v>
      </c>
      <c r="AY123" s="89" t="s">
        <v>131</v>
      </c>
      <c r="BE123" s="156">
        <f>IF($N$123="základní",$J$123,0)</f>
        <v>0</v>
      </c>
      <c r="BF123" s="156">
        <f>IF($N$123="snížená",$J$123,0)</f>
        <v>0</v>
      </c>
      <c r="BG123" s="156">
        <f>IF($N$123="zákl. přenesená",$J$123,0)</f>
        <v>0</v>
      </c>
      <c r="BH123" s="156">
        <f>IF($N$123="sníž. přenesená",$J$123,0)</f>
        <v>0</v>
      </c>
      <c r="BI123" s="156">
        <f>IF($N$123="nulová",$J$123,0)</f>
        <v>0</v>
      </c>
      <c r="BJ123" s="89" t="s">
        <v>71</v>
      </c>
      <c r="BK123" s="156">
        <f>ROUND($I$123*$H$123,1)</f>
        <v>0</v>
      </c>
      <c r="BL123" s="89" t="s">
        <v>81</v>
      </c>
      <c r="BM123" s="89" t="s">
        <v>766</v>
      </c>
    </row>
    <row r="124" spans="2:65" s="6" customFormat="1" ht="15.75" customHeight="1" x14ac:dyDescent="0.3">
      <c r="B124" s="23"/>
      <c r="C124" s="148" t="s">
        <v>435</v>
      </c>
      <c r="D124" s="148" t="s">
        <v>134</v>
      </c>
      <c r="E124" s="146" t="s">
        <v>767</v>
      </c>
      <c r="F124" s="147" t="s">
        <v>768</v>
      </c>
      <c r="G124" s="148" t="s">
        <v>137</v>
      </c>
      <c r="H124" s="149">
        <v>1</v>
      </c>
      <c r="I124" s="150"/>
      <c r="J124" s="151">
        <f>ROUND($I$124*$H$124,1)</f>
        <v>0</v>
      </c>
      <c r="K124" s="147"/>
      <c r="L124" s="43"/>
      <c r="M124" s="152"/>
      <c r="N124" s="153" t="s">
        <v>38</v>
      </c>
      <c r="O124" s="24"/>
      <c r="P124" s="154">
        <f>$O$124*$H$124</f>
        <v>0</v>
      </c>
      <c r="Q124" s="154">
        <v>0</v>
      </c>
      <c r="R124" s="154">
        <f>$Q$124*$H$124</f>
        <v>0</v>
      </c>
      <c r="S124" s="154">
        <v>0</v>
      </c>
      <c r="T124" s="155">
        <f>$S$124*$H$124</f>
        <v>0</v>
      </c>
      <c r="AR124" s="89" t="s">
        <v>81</v>
      </c>
      <c r="AT124" s="89" t="s">
        <v>134</v>
      </c>
      <c r="AU124" s="89" t="s">
        <v>71</v>
      </c>
      <c r="AY124" s="89" t="s">
        <v>131</v>
      </c>
      <c r="BE124" s="156">
        <f>IF($N$124="základní",$J$124,0)</f>
        <v>0</v>
      </c>
      <c r="BF124" s="156">
        <f>IF($N$124="snížená",$J$124,0)</f>
        <v>0</v>
      </c>
      <c r="BG124" s="156">
        <f>IF($N$124="zákl. přenesená",$J$124,0)</f>
        <v>0</v>
      </c>
      <c r="BH124" s="156">
        <f>IF($N$124="sníž. přenesená",$J$124,0)</f>
        <v>0</v>
      </c>
      <c r="BI124" s="156">
        <f>IF($N$124="nulová",$J$124,0)</f>
        <v>0</v>
      </c>
      <c r="BJ124" s="89" t="s">
        <v>71</v>
      </c>
      <c r="BK124" s="156">
        <f>ROUND($I$124*$H$124,1)</f>
        <v>0</v>
      </c>
      <c r="BL124" s="89" t="s">
        <v>81</v>
      </c>
      <c r="BM124" s="89" t="s">
        <v>769</v>
      </c>
    </row>
    <row r="125" spans="2:65" s="132" customFormat="1" ht="37.5" customHeight="1" x14ac:dyDescent="0.35">
      <c r="B125" s="133"/>
      <c r="C125" s="134"/>
      <c r="D125" s="134" t="s">
        <v>66</v>
      </c>
      <c r="E125" s="135" t="s">
        <v>770</v>
      </c>
      <c r="F125" s="135" t="s">
        <v>771</v>
      </c>
      <c r="G125" s="134"/>
      <c r="H125" s="134"/>
      <c r="J125" s="136">
        <f>$BK$125</f>
        <v>0</v>
      </c>
      <c r="K125" s="134"/>
      <c r="L125" s="137"/>
      <c r="M125" s="138"/>
      <c r="N125" s="134"/>
      <c r="O125" s="134"/>
      <c r="P125" s="139">
        <f>SUM($P$126:$P$128)</f>
        <v>0</v>
      </c>
      <c r="Q125" s="134"/>
      <c r="R125" s="139">
        <f>SUM($R$126:$R$128)</f>
        <v>0</v>
      </c>
      <c r="S125" s="134"/>
      <c r="T125" s="140">
        <f>SUM($T$126:$T$128)</f>
        <v>0</v>
      </c>
      <c r="AR125" s="141" t="s">
        <v>71</v>
      </c>
      <c r="AT125" s="141" t="s">
        <v>66</v>
      </c>
      <c r="AU125" s="141" t="s">
        <v>67</v>
      </c>
      <c r="AY125" s="141" t="s">
        <v>131</v>
      </c>
      <c r="BK125" s="142">
        <f>SUM($BK$126:$BK$128)</f>
        <v>0</v>
      </c>
    </row>
    <row r="126" spans="2:65" s="6" customFormat="1" ht="15.75" customHeight="1" x14ac:dyDescent="0.3">
      <c r="B126" s="23"/>
      <c r="C126" s="148" t="s">
        <v>422</v>
      </c>
      <c r="D126" s="148" t="s">
        <v>134</v>
      </c>
      <c r="E126" s="146" t="s">
        <v>772</v>
      </c>
      <c r="F126" s="147" t="s">
        <v>773</v>
      </c>
      <c r="G126" s="148" t="s">
        <v>765</v>
      </c>
      <c r="H126" s="149">
        <v>27</v>
      </c>
      <c r="I126" s="150"/>
      <c r="J126" s="151">
        <f>ROUND($I$126*$H$126,1)</f>
        <v>0</v>
      </c>
      <c r="K126" s="147"/>
      <c r="L126" s="43"/>
      <c r="M126" s="152"/>
      <c r="N126" s="153" t="s">
        <v>38</v>
      </c>
      <c r="O126" s="24"/>
      <c r="P126" s="154">
        <f>$O$126*$H$126</f>
        <v>0</v>
      </c>
      <c r="Q126" s="154">
        <v>0</v>
      </c>
      <c r="R126" s="154">
        <f>$Q$126*$H$126</f>
        <v>0</v>
      </c>
      <c r="S126" s="154">
        <v>0</v>
      </c>
      <c r="T126" s="155">
        <f>$S$126*$H$126</f>
        <v>0</v>
      </c>
      <c r="AR126" s="89" t="s">
        <v>81</v>
      </c>
      <c r="AT126" s="89" t="s">
        <v>134</v>
      </c>
      <c r="AU126" s="89" t="s">
        <v>71</v>
      </c>
      <c r="AY126" s="89" t="s">
        <v>131</v>
      </c>
      <c r="BE126" s="156">
        <f>IF($N$126="základní",$J$126,0)</f>
        <v>0</v>
      </c>
      <c r="BF126" s="156">
        <f>IF($N$126="snížená",$J$126,0)</f>
        <v>0</v>
      </c>
      <c r="BG126" s="156">
        <f>IF($N$126="zákl. přenesená",$J$126,0)</f>
        <v>0</v>
      </c>
      <c r="BH126" s="156">
        <f>IF($N$126="sníž. přenesená",$J$126,0)</f>
        <v>0</v>
      </c>
      <c r="BI126" s="156">
        <f>IF($N$126="nulová",$J$126,0)</f>
        <v>0</v>
      </c>
      <c r="BJ126" s="89" t="s">
        <v>71</v>
      </c>
      <c r="BK126" s="156">
        <f>ROUND($I$126*$H$126,1)</f>
        <v>0</v>
      </c>
      <c r="BL126" s="89" t="s">
        <v>81</v>
      </c>
      <c r="BM126" s="89" t="s">
        <v>774</v>
      </c>
    </row>
    <row r="127" spans="2:65" s="6" customFormat="1" ht="15.75" customHeight="1" x14ac:dyDescent="0.3">
      <c r="B127" s="23"/>
      <c r="C127" s="148" t="s">
        <v>427</v>
      </c>
      <c r="D127" s="148" t="s">
        <v>134</v>
      </c>
      <c r="E127" s="146" t="s">
        <v>775</v>
      </c>
      <c r="F127" s="147" t="s">
        <v>776</v>
      </c>
      <c r="G127" s="148" t="s">
        <v>765</v>
      </c>
      <c r="H127" s="149">
        <v>1</v>
      </c>
      <c r="I127" s="150"/>
      <c r="J127" s="151">
        <f>ROUND($I$127*$H$127,1)</f>
        <v>0</v>
      </c>
      <c r="K127" s="147"/>
      <c r="L127" s="43"/>
      <c r="M127" s="152"/>
      <c r="N127" s="153" t="s">
        <v>38</v>
      </c>
      <c r="O127" s="24"/>
      <c r="P127" s="154">
        <f>$O$127*$H$127</f>
        <v>0</v>
      </c>
      <c r="Q127" s="154">
        <v>0</v>
      </c>
      <c r="R127" s="154">
        <f>$Q$127*$H$127</f>
        <v>0</v>
      </c>
      <c r="S127" s="154">
        <v>0</v>
      </c>
      <c r="T127" s="155">
        <f>$S$127*$H$127</f>
        <v>0</v>
      </c>
      <c r="AR127" s="89" t="s">
        <v>81</v>
      </c>
      <c r="AT127" s="89" t="s">
        <v>134</v>
      </c>
      <c r="AU127" s="89" t="s">
        <v>71</v>
      </c>
      <c r="AY127" s="89" t="s">
        <v>131</v>
      </c>
      <c r="BE127" s="156">
        <f>IF($N$127="základní",$J$127,0)</f>
        <v>0</v>
      </c>
      <c r="BF127" s="156">
        <f>IF($N$127="snížená",$J$127,0)</f>
        <v>0</v>
      </c>
      <c r="BG127" s="156">
        <f>IF($N$127="zákl. přenesená",$J$127,0)</f>
        <v>0</v>
      </c>
      <c r="BH127" s="156">
        <f>IF($N$127="sníž. přenesená",$J$127,0)</f>
        <v>0</v>
      </c>
      <c r="BI127" s="156">
        <f>IF($N$127="nulová",$J$127,0)</f>
        <v>0</v>
      </c>
      <c r="BJ127" s="89" t="s">
        <v>71</v>
      </c>
      <c r="BK127" s="156">
        <f>ROUND($I$127*$H$127,1)</f>
        <v>0</v>
      </c>
      <c r="BL127" s="89" t="s">
        <v>81</v>
      </c>
      <c r="BM127" s="89" t="s">
        <v>777</v>
      </c>
    </row>
    <row r="128" spans="2:65" s="6" customFormat="1" ht="15.75" customHeight="1" x14ac:dyDescent="0.3">
      <c r="B128" s="23"/>
      <c r="C128" s="148" t="s">
        <v>431</v>
      </c>
      <c r="D128" s="148" t="s">
        <v>134</v>
      </c>
      <c r="E128" s="146" t="s">
        <v>778</v>
      </c>
      <c r="F128" s="147" t="s">
        <v>779</v>
      </c>
      <c r="G128" s="148" t="s">
        <v>765</v>
      </c>
      <c r="H128" s="149">
        <v>3</v>
      </c>
      <c r="I128" s="150"/>
      <c r="J128" s="151">
        <f>ROUND($I$128*$H$128,1)</f>
        <v>0</v>
      </c>
      <c r="K128" s="147"/>
      <c r="L128" s="43"/>
      <c r="M128" s="152"/>
      <c r="N128" s="153" t="s">
        <v>38</v>
      </c>
      <c r="O128" s="24"/>
      <c r="P128" s="154">
        <f>$O$128*$H$128</f>
        <v>0</v>
      </c>
      <c r="Q128" s="154">
        <v>0</v>
      </c>
      <c r="R128" s="154">
        <f>$Q$128*$H$128</f>
        <v>0</v>
      </c>
      <c r="S128" s="154">
        <v>0</v>
      </c>
      <c r="T128" s="155">
        <f>$S$128*$H$128</f>
        <v>0</v>
      </c>
      <c r="AR128" s="89" t="s">
        <v>81</v>
      </c>
      <c r="AT128" s="89" t="s">
        <v>134</v>
      </c>
      <c r="AU128" s="89" t="s">
        <v>71</v>
      </c>
      <c r="AY128" s="89" t="s">
        <v>131</v>
      </c>
      <c r="BE128" s="156">
        <f>IF($N$128="základní",$J$128,0)</f>
        <v>0</v>
      </c>
      <c r="BF128" s="156">
        <f>IF($N$128="snížená",$J$128,0)</f>
        <v>0</v>
      </c>
      <c r="BG128" s="156">
        <f>IF($N$128="zákl. přenesená",$J$128,0)</f>
        <v>0</v>
      </c>
      <c r="BH128" s="156">
        <f>IF($N$128="sníž. přenesená",$J$128,0)</f>
        <v>0</v>
      </c>
      <c r="BI128" s="156">
        <f>IF($N$128="nulová",$J$128,0)</f>
        <v>0</v>
      </c>
      <c r="BJ128" s="89" t="s">
        <v>71</v>
      </c>
      <c r="BK128" s="156">
        <f>ROUND($I$128*$H$128,1)</f>
        <v>0</v>
      </c>
      <c r="BL128" s="89" t="s">
        <v>81</v>
      </c>
      <c r="BM128" s="89" t="s">
        <v>780</v>
      </c>
    </row>
    <row r="129" spans="2:65" s="132" customFormat="1" ht="37.5" customHeight="1" x14ac:dyDescent="0.35">
      <c r="B129" s="133"/>
      <c r="C129" s="134"/>
      <c r="D129" s="134" t="s">
        <v>66</v>
      </c>
      <c r="E129" s="135" t="s">
        <v>781</v>
      </c>
      <c r="F129" s="135" t="s">
        <v>782</v>
      </c>
      <c r="G129" s="134"/>
      <c r="H129" s="134"/>
      <c r="J129" s="136">
        <f>$BK$129</f>
        <v>0</v>
      </c>
      <c r="K129" s="134"/>
      <c r="L129" s="137"/>
      <c r="M129" s="138"/>
      <c r="N129" s="134"/>
      <c r="O129" s="134"/>
      <c r="P129" s="139">
        <f>SUM($P$130:$P$132)</f>
        <v>0</v>
      </c>
      <c r="Q129" s="134"/>
      <c r="R129" s="139">
        <f>SUM($R$130:$R$132)</f>
        <v>0</v>
      </c>
      <c r="S129" s="134"/>
      <c r="T129" s="140">
        <f>SUM($T$130:$T$132)</f>
        <v>0</v>
      </c>
      <c r="AR129" s="141" t="s">
        <v>71</v>
      </c>
      <c r="AT129" s="141" t="s">
        <v>66</v>
      </c>
      <c r="AU129" s="141" t="s">
        <v>67</v>
      </c>
      <c r="AY129" s="141" t="s">
        <v>131</v>
      </c>
      <c r="BK129" s="142">
        <f>SUM($BK$130:$BK$132)</f>
        <v>0</v>
      </c>
    </row>
    <row r="130" spans="2:65" s="6" customFormat="1" ht="15.75" customHeight="1" x14ac:dyDescent="0.3">
      <c r="B130" s="23"/>
      <c r="C130" s="148" t="s">
        <v>422</v>
      </c>
      <c r="D130" s="148" t="s">
        <v>134</v>
      </c>
      <c r="E130" s="146" t="s">
        <v>783</v>
      </c>
      <c r="F130" s="147" t="s">
        <v>784</v>
      </c>
      <c r="G130" s="148" t="s">
        <v>785</v>
      </c>
      <c r="H130" s="149">
        <v>50</v>
      </c>
      <c r="I130" s="150"/>
      <c r="J130" s="151">
        <f>ROUND($I$130*$H$130,1)</f>
        <v>0</v>
      </c>
      <c r="K130" s="147"/>
      <c r="L130" s="43"/>
      <c r="M130" s="152"/>
      <c r="N130" s="153" t="s">
        <v>38</v>
      </c>
      <c r="O130" s="24"/>
      <c r="P130" s="154">
        <f>$O$130*$H$130</f>
        <v>0</v>
      </c>
      <c r="Q130" s="154">
        <v>0</v>
      </c>
      <c r="R130" s="154">
        <f>$Q$130*$H$130</f>
        <v>0</v>
      </c>
      <c r="S130" s="154">
        <v>0</v>
      </c>
      <c r="T130" s="155">
        <f>$S$130*$H$130</f>
        <v>0</v>
      </c>
      <c r="AR130" s="89" t="s">
        <v>81</v>
      </c>
      <c r="AT130" s="89" t="s">
        <v>134</v>
      </c>
      <c r="AU130" s="89" t="s">
        <v>71</v>
      </c>
      <c r="AY130" s="89" t="s">
        <v>131</v>
      </c>
      <c r="BE130" s="156">
        <f>IF($N$130="základní",$J$130,0)</f>
        <v>0</v>
      </c>
      <c r="BF130" s="156">
        <f>IF($N$130="snížená",$J$130,0)</f>
        <v>0</v>
      </c>
      <c r="BG130" s="156">
        <f>IF($N$130="zákl. přenesená",$J$130,0)</f>
        <v>0</v>
      </c>
      <c r="BH130" s="156">
        <f>IF($N$130="sníž. přenesená",$J$130,0)</f>
        <v>0</v>
      </c>
      <c r="BI130" s="156">
        <f>IF($N$130="nulová",$J$130,0)</f>
        <v>0</v>
      </c>
      <c r="BJ130" s="89" t="s">
        <v>71</v>
      </c>
      <c r="BK130" s="156">
        <f>ROUND($I$130*$H$130,1)</f>
        <v>0</v>
      </c>
      <c r="BL130" s="89" t="s">
        <v>81</v>
      </c>
      <c r="BM130" s="89" t="s">
        <v>786</v>
      </c>
    </row>
    <row r="131" spans="2:65" s="6" customFormat="1" ht="15.75" customHeight="1" x14ac:dyDescent="0.3">
      <c r="B131" s="23"/>
      <c r="C131" s="148" t="s">
        <v>427</v>
      </c>
      <c r="D131" s="148" t="s">
        <v>134</v>
      </c>
      <c r="E131" s="146" t="s">
        <v>787</v>
      </c>
      <c r="F131" s="147" t="s">
        <v>788</v>
      </c>
      <c r="G131" s="148" t="s">
        <v>785</v>
      </c>
      <c r="H131" s="149">
        <v>15</v>
      </c>
      <c r="I131" s="150"/>
      <c r="J131" s="151">
        <f>ROUND($I$131*$H$131,1)</f>
        <v>0</v>
      </c>
      <c r="K131" s="147"/>
      <c r="L131" s="43"/>
      <c r="M131" s="152"/>
      <c r="N131" s="153" t="s">
        <v>38</v>
      </c>
      <c r="O131" s="24"/>
      <c r="P131" s="154">
        <f>$O$131*$H$131</f>
        <v>0</v>
      </c>
      <c r="Q131" s="154">
        <v>0</v>
      </c>
      <c r="R131" s="154">
        <f>$Q$131*$H$131</f>
        <v>0</v>
      </c>
      <c r="S131" s="154">
        <v>0</v>
      </c>
      <c r="T131" s="155">
        <f>$S$131*$H$131</f>
        <v>0</v>
      </c>
      <c r="AR131" s="89" t="s">
        <v>81</v>
      </c>
      <c r="AT131" s="89" t="s">
        <v>134</v>
      </c>
      <c r="AU131" s="89" t="s">
        <v>71</v>
      </c>
      <c r="AY131" s="89" t="s">
        <v>131</v>
      </c>
      <c r="BE131" s="156">
        <f>IF($N$131="základní",$J$131,0)</f>
        <v>0</v>
      </c>
      <c r="BF131" s="156">
        <f>IF($N$131="snížená",$J$131,0)</f>
        <v>0</v>
      </c>
      <c r="BG131" s="156">
        <f>IF($N$131="zákl. přenesená",$J$131,0)</f>
        <v>0</v>
      </c>
      <c r="BH131" s="156">
        <f>IF($N$131="sníž. přenesená",$J$131,0)</f>
        <v>0</v>
      </c>
      <c r="BI131" s="156">
        <f>IF($N$131="nulová",$J$131,0)</f>
        <v>0</v>
      </c>
      <c r="BJ131" s="89" t="s">
        <v>71</v>
      </c>
      <c r="BK131" s="156">
        <f>ROUND($I$131*$H$131,1)</f>
        <v>0</v>
      </c>
      <c r="BL131" s="89" t="s">
        <v>81</v>
      </c>
      <c r="BM131" s="89" t="s">
        <v>789</v>
      </c>
    </row>
    <row r="132" spans="2:65" s="6" customFormat="1" ht="15.75" customHeight="1" x14ac:dyDescent="0.3">
      <c r="B132" s="23"/>
      <c r="C132" s="148" t="s">
        <v>431</v>
      </c>
      <c r="D132" s="148" t="s">
        <v>134</v>
      </c>
      <c r="E132" s="146" t="s">
        <v>790</v>
      </c>
      <c r="F132" s="147" t="s">
        <v>791</v>
      </c>
      <c r="G132" s="148" t="s">
        <v>785</v>
      </c>
      <c r="H132" s="149">
        <v>40</v>
      </c>
      <c r="I132" s="150"/>
      <c r="J132" s="151">
        <f>ROUND($I$132*$H$132,1)</f>
        <v>0</v>
      </c>
      <c r="K132" s="147"/>
      <c r="L132" s="43"/>
      <c r="M132" s="152"/>
      <c r="N132" s="202" t="s">
        <v>38</v>
      </c>
      <c r="O132" s="203"/>
      <c r="P132" s="204">
        <f>$O$132*$H$132</f>
        <v>0</v>
      </c>
      <c r="Q132" s="204">
        <v>0</v>
      </c>
      <c r="R132" s="204">
        <f>$Q$132*$H$132</f>
        <v>0</v>
      </c>
      <c r="S132" s="204">
        <v>0</v>
      </c>
      <c r="T132" s="205">
        <f>$S$132*$H$132</f>
        <v>0</v>
      </c>
      <c r="AR132" s="89" t="s">
        <v>81</v>
      </c>
      <c r="AT132" s="89" t="s">
        <v>134</v>
      </c>
      <c r="AU132" s="89" t="s">
        <v>71</v>
      </c>
      <c r="AY132" s="89" t="s">
        <v>131</v>
      </c>
      <c r="BE132" s="156">
        <f>IF($N$132="základní",$J$132,0)</f>
        <v>0</v>
      </c>
      <c r="BF132" s="156">
        <f>IF($N$132="snížená",$J$132,0)</f>
        <v>0</v>
      </c>
      <c r="BG132" s="156">
        <f>IF($N$132="zákl. přenesená",$J$132,0)</f>
        <v>0</v>
      </c>
      <c r="BH132" s="156">
        <f>IF($N$132="sníž. přenesená",$J$132,0)</f>
        <v>0</v>
      </c>
      <c r="BI132" s="156">
        <f>IF($N$132="nulová",$J$132,0)</f>
        <v>0</v>
      </c>
      <c r="BJ132" s="89" t="s">
        <v>71</v>
      </c>
      <c r="BK132" s="156">
        <f>ROUND($I$132*$H$132,1)</f>
        <v>0</v>
      </c>
      <c r="BL132" s="89" t="s">
        <v>81</v>
      </c>
      <c r="BM132" s="89" t="s">
        <v>792</v>
      </c>
    </row>
    <row r="133" spans="2:65" s="6" customFormat="1" ht="7.5" customHeight="1" x14ac:dyDescent="0.3">
      <c r="B133" s="38"/>
      <c r="C133" s="39"/>
      <c r="D133" s="39"/>
      <c r="E133" s="39"/>
      <c r="F133" s="39"/>
      <c r="G133" s="39"/>
      <c r="H133" s="39"/>
      <c r="I133" s="101"/>
      <c r="J133" s="39"/>
      <c r="K133" s="39"/>
      <c r="L133" s="43"/>
    </row>
    <row r="753" s="2" customFormat="1" ht="14.25" customHeight="1" x14ac:dyDescent="0.3"/>
  </sheetData>
  <sheetProtection password="CC35" sheet="1" objects="1" scenarios="1" formatColumns="0" formatRows="0" sort="0" autoFilter="0"/>
  <autoFilter ref="C79:K79"/>
  <mergeCells count="9">
    <mergeCell ref="E72:H72"/>
    <mergeCell ref="G1:H1"/>
    <mergeCell ref="L2:V2"/>
    <mergeCell ref="E7:H7"/>
    <mergeCell ref="E9:H9"/>
    <mergeCell ref="E24:H24"/>
    <mergeCell ref="E45:H45"/>
    <mergeCell ref="E47:H47"/>
    <mergeCell ref="E70:H70"/>
  </mergeCells>
  <hyperlinks>
    <hyperlink ref="F1:G1" location="C2" tooltip="Krycí list soupisu" display="1) Krycí list soupisu"/>
    <hyperlink ref="G1:H1" location="C54" tooltip="Rekapitulace" display="2) Rekapitulace"/>
    <hyperlink ref="J1" location="C79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5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2"/>
      <c r="C1" s="212"/>
      <c r="D1" s="211" t="s">
        <v>1</v>
      </c>
      <c r="E1" s="212"/>
      <c r="F1" s="213" t="s">
        <v>987</v>
      </c>
      <c r="G1" s="336" t="s">
        <v>988</v>
      </c>
      <c r="H1" s="336"/>
      <c r="I1" s="212"/>
      <c r="J1" s="213" t="s">
        <v>989</v>
      </c>
      <c r="K1" s="211" t="s">
        <v>87</v>
      </c>
      <c r="L1" s="213" t="s">
        <v>990</v>
      </c>
      <c r="M1" s="213"/>
      <c r="N1" s="213"/>
      <c r="O1" s="213"/>
      <c r="P1" s="213"/>
      <c r="Q1" s="213"/>
      <c r="R1" s="213"/>
      <c r="S1" s="213"/>
      <c r="T1" s="213"/>
      <c r="U1" s="209"/>
      <c r="V1" s="209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5"/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2" t="s">
        <v>80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75</v>
      </c>
    </row>
    <row r="4" spans="1:256" s="2" customFormat="1" ht="37.5" customHeight="1" x14ac:dyDescent="0.3">
      <c r="B4" s="10"/>
      <c r="C4" s="11"/>
      <c r="D4" s="12" t="s">
        <v>88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7" t="str">
        <f>'Rekapitulace stavby'!$K$6</f>
        <v>Rekonstrukce ubytovny č. 77, Generály Píky, Brno</v>
      </c>
      <c r="F7" s="304"/>
      <c r="G7" s="304"/>
      <c r="H7" s="304"/>
      <c r="J7" s="11"/>
      <c r="K7" s="13"/>
    </row>
    <row r="8" spans="1:256" s="6" customFormat="1" ht="15.75" customHeight="1" x14ac:dyDescent="0.3">
      <c r="B8" s="23"/>
      <c r="C8" s="24"/>
      <c r="D8" s="19" t="s">
        <v>89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9" t="s">
        <v>793</v>
      </c>
      <c r="F9" s="311"/>
      <c r="G9" s="311"/>
      <c r="H9" s="311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20</v>
      </c>
      <c r="E12" s="24"/>
      <c r="F12" s="17" t="s">
        <v>21</v>
      </c>
      <c r="G12" s="24"/>
      <c r="H12" s="24"/>
      <c r="I12" s="88" t="s">
        <v>22</v>
      </c>
      <c r="J12" s="52" t="str">
        <f>'Rekapitulace stavby'!$AN$8</f>
        <v>09.11.2016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24</v>
      </c>
      <c r="E14" s="24"/>
      <c r="F14" s="24"/>
      <c r="G14" s="24"/>
      <c r="H14" s="24"/>
      <c r="I14" s="88" t="s">
        <v>25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21</v>
      </c>
      <c r="F15" s="24"/>
      <c r="G15" s="24"/>
      <c r="H15" s="24"/>
      <c r="I15" s="88" t="s">
        <v>26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27</v>
      </c>
      <c r="E17" s="24"/>
      <c r="F17" s="24"/>
      <c r="G17" s="24"/>
      <c r="H17" s="24"/>
      <c r="I17" s="88" t="s">
        <v>25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26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29</v>
      </c>
      <c r="E20" s="24"/>
      <c r="F20" s="24"/>
      <c r="G20" s="24"/>
      <c r="H20" s="24"/>
      <c r="I20" s="88" t="s">
        <v>25</v>
      </c>
      <c r="J20" s="17"/>
      <c r="K20" s="27"/>
    </row>
    <row r="21" spans="2:11" s="6" customFormat="1" ht="18.75" customHeight="1" x14ac:dyDescent="0.3">
      <c r="B21" s="23"/>
      <c r="C21" s="24"/>
      <c r="D21" s="24"/>
      <c r="E21" s="17" t="s">
        <v>21</v>
      </c>
      <c r="F21" s="24"/>
      <c r="G21" s="24"/>
      <c r="H21" s="24"/>
      <c r="I21" s="88" t="s">
        <v>26</v>
      </c>
      <c r="J21" s="17"/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32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7"/>
      <c r="F24" s="338"/>
      <c r="G24" s="338"/>
      <c r="H24" s="338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33</v>
      </c>
      <c r="E27" s="24"/>
      <c r="F27" s="24"/>
      <c r="G27" s="24"/>
      <c r="H27" s="24"/>
      <c r="J27" s="67">
        <f>ROUND($J$79,2)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35</v>
      </c>
      <c r="G29" s="24"/>
      <c r="H29" s="24"/>
      <c r="I29" s="95" t="s">
        <v>34</v>
      </c>
      <c r="J29" s="28" t="s">
        <v>36</v>
      </c>
      <c r="K29" s="27"/>
    </row>
    <row r="30" spans="2:11" s="6" customFormat="1" ht="15" customHeight="1" x14ac:dyDescent="0.3">
      <c r="B30" s="23"/>
      <c r="C30" s="24"/>
      <c r="D30" s="30" t="s">
        <v>37</v>
      </c>
      <c r="E30" s="30" t="s">
        <v>38</v>
      </c>
      <c r="F30" s="96">
        <f>ROUND(SUM($BE$79:$BE$94),2)</f>
        <v>0</v>
      </c>
      <c r="G30" s="24"/>
      <c r="H30" s="24"/>
      <c r="I30" s="97">
        <v>0.21</v>
      </c>
      <c r="J30" s="96">
        <f>ROUND(ROUND((SUM($BE$79:$BE$94)),2)*$I$30,2)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39</v>
      </c>
      <c r="F31" s="96">
        <f>ROUND(SUM($BF$79:$BF$94),2)</f>
        <v>0</v>
      </c>
      <c r="G31" s="24"/>
      <c r="H31" s="24"/>
      <c r="I31" s="97">
        <v>0.15</v>
      </c>
      <c r="J31" s="96">
        <f>ROUND(ROUND((SUM($BF$79:$BF$94)),2)*$I$31,2)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40</v>
      </c>
      <c r="F32" s="96">
        <f>ROUND(SUM($BG$79:$BG$94),2)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41</v>
      </c>
      <c r="F33" s="96">
        <f>ROUND(SUM($BH$79:$BH$94),2)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42</v>
      </c>
      <c r="F34" s="96">
        <f>ROUND(SUM($BI$79:$BI$94),2)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43</v>
      </c>
      <c r="E36" s="34"/>
      <c r="F36" s="34"/>
      <c r="G36" s="98" t="s">
        <v>44</v>
      </c>
      <c r="H36" s="35" t="s">
        <v>45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91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7" t="str">
        <f>$E$7</f>
        <v>Rekonstrukce ubytovny č. 77, Generály Píky, Brno</v>
      </c>
      <c r="F45" s="311"/>
      <c r="G45" s="311"/>
      <c r="H45" s="311"/>
      <c r="J45" s="24"/>
      <c r="K45" s="27"/>
    </row>
    <row r="46" spans="2:11" s="6" customFormat="1" ht="15" customHeight="1" x14ac:dyDescent="0.3">
      <c r="B46" s="23"/>
      <c r="C46" s="19" t="s">
        <v>89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9" t="str">
        <f>$E$9</f>
        <v>3 - Slaboproud</v>
      </c>
      <c r="F47" s="311"/>
      <c r="G47" s="311"/>
      <c r="H47" s="311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20</v>
      </c>
      <c r="D49" s="24"/>
      <c r="E49" s="24"/>
      <c r="F49" s="17" t="str">
        <f>$F$12</f>
        <v xml:space="preserve"> </v>
      </c>
      <c r="G49" s="24"/>
      <c r="H49" s="24"/>
      <c r="I49" s="88" t="s">
        <v>22</v>
      </c>
      <c r="J49" s="52" t="str">
        <f>IF($J$12="","",$J$12)</f>
        <v>09.11.2016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24</v>
      </c>
      <c r="D51" s="24"/>
      <c r="E51" s="24"/>
      <c r="F51" s="17" t="str">
        <f>$E$15</f>
        <v xml:space="preserve"> </v>
      </c>
      <c r="G51" s="24"/>
      <c r="H51" s="24"/>
      <c r="I51" s="88" t="s">
        <v>29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27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92</v>
      </c>
      <c r="D54" s="32"/>
      <c r="E54" s="32"/>
      <c r="F54" s="32"/>
      <c r="G54" s="32"/>
      <c r="H54" s="32"/>
      <c r="I54" s="106"/>
      <c r="J54" s="107" t="s">
        <v>93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94</v>
      </c>
      <c r="D56" s="24"/>
      <c r="E56" s="24"/>
      <c r="F56" s="24"/>
      <c r="G56" s="24"/>
      <c r="H56" s="24"/>
      <c r="J56" s="67">
        <f>$J$79</f>
        <v>0</v>
      </c>
      <c r="K56" s="27"/>
      <c r="AU56" s="6" t="s">
        <v>95</v>
      </c>
    </row>
    <row r="57" spans="2:47" s="73" customFormat="1" ht="25.5" customHeight="1" x14ac:dyDescent="0.3">
      <c r="B57" s="108"/>
      <c r="C57" s="109"/>
      <c r="D57" s="110" t="s">
        <v>794</v>
      </c>
      <c r="E57" s="110"/>
      <c r="F57" s="110"/>
      <c r="G57" s="110"/>
      <c r="H57" s="110"/>
      <c r="I57" s="111"/>
      <c r="J57" s="112">
        <f>$J$80</f>
        <v>0</v>
      </c>
      <c r="K57" s="113"/>
    </row>
    <row r="58" spans="2:47" s="73" customFormat="1" ht="25.5" customHeight="1" x14ac:dyDescent="0.3">
      <c r="B58" s="108"/>
      <c r="C58" s="109"/>
      <c r="D58" s="110" t="s">
        <v>795</v>
      </c>
      <c r="E58" s="110"/>
      <c r="F58" s="110"/>
      <c r="G58" s="110"/>
      <c r="H58" s="110"/>
      <c r="I58" s="111"/>
      <c r="J58" s="112">
        <f>$J$88</f>
        <v>0</v>
      </c>
      <c r="K58" s="113"/>
    </row>
    <row r="59" spans="2:47" s="73" customFormat="1" ht="25.5" customHeight="1" x14ac:dyDescent="0.3">
      <c r="B59" s="108"/>
      <c r="C59" s="109"/>
      <c r="D59" s="110" t="s">
        <v>639</v>
      </c>
      <c r="E59" s="110"/>
      <c r="F59" s="110"/>
      <c r="G59" s="110"/>
      <c r="H59" s="110"/>
      <c r="I59" s="111"/>
      <c r="J59" s="112">
        <f>$J$93</f>
        <v>0</v>
      </c>
      <c r="K59" s="113"/>
    </row>
    <row r="60" spans="2:47" s="6" customFormat="1" ht="22.5" customHeight="1" x14ac:dyDescent="0.3">
      <c r="B60" s="23"/>
      <c r="C60" s="24"/>
      <c r="D60" s="24"/>
      <c r="E60" s="24"/>
      <c r="F60" s="24"/>
      <c r="G60" s="24"/>
      <c r="H60" s="24"/>
      <c r="J60" s="24"/>
      <c r="K60" s="27"/>
    </row>
    <row r="61" spans="2:47" s="6" customFormat="1" ht="7.5" customHeight="1" x14ac:dyDescent="0.3">
      <c r="B61" s="38"/>
      <c r="C61" s="39"/>
      <c r="D61" s="39"/>
      <c r="E61" s="39"/>
      <c r="F61" s="39"/>
      <c r="G61" s="39"/>
      <c r="H61" s="39"/>
      <c r="I61" s="101"/>
      <c r="J61" s="39"/>
      <c r="K61" s="40"/>
    </row>
    <row r="65" spans="2:63" s="6" customFormat="1" ht="7.5" customHeight="1" x14ac:dyDescent="0.3">
      <c r="B65" s="41"/>
      <c r="C65" s="42"/>
      <c r="D65" s="42"/>
      <c r="E65" s="42"/>
      <c r="F65" s="42"/>
      <c r="G65" s="42"/>
      <c r="H65" s="42"/>
      <c r="I65" s="103"/>
      <c r="J65" s="42"/>
      <c r="K65" s="42"/>
      <c r="L65" s="43"/>
    </row>
    <row r="66" spans="2:63" s="6" customFormat="1" ht="37.5" customHeight="1" x14ac:dyDescent="0.3">
      <c r="B66" s="23"/>
      <c r="C66" s="12" t="s">
        <v>114</v>
      </c>
      <c r="D66" s="24"/>
      <c r="E66" s="24"/>
      <c r="F66" s="24"/>
      <c r="G66" s="24"/>
      <c r="H66" s="24"/>
      <c r="J66" s="24"/>
      <c r="K66" s="24"/>
      <c r="L66" s="43"/>
    </row>
    <row r="67" spans="2:63" s="6" customFormat="1" ht="7.5" customHeight="1" x14ac:dyDescent="0.3">
      <c r="B67" s="23"/>
      <c r="C67" s="24"/>
      <c r="D67" s="24"/>
      <c r="E67" s="24"/>
      <c r="F67" s="24"/>
      <c r="G67" s="24"/>
      <c r="H67" s="24"/>
      <c r="J67" s="24"/>
      <c r="K67" s="24"/>
      <c r="L67" s="43"/>
    </row>
    <row r="68" spans="2:63" s="6" customFormat="1" ht="15" customHeight="1" x14ac:dyDescent="0.3">
      <c r="B68" s="23"/>
      <c r="C68" s="19" t="s">
        <v>16</v>
      </c>
      <c r="D68" s="24"/>
      <c r="E68" s="24"/>
      <c r="F68" s="24"/>
      <c r="G68" s="24"/>
      <c r="H68" s="24"/>
      <c r="J68" s="24"/>
      <c r="K68" s="24"/>
      <c r="L68" s="43"/>
    </row>
    <row r="69" spans="2:63" s="6" customFormat="1" ht="16.5" customHeight="1" x14ac:dyDescent="0.3">
      <c r="B69" s="23"/>
      <c r="C69" s="24"/>
      <c r="D69" s="24"/>
      <c r="E69" s="337" t="str">
        <f>$E$7</f>
        <v>Rekonstrukce ubytovny č. 77, Generály Píky, Brno</v>
      </c>
      <c r="F69" s="311"/>
      <c r="G69" s="311"/>
      <c r="H69" s="311"/>
      <c r="J69" s="24"/>
      <c r="K69" s="24"/>
      <c r="L69" s="43"/>
    </row>
    <row r="70" spans="2:63" s="6" customFormat="1" ht="15" customHeight="1" x14ac:dyDescent="0.3">
      <c r="B70" s="23"/>
      <c r="C70" s="19" t="s">
        <v>89</v>
      </c>
      <c r="D70" s="24"/>
      <c r="E70" s="24"/>
      <c r="F70" s="24"/>
      <c r="G70" s="24"/>
      <c r="H70" s="24"/>
      <c r="J70" s="24"/>
      <c r="K70" s="24"/>
      <c r="L70" s="43"/>
    </row>
    <row r="71" spans="2:63" s="6" customFormat="1" ht="19.5" customHeight="1" x14ac:dyDescent="0.3">
      <c r="B71" s="23"/>
      <c r="C71" s="24"/>
      <c r="D71" s="24"/>
      <c r="E71" s="319" t="str">
        <f>$E$9</f>
        <v>3 - Slaboproud</v>
      </c>
      <c r="F71" s="311"/>
      <c r="G71" s="311"/>
      <c r="H71" s="311"/>
      <c r="J71" s="24"/>
      <c r="K71" s="24"/>
      <c r="L71" s="43"/>
    </row>
    <row r="72" spans="2:63" s="6" customFormat="1" ht="7.5" customHeight="1" x14ac:dyDescent="0.3">
      <c r="B72" s="23"/>
      <c r="C72" s="24"/>
      <c r="D72" s="24"/>
      <c r="E72" s="24"/>
      <c r="F72" s="24"/>
      <c r="G72" s="24"/>
      <c r="H72" s="24"/>
      <c r="J72" s="24"/>
      <c r="K72" s="24"/>
      <c r="L72" s="43"/>
    </row>
    <row r="73" spans="2:63" s="6" customFormat="1" ht="18.75" customHeight="1" x14ac:dyDescent="0.3">
      <c r="B73" s="23"/>
      <c r="C73" s="19" t="s">
        <v>20</v>
      </c>
      <c r="D73" s="24"/>
      <c r="E73" s="24"/>
      <c r="F73" s="17" t="str">
        <f>$F$12</f>
        <v xml:space="preserve"> </v>
      </c>
      <c r="G73" s="24"/>
      <c r="H73" s="24"/>
      <c r="I73" s="88" t="s">
        <v>22</v>
      </c>
      <c r="J73" s="52" t="str">
        <f>IF($J$12="","",$J$12)</f>
        <v>09.11.2016</v>
      </c>
      <c r="K73" s="24"/>
      <c r="L73" s="43"/>
    </row>
    <row r="74" spans="2:63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63" s="6" customFormat="1" ht="15.75" customHeight="1" x14ac:dyDescent="0.3">
      <c r="B75" s="23"/>
      <c r="C75" s="19" t="s">
        <v>24</v>
      </c>
      <c r="D75" s="24"/>
      <c r="E75" s="24"/>
      <c r="F75" s="17" t="str">
        <f>$E$15</f>
        <v xml:space="preserve"> </v>
      </c>
      <c r="G75" s="24"/>
      <c r="H75" s="24"/>
      <c r="I75" s="88" t="s">
        <v>29</v>
      </c>
      <c r="J75" s="17" t="str">
        <f>$E$21</f>
        <v xml:space="preserve"> </v>
      </c>
      <c r="K75" s="24"/>
      <c r="L75" s="43"/>
    </row>
    <row r="76" spans="2:63" s="6" customFormat="1" ht="15" customHeight="1" x14ac:dyDescent="0.3">
      <c r="B76" s="23"/>
      <c r="C76" s="19" t="s">
        <v>27</v>
      </c>
      <c r="D76" s="24"/>
      <c r="E76" s="24"/>
      <c r="F76" s="17" t="str">
        <f>IF($E$18="","",$E$18)</f>
        <v/>
      </c>
      <c r="G76" s="24"/>
      <c r="H76" s="24"/>
      <c r="J76" s="24"/>
      <c r="K76" s="24"/>
      <c r="L76" s="43"/>
    </row>
    <row r="77" spans="2:63" s="6" customFormat="1" ht="11.25" customHeight="1" x14ac:dyDescent="0.3">
      <c r="B77" s="23"/>
      <c r="C77" s="24"/>
      <c r="D77" s="24"/>
      <c r="E77" s="24"/>
      <c r="F77" s="24"/>
      <c r="G77" s="24"/>
      <c r="H77" s="24"/>
      <c r="J77" s="24"/>
      <c r="K77" s="24"/>
      <c r="L77" s="43"/>
    </row>
    <row r="78" spans="2:63" s="121" customFormat="1" ht="30" customHeight="1" x14ac:dyDescent="0.3">
      <c r="B78" s="122"/>
      <c r="C78" s="123" t="s">
        <v>115</v>
      </c>
      <c r="D78" s="124" t="s">
        <v>52</v>
      </c>
      <c r="E78" s="124" t="s">
        <v>48</v>
      </c>
      <c r="F78" s="124" t="s">
        <v>116</v>
      </c>
      <c r="G78" s="124" t="s">
        <v>117</v>
      </c>
      <c r="H78" s="124" t="s">
        <v>118</v>
      </c>
      <c r="I78" s="125" t="s">
        <v>119</v>
      </c>
      <c r="J78" s="124" t="s">
        <v>120</v>
      </c>
      <c r="K78" s="126" t="s">
        <v>121</v>
      </c>
      <c r="L78" s="127"/>
      <c r="M78" s="59" t="s">
        <v>122</v>
      </c>
      <c r="N78" s="60" t="s">
        <v>37</v>
      </c>
      <c r="O78" s="60" t="s">
        <v>123</v>
      </c>
      <c r="P78" s="60" t="s">
        <v>124</v>
      </c>
      <c r="Q78" s="60" t="s">
        <v>125</v>
      </c>
      <c r="R78" s="60" t="s">
        <v>126</v>
      </c>
      <c r="S78" s="60" t="s">
        <v>127</v>
      </c>
      <c r="T78" s="61" t="s">
        <v>128</v>
      </c>
    </row>
    <row r="79" spans="2:63" s="6" customFormat="1" ht="30" customHeight="1" x14ac:dyDescent="0.35">
      <c r="B79" s="23"/>
      <c r="C79" s="66" t="s">
        <v>94</v>
      </c>
      <c r="D79" s="24"/>
      <c r="E79" s="24"/>
      <c r="F79" s="24"/>
      <c r="G79" s="24"/>
      <c r="H79" s="24"/>
      <c r="J79" s="128">
        <f>$BK$79</f>
        <v>0</v>
      </c>
      <c r="K79" s="24"/>
      <c r="L79" s="43"/>
      <c r="M79" s="63"/>
      <c r="N79" s="64"/>
      <c r="O79" s="64"/>
      <c r="P79" s="129">
        <f>$P$80+$P$88+$P$93</f>
        <v>0</v>
      </c>
      <c r="Q79" s="64"/>
      <c r="R79" s="129">
        <f>$R$80+$R$88+$R$93</f>
        <v>0</v>
      </c>
      <c r="S79" s="64"/>
      <c r="T79" s="130">
        <f>$T$80+$T$88+$T$93</f>
        <v>0</v>
      </c>
      <c r="AT79" s="6" t="s">
        <v>66</v>
      </c>
      <c r="AU79" s="6" t="s">
        <v>95</v>
      </c>
      <c r="BK79" s="131">
        <f>$BK$80+$BK$88+$BK$93</f>
        <v>0</v>
      </c>
    </row>
    <row r="80" spans="2:63" s="132" customFormat="1" ht="37.5" customHeight="1" x14ac:dyDescent="0.35">
      <c r="B80" s="133"/>
      <c r="C80" s="134"/>
      <c r="D80" s="134" t="s">
        <v>66</v>
      </c>
      <c r="E80" s="135" t="s">
        <v>755</v>
      </c>
      <c r="F80" s="135" t="s">
        <v>796</v>
      </c>
      <c r="G80" s="134"/>
      <c r="H80" s="134"/>
      <c r="J80" s="136">
        <f>$BK$80</f>
        <v>0</v>
      </c>
      <c r="K80" s="134"/>
      <c r="L80" s="137"/>
      <c r="M80" s="138"/>
      <c r="N80" s="134"/>
      <c r="O80" s="134"/>
      <c r="P80" s="139">
        <f>SUM($P$81:$P$87)</f>
        <v>0</v>
      </c>
      <c r="Q80" s="134"/>
      <c r="R80" s="139">
        <f>SUM($R$81:$R$87)</f>
        <v>0</v>
      </c>
      <c r="S80" s="134"/>
      <c r="T80" s="140">
        <f>SUM($T$81:$T$87)</f>
        <v>0</v>
      </c>
      <c r="AR80" s="141" t="s">
        <v>71</v>
      </c>
      <c r="AT80" s="141" t="s">
        <v>66</v>
      </c>
      <c r="AU80" s="141" t="s">
        <v>67</v>
      </c>
      <c r="AY80" s="141" t="s">
        <v>131</v>
      </c>
      <c r="BK80" s="142">
        <f>SUM($BK$81:$BK$87)</f>
        <v>0</v>
      </c>
    </row>
    <row r="81" spans="2:65" s="6" customFormat="1" ht="15.75" customHeight="1" x14ac:dyDescent="0.3">
      <c r="B81" s="23"/>
      <c r="C81" s="145" t="s">
        <v>75</v>
      </c>
      <c r="D81" s="145" t="s">
        <v>134</v>
      </c>
      <c r="E81" s="146" t="s">
        <v>71</v>
      </c>
      <c r="F81" s="147" t="s">
        <v>797</v>
      </c>
      <c r="G81" s="148" t="s">
        <v>765</v>
      </c>
      <c r="H81" s="149">
        <v>6</v>
      </c>
      <c r="I81" s="150"/>
      <c r="J81" s="151">
        <f>ROUND($I$81*$H$81,1)</f>
        <v>0</v>
      </c>
      <c r="K81" s="147"/>
      <c r="L81" s="43"/>
      <c r="M81" s="152"/>
      <c r="N81" s="153" t="s">
        <v>38</v>
      </c>
      <c r="O81" s="24"/>
      <c r="P81" s="154">
        <f>$O$81*$H$81</f>
        <v>0</v>
      </c>
      <c r="Q81" s="154">
        <v>0</v>
      </c>
      <c r="R81" s="154">
        <f>$Q$81*$H$81</f>
        <v>0</v>
      </c>
      <c r="S81" s="154">
        <v>0</v>
      </c>
      <c r="T81" s="155">
        <f>$S$81*$H$81</f>
        <v>0</v>
      </c>
      <c r="AR81" s="89" t="s">
        <v>81</v>
      </c>
      <c r="AT81" s="89" t="s">
        <v>134</v>
      </c>
      <c r="AU81" s="89" t="s">
        <v>71</v>
      </c>
      <c r="AY81" s="6" t="s">
        <v>131</v>
      </c>
      <c r="BE81" s="156">
        <f>IF($N$81="základní",$J$81,0)</f>
        <v>0</v>
      </c>
      <c r="BF81" s="156">
        <f>IF($N$81="snížená",$J$81,0)</f>
        <v>0</v>
      </c>
      <c r="BG81" s="156">
        <f>IF($N$81="zákl. přenesená",$J$81,0)</f>
        <v>0</v>
      </c>
      <c r="BH81" s="156">
        <f>IF($N$81="sníž. přenesená",$J$81,0)</f>
        <v>0</v>
      </c>
      <c r="BI81" s="156">
        <f>IF($N$81="nulová",$J$81,0)</f>
        <v>0</v>
      </c>
      <c r="BJ81" s="89" t="s">
        <v>71</v>
      </c>
      <c r="BK81" s="156">
        <f>ROUND($I$81*$H$81,1)</f>
        <v>0</v>
      </c>
      <c r="BL81" s="89" t="s">
        <v>81</v>
      </c>
      <c r="BM81" s="89" t="s">
        <v>798</v>
      </c>
    </row>
    <row r="82" spans="2:65" s="6" customFormat="1" ht="15.75" customHeight="1" x14ac:dyDescent="0.3">
      <c r="B82" s="23"/>
      <c r="C82" s="148" t="s">
        <v>78</v>
      </c>
      <c r="D82" s="148" t="s">
        <v>134</v>
      </c>
      <c r="E82" s="146" t="s">
        <v>75</v>
      </c>
      <c r="F82" s="147" t="s">
        <v>799</v>
      </c>
      <c r="G82" s="148" t="s">
        <v>765</v>
      </c>
      <c r="H82" s="149">
        <v>104</v>
      </c>
      <c r="I82" s="150"/>
      <c r="J82" s="151">
        <f>ROUND($I$82*$H$82,1)</f>
        <v>0</v>
      </c>
      <c r="K82" s="147"/>
      <c r="L82" s="43"/>
      <c r="M82" s="152"/>
      <c r="N82" s="153" t="s">
        <v>38</v>
      </c>
      <c r="O82" s="24"/>
      <c r="P82" s="154">
        <f>$O$82*$H$82</f>
        <v>0</v>
      </c>
      <c r="Q82" s="154">
        <v>0</v>
      </c>
      <c r="R82" s="154">
        <f>$Q$82*$H$82</f>
        <v>0</v>
      </c>
      <c r="S82" s="154">
        <v>0</v>
      </c>
      <c r="T82" s="155">
        <f>$S$82*$H$82</f>
        <v>0</v>
      </c>
      <c r="AR82" s="89" t="s">
        <v>81</v>
      </c>
      <c r="AT82" s="89" t="s">
        <v>134</v>
      </c>
      <c r="AU82" s="89" t="s">
        <v>71</v>
      </c>
      <c r="AY82" s="89" t="s">
        <v>131</v>
      </c>
      <c r="BE82" s="156">
        <f>IF($N$82="základní",$J$82,0)</f>
        <v>0</v>
      </c>
      <c r="BF82" s="156">
        <f>IF($N$82="snížená",$J$82,0)</f>
        <v>0</v>
      </c>
      <c r="BG82" s="156">
        <f>IF($N$82="zákl. přenesená",$J$82,0)</f>
        <v>0</v>
      </c>
      <c r="BH82" s="156">
        <f>IF($N$82="sníž. přenesená",$J$82,0)</f>
        <v>0</v>
      </c>
      <c r="BI82" s="156">
        <f>IF($N$82="nulová",$J$82,0)</f>
        <v>0</v>
      </c>
      <c r="BJ82" s="89" t="s">
        <v>71</v>
      </c>
      <c r="BK82" s="156">
        <f>ROUND($I$82*$H$82,1)</f>
        <v>0</v>
      </c>
      <c r="BL82" s="89" t="s">
        <v>81</v>
      </c>
      <c r="BM82" s="89" t="s">
        <v>800</v>
      </c>
    </row>
    <row r="83" spans="2:65" s="6" customFormat="1" ht="15.75" customHeight="1" x14ac:dyDescent="0.3">
      <c r="B83" s="23"/>
      <c r="C83" s="148" t="s">
        <v>84</v>
      </c>
      <c r="D83" s="148" t="s">
        <v>134</v>
      </c>
      <c r="E83" s="146" t="s">
        <v>78</v>
      </c>
      <c r="F83" s="147" t="s">
        <v>801</v>
      </c>
      <c r="G83" s="148" t="s">
        <v>208</v>
      </c>
      <c r="H83" s="149">
        <v>8960</v>
      </c>
      <c r="I83" s="150"/>
      <c r="J83" s="151">
        <f>ROUND($I$83*$H$83,1)</f>
        <v>0</v>
      </c>
      <c r="K83" s="147"/>
      <c r="L83" s="43"/>
      <c r="M83" s="152"/>
      <c r="N83" s="153" t="s">
        <v>38</v>
      </c>
      <c r="O83" s="24"/>
      <c r="P83" s="154">
        <f>$O$83*$H$83</f>
        <v>0</v>
      </c>
      <c r="Q83" s="154">
        <v>0</v>
      </c>
      <c r="R83" s="154">
        <f>$Q$83*$H$83</f>
        <v>0</v>
      </c>
      <c r="S83" s="154">
        <v>0</v>
      </c>
      <c r="T83" s="155">
        <f>$S$83*$H$83</f>
        <v>0</v>
      </c>
      <c r="AR83" s="89" t="s">
        <v>81</v>
      </c>
      <c r="AT83" s="89" t="s">
        <v>134</v>
      </c>
      <c r="AU83" s="89" t="s">
        <v>71</v>
      </c>
      <c r="AY83" s="89" t="s">
        <v>131</v>
      </c>
      <c r="BE83" s="156">
        <f>IF($N$83="základní",$J$83,0)</f>
        <v>0</v>
      </c>
      <c r="BF83" s="156">
        <f>IF($N$83="snížená",$J$83,0)</f>
        <v>0</v>
      </c>
      <c r="BG83" s="156">
        <f>IF($N$83="zákl. přenesená",$J$83,0)</f>
        <v>0</v>
      </c>
      <c r="BH83" s="156">
        <f>IF($N$83="sníž. přenesená",$J$83,0)</f>
        <v>0</v>
      </c>
      <c r="BI83" s="156">
        <f>IF($N$83="nulová",$J$83,0)</f>
        <v>0</v>
      </c>
      <c r="BJ83" s="89" t="s">
        <v>71</v>
      </c>
      <c r="BK83" s="156">
        <f>ROUND($I$83*$H$83,1)</f>
        <v>0</v>
      </c>
      <c r="BL83" s="89" t="s">
        <v>81</v>
      </c>
      <c r="BM83" s="89" t="s">
        <v>802</v>
      </c>
    </row>
    <row r="84" spans="2:65" s="6" customFormat="1" ht="15.75" customHeight="1" x14ac:dyDescent="0.3">
      <c r="B84" s="23"/>
      <c r="C84" s="148" t="s">
        <v>132</v>
      </c>
      <c r="D84" s="148" t="s">
        <v>134</v>
      </c>
      <c r="E84" s="146" t="s">
        <v>81</v>
      </c>
      <c r="F84" s="147" t="s">
        <v>803</v>
      </c>
      <c r="G84" s="148" t="s">
        <v>765</v>
      </c>
      <c r="H84" s="149">
        <v>7</v>
      </c>
      <c r="I84" s="150"/>
      <c r="J84" s="151">
        <f>ROUND($I$84*$H$84,1)</f>
        <v>0</v>
      </c>
      <c r="K84" s="147"/>
      <c r="L84" s="43"/>
      <c r="M84" s="152"/>
      <c r="N84" s="153" t="s">
        <v>38</v>
      </c>
      <c r="O84" s="24"/>
      <c r="P84" s="154">
        <f>$O$84*$H$84</f>
        <v>0</v>
      </c>
      <c r="Q84" s="154">
        <v>0</v>
      </c>
      <c r="R84" s="154">
        <f>$Q$84*$H$84</f>
        <v>0</v>
      </c>
      <c r="S84" s="154">
        <v>0</v>
      </c>
      <c r="T84" s="155">
        <f>$S$84*$H$84</f>
        <v>0</v>
      </c>
      <c r="AR84" s="89" t="s">
        <v>81</v>
      </c>
      <c r="AT84" s="89" t="s">
        <v>134</v>
      </c>
      <c r="AU84" s="89" t="s">
        <v>71</v>
      </c>
      <c r="AY84" s="89" t="s">
        <v>131</v>
      </c>
      <c r="BE84" s="156">
        <f>IF($N$84="základní",$J$84,0)</f>
        <v>0</v>
      </c>
      <c r="BF84" s="156">
        <f>IF($N$84="snížená",$J$84,0)</f>
        <v>0</v>
      </c>
      <c r="BG84" s="156">
        <f>IF($N$84="zákl. přenesená",$J$84,0)</f>
        <v>0</v>
      </c>
      <c r="BH84" s="156">
        <f>IF($N$84="sníž. přenesená",$J$84,0)</f>
        <v>0</v>
      </c>
      <c r="BI84" s="156">
        <f>IF($N$84="nulová",$J$84,0)</f>
        <v>0</v>
      </c>
      <c r="BJ84" s="89" t="s">
        <v>71</v>
      </c>
      <c r="BK84" s="156">
        <f>ROUND($I$84*$H$84,1)</f>
        <v>0</v>
      </c>
      <c r="BL84" s="89" t="s">
        <v>81</v>
      </c>
      <c r="BM84" s="89" t="s">
        <v>804</v>
      </c>
    </row>
    <row r="85" spans="2:65" s="6" customFormat="1" ht="15.75" customHeight="1" x14ac:dyDescent="0.3">
      <c r="B85" s="23"/>
      <c r="C85" s="148" t="s">
        <v>205</v>
      </c>
      <c r="D85" s="148" t="s">
        <v>134</v>
      </c>
      <c r="E85" s="146" t="s">
        <v>84</v>
      </c>
      <c r="F85" s="147" t="s">
        <v>805</v>
      </c>
      <c r="G85" s="148" t="s">
        <v>765</v>
      </c>
      <c r="H85" s="149">
        <v>315</v>
      </c>
      <c r="I85" s="150"/>
      <c r="J85" s="151">
        <f>ROUND($I$85*$H$85,1)</f>
        <v>0</v>
      </c>
      <c r="K85" s="147"/>
      <c r="L85" s="43"/>
      <c r="M85" s="152"/>
      <c r="N85" s="153" t="s">
        <v>38</v>
      </c>
      <c r="O85" s="24"/>
      <c r="P85" s="154">
        <f>$O$85*$H$85</f>
        <v>0</v>
      </c>
      <c r="Q85" s="154">
        <v>0</v>
      </c>
      <c r="R85" s="154">
        <f>$Q$85*$H$85</f>
        <v>0</v>
      </c>
      <c r="S85" s="154">
        <v>0</v>
      </c>
      <c r="T85" s="155">
        <f>$S$85*$H$85</f>
        <v>0</v>
      </c>
      <c r="AR85" s="89" t="s">
        <v>81</v>
      </c>
      <c r="AT85" s="89" t="s">
        <v>134</v>
      </c>
      <c r="AU85" s="89" t="s">
        <v>71</v>
      </c>
      <c r="AY85" s="89" t="s">
        <v>131</v>
      </c>
      <c r="BE85" s="156">
        <f>IF($N$85="základní",$J$85,0)</f>
        <v>0</v>
      </c>
      <c r="BF85" s="156">
        <f>IF($N$85="snížená",$J$85,0)</f>
        <v>0</v>
      </c>
      <c r="BG85" s="156">
        <f>IF($N$85="zákl. přenesená",$J$85,0)</f>
        <v>0</v>
      </c>
      <c r="BH85" s="156">
        <f>IF($N$85="sníž. přenesená",$J$85,0)</f>
        <v>0</v>
      </c>
      <c r="BI85" s="156">
        <f>IF($N$85="nulová",$J$85,0)</f>
        <v>0</v>
      </c>
      <c r="BJ85" s="89" t="s">
        <v>71</v>
      </c>
      <c r="BK85" s="156">
        <f>ROUND($I$85*$H$85,1)</f>
        <v>0</v>
      </c>
      <c r="BL85" s="89" t="s">
        <v>81</v>
      </c>
      <c r="BM85" s="89" t="s">
        <v>806</v>
      </c>
    </row>
    <row r="86" spans="2:65" s="6" customFormat="1" ht="15.75" customHeight="1" x14ac:dyDescent="0.3">
      <c r="B86" s="23"/>
      <c r="C86" s="148" t="s">
        <v>228</v>
      </c>
      <c r="D86" s="148" t="s">
        <v>134</v>
      </c>
      <c r="E86" s="146" t="s">
        <v>132</v>
      </c>
      <c r="F86" s="147" t="s">
        <v>807</v>
      </c>
      <c r="G86" s="148" t="s">
        <v>371</v>
      </c>
      <c r="H86" s="149">
        <v>2300</v>
      </c>
      <c r="I86" s="150"/>
      <c r="J86" s="151">
        <f>ROUND($I$86*$H$86,1)</f>
        <v>0</v>
      </c>
      <c r="K86" s="147"/>
      <c r="L86" s="43"/>
      <c r="M86" s="152"/>
      <c r="N86" s="153" t="s">
        <v>38</v>
      </c>
      <c r="O86" s="24"/>
      <c r="P86" s="154">
        <f>$O$86*$H$86</f>
        <v>0</v>
      </c>
      <c r="Q86" s="154">
        <v>0</v>
      </c>
      <c r="R86" s="154">
        <f>$Q$86*$H$86</f>
        <v>0</v>
      </c>
      <c r="S86" s="154">
        <v>0</v>
      </c>
      <c r="T86" s="155">
        <f>$S$86*$H$86</f>
        <v>0</v>
      </c>
      <c r="AR86" s="89" t="s">
        <v>81</v>
      </c>
      <c r="AT86" s="89" t="s">
        <v>134</v>
      </c>
      <c r="AU86" s="89" t="s">
        <v>71</v>
      </c>
      <c r="AY86" s="89" t="s">
        <v>131</v>
      </c>
      <c r="BE86" s="156">
        <f>IF($N$86="základní",$J$86,0)</f>
        <v>0</v>
      </c>
      <c r="BF86" s="156">
        <f>IF($N$86="snížená",$J$86,0)</f>
        <v>0</v>
      </c>
      <c r="BG86" s="156">
        <f>IF($N$86="zákl. přenesená",$J$86,0)</f>
        <v>0</v>
      </c>
      <c r="BH86" s="156">
        <f>IF($N$86="sníž. přenesená",$J$86,0)</f>
        <v>0</v>
      </c>
      <c r="BI86" s="156">
        <f>IF($N$86="nulová",$J$86,0)</f>
        <v>0</v>
      </c>
      <c r="BJ86" s="89" t="s">
        <v>71</v>
      </c>
      <c r="BK86" s="156">
        <f>ROUND($I$86*$H$86,1)</f>
        <v>0</v>
      </c>
      <c r="BL86" s="89" t="s">
        <v>81</v>
      </c>
      <c r="BM86" s="89" t="s">
        <v>808</v>
      </c>
    </row>
    <row r="87" spans="2:65" s="6" customFormat="1" ht="15.75" customHeight="1" x14ac:dyDescent="0.3">
      <c r="B87" s="23"/>
      <c r="C87" s="148" t="s">
        <v>226</v>
      </c>
      <c r="D87" s="148" t="s">
        <v>134</v>
      </c>
      <c r="E87" s="146" t="s">
        <v>205</v>
      </c>
      <c r="F87" s="147" t="s">
        <v>809</v>
      </c>
      <c r="G87" s="148" t="s">
        <v>371</v>
      </c>
      <c r="H87" s="149">
        <v>200</v>
      </c>
      <c r="I87" s="150"/>
      <c r="J87" s="151">
        <f>ROUND($I$87*$H$87,1)</f>
        <v>0</v>
      </c>
      <c r="K87" s="147"/>
      <c r="L87" s="43"/>
      <c r="M87" s="152"/>
      <c r="N87" s="153" t="s">
        <v>38</v>
      </c>
      <c r="O87" s="24"/>
      <c r="P87" s="154">
        <f>$O$87*$H$87</f>
        <v>0</v>
      </c>
      <c r="Q87" s="154">
        <v>0</v>
      </c>
      <c r="R87" s="154">
        <f>$Q$87*$H$87</f>
        <v>0</v>
      </c>
      <c r="S87" s="154">
        <v>0</v>
      </c>
      <c r="T87" s="155">
        <f>$S$87*$H$87</f>
        <v>0</v>
      </c>
      <c r="AR87" s="89" t="s">
        <v>81</v>
      </c>
      <c r="AT87" s="89" t="s">
        <v>134</v>
      </c>
      <c r="AU87" s="89" t="s">
        <v>71</v>
      </c>
      <c r="AY87" s="89" t="s">
        <v>131</v>
      </c>
      <c r="BE87" s="156">
        <f>IF($N$87="základní",$J$87,0)</f>
        <v>0</v>
      </c>
      <c r="BF87" s="156">
        <f>IF($N$87="snížená",$J$87,0)</f>
        <v>0</v>
      </c>
      <c r="BG87" s="156">
        <f>IF($N$87="zákl. přenesená",$J$87,0)</f>
        <v>0</v>
      </c>
      <c r="BH87" s="156">
        <f>IF($N$87="sníž. přenesená",$J$87,0)</f>
        <v>0</v>
      </c>
      <c r="BI87" s="156">
        <f>IF($N$87="nulová",$J$87,0)</f>
        <v>0</v>
      </c>
      <c r="BJ87" s="89" t="s">
        <v>71</v>
      </c>
      <c r="BK87" s="156">
        <f>ROUND($I$87*$H$87,1)</f>
        <v>0</v>
      </c>
      <c r="BL87" s="89" t="s">
        <v>81</v>
      </c>
      <c r="BM87" s="89" t="s">
        <v>810</v>
      </c>
    </row>
    <row r="88" spans="2:65" s="132" customFormat="1" ht="37.5" customHeight="1" x14ac:dyDescent="0.35">
      <c r="B88" s="133"/>
      <c r="C88" s="134"/>
      <c r="D88" s="134" t="s">
        <v>66</v>
      </c>
      <c r="E88" s="135" t="s">
        <v>770</v>
      </c>
      <c r="F88" s="135" t="s">
        <v>756</v>
      </c>
      <c r="G88" s="134"/>
      <c r="H88" s="134"/>
      <c r="J88" s="136">
        <f>$BK$88</f>
        <v>0</v>
      </c>
      <c r="K88" s="134"/>
      <c r="L88" s="137"/>
      <c r="M88" s="138"/>
      <c r="N88" s="134"/>
      <c r="O88" s="134"/>
      <c r="P88" s="139">
        <f>SUM($P$89:$P$92)</f>
        <v>0</v>
      </c>
      <c r="Q88" s="134"/>
      <c r="R88" s="139">
        <f>SUM($R$89:$R$92)</f>
        <v>0</v>
      </c>
      <c r="S88" s="134"/>
      <c r="T88" s="140">
        <f>SUM($T$89:$T$92)</f>
        <v>0</v>
      </c>
      <c r="AR88" s="141" t="s">
        <v>71</v>
      </c>
      <c r="AT88" s="141" t="s">
        <v>66</v>
      </c>
      <c r="AU88" s="141" t="s">
        <v>67</v>
      </c>
      <c r="AY88" s="141" t="s">
        <v>131</v>
      </c>
      <c r="BK88" s="142">
        <f>SUM($BK$89:$BK$92)</f>
        <v>0</v>
      </c>
    </row>
    <row r="89" spans="2:65" s="6" customFormat="1" ht="15.75" customHeight="1" x14ac:dyDescent="0.3">
      <c r="B89" s="23"/>
      <c r="C89" s="148" t="s">
        <v>249</v>
      </c>
      <c r="D89" s="148" t="s">
        <v>134</v>
      </c>
      <c r="E89" s="146" t="s">
        <v>228</v>
      </c>
      <c r="F89" s="147" t="s">
        <v>758</v>
      </c>
      <c r="G89" s="148" t="s">
        <v>208</v>
      </c>
      <c r="H89" s="149">
        <v>240</v>
      </c>
      <c r="I89" s="150"/>
      <c r="J89" s="151">
        <f>ROUND($I$89*$H$89,1)</f>
        <v>0</v>
      </c>
      <c r="K89" s="147"/>
      <c r="L89" s="43"/>
      <c r="M89" s="152"/>
      <c r="N89" s="153" t="s">
        <v>38</v>
      </c>
      <c r="O89" s="24"/>
      <c r="P89" s="154">
        <f>$O$89*$H$89</f>
        <v>0</v>
      </c>
      <c r="Q89" s="154">
        <v>0</v>
      </c>
      <c r="R89" s="154">
        <f>$Q$89*$H$89</f>
        <v>0</v>
      </c>
      <c r="S89" s="154">
        <v>0</v>
      </c>
      <c r="T89" s="155">
        <f>$S$89*$H$89</f>
        <v>0</v>
      </c>
      <c r="AR89" s="89" t="s">
        <v>81</v>
      </c>
      <c r="AT89" s="89" t="s">
        <v>134</v>
      </c>
      <c r="AU89" s="89" t="s">
        <v>71</v>
      </c>
      <c r="AY89" s="89" t="s">
        <v>131</v>
      </c>
      <c r="BE89" s="156">
        <f>IF($N$89="základní",$J$89,0)</f>
        <v>0</v>
      </c>
      <c r="BF89" s="156">
        <f>IF($N$89="snížená",$J$89,0)</f>
        <v>0</v>
      </c>
      <c r="BG89" s="156">
        <f>IF($N$89="zákl. přenesená",$J$89,0)</f>
        <v>0</v>
      </c>
      <c r="BH89" s="156">
        <f>IF($N$89="sníž. přenesená",$J$89,0)</f>
        <v>0</v>
      </c>
      <c r="BI89" s="156">
        <f>IF($N$89="nulová",$J$89,0)</f>
        <v>0</v>
      </c>
      <c r="BJ89" s="89" t="s">
        <v>71</v>
      </c>
      <c r="BK89" s="156">
        <f>ROUND($I$89*$H$89,1)</f>
        <v>0</v>
      </c>
      <c r="BL89" s="89" t="s">
        <v>81</v>
      </c>
      <c r="BM89" s="89" t="s">
        <v>811</v>
      </c>
    </row>
    <row r="90" spans="2:65" s="6" customFormat="1" ht="15.75" customHeight="1" x14ac:dyDescent="0.3">
      <c r="B90" s="23"/>
      <c r="C90" s="148" t="s">
        <v>254</v>
      </c>
      <c r="D90" s="148" t="s">
        <v>134</v>
      </c>
      <c r="E90" s="146" t="s">
        <v>226</v>
      </c>
      <c r="F90" s="147" t="s">
        <v>761</v>
      </c>
      <c r="G90" s="148" t="s">
        <v>137</v>
      </c>
      <c r="H90" s="149">
        <v>5</v>
      </c>
      <c r="I90" s="150"/>
      <c r="J90" s="151">
        <f>ROUND($I$90*$H$90,1)</f>
        <v>0</v>
      </c>
      <c r="K90" s="147"/>
      <c r="L90" s="43"/>
      <c r="M90" s="152"/>
      <c r="N90" s="153" t="s">
        <v>38</v>
      </c>
      <c r="O90" s="24"/>
      <c r="P90" s="154">
        <f>$O$90*$H$90</f>
        <v>0</v>
      </c>
      <c r="Q90" s="154">
        <v>0</v>
      </c>
      <c r="R90" s="154">
        <f>$Q$90*$H$90</f>
        <v>0</v>
      </c>
      <c r="S90" s="154">
        <v>0</v>
      </c>
      <c r="T90" s="155">
        <f>$S$90*$H$90</f>
        <v>0</v>
      </c>
      <c r="AR90" s="89" t="s">
        <v>81</v>
      </c>
      <c r="AT90" s="89" t="s">
        <v>134</v>
      </c>
      <c r="AU90" s="89" t="s">
        <v>71</v>
      </c>
      <c r="AY90" s="89" t="s">
        <v>131</v>
      </c>
      <c r="BE90" s="156">
        <f>IF($N$90="základní",$J$90,0)</f>
        <v>0</v>
      </c>
      <c r="BF90" s="156">
        <f>IF($N$90="snížená",$J$90,0)</f>
        <v>0</v>
      </c>
      <c r="BG90" s="156">
        <f>IF($N$90="zákl. přenesená",$J$90,0)</f>
        <v>0</v>
      </c>
      <c r="BH90" s="156">
        <f>IF($N$90="sníž. přenesená",$J$90,0)</f>
        <v>0</v>
      </c>
      <c r="BI90" s="156">
        <f>IF($N$90="nulová",$J$90,0)</f>
        <v>0</v>
      </c>
      <c r="BJ90" s="89" t="s">
        <v>71</v>
      </c>
      <c r="BK90" s="156">
        <f>ROUND($I$90*$H$90,1)</f>
        <v>0</v>
      </c>
      <c r="BL90" s="89" t="s">
        <v>81</v>
      </c>
      <c r="BM90" s="89" t="s">
        <v>812</v>
      </c>
    </row>
    <row r="91" spans="2:65" s="6" customFormat="1" ht="15.75" customHeight="1" x14ac:dyDescent="0.3">
      <c r="B91" s="23"/>
      <c r="C91" s="148" t="s">
        <v>258</v>
      </c>
      <c r="D91" s="148" t="s">
        <v>134</v>
      </c>
      <c r="E91" s="146" t="s">
        <v>238</v>
      </c>
      <c r="F91" s="147" t="s">
        <v>764</v>
      </c>
      <c r="G91" s="148" t="s">
        <v>765</v>
      </c>
      <c r="H91" s="149">
        <v>12</v>
      </c>
      <c r="I91" s="150"/>
      <c r="J91" s="151">
        <f>ROUND($I$91*$H$91,1)</f>
        <v>0</v>
      </c>
      <c r="K91" s="147"/>
      <c r="L91" s="43"/>
      <c r="M91" s="152"/>
      <c r="N91" s="153" t="s">
        <v>38</v>
      </c>
      <c r="O91" s="24"/>
      <c r="P91" s="154">
        <f>$O$91*$H$91</f>
        <v>0</v>
      </c>
      <c r="Q91" s="154">
        <v>0</v>
      </c>
      <c r="R91" s="154">
        <f>$Q$91*$H$91</f>
        <v>0</v>
      </c>
      <c r="S91" s="154">
        <v>0</v>
      </c>
      <c r="T91" s="155">
        <f>$S$91*$H$91</f>
        <v>0</v>
      </c>
      <c r="AR91" s="89" t="s">
        <v>81</v>
      </c>
      <c r="AT91" s="89" t="s">
        <v>134</v>
      </c>
      <c r="AU91" s="89" t="s">
        <v>71</v>
      </c>
      <c r="AY91" s="89" t="s">
        <v>131</v>
      </c>
      <c r="BE91" s="156">
        <f>IF($N$91="základní",$J$91,0)</f>
        <v>0</v>
      </c>
      <c r="BF91" s="156">
        <f>IF($N$91="snížená",$J$91,0)</f>
        <v>0</v>
      </c>
      <c r="BG91" s="156">
        <f>IF($N$91="zákl. přenesená",$J$91,0)</f>
        <v>0</v>
      </c>
      <c r="BH91" s="156">
        <f>IF($N$91="sníž. přenesená",$J$91,0)</f>
        <v>0</v>
      </c>
      <c r="BI91" s="156">
        <f>IF($N$91="nulová",$J$91,0)</f>
        <v>0</v>
      </c>
      <c r="BJ91" s="89" t="s">
        <v>71</v>
      </c>
      <c r="BK91" s="156">
        <f>ROUND($I$91*$H$91,1)</f>
        <v>0</v>
      </c>
      <c r="BL91" s="89" t="s">
        <v>81</v>
      </c>
      <c r="BM91" s="89" t="s">
        <v>813</v>
      </c>
    </row>
    <row r="92" spans="2:65" s="6" customFormat="1" ht="15.75" customHeight="1" x14ac:dyDescent="0.3">
      <c r="B92" s="23"/>
      <c r="C92" s="148" t="s">
        <v>8</v>
      </c>
      <c r="D92" s="148" t="s">
        <v>134</v>
      </c>
      <c r="E92" s="146" t="s">
        <v>242</v>
      </c>
      <c r="F92" s="147" t="s">
        <v>768</v>
      </c>
      <c r="G92" s="148" t="s">
        <v>137</v>
      </c>
      <c r="H92" s="149">
        <v>0.6</v>
      </c>
      <c r="I92" s="150"/>
      <c r="J92" s="151">
        <f>ROUND($I$92*$H$92,1)</f>
        <v>0</v>
      </c>
      <c r="K92" s="147"/>
      <c r="L92" s="43"/>
      <c r="M92" s="152"/>
      <c r="N92" s="153" t="s">
        <v>38</v>
      </c>
      <c r="O92" s="24"/>
      <c r="P92" s="154">
        <f>$O$92*$H$92</f>
        <v>0</v>
      </c>
      <c r="Q92" s="154">
        <v>0</v>
      </c>
      <c r="R92" s="154">
        <f>$Q$92*$H$92</f>
        <v>0</v>
      </c>
      <c r="S92" s="154">
        <v>0</v>
      </c>
      <c r="T92" s="155">
        <f>$S$92*$H$92</f>
        <v>0</v>
      </c>
      <c r="AR92" s="89" t="s">
        <v>81</v>
      </c>
      <c r="AT92" s="89" t="s">
        <v>134</v>
      </c>
      <c r="AU92" s="89" t="s">
        <v>71</v>
      </c>
      <c r="AY92" s="89" t="s">
        <v>131</v>
      </c>
      <c r="BE92" s="156">
        <f>IF($N$92="základní",$J$92,0)</f>
        <v>0</v>
      </c>
      <c r="BF92" s="156">
        <f>IF($N$92="snížená",$J$92,0)</f>
        <v>0</v>
      </c>
      <c r="BG92" s="156">
        <f>IF($N$92="zákl. přenesená",$J$92,0)</f>
        <v>0</v>
      </c>
      <c r="BH92" s="156">
        <f>IF($N$92="sníž. přenesená",$J$92,0)</f>
        <v>0</v>
      </c>
      <c r="BI92" s="156">
        <f>IF($N$92="nulová",$J$92,0)</f>
        <v>0</v>
      </c>
      <c r="BJ92" s="89" t="s">
        <v>71</v>
      </c>
      <c r="BK92" s="156">
        <f>ROUND($I$92*$H$92,1)</f>
        <v>0</v>
      </c>
      <c r="BL92" s="89" t="s">
        <v>81</v>
      </c>
      <c r="BM92" s="89" t="s">
        <v>814</v>
      </c>
    </row>
    <row r="93" spans="2:65" s="132" customFormat="1" ht="37.5" customHeight="1" x14ac:dyDescent="0.35">
      <c r="B93" s="133"/>
      <c r="C93" s="134"/>
      <c r="D93" s="134" t="s">
        <v>66</v>
      </c>
      <c r="E93" s="135" t="s">
        <v>781</v>
      </c>
      <c r="F93" s="135" t="s">
        <v>782</v>
      </c>
      <c r="G93" s="134"/>
      <c r="H93" s="134"/>
      <c r="J93" s="136">
        <f>$BK$93</f>
        <v>0</v>
      </c>
      <c r="K93" s="134"/>
      <c r="L93" s="137"/>
      <c r="M93" s="138"/>
      <c r="N93" s="134"/>
      <c r="O93" s="134"/>
      <c r="P93" s="139">
        <f>$P$94</f>
        <v>0</v>
      </c>
      <c r="Q93" s="134"/>
      <c r="R93" s="139">
        <f>$R$94</f>
        <v>0</v>
      </c>
      <c r="S93" s="134"/>
      <c r="T93" s="140">
        <f>$T$94</f>
        <v>0</v>
      </c>
      <c r="AR93" s="141" t="s">
        <v>71</v>
      </c>
      <c r="AT93" s="141" t="s">
        <v>66</v>
      </c>
      <c r="AU93" s="141" t="s">
        <v>67</v>
      </c>
      <c r="AY93" s="141" t="s">
        <v>131</v>
      </c>
      <c r="BK93" s="142">
        <f>$BK$94</f>
        <v>0</v>
      </c>
    </row>
    <row r="94" spans="2:65" s="6" customFormat="1" ht="15.75" customHeight="1" x14ac:dyDescent="0.3">
      <c r="B94" s="23"/>
      <c r="C94" s="148" t="s">
        <v>249</v>
      </c>
      <c r="D94" s="148" t="s">
        <v>134</v>
      </c>
      <c r="E94" s="146" t="s">
        <v>249</v>
      </c>
      <c r="F94" s="147" t="s">
        <v>791</v>
      </c>
      <c r="G94" s="148" t="s">
        <v>785</v>
      </c>
      <c r="H94" s="149">
        <v>12</v>
      </c>
      <c r="I94" s="150"/>
      <c r="J94" s="151">
        <f>ROUND($I$94*$H$94,1)</f>
        <v>0</v>
      </c>
      <c r="K94" s="147"/>
      <c r="L94" s="43"/>
      <c r="M94" s="152"/>
      <c r="N94" s="202" t="s">
        <v>38</v>
      </c>
      <c r="O94" s="203"/>
      <c r="P94" s="204">
        <f>$O$94*$H$94</f>
        <v>0</v>
      </c>
      <c r="Q94" s="204">
        <v>0</v>
      </c>
      <c r="R94" s="204">
        <f>$Q$94*$H$94</f>
        <v>0</v>
      </c>
      <c r="S94" s="204">
        <v>0</v>
      </c>
      <c r="T94" s="205">
        <f>$S$94*$H$94</f>
        <v>0</v>
      </c>
      <c r="AR94" s="89" t="s">
        <v>81</v>
      </c>
      <c r="AT94" s="89" t="s">
        <v>134</v>
      </c>
      <c r="AU94" s="89" t="s">
        <v>71</v>
      </c>
      <c r="AY94" s="89" t="s">
        <v>131</v>
      </c>
      <c r="BE94" s="156">
        <f>IF($N$94="základní",$J$94,0)</f>
        <v>0</v>
      </c>
      <c r="BF94" s="156">
        <f>IF($N$94="snížená",$J$94,0)</f>
        <v>0</v>
      </c>
      <c r="BG94" s="156">
        <f>IF($N$94="zákl. přenesená",$J$94,0)</f>
        <v>0</v>
      </c>
      <c r="BH94" s="156">
        <f>IF($N$94="sníž. přenesená",$J$94,0)</f>
        <v>0</v>
      </c>
      <c r="BI94" s="156">
        <f>IF($N$94="nulová",$J$94,0)</f>
        <v>0</v>
      </c>
      <c r="BJ94" s="89" t="s">
        <v>71</v>
      </c>
      <c r="BK94" s="156">
        <f>ROUND($I$94*$H$94,1)</f>
        <v>0</v>
      </c>
      <c r="BL94" s="89" t="s">
        <v>81</v>
      </c>
      <c r="BM94" s="89" t="s">
        <v>815</v>
      </c>
    </row>
    <row r="95" spans="2:65" s="6" customFormat="1" ht="7.5" customHeight="1" x14ac:dyDescent="0.3">
      <c r="B95" s="38"/>
      <c r="C95" s="39"/>
      <c r="D95" s="39"/>
      <c r="E95" s="39"/>
      <c r="F95" s="39"/>
      <c r="G95" s="39"/>
      <c r="H95" s="39"/>
      <c r="I95" s="101"/>
      <c r="J95" s="39"/>
      <c r="K95" s="39"/>
      <c r="L95" s="43"/>
    </row>
    <row r="753" s="2" customFormat="1" ht="14.25" customHeight="1" x14ac:dyDescent="0.3"/>
  </sheetData>
  <sheetProtection password="CC35" sheet="1" objects="1" scenarios="1" formatColumns="0" formatRows="0" sort="0" autoFilter="0"/>
  <autoFilter ref="C78:K78"/>
  <mergeCells count="9">
    <mergeCell ref="E71:H71"/>
    <mergeCell ref="G1:H1"/>
    <mergeCell ref="L2:V2"/>
    <mergeCell ref="E7:H7"/>
    <mergeCell ref="E9:H9"/>
    <mergeCell ref="E24:H24"/>
    <mergeCell ref="E45:H45"/>
    <mergeCell ref="E47:H47"/>
    <mergeCell ref="E69:H69"/>
  </mergeCells>
  <hyperlinks>
    <hyperlink ref="F1:G1" location="C2" tooltip="Krycí list soupisu" display="1) Krycí list soupisu"/>
    <hyperlink ref="G1:H1" location="C54" tooltip="Rekapitulace" display="2) Rekapitulace"/>
    <hyperlink ref="J1" location="C78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5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2"/>
      <c r="C1" s="212"/>
      <c r="D1" s="211" t="s">
        <v>1</v>
      </c>
      <c r="E1" s="212"/>
      <c r="F1" s="213" t="s">
        <v>987</v>
      </c>
      <c r="G1" s="336" t="s">
        <v>988</v>
      </c>
      <c r="H1" s="336"/>
      <c r="I1" s="212"/>
      <c r="J1" s="213" t="s">
        <v>989</v>
      </c>
      <c r="K1" s="211" t="s">
        <v>87</v>
      </c>
      <c r="L1" s="213" t="s">
        <v>990</v>
      </c>
      <c r="M1" s="213"/>
      <c r="N1" s="213"/>
      <c r="O1" s="213"/>
      <c r="P1" s="213"/>
      <c r="Q1" s="213"/>
      <c r="R1" s="213"/>
      <c r="S1" s="213"/>
      <c r="T1" s="213"/>
      <c r="U1" s="209"/>
      <c r="V1" s="209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5"/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2" t="s">
        <v>83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75</v>
      </c>
    </row>
    <row r="4" spans="1:256" s="2" customFormat="1" ht="37.5" customHeight="1" x14ac:dyDescent="0.3">
      <c r="B4" s="10"/>
      <c r="C4" s="11"/>
      <c r="D4" s="12" t="s">
        <v>88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7" t="str">
        <f>'Rekapitulace stavby'!$K$6</f>
        <v>Rekonstrukce ubytovny č. 77, Generály Píky, Brno</v>
      </c>
      <c r="F7" s="304"/>
      <c r="G7" s="304"/>
      <c r="H7" s="304"/>
      <c r="J7" s="11"/>
      <c r="K7" s="13"/>
    </row>
    <row r="8" spans="1:256" s="6" customFormat="1" ht="15.75" customHeight="1" x14ac:dyDescent="0.3">
      <c r="B8" s="23"/>
      <c r="C8" s="24"/>
      <c r="D8" s="19" t="s">
        <v>89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9" t="s">
        <v>816</v>
      </c>
      <c r="F9" s="311"/>
      <c r="G9" s="311"/>
      <c r="H9" s="311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20</v>
      </c>
      <c r="E12" s="24"/>
      <c r="F12" s="17" t="s">
        <v>21</v>
      </c>
      <c r="G12" s="24"/>
      <c r="H12" s="24"/>
      <c r="I12" s="88" t="s">
        <v>22</v>
      </c>
      <c r="J12" s="52" t="str">
        <f>'Rekapitulace stavby'!$AN$8</f>
        <v>09.11.2016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24</v>
      </c>
      <c r="E14" s="24"/>
      <c r="F14" s="24"/>
      <c r="G14" s="24"/>
      <c r="H14" s="24"/>
      <c r="I14" s="88" t="s">
        <v>25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21</v>
      </c>
      <c r="F15" s="24"/>
      <c r="G15" s="24"/>
      <c r="H15" s="24"/>
      <c r="I15" s="88" t="s">
        <v>26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27</v>
      </c>
      <c r="E17" s="24"/>
      <c r="F17" s="24"/>
      <c r="G17" s="24"/>
      <c r="H17" s="24"/>
      <c r="I17" s="88" t="s">
        <v>25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26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29</v>
      </c>
      <c r="E20" s="24"/>
      <c r="F20" s="24"/>
      <c r="G20" s="24"/>
      <c r="H20" s="24"/>
      <c r="I20" s="88" t="s">
        <v>25</v>
      </c>
      <c r="J20" s="17"/>
      <c r="K20" s="27"/>
    </row>
    <row r="21" spans="2:11" s="6" customFormat="1" ht="18.75" customHeight="1" x14ac:dyDescent="0.3">
      <c r="B21" s="23"/>
      <c r="C21" s="24"/>
      <c r="D21" s="24"/>
      <c r="E21" s="17" t="s">
        <v>21</v>
      </c>
      <c r="F21" s="24"/>
      <c r="G21" s="24"/>
      <c r="H21" s="24"/>
      <c r="I21" s="88" t="s">
        <v>26</v>
      </c>
      <c r="J21" s="17"/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32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7"/>
      <c r="F24" s="338"/>
      <c r="G24" s="338"/>
      <c r="H24" s="338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33</v>
      </c>
      <c r="E27" s="24"/>
      <c r="F27" s="24"/>
      <c r="G27" s="24"/>
      <c r="H27" s="24"/>
      <c r="J27" s="67">
        <f>ROUND($J$85,2)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35</v>
      </c>
      <c r="G29" s="24"/>
      <c r="H29" s="24"/>
      <c r="I29" s="95" t="s">
        <v>34</v>
      </c>
      <c r="J29" s="28" t="s">
        <v>36</v>
      </c>
      <c r="K29" s="27"/>
    </row>
    <row r="30" spans="2:11" s="6" customFormat="1" ht="15" customHeight="1" x14ac:dyDescent="0.3">
      <c r="B30" s="23"/>
      <c r="C30" s="24"/>
      <c r="D30" s="30" t="s">
        <v>37</v>
      </c>
      <c r="E30" s="30" t="s">
        <v>38</v>
      </c>
      <c r="F30" s="96">
        <f>ROUND(SUM($BE$85:$BE$213),2)</f>
        <v>0</v>
      </c>
      <c r="G30" s="24"/>
      <c r="H30" s="24"/>
      <c r="I30" s="97">
        <v>0.21</v>
      </c>
      <c r="J30" s="96">
        <f>ROUND(ROUND((SUM($BE$85:$BE$213)),2)*$I$30,2)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39</v>
      </c>
      <c r="F31" s="96">
        <f>ROUND(SUM($BF$85:$BF$213),2)</f>
        <v>0</v>
      </c>
      <c r="G31" s="24"/>
      <c r="H31" s="24"/>
      <c r="I31" s="97">
        <v>0.15</v>
      </c>
      <c r="J31" s="96">
        <f>ROUND(ROUND((SUM($BF$85:$BF$213)),2)*$I$31,2)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40</v>
      </c>
      <c r="F32" s="96">
        <f>ROUND(SUM($BG$85:$BG$213),2)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41</v>
      </c>
      <c r="F33" s="96">
        <f>ROUND(SUM($BH$85:$BH$213),2)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42</v>
      </c>
      <c r="F34" s="96">
        <f>ROUND(SUM($BI$85:$BI$213),2)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43</v>
      </c>
      <c r="E36" s="34"/>
      <c r="F36" s="34"/>
      <c r="G36" s="98" t="s">
        <v>44</v>
      </c>
      <c r="H36" s="35" t="s">
        <v>45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91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7" t="str">
        <f>$E$7</f>
        <v>Rekonstrukce ubytovny č. 77, Generály Píky, Brno</v>
      </c>
      <c r="F45" s="311"/>
      <c r="G45" s="311"/>
      <c r="H45" s="311"/>
      <c r="J45" s="24"/>
      <c r="K45" s="27"/>
    </row>
    <row r="46" spans="2:11" s="6" customFormat="1" ht="15" customHeight="1" x14ac:dyDescent="0.3">
      <c r="B46" s="23"/>
      <c r="C46" s="19" t="s">
        <v>89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9" t="str">
        <f>$E$9</f>
        <v>4 - Zdravotechnika</v>
      </c>
      <c r="F47" s="311"/>
      <c r="G47" s="311"/>
      <c r="H47" s="311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20</v>
      </c>
      <c r="D49" s="24"/>
      <c r="E49" s="24"/>
      <c r="F49" s="17" t="str">
        <f>$F$12</f>
        <v xml:space="preserve"> </v>
      </c>
      <c r="G49" s="24"/>
      <c r="H49" s="24"/>
      <c r="I49" s="88" t="s">
        <v>22</v>
      </c>
      <c r="J49" s="52" t="str">
        <f>IF($J$12="","",$J$12)</f>
        <v>09.11.2016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24</v>
      </c>
      <c r="D51" s="24"/>
      <c r="E51" s="24"/>
      <c r="F51" s="17" t="str">
        <f>$E$15</f>
        <v xml:space="preserve"> </v>
      </c>
      <c r="G51" s="24"/>
      <c r="H51" s="24"/>
      <c r="I51" s="88" t="s">
        <v>29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27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92</v>
      </c>
      <c r="D54" s="32"/>
      <c r="E54" s="32"/>
      <c r="F54" s="32"/>
      <c r="G54" s="32"/>
      <c r="H54" s="32"/>
      <c r="I54" s="106"/>
      <c r="J54" s="107" t="s">
        <v>93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94</v>
      </c>
      <c r="D56" s="24"/>
      <c r="E56" s="24"/>
      <c r="F56" s="24"/>
      <c r="G56" s="24"/>
      <c r="H56" s="24"/>
      <c r="J56" s="67">
        <f>$J$85</f>
        <v>0</v>
      </c>
      <c r="K56" s="27"/>
      <c r="AU56" s="6" t="s">
        <v>95</v>
      </c>
    </row>
    <row r="57" spans="2:47" s="73" customFormat="1" ht="25.5" customHeight="1" x14ac:dyDescent="0.3">
      <c r="B57" s="108"/>
      <c r="C57" s="109"/>
      <c r="D57" s="110" t="s">
        <v>817</v>
      </c>
      <c r="E57" s="110"/>
      <c r="F57" s="110"/>
      <c r="G57" s="110"/>
      <c r="H57" s="110"/>
      <c r="I57" s="111"/>
      <c r="J57" s="112">
        <f>$J$86</f>
        <v>0</v>
      </c>
      <c r="K57" s="113"/>
    </row>
    <row r="58" spans="2:47" s="73" customFormat="1" ht="25.5" customHeight="1" x14ac:dyDescent="0.3">
      <c r="B58" s="108"/>
      <c r="C58" s="109"/>
      <c r="D58" s="110" t="s">
        <v>818</v>
      </c>
      <c r="E58" s="110"/>
      <c r="F58" s="110"/>
      <c r="G58" s="110"/>
      <c r="H58" s="110"/>
      <c r="I58" s="111"/>
      <c r="J58" s="112">
        <f>$J$112</f>
        <v>0</v>
      </c>
      <c r="K58" s="113"/>
    </row>
    <row r="59" spans="2:47" s="73" customFormat="1" ht="25.5" customHeight="1" x14ac:dyDescent="0.3">
      <c r="B59" s="108"/>
      <c r="C59" s="109"/>
      <c r="D59" s="110" t="s">
        <v>819</v>
      </c>
      <c r="E59" s="110"/>
      <c r="F59" s="110"/>
      <c r="G59" s="110"/>
      <c r="H59" s="110"/>
      <c r="I59" s="111"/>
      <c r="J59" s="112">
        <f>$J$150</f>
        <v>0</v>
      </c>
      <c r="K59" s="113"/>
    </row>
    <row r="60" spans="2:47" s="73" customFormat="1" ht="25.5" customHeight="1" x14ac:dyDescent="0.3">
      <c r="B60" s="108"/>
      <c r="C60" s="109"/>
      <c r="D60" s="110" t="s">
        <v>820</v>
      </c>
      <c r="E60" s="110"/>
      <c r="F60" s="110"/>
      <c r="G60" s="110"/>
      <c r="H60" s="110"/>
      <c r="I60" s="111"/>
      <c r="J60" s="112">
        <f>$J$190</f>
        <v>0</v>
      </c>
      <c r="K60" s="113"/>
    </row>
    <row r="61" spans="2:47" s="73" customFormat="1" ht="25.5" customHeight="1" x14ac:dyDescent="0.3">
      <c r="B61" s="108"/>
      <c r="C61" s="109"/>
      <c r="D61" s="110" t="s">
        <v>817</v>
      </c>
      <c r="E61" s="110"/>
      <c r="F61" s="110"/>
      <c r="G61" s="110"/>
      <c r="H61" s="110"/>
      <c r="I61" s="111"/>
      <c r="J61" s="112">
        <f>$J$198</f>
        <v>0</v>
      </c>
      <c r="K61" s="113"/>
    </row>
    <row r="62" spans="2:47" s="73" customFormat="1" ht="25.5" customHeight="1" x14ac:dyDescent="0.3">
      <c r="B62" s="108"/>
      <c r="C62" s="109"/>
      <c r="D62" s="110" t="s">
        <v>818</v>
      </c>
      <c r="E62" s="110"/>
      <c r="F62" s="110"/>
      <c r="G62" s="110"/>
      <c r="H62" s="110"/>
      <c r="I62" s="111"/>
      <c r="J62" s="112">
        <f>$J$200</f>
        <v>0</v>
      </c>
      <c r="K62" s="113"/>
    </row>
    <row r="63" spans="2:47" s="73" customFormat="1" ht="25.5" customHeight="1" x14ac:dyDescent="0.3">
      <c r="B63" s="108"/>
      <c r="C63" s="109"/>
      <c r="D63" s="110" t="s">
        <v>819</v>
      </c>
      <c r="E63" s="110"/>
      <c r="F63" s="110"/>
      <c r="G63" s="110"/>
      <c r="H63" s="110"/>
      <c r="I63" s="111"/>
      <c r="J63" s="112">
        <f>$J$202</f>
        <v>0</v>
      </c>
      <c r="K63" s="113"/>
    </row>
    <row r="64" spans="2:47" s="73" customFormat="1" ht="25.5" customHeight="1" x14ac:dyDescent="0.3">
      <c r="B64" s="108"/>
      <c r="C64" s="109"/>
      <c r="D64" s="110" t="s">
        <v>820</v>
      </c>
      <c r="E64" s="110"/>
      <c r="F64" s="110"/>
      <c r="G64" s="110"/>
      <c r="H64" s="110"/>
      <c r="I64" s="111"/>
      <c r="J64" s="112">
        <f>$J$206</f>
        <v>0</v>
      </c>
      <c r="K64" s="113"/>
    </row>
    <row r="65" spans="2:12" s="73" customFormat="1" ht="25.5" customHeight="1" x14ac:dyDescent="0.3">
      <c r="B65" s="108"/>
      <c r="C65" s="109"/>
      <c r="D65" s="110" t="s">
        <v>821</v>
      </c>
      <c r="E65" s="110"/>
      <c r="F65" s="110"/>
      <c r="G65" s="110"/>
      <c r="H65" s="110"/>
      <c r="I65" s="111"/>
      <c r="J65" s="112">
        <f>$J$210</f>
        <v>0</v>
      </c>
      <c r="K65" s="113"/>
    </row>
    <row r="66" spans="2:12" s="6" customFormat="1" ht="22.5" customHeight="1" x14ac:dyDescent="0.3">
      <c r="B66" s="23"/>
      <c r="C66" s="24"/>
      <c r="D66" s="24"/>
      <c r="E66" s="24"/>
      <c r="F66" s="24"/>
      <c r="G66" s="24"/>
      <c r="H66" s="24"/>
      <c r="J66" s="24"/>
      <c r="K66" s="27"/>
    </row>
    <row r="67" spans="2:12" s="6" customFormat="1" ht="7.5" customHeight="1" x14ac:dyDescent="0.3">
      <c r="B67" s="38"/>
      <c r="C67" s="39"/>
      <c r="D67" s="39"/>
      <c r="E67" s="39"/>
      <c r="F67" s="39"/>
      <c r="G67" s="39"/>
      <c r="H67" s="39"/>
      <c r="I67" s="101"/>
      <c r="J67" s="39"/>
      <c r="K67" s="40"/>
    </row>
    <row r="71" spans="2:12" s="6" customFormat="1" ht="7.5" customHeight="1" x14ac:dyDescent="0.3">
      <c r="B71" s="41"/>
      <c r="C71" s="42"/>
      <c r="D71" s="42"/>
      <c r="E71" s="42"/>
      <c r="F71" s="42"/>
      <c r="G71" s="42"/>
      <c r="H71" s="42"/>
      <c r="I71" s="103"/>
      <c r="J71" s="42"/>
      <c r="K71" s="42"/>
      <c r="L71" s="43"/>
    </row>
    <row r="72" spans="2:12" s="6" customFormat="1" ht="37.5" customHeight="1" x14ac:dyDescent="0.3">
      <c r="B72" s="23"/>
      <c r="C72" s="12" t="s">
        <v>114</v>
      </c>
      <c r="D72" s="24"/>
      <c r="E72" s="24"/>
      <c r="F72" s="24"/>
      <c r="G72" s="24"/>
      <c r="H72" s="24"/>
      <c r="J72" s="24"/>
      <c r="K72" s="24"/>
      <c r="L72" s="43"/>
    </row>
    <row r="73" spans="2:12" s="6" customFormat="1" ht="7.5" customHeight="1" x14ac:dyDescent="0.3">
      <c r="B73" s="23"/>
      <c r="C73" s="24"/>
      <c r="D73" s="24"/>
      <c r="E73" s="24"/>
      <c r="F73" s="24"/>
      <c r="G73" s="24"/>
      <c r="H73" s="24"/>
      <c r="J73" s="24"/>
      <c r="K73" s="24"/>
      <c r="L73" s="43"/>
    </row>
    <row r="74" spans="2:12" s="6" customFormat="1" ht="15" customHeight="1" x14ac:dyDescent="0.3">
      <c r="B74" s="23"/>
      <c r="C74" s="19" t="s">
        <v>16</v>
      </c>
      <c r="D74" s="24"/>
      <c r="E74" s="24"/>
      <c r="F74" s="24"/>
      <c r="G74" s="24"/>
      <c r="H74" s="24"/>
      <c r="J74" s="24"/>
      <c r="K74" s="24"/>
      <c r="L74" s="43"/>
    </row>
    <row r="75" spans="2:12" s="6" customFormat="1" ht="16.5" customHeight="1" x14ac:dyDescent="0.3">
      <c r="B75" s="23"/>
      <c r="C75" s="24"/>
      <c r="D75" s="24"/>
      <c r="E75" s="337" t="str">
        <f>$E$7</f>
        <v>Rekonstrukce ubytovny č. 77, Generály Píky, Brno</v>
      </c>
      <c r="F75" s="311"/>
      <c r="G75" s="311"/>
      <c r="H75" s="311"/>
      <c r="J75" s="24"/>
      <c r="K75" s="24"/>
      <c r="L75" s="43"/>
    </row>
    <row r="76" spans="2:12" s="6" customFormat="1" ht="15" customHeight="1" x14ac:dyDescent="0.3">
      <c r="B76" s="23"/>
      <c r="C76" s="19" t="s">
        <v>89</v>
      </c>
      <c r="D76" s="24"/>
      <c r="E76" s="24"/>
      <c r="F76" s="24"/>
      <c r="G76" s="24"/>
      <c r="H76" s="24"/>
      <c r="J76" s="24"/>
      <c r="K76" s="24"/>
      <c r="L76" s="43"/>
    </row>
    <row r="77" spans="2:12" s="6" customFormat="1" ht="19.5" customHeight="1" x14ac:dyDescent="0.3">
      <c r="B77" s="23"/>
      <c r="C77" s="24"/>
      <c r="D77" s="24"/>
      <c r="E77" s="319" t="str">
        <f>$E$9</f>
        <v>4 - Zdravotechnika</v>
      </c>
      <c r="F77" s="311"/>
      <c r="G77" s="311"/>
      <c r="H77" s="311"/>
      <c r="J77" s="24"/>
      <c r="K77" s="24"/>
      <c r="L77" s="43"/>
    </row>
    <row r="78" spans="2:12" s="6" customFormat="1" ht="7.5" customHeight="1" x14ac:dyDescent="0.3">
      <c r="B78" s="23"/>
      <c r="C78" s="24"/>
      <c r="D78" s="24"/>
      <c r="E78" s="24"/>
      <c r="F78" s="24"/>
      <c r="G78" s="24"/>
      <c r="H78" s="24"/>
      <c r="J78" s="24"/>
      <c r="K78" s="24"/>
      <c r="L78" s="43"/>
    </row>
    <row r="79" spans="2:12" s="6" customFormat="1" ht="18.75" customHeight="1" x14ac:dyDescent="0.3">
      <c r="B79" s="23"/>
      <c r="C79" s="19" t="s">
        <v>20</v>
      </c>
      <c r="D79" s="24"/>
      <c r="E79" s="24"/>
      <c r="F79" s="17" t="str">
        <f>$F$12</f>
        <v xml:space="preserve"> </v>
      </c>
      <c r="G79" s="24"/>
      <c r="H79" s="24"/>
      <c r="I79" s="88" t="s">
        <v>22</v>
      </c>
      <c r="J79" s="52" t="str">
        <f>IF($J$12="","",$J$12)</f>
        <v>09.11.2016</v>
      </c>
      <c r="K79" s="24"/>
      <c r="L79" s="43"/>
    </row>
    <row r="80" spans="2:12" s="6" customFormat="1" ht="7.5" customHeight="1" x14ac:dyDescent="0.3">
      <c r="B80" s="23"/>
      <c r="C80" s="24"/>
      <c r="D80" s="24"/>
      <c r="E80" s="24"/>
      <c r="F80" s="24"/>
      <c r="G80" s="24"/>
      <c r="H80" s="24"/>
      <c r="J80" s="24"/>
      <c r="K80" s="24"/>
      <c r="L80" s="43"/>
    </row>
    <row r="81" spans="2:65" s="6" customFormat="1" ht="15.75" customHeight="1" x14ac:dyDescent="0.3">
      <c r="B81" s="23"/>
      <c r="C81" s="19" t="s">
        <v>24</v>
      </c>
      <c r="D81" s="24"/>
      <c r="E81" s="24"/>
      <c r="F81" s="17" t="str">
        <f>$E$15</f>
        <v xml:space="preserve"> </v>
      </c>
      <c r="G81" s="24"/>
      <c r="H81" s="24"/>
      <c r="I81" s="88" t="s">
        <v>29</v>
      </c>
      <c r="J81" s="17" t="str">
        <f>$E$21</f>
        <v xml:space="preserve"> </v>
      </c>
      <c r="K81" s="24"/>
      <c r="L81" s="43"/>
    </row>
    <row r="82" spans="2:65" s="6" customFormat="1" ht="15" customHeight="1" x14ac:dyDescent="0.3">
      <c r="B82" s="23"/>
      <c r="C82" s="19" t="s">
        <v>27</v>
      </c>
      <c r="D82" s="24"/>
      <c r="E82" s="24"/>
      <c r="F82" s="17" t="str">
        <f>IF($E$18="","",$E$18)</f>
        <v/>
      </c>
      <c r="G82" s="24"/>
      <c r="H82" s="24"/>
      <c r="J82" s="24"/>
      <c r="K82" s="24"/>
      <c r="L82" s="43"/>
    </row>
    <row r="83" spans="2:65" s="6" customFormat="1" ht="11.25" customHeight="1" x14ac:dyDescent="0.3">
      <c r="B83" s="23"/>
      <c r="C83" s="24"/>
      <c r="D83" s="24"/>
      <c r="E83" s="24"/>
      <c r="F83" s="24"/>
      <c r="G83" s="24"/>
      <c r="H83" s="24"/>
      <c r="J83" s="24"/>
      <c r="K83" s="24"/>
      <c r="L83" s="43"/>
    </row>
    <row r="84" spans="2:65" s="121" customFormat="1" ht="30" customHeight="1" x14ac:dyDescent="0.3">
      <c r="B84" s="122"/>
      <c r="C84" s="123" t="s">
        <v>115</v>
      </c>
      <c r="D84" s="124" t="s">
        <v>52</v>
      </c>
      <c r="E84" s="124" t="s">
        <v>48</v>
      </c>
      <c r="F84" s="124" t="s">
        <v>116</v>
      </c>
      <c r="G84" s="124" t="s">
        <v>117</v>
      </c>
      <c r="H84" s="124" t="s">
        <v>118</v>
      </c>
      <c r="I84" s="125" t="s">
        <v>119</v>
      </c>
      <c r="J84" s="124" t="s">
        <v>120</v>
      </c>
      <c r="K84" s="126" t="s">
        <v>121</v>
      </c>
      <c r="L84" s="127"/>
      <c r="M84" s="59" t="s">
        <v>122</v>
      </c>
      <c r="N84" s="60" t="s">
        <v>37</v>
      </c>
      <c r="O84" s="60" t="s">
        <v>123</v>
      </c>
      <c r="P84" s="60" t="s">
        <v>124</v>
      </c>
      <c r="Q84" s="60" t="s">
        <v>125</v>
      </c>
      <c r="R84" s="60" t="s">
        <v>126</v>
      </c>
      <c r="S84" s="60" t="s">
        <v>127</v>
      </c>
      <c r="T84" s="61" t="s">
        <v>128</v>
      </c>
    </row>
    <row r="85" spans="2:65" s="6" customFormat="1" ht="30" customHeight="1" x14ac:dyDescent="0.35">
      <c r="B85" s="23"/>
      <c r="C85" s="66" t="s">
        <v>94</v>
      </c>
      <c r="D85" s="24"/>
      <c r="E85" s="24"/>
      <c r="F85" s="24"/>
      <c r="G85" s="24"/>
      <c r="H85" s="24"/>
      <c r="J85" s="128">
        <f>$BK$85</f>
        <v>0</v>
      </c>
      <c r="K85" s="24"/>
      <c r="L85" s="43"/>
      <c r="M85" s="63"/>
      <c r="N85" s="64"/>
      <c r="O85" s="64"/>
      <c r="P85" s="129">
        <f>$P$86+$P$112+$P$150+$P$190+$P$198+$P$200+$P$202+$P$206+$P$210</f>
        <v>0</v>
      </c>
      <c r="Q85" s="64"/>
      <c r="R85" s="129">
        <f>$R$86+$R$112+$R$150+$R$190+$R$198+$R$200+$R$202+$R$206+$R$210</f>
        <v>0</v>
      </c>
      <c r="S85" s="64"/>
      <c r="T85" s="130">
        <f>$T$86+$T$112+$T$150+$T$190+$T$198+$T$200+$T$202+$T$206+$T$210</f>
        <v>0</v>
      </c>
      <c r="AT85" s="6" t="s">
        <v>66</v>
      </c>
      <c r="AU85" s="6" t="s">
        <v>95</v>
      </c>
      <c r="BK85" s="131">
        <f>$BK$86+$BK$112+$BK$150+$BK$190+$BK$198+$BK$200+$BK$202+$BK$206+$BK$210</f>
        <v>0</v>
      </c>
    </row>
    <row r="86" spans="2:65" s="132" customFormat="1" ht="37.5" customHeight="1" x14ac:dyDescent="0.35">
      <c r="B86" s="133"/>
      <c r="C86" s="134"/>
      <c r="D86" s="134" t="s">
        <v>66</v>
      </c>
      <c r="E86" s="135" t="s">
        <v>822</v>
      </c>
      <c r="F86" s="135" t="s">
        <v>823</v>
      </c>
      <c r="G86" s="134"/>
      <c r="H86" s="134"/>
      <c r="J86" s="136">
        <f>$BK$86</f>
        <v>0</v>
      </c>
      <c r="K86" s="134"/>
      <c r="L86" s="137"/>
      <c r="M86" s="138"/>
      <c r="N86" s="134"/>
      <c r="O86" s="134"/>
      <c r="P86" s="139">
        <f>SUM($P$87:$P$111)</f>
        <v>0</v>
      </c>
      <c r="Q86" s="134"/>
      <c r="R86" s="139">
        <f>SUM($R$87:$R$111)</f>
        <v>0</v>
      </c>
      <c r="S86" s="134"/>
      <c r="T86" s="140">
        <f>SUM($T$87:$T$111)</f>
        <v>0</v>
      </c>
      <c r="AR86" s="141" t="s">
        <v>71</v>
      </c>
      <c r="AT86" s="141" t="s">
        <v>66</v>
      </c>
      <c r="AU86" s="141" t="s">
        <v>67</v>
      </c>
      <c r="AY86" s="141" t="s">
        <v>131</v>
      </c>
      <c r="BK86" s="142">
        <f>SUM($BK$87:$BK$111)</f>
        <v>0</v>
      </c>
    </row>
    <row r="87" spans="2:65" s="6" customFormat="1" ht="15.75" customHeight="1" x14ac:dyDescent="0.3">
      <c r="B87" s="23"/>
      <c r="C87" s="145" t="s">
        <v>71</v>
      </c>
      <c r="D87" s="145" t="s">
        <v>134</v>
      </c>
      <c r="E87" s="146" t="s">
        <v>824</v>
      </c>
      <c r="F87" s="147" t="s">
        <v>825</v>
      </c>
      <c r="G87" s="148" t="s">
        <v>371</v>
      </c>
      <c r="H87" s="149">
        <v>30</v>
      </c>
      <c r="I87" s="150"/>
      <c r="J87" s="151">
        <f>ROUND($I$87*$H$87,1)</f>
        <v>0</v>
      </c>
      <c r="K87" s="147"/>
      <c r="L87" s="43"/>
      <c r="M87" s="152"/>
      <c r="N87" s="153" t="s">
        <v>38</v>
      </c>
      <c r="O87" s="24"/>
      <c r="P87" s="154">
        <f>$O$87*$H$87</f>
        <v>0</v>
      </c>
      <c r="Q87" s="154">
        <v>0</v>
      </c>
      <c r="R87" s="154">
        <f>$Q$87*$H$87</f>
        <v>0</v>
      </c>
      <c r="S87" s="154">
        <v>0</v>
      </c>
      <c r="T87" s="155">
        <f>$S$87*$H$87</f>
        <v>0</v>
      </c>
      <c r="AR87" s="89" t="s">
        <v>81</v>
      </c>
      <c r="AT87" s="89" t="s">
        <v>134</v>
      </c>
      <c r="AU87" s="89" t="s">
        <v>71</v>
      </c>
      <c r="AY87" s="6" t="s">
        <v>131</v>
      </c>
      <c r="BE87" s="156">
        <f>IF($N$87="základní",$J$87,0)</f>
        <v>0</v>
      </c>
      <c r="BF87" s="156">
        <f>IF($N$87="snížená",$J$87,0)</f>
        <v>0</v>
      </c>
      <c r="BG87" s="156">
        <f>IF($N$87="zákl. přenesená",$J$87,0)</f>
        <v>0</v>
      </c>
      <c r="BH87" s="156">
        <f>IF($N$87="sníž. přenesená",$J$87,0)</f>
        <v>0</v>
      </c>
      <c r="BI87" s="156">
        <f>IF($N$87="nulová",$J$87,0)</f>
        <v>0</v>
      </c>
      <c r="BJ87" s="89" t="s">
        <v>71</v>
      </c>
      <c r="BK87" s="156">
        <f>ROUND($I$87*$H$87,1)</f>
        <v>0</v>
      </c>
      <c r="BL87" s="89" t="s">
        <v>81</v>
      </c>
      <c r="BM87" s="89" t="s">
        <v>826</v>
      </c>
    </row>
    <row r="88" spans="2:65" s="6" customFormat="1" ht="15.75" customHeight="1" x14ac:dyDescent="0.3">
      <c r="B88" s="165"/>
      <c r="C88" s="166"/>
      <c r="D88" s="159" t="s">
        <v>140</v>
      </c>
      <c r="E88" s="168"/>
      <c r="F88" s="168" t="s">
        <v>827</v>
      </c>
      <c r="G88" s="166"/>
      <c r="H88" s="169">
        <v>30</v>
      </c>
      <c r="J88" s="166"/>
      <c r="K88" s="166"/>
      <c r="L88" s="170"/>
      <c r="M88" s="171"/>
      <c r="N88" s="166"/>
      <c r="O88" s="166"/>
      <c r="P88" s="166"/>
      <c r="Q88" s="166"/>
      <c r="R88" s="166"/>
      <c r="S88" s="166"/>
      <c r="T88" s="172"/>
      <c r="AT88" s="173" t="s">
        <v>140</v>
      </c>
      <c r="AU88" s="173" t="s">
        <v>71</v>
      </c>
      <c r="AV88" s="173" t="s">
        <v>75</v>
      </c>
      <c r="AW88" s="173" t="s">
        <v>95</v>
      </c>
      <c r="AX88" s="173" t="s">
        <v>67</v>
      </c>
      <c r="AY88" s="173" t="s">
        <v>131</v>
      </c>
    </row>
    <row r="89" spans="2:65" s="6" customFormat="1" ht="15.75" customHeight="1" x14ac:dyDescent="0.3">
      <c r="B89" s="174"/>
      <c r="C89" s="175"/>
      <c r="D89" s="167" t="s">
        <v>140</v>
      </c>
      <c r="E89" s="175"/>
      <c r="F89" s="176" t="s">
        <v>151</v>
      </c>
      <c r="G89" s="175"/>
      <c r="H89" s="177">
        <v>30</v>
      </c>
      <c r="J89" s="175"/>
      <c r="K89" s="175"/>
      <c r="L89" s="178"/>
      <c r="M89" s="179"/>
      <c r="N89" s="175"/>
      <c r="O89" s="175"/>
      <c r="P89" s="175"/>
      <c r="Q89" s="175"/>
      <c r="R89" s="175"/>
      <c r="S89" s="175"/>
      <c r="T89" s="180"/>
      <c r="AT89" s="181" t="s">
        <v>140</v>
      </c>
      <c r="AU89" s="181" t="s">
        <v>71</v>
      </c>
      <c r="AV89" s="181" t="s">
        <v>81</v>
      </c>
      <c r="AW89" s="181" t="s">
        <v>95</v>
      </c>
      <c r="AX89" s="181" t="s">
        <v>71</v>
      </c>
      <c r="AY89" s="181" t="s">
        <v>131</v>
      </c>
    </row>
    <row r="90" spans="2:65" s="6" customFormat="1" ht="15.75" customHeight="1" x14ac:dyDescent="0.3">
      <c r="B90" s="23"/>
      <c r="C90" s="145" t="s">
        <v>75</v>
      </c>
      <c r="D90" s="145" t="s">
        <v>134</v>
      </c>
      <c r="E90" s="146" t="s">
        <v>828</v>
      </c>
      <c r="F90" s="147" t="s">
        <v>829</v>
      </c>
      <c r="G90" s="148" t="s">
        <v>371</v>
      </c>
      <c r="H90" s="149">
        <v>30</v>
      </c>
      <c r="I90" s="150"/>
      <c r="J90" s="151">
        <f>ROUND($I$90*$H$90,1)</f>
        <v>0</v>
      </c>
      <c r="K90" s="147"/>
      <c r="L90" s="43"/>
      <c r="M90" s="152"/>
      <c r="N90" s="153" t="s">
        <v>38</v>
      </c>
      <c r="O90" s="24"/>
      <c r="P90" s="154">
        <f>$O$90*$H$90</f>
        <v>0</v>
      </c>
      <c r="Q90" s="154">
        <v>0</v>
      </c>
      <c r="R90" s="154">
        <f>$Q$90*$H$90</f>
        <v>0</v>
      </c>
      <c r="S90" s="154">
        <v>0</v>
      </c>
      <c r="T90" s="155">
        <f>$S$90*$H$90</f>
        <v>0</v>
      </c>
      <c r="AR90" s="89" t="s">
        <v>81</v>
      </c>
      <c r="AT90" s="89" t="s">
        <v>134</v>
      </c>
      <c r="AU90" s="89" t="s">
        <v>71</v>
      </c>
      <c r="AY90" s="6" t="s">
        <v>131</v>
      </c>
      <c r="BE90" s="156">
        <f>IF($N$90="základní",$J$90,0)</f>
        <v>0</v>
      </c>
      <c r="BF90" s="156">
        <f>IF($N$90="snížená",$J$90,0)</f>
        <v>0</v>
      </c>
      <c r="BG90" s="156">
        <f>IF($N$90="zákl. přenesená",$J$90,0)</f>
        <v>0</v>
      </c>
      <c r="BH90" s="156">
        <f>IF($N$90="sníž. přenesená",$J$90,0)</f>
        <v>0</v>
      </c>
      <c r="BI90" s="156">
        <f>IF($N$90="nulová",$J$90,0)</f>
        <v>0</v>
      </c>
      <c r="BJ90" s="89" t="s">
        <v>71</v>
      </c>
      <c r="BK90" s="156">
        <f>ROUND($I$90*$H$90,1)</f>
        <v>0</v>
      </c>
      <c r="BL90" s="89" t="s">
        <v>81</v>
      </c>
      <c r="BM90" s="89" t="s">
        <v>830</v>
      </c>
    </row>
    <row r="91" spans="2:65" s="6" customFormat="1" ht="44.25" customHeight="1" x14ac:dyDescent="0.3">
      <c r="B91" s="23"/>
      <c r="C91" s="24"/>
      <c r="D91" s="159" t="s">
        <v>831</v>
      </c>
      <c r="E91" s="24"/>
      <c r="F91" s="201" t="s">
        <v>832</v>
      </c>
      <c r="G91" s="24"/>
      <c r="H91" s="24"/>
      <c r="J91" s="24"/>
      <c r="K91" s="24"/>
      <c r="L91" s="43"/>
      <c r="M91" s="56"/>
      <c r="N91" s="24"/>
      <c r="O91" s="24"/>
      <c r="P91" s="24"/>
      <c r="Q91" s="24"/>
      <c r="R91" s="24"/>
      <c r="S91" s="24"/>
      <c r="T91" s="57"/>
      <c r="AT91" s="6" t="s">
        <v>831</v>
      </c>
      <c r="AU91" s="6" t="s">
        <v>71</v>
      </c>
    </row>
    <row r="92" spans="2:65" s="6" customFormat="1" ht="15.75" customHeight="1" x14ac:dyDescent="0.3">
      <c r="B92" s="165"/>
      <c r="C92" s="166"/>
      <c r="D92" s="167" t="s">
        <v>140</v>
      </c>
      <c r="E92" s="166"/>
      <c r="F92" s="168" t="s">
        <v>827</v>
      </c>
      <c r="G92" s="166"/>
      <c r="H92" s="169">
        <v>30</v>
      </c>
      <c r="J92" s="166"/>
      <c r="K92" s="166"/>
      <c r="L92" s="170"/>
      <c r="M92" s="171"/>
      <c r="N92" s="166"/>
      <c r="O92" s="166"/>
      <c r="P92" s="166"/>
      <c r="Q92" s="166"/>
      <c r="R92" s="166"/>
      <c r="S92" s="166"/>
      <c r="T92" s="172"/>
      <c r="AT92" s="173" t="s">
        <v>140</v>
      </c>
      <c r="AU92" s="173" t="s">
        <v>71</v>
      </c>
      <c r="AV92" s="173" t="s">
        <v>75</v>
      </c>
      <c r="AW92" s="173" t="s">
        <v>95</v>
      </c>
      <c r="AX92" s="173" t="s">
        <v>67</v>
      </c>
      <c r="AY92" s="173" t="s">
        <v>131</v>
      </c>
    </row>
    <row r="93" spans="2:65" s="6" customFormat="1" ht="15.75" customHeight="1" x14ac:dyDescent="0.3">
      <c r="B93" s="174"/>
      <c r="C93" s="175"/>
      <c r="D93" s="167" t="s">
        <v>140</v>
      </c>
      <c r="E93" s="175"/>
      <c r="F93" s="176" t="s">
        <v>151</v>
      </c>
      <c r="G93" s="175"/>
      <c r="H93" s="177">
        <v>30</v>
      </c>
      <c r="J93" s="175"/>
      <c r="K93" s="175"/>
      <c r="L93" s="178"/>
      <c r="M93" s="179"/>
      <c r="N93" s="175"/>
      <c r="O93" s="175"/>
      <c r="P93" s="175"/>
      <c r="Q93" s="175"/>
      <c r="R93" s="175"/>
      <c r="S93" s="175"/>
      <c r="T93" s="180"/>
      <c r="AT93" s="181" t="s">
        <v>140</v>
      </c>
      <c r="AU93" s="181" t="s">
        <v>71</v>
      </c>
      <c r="AV93" s="181" t="s">
        <v>81</v>
      </c>
      <c r="AW93" s="181" t="s">
        <v>95</v>
      </c>
      <c r="AX93" s="181" t="s">
        <v>71</v>
      </c>
      <c r="AY93" s="181" t="s">
        <v>131</v>
      </c>
    </row>
    <row r="94" spans="2:65" s="6" customFormat="1" ht="15.75" customHeight="1" x14ac:dyDescent="0.3">
      <c r="B94" s="23"/>
      <c r="C94" s="145" t="s">
        <v>78</v>
      </c>
      <c r="D94" s="145" t="s">
        <v>134</v>
      </c>
      <c r="E94" s="146" t="s">
        <v>833</v>
      </c>
      <c r="F94" s="147" t="s">
        <v>834</v>
      </c>
      <c r="G94" s="148" t="s">
        <v>208</v>
      </c>
      <c r="H94" s="149">
        <v>58</v>
      </c>
      <c r="I94" s="150"/>
      <c r="J94" s="151">
        <f>ROUND($I$94*$H$94,1)</f>
        <v>0</v>
      </c>
      <c r="K94" s="147"/>
      <c r="L94" s="43"/>
      <c r="M94" s="152"/>
      <c r="N94" s="153" t="s">
        <v>38</v>
      </c>
      <c r="O94" s="24"/>
      <c r="P94" s="154">
        <f>$O$94*$H$94</f>
        <v>0</v>
      </c>
      <c r="Q94" s="154">
        <v>0</v>
      </c>
      <c r="R94" s="154">
        <f>$Q$94*$H$94</f>
        <v>0</v>
      </c>
      <c r="S94" s="154">
        <v>0</v>
      </c>
      <c r="T94" s="155">
        <f>$S$94*$H$94</f>
        <v>0</v>
      </c>
      <c r="AR94" s="89" t="s">
        <v>81</v>
      </c>
      <c r="AT94" s="89" t="s">
        <v>134</v>
      </c>
      <c r="AU94" s="89" t="s">
        <v>71</v>
      </c>
      <c r="AY94" s="6" t="s">
        <v>131</v>
      </c>
      <c r="BE94" s="156">
        <f>IF($N$94="základní",$J$94,0)</f>
        <v>0</v>
      </c>
      <c r="BF94" s="156">
        <f>IF($N$94="snížená",$J$94,0)</f>
        <v>0</v>
      </c>
      <c r="BG94" s="156">
        <f>IF($N$94="zákl. přenesená",$J$94,0)</f>
        <v>0</v>
      </c>
      <c r="BH94" s="156">
        <f>IF($N$94="sníž. přenesená",$J$94,0)</f>
        <v>0</v>
      </c>
      <c r="BI94" s="156">
        <f>IF($N$94="nulová",$J$94,0)</f>
        <v>0</v>
      </c>
      <c r="BJ94" s="89" t="s">
        <v>71</v>
      </c>
      <c r="BK94" s="156">
        <f>ROUND($I$94*$H$94,1)</f>
        <v>0</v>
      </c>
      <c r="BL94" s="89" t="s">
        <v>81</v>
      </c>
      <c r="BM94" s="89" t="s">
        <v>835</v>
      </c>
    </row>
    <row r="95" spans="2:65" s="6" customFormat="1" ht="15.75" customHeight="1" x14ac:dyDescent="0.3">
      <c r="B95" s="165"/>
      <c r="C95" s="166"/>
      <c r="D95" s="159" t="s">
        <v>140</v>
      </c>
      <c r="E95" s="168"/>
      <c r="F95" s="168" t="s">
        <v>506</v>
      </c>
      <c r="G95" s="166"/>
      <c r="H95" s="169">
        <v>58</v>
      </c>
      <c r="J95" s="166"/>
      <c r="K95" s="166"/>
      <c r="L95" s="170"/>
      <c r="M95" s="171"/>
      <c r="N95" s="166"/>
      <c r="O95" s="166"/>
      <c r="P95" s="166"/>
      <c r="Q95" s="166"/>
      <c r="R95" s="166"/>
      <c r="S95" s="166"/>
      <c r="T95" s="172"/>
      <c r="AT95" s="173" t="s">
        <v>140</v>
      </c>
      <c r="AU95" s="173" t="s">
        <v>71</v>
      </c>
      <c r="AV95" s="173" t="s">
        <v>75</v>
      </c>
      <c r="AW95" s="173" t="s">
        <v>95</v>
      </c>
      <c r="AX95" s="173" t="s">
        <v>67</v>
      </c>
      <c r="AY95" s="173" t="s">
        <v>131</v>
      </c>
    </row>
    <row r="96" spans="2:65" s="6" customFormat="1" ht="15.75" customHeight="1" x14ac:dyDescent="0.3">
      <c r="B96" s="174"/>
      <c r="C96" s="175"/>
      <c r="D96" s="167" t="s">
        <v>140</v>
      </c>
      <c r="E96" s="175"/>
      <c r="F96" s="176" t="s">
        <v>151</v>
      </c>
      <c r="G96" s="175"/>
      <c r="H96" s="177">
        <v>58</v>
      </c>
      <c r="J96" s="175"/>
      <c r="K96" s="175"/>
      <c r="L96" s="178"/>
      <c r="M96" s="179"/>
      <c r="N96" s="175"/>
      <c r="O96" s="175"/>
      <c r="P96" s="175"/>
      <c r="Q96" s="175"/>
      <c r="R96" s="175"/>
      <c r="S96" s="175"/>
      <c r="T96" s="180"/>
      <c r="AT96" s="181" t="s">
        <v>140</v>
      </c>
      <c r="AU96" s="181" t="s">
        <v>71</v>
      </c>
      <c r="AV96" s="181" t="s">
        <v>81</v>
      </c>
      <c r="AW96" s="181" t="s">
        <v>95</v>
      </c>
      <c r="AX96" s="181" t="s">
        <v>71</v>
      </c>
      <c r="AY96" s="181" t="s">
        <v>131</v>
      </c>
    </row>
    <row r="97" spans="2:65" s="6" customFormat="1" ht="15.75" customHeight="1" x14ac:dyDescent="0.3">
      <c r="B97" s="23"/>
      <c r="C97" s="145" t="s">
        <v>81</v>
      </c>
      <c r="D97" s="145" t="s">
        <v>134</v>
      </c>
      <c r="E97" s="146" t="s">
        <v>836</v>
      </c>
      <c r="F97" s="147" t="s">
        <v>837</v>
      </c>
      <c r="G97" s="148" t="s">
        <v>208</v>
      </c>
      <c r="H97" s="149">
        <v>26</v>
      </c>
      <c r="I97" s="150"/>
      <c r="J97" s="151">
        <f>ROUND($I$97*$H$97,1)</f>
        <v>0</v>
      </c>
      <c r="K97" s="147"/>
      <c r="L97" s="43"/>
      <c r="M97" s="152"/>
      <c r="N97" s="153" t="s">
        <v>38</v>
      </c>
      <c r="O97" s="24"/>
      <c r="P97" s="154">
        <f>$O$97*$H$97</f>
        <v>0</v>
      </c>
      <c r="Q97" s="154">
        <v>0</v>
      </c>
      <c r="R97" s="154">
        <f>$Q$97*$H$97</f>
        <v>0</v>
      </c>
      <c r="S97" s="154">
        <v>0</v>
      </c>
      <c r="T97" s="155">
        <f>$S$97*$H$97</f>
        <v>0</v>
      </c>
      <c r="AR97" s="89" t="s">
        <v>81</v>
      </c>
      <c r="AT97" s="89" t="s">
        <v>134</v>
      </c>
      <c r="AU97" s="89" t="s">
        <v>71</v>
      </c>
      <c r="AY97" s="6" t="s">
        <v>131</v>
      </c>
      <c r="BE97" s="156">
        <f>IF($N$97="základní",$J$97,0)</f>
        <v>0</v>
      </c>
      <c r="BF97" s="156">
        <f>IF($N$97="snížená",$J$97,0)</f>
        <v>0</v>
      </c>
      <c r="BG97" s="156">
        <f>IF($N$97="zákl. přenesená",$J$97,0)</f>
        <v>0</v>
      </c>
      <c r="BH97" s="156">
        <f>IF($N$97="sníž. přenesená",$J$97,0)</f>
        <v>0</v>
      </c>
      <c r="BI97" s="156">
        <f>IF($N$97="nulová",$J$97,0)</f>
        <v>0</v>
      </c>
      <c r="BJ97" s="89" t="s">
        <v>71</v>
      </c>
      <c r="BK97" s="156">
        <f>ROUND($I$97*$H$97,1)</f>
        <v>0</v>
      </c>
      <c r="BL97" s="89" t="s">
        <v>81</v>
      </c>
      <c r="BM97" s="89" t="s">
        <v>838</v>
      </c>
    </row>
    <row r="98" spans="2:65" s="6" customFormat="1" ht="15.75" customHeight="1" x14ac:dyDescent="0.3">
      <c r="B98" s="165"/>
      <c r="C98" s="166"/>
      <c r="D98" s="159" t="s">
        <v>140</v>
      </c>
      <c r="E98" s="168"/>
      <c r="F98" s="168" t="s">
        <v>327</v>
      </c>
      <c r="G98" s="166"/>
      <c r="H98" s="169">
        <v>26</v>
      </c>
      <c r="J98" s="166"/>
      <c r="K98" s="166"/>
      <c r="L98" s="170"/>
      <c r="M98" s="171"/>
      <c r="N98" s="166"/>
      <c r="O98" s="166"/>
      <c r="P98" s="166"/>
      <c r="Q98" s="166"/>
      <c r="R98" s="166"/>
      <c r="S98" s="166"/>
      <c r="T98" s="172"/>
      <c r="AT98" s="173" t="s">
        <v>140</v>
      </c>
      <c r="AU98" s="173" t="s">
        <v>71</v>
      </c>
      <c r="AV98" s="173" t="s">
        <v>75</v>
      </c>
      <c r="AW98" s="173" t="s">
        <v>95</v>
      </c>
      <c r="AX98" s="173" t="s">
        <v>67</v>
      </c>
      <c r="AY98" s="173" t="s">
        <v>131</v>
      </c>
    </row>
    <row r="99" spans="2:65" s="6" customFormat="1" ht="15.75" customHeight="1" x14ac:dyDescent="0.3">
      <c r="B99" s="174"/>
      <c r="C99" s="175"/>
      <c r="D99" s="167" t="s">
        <v>140</v>
      </c>
      <c r="E99" s="175"/>
      <c r="F99" s="176" t="s">
        <v>151</v>
      </c>
      <c r="G99" s="175"/>
      <c r="H99" s="177">
        <v>26</v>
      </c>
      <c r="J99" s="175"/>
      <c r="K99" s="175"/>
      <c r="L99" s="178"/>
      <c r="M99" s="179"/>
      <c r="N99" s="175"/>
      <c r="O99" s="175"/>
      <c r="P99" s="175"/>
      <c r="Q99" s="175"/>
      <c r="R99" s="175"/>
      <c r="S99" s="175"/>
      <c r="T99" s="180"/>
      <c r="AT99" s="181" t="s">
        <v>140</v>
      </c>
      <c r="AU99" s="181" t="s">
        <v>71</v>
      </c>
      <c r="AV99" s="181" t="s">
        <v>81</v>
      </c>
      <c r="AW99" s="181" t="s">
        <v>95</v>
      </c>
      <c r="AX99" s="181" t="s">
        <v>71</v>
      </c>
      <c r="AY99" s="181" t="s">
        <v>131</v>
      </c>
    </row>
    <row r="100" spans="2:65" s="6" customFormat="1" ht="15.75" customHeight="1" x14ac:dyDescent="0.3">
      <c r="B100" s="23"/>
      <c r="C100" s="145" t="s">
        <v>84</v>
      </c>
      <c r="D100" s="145" t="s">
        <v>134</v>
      </c>
      <c r="E100" s="146" t="s">
        <v>839</v>
      </c>
      <c r="F100" s="147" t="s">
        <v>840</v>
      </c>
      <c r="G100" s="148" t="s">
        <v>208</v>
      </c>
      <c r="H100" s="149">
        <v>24</v>
      </c>
      <c r="I100" s="150"/>
      <c r="J100" s="151">
        <f>ROUND($I$100*$H$100,1)</f>
        <v>0</v>
      </c>
      <c r="K100" s="147"/>
      <c r="L100" s="43"/>
      <c r="M100" s="152"/>
      <c r="N100" s="153" t="s">
        <v>38</v>
      </c>
      <c r="O100" s="24"/>
      <c r="P100" s="154">
        <f>$O$100*$H$100</f>
        <v>0</v>
      </c>
      <c r="Q100" s="154">
        <v>0</v>
      </c>
      <c r="R100" s="154">
        <f>$Q$100*$H$100</f>
        <v>0</v>
      </c>
      <c r="S100" s="154">
        <v>0</v>
      </c>
      <c r="T100" s="155">
        <f>$S$100*$H$100</f>
        <v>0</v>
      </c>
      <c r="AR100" s="89" t="s">
        <v>81</v>
      </c>
      <c r="AT100" s="89" t="s">
        <v>134</v>
      </c>
      <c r="AU100" s="89" t="s">
        <v>71</v>
      </c>
      <c r="AY100" s="6" t="s">
        <v>131</v>
      </c>
      <c r="BE100" s="156">
        <f>IF($N$100="základní",$J$100,0)</f>
        <v>0</v>
      </c>
      <c r="BF100" s="156">
        <f>IF($N$100="snížená",$J$100,0)</f>
        <v>0</v>
      </c>
      <c r="BG100" s="156">
        <f>IF($N$100="zákl. přenesená",$J$100,0)</f>
        <v>0</v>
      </c>
      <c r="BH100" s="156">
        <f>IF($N$100="sníž. přenesená",$J$100,0)</f>
        <v>0</v>
      </c>
      <c r="BI100" s="156">
        <f>IF($N$100="nulová",$J$100,0)</f>
        <v>0</v>
      </c>
      <c r="BJ100" s="89" t="s">
        <v>71</v>
      </c>
      <c r="BK100" s="156">
        <f>ROUND($I$100*$H$100,1)</f>
        <v>0</v>
      </c>
      <c r="BL100" s="89" t="s">
        <v>81</v>
      </c>
      <c r="BM100" s="89" t="s">
        <v>841</v>
      </c>
    </row>
    <row r="101" spans="2:65" s="6" customFormat="1" ht="15.75" customHeight="1" x14ac:dyDescent="0.3">
      <c r="B101" s="165"/>
      <c r="C101" s="166"/>
      <c r="D101" s="159" t="s">
        <v>140</v>
      </c>
      <c r="E101" s="168"/>
      <c r="F101" s="168" t="s">
        <v>316</v>
      </c>
      <c r="G101" s="166"/>
      <c r="H101" s="169">
        <v>24</v>
      </c>
      <c r="J101" s="166"/>
      <c r="K101" s="166"/>
      <c r="L101" s="170"/>
      <c r="M101" s="171"/>
      <c r="N101" s="166"/>
      <c r="O101" s="166"/>
      <c r="P101" s="166"/>
      <c r="Q101" s="166"/>
      <c r="R101" s="166"/>
      <c r="S101" s="166"/>
      <c r="T101" s="172"/>
      <c r="AT101" s="173" t="s">
        <v>140</v>
      </c>
      <c r="AU101" s="173" t="s">
        <v>71</v>
      </c>
      <c r="AV101" s="173" t="s">
        <v>75</v>
      </c>
      <c r="AW101" s="173" t="s">
        <v>95</v>
      </c>
      <c r="AX101" s="173" t="s">
        <v>67</v>
      </c>
      <c r="AY101" s="173" t="s">
        <v>131</v>
      </c>
    </row>
    <row r="102" spans="2:65" s="6" customFormat="1" ht="15.75" customHeight="1" x14ac:dyDescent="0.3">
      <c r="B102" s="174"/>
      <c r="C102" s="175"/>
      <c r="D102" s="167" t="s">
        <v>140</v>
      </c>
      <c r="E102" s="175"/>
      <c r="F102" s="176" t="s">
        <v>151</v>
      </c>
      <c r="G102" s="175"/>
      <c r="H102" s="177">
        <v>24</v>
      </c>
      <c r="J102" s="175"/>
      <c r="K102" s="175"/>
      <c r="L102" s="178"/>
      <c r="M102" s="179"/>
      <c r="N102" s="175"/>
      <c r="O102" s="175"/>
      <c r="P102" s="175"/>
      <c r="Q102" s="175"/>
      <c r="R102" s="175"/>
      <c r="S102" s="175"/>
      <c r="T102" s="180"/>
      <c r="AT102" s="181" t="s">
        <v>140</v>
      </c>
      <c r="AU102" s="181" t="s">
        <v>71</v>
      </c>
      <c r="AV102" s="181" t="s">
        <v>81</v>
      </c>
      <c r="AW102" s="181" t="s">
        <v>95</v>
      </c>
      <c r="AX102" s="181" t="s">
        <v>71</v>
      </c>
      <c r="AY102" s="181" t="s">
        <v>131</v>
      </c>
    </row>
    <row r="103" spans="2:65" s="6" customFormat="1" ht="15.75" customHeight="1" x14ac:dyDescent="0.3">
      <c r="B103" s="23"/>
      <c r="C103" s="145" t="s">
        <v>132</v>
      </c>
      <c r="D103" s="145" t="s">
        <v>134</v>
      </c>
      <c r="E103" s="146" t="s">
        <v>842</v>
      </c>
      <c r="F103" s="147" t="s">
        <v>843</v>
      </c>
      <c r="G103" s="148" t="s">
        <v>371</v>
      </c>
      <c r="H103" s="149">
        <v>63</v>
      </c>
      <c r="I103" s="150"/>
      <c r="J103" s="151">
        <f>ROUND($I$103*$H$103,1)</f>
        <v>0</v>
      </c>
      <c r="K103" s="147"/>
      <c r="L103" s="43"/>
      <c r="M103" s="152"/>
      <c r="N103" s="153" t="s">
        <v>38</v>
      </c>
      <c r="O103" s="24"/>
      <c r="P103" s="154">
        <f>$O$103*$H$103</f>
        <v>0</v>
      </c>
      <c r="Q103" s="154">
        <v>0</v>
      </c>
      <c r="R103" s="154">
        <f>$Q$103*$H$103</f>
        <v>0</v>
      </c>
      <c r="S103" s="154">
        <v>0</v>
      </c>
      <c r="T103" s="155">
        <f>$S$103*$H$103</f>
        <v>0</v>
      </c>
      <c r="AR103" s="89" t="s">
        <v>81</v>
      </c>
      <c r="AT103" s="89" t="s">
        <v>134</v>
      </c>
      <c r="AU103" s="89" t="s">
        <v>71</v>
      </c>
      <c r="AY103" s="6" t="s">
        <v>131</v>
      </c>
      <c r="BE103" s="156">
        <f>IF($N$103="základní",$J$103,0)</f>
        <v>0</v>
      </c>
      <c r="BF103" s="156">
        <f>IF($N$103="snížená",$J$103,0)</f>
        <v>0</v>
      </c>
      <c r="BG103" s="156">
        <f>IF($N$103="zákl. přenesená",$J$103,0)</f>
        <v>0</v>
      </c>
      <c r="BH103" s="156">
        <f>IF($N$103="sníž. přenesená",$J$103,0)</f>
        <v>0</v>
      </c>
      <c r="BI103" s="156">
        <f>IF($N$103="nulová",$J$103,0)</f>
        <v>0</v>
      </c>
      <c r="BJ103" s="89" t="s">
        <v>71</v>
      </c>
      <c r="BK103" s="156">
        <f>ROUND($I$103*$H$103,1)</f>
        <v>0</v>
      </c>
      <c r="BL103" s="89" t="s">
        <v>81</v>
      </c>
      <c r="BM103" s="89" t="s">
        <v>844</v>
      </c>
    </row>
    <row r="104" spans="2:65" s="6" customFormat="1" ht="15.75" customHeight="1" x14ac:dyDescent="0.3">
      <c r="B104" s="165"/>
      <c r="C104" s="166"/>
      <c r="D104" s="159" t="s">
        <v>140</v>
      </c>
      <c r="E104" s="168"/>
      <c r="F104" s="168" t="s">
        <v>845</v>
      </c>
      <c r="G104" s="166"/>
      <c r="H104" s="169">
        <v>63</v>
      </c>
      <c r="J104" s="166"/>
      <c r="K104" s="166"/>
      <c r="L104" s="170"/>
      <c r="M104" s="171"/>
      <c r="N104" s="166"/>
      <c r="O104" s="166"/>
      <c r="P104" s="166"/>
      <c r="Q104" s="166"/>
      <c r="R104" s="166"/>
      <c r="S104" s="166"/>
      <c r="T104" s="172"/>
      <c r="AT104" s="173" t="s">
        <v>140</v>
      </c>
      <c r="AU104" s="173" t="s">
        <v>71</v>
      </c>
      <c r="AV104" s="173" t="s">
        <v>75</v>
      </c>
      <c r="AW104" s="173" t="s">
        <v>95</v>
      </c>
      <c r="AX104" s="173" t="s">
        <v>67</v>
      </c>
      <c r="AY104" s="173" t="s">
        <v>131</v>
      </c>
    </row>
    <row r="105" spans="2:65" s="6" customFormat="1" ht="15.75" customHeight="1" x14ac:dyDescent="0.3">
      <c r="B105" s="174"/>
      <c r="C105" s="175"/>
      <c r="D105" s="167" t="s">
        <v>140</v>
      </c>
      <c r="E105" s="175"/>
      <c r="F105" s="176" t="s">
        <v>151</v>
      </c>
      <c r="G105" s="175"/>
      <c r="H105" s="177">
        <v>63</v>
      </c>
      <c r="J105" s="175"/>
      <c r="K105" s="175"/>
      <c r="L105" s="178"/>
      <c r="M105" s="179"/>
      <c r="N105" s="175"/>
      <c r="O105" s="175"/>
      <c r="P105" s="175"/>
      <c r="Q105" s="175"/>
      <c r="R105" s="175"/>
      <c r="S105" s="175"/>
      <c r="T105" s="180"/>
      <c r="AT105" s="181" t="s">
        <v>140</v>
      </c>
      <c r="AU105" s="181" t="s">
        <v>71</v>
      </c>
      <c r="AV105" s="181" t="s">
        <v>81</v>
      </c>
      <c r="AW105" s="181" t="s">
        <v>95</v>
      </c>
      <c r="AX105" s="181" t="s">
        <v>71</v>
      </c>
      <c r="AY105" s="181" t="s">
        <v>131</v>
      </c>
    </row>
    <row r="106" spans="2:65" s="6" customFormat="1" ht="15.75" customHeight="1" x14ac:dyDescent="0.3">
      <c r="B106" s="23"/>
      <c r="C106" s="145" t="s">
        <v>205</v>
      </c>
      <c r="D106" s="145" t="s">
        <v>134</v>
      </c>
      <c r="E106" s="146" t="s">
        <v>846</v>
      </c>
      <c r="F106" s="147" t="s">
        <v>847</v>
      </c>
      <c r="G106" s="148" t="s">
        <v>371</v>
      </c>
      <c r="H106" s="149">
        <v>30</v>
      </c>
      <c r="I106" s="150"/>
      <c r="J106" s="151">
        <f>ROUND($I$106*$H$106,1)</f>
        <v>0</v>
      </c>
      <c r="K106" s="147"/>
      <c r="L106" s="43"/>
      <c r="M106" s="152"/>
      <c r="N106" s="153" t="s">
        <v>38</v>
      </c>
      <c r="O106" s="24"/>
      <c r="P106" s="154">
        <f>$O$106*$H$106</f>
        <v>0</v>
      </c>
      <c r="Q106" s="154">
        <v>0</v>
      </c>
      <c r="R106" s="154">
        <f>$Q$106*$H$106</f>
        <v>0</v>
      </c>
      <c r="S106" s="154">
        <v>0</v>
      </c>
      <c r="T106" s="155">
        <f>$S$106*$H$106</f>
        <v>0</v>
      </c>
      <c r="AR106" s="89" t="s">
        <v>81</v>
      </c>
      <c r="AT106" s="89" t="s">
        <v>134</v>
      </c>
      <c r="AU106" s="89" t="s">
        <v>71</v>
      </c>
      <c r="AY106" s="6" t="s">
        <v>131</v>
      </c>
      <c r="BE106" s="156">
        <f>IF($N$106="základní",$J$106,0)</f>
        <v>0</v>
      </c>
      <c r="BF106" s="156">
        <f>IF($N$106="snížená",$J$106,0)</f>
        <v>0</v>
      </c>
      <c r="BG106" s="156">
        <f>IF($N$106="zákl. přenesená",$J$106,0)</f>
        <v>0</v>
      </c>
      <c r="BH106" s="156">
        <f>IF($N$106="sníž. přenesená",$J$106,0)</f>
        <v>0</v>
      </c>
      <c r="BI106" s="156">
        <f>IF($N$106="nulová",$J$106,0)</f>
        <v>0</v>
      </c>
      <c r="BJ106" s="89" t="s">
        <v>71</v>
      </c>
      <c r="BK106" s="156">
        <f>ROUND($I$106*$H$106,1)</f>
        <v>0</v>
      </c>
      <c r="BL106" s="89" t="s">
        <v>81</v>
      </c>
      <c r="BM106" s="89" t="s">
        <v>848</v>
      </c>
    </row>
    <row r="107" spans="2:65" s="6" customFormat="1" ht="15.75" customHeight="1" x14ac:dyDescent="0.3">
      <c r="B107" s="165"/>
      <c r="C107" s="166"/>
      <c r="D107" s="159" t="s">
        <v>140</v>
      </c>
      <c r="E107" s="168"/>
      <c r="F107" s="168" t="s">
        <v>827</v>
      </c>
      <c r="G107" s="166"/>
      <c r="H107" s="169">
        <v>30</v>
      </c>
      <c r="J107" s="166"/>
      <c r="K107" s="166"/>
      <c r="L107" s="170"/>
      <c r="M107" s="171"/>
      <c r="N107" s="166"/>
      <c r="O107" s="166"/>
      <c r="P107" s="166"/>
      <c r="Q107" s="166"/>
      <c r="R107" s="166"/>
      <c r="S107" s="166"/>
      <c r="T107" s="172"/>
      <c r="AT107" s="173" t="s">
        <v>140</v>
      </c>
      <c r="AU107" s="173" t="s">
        <v>71</v>
      </c>
      <c r="AV107" s="173" t="s">
        <v>75</v>
      </c>
      <c r="AW107" s="173" t="s">
        <v>95</v>
      </c>
      <c r="AX107" s="173" t="s">
        <v>67</v>
      </c>
      <c r="AY107" s="173" t="s">
        <v>131</v>
      </c>
    </row>
    <row r="108" spans="2:65" s="6" customFormat="1" ht="15.75" customHeight="1" x14ac:dyDescent="0.3">
      <c r="B108" s="174"/>
      <c r="C108" s="175"/>
      <c r="D108" s="167" t="s">
        <v>140</v>
      </c>
      <c r="E108" s="175"/>
      <c r="F108" s="176" t="s">
        <v>151</v>
      </c>
      <c r="G108" s="175"/>
      <c r="H108" s="177">
        <v>30</v>
      </c>
      <c r="J108" s="175"/>
      <c r="K108" s="175"/>
      <c r="L108" s="178"/>
      <c r="M108" s="179"/>
      <c r="N108" s="175"/>
      <c r="O108" s="175"/>
      <c r="P108" s="175"/>
      <c r="Q108" s="175"/>
      <c r="R108" s="175"/>
      <c r="S108" s="175"/>
      <c r="T108" s="180"/>
      <c r="AT108" s="181" t="s">
        <v>140</v>
      </c>
      <c r="AU108" s="181" t="s">
        <v>71</v>
      </c>
      <c r="AV108" s="181" t="s">
        <v>81</v>
      </c>
      <c r="AW108" s="181" t="s">
        <v>95</v>
      </c>
      <c r="AX108" s="181" t="s">
        <v>71</v>
      </c>
      <c r="AY108" s="181" t="s">
        <v>131</v>
      </c>
    </row>
    <row r="109" spans="2:65" s="6" customFormat="1" ht="15.75" customHeight="1" x14ac:dyDescent="0.3">
      <c r="B109" s="23"/>
      <c r="C109" s="145" t="s">
        <v>228</v>
      </c>
      <c r="D109" s="145" t="s">
        <v>134</v>
      </c>
      <c r="E109" s="146" t="s">
        <v>849</v>
      </c>
      <c r="F109" s="147" t="s">
        <v>850</v>
      </c>
      <c r="G109" s="148" t="s">
        <v>208</v>
      </c>
      <c r="H109" s="149">
        <v>108</v>
      </c>
      <c r="I109" s="150"/>
      <c r="J109" s="151">
        <f>ROUND($I$109*$H$109,1)</f>
        <v>0</v>
      </c>
      <c r="K109" s="147"/>
      <c r="L109" s="43"/>
      <c r="M109" s="152"/>
      <c r="N109" s="153" t="s">
        <v>38</v>
      </c>
      <c r="O109" s="24"/>
      <c r="P109" s="154">
        <f>$O$109*$H$109</f>
        <v>0</v>
      </c>
      <c r="Q109" s="154">
        <v>0</v>
      </c>
      <c r="R109" s="154">
        <f>$Q$109*$H$109</f>
        <v>0</v>
      </c>
      <c r="S109" s="154">
        <v>0</v>
      </c>
      <c r="T109" s="155">
        <f>$S$109*$H$109</f>
        <v>0</v>
      </c>
      <c r="AR109" s="89" t="s">
        <v>81</v>
      </c>
      <c r="AT109" s="89" t="s">
        <v>134</v>
      </c>
      <c r="AU109" s="89" t="s">
        <v>71</v>
      </c>
      <c r="AY109" s="6" t="s">
        <v>131</v>
      </c>
      <c r="BE109" s="156">
        <f>IF($N$109="základní",$J$109,0)</f>
        <v>0</v>
      </c>
      <c r="BF109" s="156">
        <f>IF($N$109="snížená",$J$109,0)</f>
        <v>0</v>
      </c>
      <c r="BG109" s="156">
        <f>IF($N$109="zákl. přenesená",$J$109,0)</f>
        <v>0</v>
      </c>
      <c r="BH109" s="156">
        <f>IF($N$109="sníž. přenesená",$J$109,0)</f>
        <v>0</v>
      </c>
      <c r="BI109" s="156">
        <f>IF($N$109="nulová",$J$109,0)</f>
        <v>0</v>
      </c>
      <c r="BJ109" s="89" t="s">
        <v>71</v>
      </c>
      <c r="BK109" s="156">
        <f>ROUND($I$109*$H$109,1)</f>
        <v>0</v>
      </c>
      <c r="BL109" s="89" t="s">
        <v>81</v>
      </c>
      <c r="BM109" s="89" t="s">
        <v>851</v>
      </c>
    </row>
    <row r="110" spans="2:65" s="6" customFormat="1" ht="15.75" customHeight="1" x14ac:dyDescent="0.3">
      <c r="B110" s="165"/>
      <c r="C110" s="166"/>
      <c r="D110" s="159" t="s">
        <v>140</v>
      </c>
      <c r="E110" s="168"/>
      <c r="F110" s="168" t="s">
        <v>852</v>
      </c>
      <c r="G110" s="166"/>
      <c r="H110" s="169">
        <v>108</v>
      </c>
      <c r="J110" s="166"/>
      <c r="K110" s="166"/>
      <c r="L110" s="170"/>
      <c r="M110" s="171"/>
      <c r="N110" s="166"/>
      <c r="O110" s="166"/>
      <c r="P110" s="166"/>
      <c r="Q110" s="166"/>
      <c r="R110" s="166"/>
      <c r="S110" s="166"/>
      <c r="T110" s="172"/>
      <c r="AT110" s="173" t="s">
        <v>140</v>
      </c>
      <c r="AU110" s="173" t="s">
        <v>71</v>
      </c>
      <c r="AV110" s="173" t="s">
        <v>75</v>
      </c>
      <c r="AW110" s="173" t="s">
        <v>95</v>
      </c>
      <c r="AX110" s="173" t="s">
        <v>67</v>
      </c>
      <c r="AY110" s="173" t="s">
        <v>131</v>
      </c>
    </row>
    <row r="111" spans="2:65" s="6" customFormat="1" ht="15.75" customHeight="1" x14ac:dyDescent="0.3">
      <c r="B111" s="174"/>
      <c r="C111" s="175"/>
      <c r="D111" s="167" t="s">
        <v>140</v>
      </c>
      <c r="E111" s="175"/>
      <c r="F111" s="176" t="s">
        <v>151</v>
      </c>
      <c r="G111" s="175"/>
      <c r="H111" s="177">
        <v>108</v>
      </c>
      <c r="J111" s="175"/>
      <c r="K111" s="175"/>
      <c r="L111" s="178"/>
      <c r="M111" s="179"/>
      <c r="N111" s="175"/>
      <c r="O111" s="175"/>
      <c r="P111" s="175"/>
      <c r="Q111" s="175"/>
      <c r="R111" s="175"/>
      <c r="S111" s="175"/>
      <c r="T111" s="180"/>
      <c r="AT111" s="181" t="s">
        <v>140</v>
      </c>
      <c r="AU111" s="181" t="s">
        <v>71</v>
      </c>
      <c r="AV111" s="181" t="s">
        <v>81</v>
      </c>
      <c r="AW111" s="181" t="s">
        <v>95</v>
      </c>
      <c r="AX111" s="181" t="s">
        <v>71</v>
      </c>
      <c r="AY111" s="181" t="s">
        <v>131</v>
      </c>
    </row>
    <row r="112" spans="2:65" s="132" customFormat="1" ht="37.5" customHeight="1" x14ac:dyDescent="0.35">
      <c r="B112" s="133"/>
      <c r="C112" s="134"/>
      <c r="D112" s="134" t="s">
        <v>66</v>
      </c>
      <c r="E112" s="135" t="s">
        <v>853</v>
      </c>
      <c r="F112" s="135" t="s">
        <v>854</v>
      </c>
      <c r="G112" s="134"/>
      <c r="H112" s="134"/>
      <c r="J112" s="136">
        <f>$BK$112</f>
        <v>0</v>
      </c>
      <c r="K112" s="134"/>
      <c r="L112" s="137"/>
      <c r="M112" s="138"/>
      <c r="N112" s="134"/>
      <c r="O112" s="134"/>
      <c r="P112" s="139">
        <f>SUM($P$113:$P$149)</f>
        <v>0</v>
      </c>
      <c r="Q112" s="134"/>
      <c r="R112" s="139">
        <f>SUM($R$113:$R$149)</f>
        <v>0</v>
      </c>
      <c r="S112" s="134"/>
      <c r="T112" s="140">
        <f>SUM($T$113:$T$149)</f>
        <v>0</v>
      </c>
      <c r="AR112" s="141" t="s">
        <v>71</v>
      </c>
      <c r="AT112" s="141" t="s">
        <v>66</v>
      </c>
      <c r="AU112" s="141" t="s">
        <v>67</v>
      </c>
      <c r="AY112" s="141" t="s">
        <v>131</v>
      </c>
      <c r="BK112" s="142">
        <f>SUM($BK$113:$BK$149)</f>
        <v>0</v>
      </c>
    </row>
    <row r="113" spans="2:65" s="6" customFormat="1" ht="15.75" customHeight="1" x14ac:dyDescent="0.3">
      <c r="B113" s="23"/>
      <c r="C113" s="145" t="s">
        <v>226</v>
      </c>
      <c r="D113" s="145" t="s">
        <v>134</v>
      </c>
      <c r="E113" s="146" t="s">
        <v>855</v>
      </c>
      <c r="F113" s="147" t="s">
        <v>856</v>
      </c>
      <c r="G113" s="148" t="s">
        <v>208</v>
      </c>
      <c r="H113" s="149">
        <v>75</v>
      </c>
      <c r="I113" s="150"/>
      <c r="J113" s="151">
        <f>ROUND($I$113*$H$113,1)</f>
        <v>0</v>
      </c>
      <c r="K113" s="147"/>
      <c r="L113" s="43"/>
      <c r="M113" s="152"/>
      <c r="N113" s="153" t="s">
        <v>38</v>
      </c>
      <c r="O113" s="24"/>
      <c r="P113" s="154">
        <f>$O$113*$H$113</f>
        <v>0</v>
      </c>
      <c r="Q113" s="154">
        <v>0</v>
      </c>
      <c r="R113" s="154">
        <f>$Q$113*$H$113</f>
        <v>0</v>
      </c>
      <c r="S113" s="154">
        <v>0</v>
      </c>
      <c r="T113" s="155">
        <f>$S$113*$H$113</f>
        <v>0</v>
      </c>
      <c r="AR113" s="89" t="s">
        <v>81</v>
      </c>
      <c r="AT113" s="89" t="s">
        <v>134</v>
      </c>
      <c r="AU113" s="89" t="s">
        <v>71</v>
      </c>
      <c r="AY113" s="6" t="s">
        <v>131</v>
      </c>
      <c r="BE113" s="156">
        <f>IF($N$113="základní",$J$113,0)</f>
        <v>0</v>
      </c>
      <c r="BF113" s="156">
        <f>IF($N$113="snížená",$J$113,0)</f>
        <v>0</v>
      </c>
      <c r="BG113" s="156">
        <f>IF($N$113="zákl. přenesená",$J$113,0)</f>
        <v>0</v>
      </c>
      <c r="BH113" s="156">
        <f>IF($N$113="sníž. přenesená",$J$113,0)</f>
        <v>0</v>
      </c>
      <c r="BI113" s="156">
        <f>IF($N$113="nulová",$J$113,0)</f>
        <v>0</v>
      </c>
      <c r="BJ113" s="89" t="s">
        <v>71</v>
      </c>
      <c r="BK113" s="156">
        <f>ROUND($I$113*$H$113,1)</f>
        <v>0</v>
      </c>
      <c r="BL113" s="89" t="s">
        <v>81</v>
      </c>
      <c r="BM113" s="89" t="s">
        <v>857</v>
      </c>
    </row>
    <row r="114" spans="2:65" s="6" customFormat="1" ht="15.75" customHeight="1" x14ac:dyDescent="0.3">
      <c r="B114" s="165"/>
      <c r="C114" s="166"/>
      <c r="D114" s="159" t="s">
        <v>140</v>
      </c>
      <c r="E114" s="168"/>
      <c r="F114" s="168" t="s">
        <v>858</v>
      </c>
      <c r="G114" s="166"/>
      <c r="H114" s="169">
        <v>75</v>
      </c>
      <c r="J114" s="166"/>
      <c r="K114" s="166"/>
      <c r="L114" s="170"/>
      <c r="M114" s="171"/>
      <c r="N114" s="166"/>
      <c r="O114" s="166"/>
      <c r="P114" s="166"/>
      <c r="Q114" s="166"/>
      <c r="R114" s="166"/>
      <c r="S114" s="166"/>
      <c r="T114" s="172"/>
      <c r="AT114" s="173" t="s">
        <v>140</v>
      </c>
      <c r="AU114" s="173" t="s">
        <v>71</v>
      </c>
      <c r="AV114" s="173" t="s">
        <v>75</v>
      </c>
      <c r="AW114" s="173" t="s">
        <v>95</v>
      </c>
      <c r="AX114" s="173" t="s">
        <v>67</v>
      </c>
      <c r="AY114" s="173" t="s">
        <v>131</v>
      </c>
    </row>
    <row r="115" spans="2:65" s="6" customFormat="1" ht="15.75" customHeight="1" x14ac:dyDescent="0.3">
      <c r="B115" s="174"/>
      <c r="C115" s="175"/>
      <c r="D115" s="167" t="s">
        <v>140</v>
      </c>
      <c r="E115" s="175"/>
      <c r="F115" s="176" t="s">
        <v>151</v>
      </c>
      <c r="G115" s="175"/>
      <c r="H115" s="177">
        <v>75</v>
      </c>
      <c r="J115" s="175"/>
      <c r="K115" s="175"/>
      <c r="L115" s="178"/>
      <c r="M115" s="179"/>
      <c r="N115" s="175"/>
      <c r="O115" s="175"/>
      <c r="P115" s="175"/>
      <c r="Q115" s="175"/>
      <c r="R115" s="175"/>
      <c r="S115" s="175"/>
      <c r="T115" s="180"/>
      <c r="AT115" s="181" t="s">
        <v>140</v>
      </c>
      <c r="AU115" s="181" t="s">
        <v>71</v>
      </c>
      <c r="AV115" s="181" t="s">
        <v>81</v>
      </c>
      <c r="AW115" s="181" t="s">
        <v>95</v>
      </c>
      <c r="AX115" s="181" t="s">
        <v>71</v>
      </c>
      <c r="AY115" s="181" t="s">
        <v>131</v>
      </c>
    </row>
    <row r="116" spans="2:65" s="6" customFormat="1" ht="15.75" customHeight="1" x14ac:dyDescent="0.3">
      <c r="B116" s="23"/>
      <c r="C116" s="145" t="s">
        <v>238</v>
      </c>
      <c r="D116" s="145" t="s">
        <v>134</v>
      </c>
      <c r="E116" s="146" t="s">
        <v>859</v>
      </c>
      <c r="F116" s="147" t="s">
        <v>860</v>
      </c>
      <c r="G116" s="148" t="s">
        <v>208</v>
      </c>
      <c r="H116" s="149">
        <v>96</v>
      </c>
      <c r="I116" s="150"/>
      <c r="J116" s="151">
        <f>ROUND($I$116*$H$116,1)</f>
        <v>0</v>
      </c>
      <c r="K116" s="147"/>
      <c r="L116" s="43"/>
      <c r="M116" s="152"/>
      <c r="N116" s="153" t="s">
        <v>38</v>
      </c>
      <c r="O116" s="24"/>
      <c r="P116" s="154">
        <f>$O$116*$H$116</f>
        <v>0</v>
      </c>
      <c r="Q116" s="154">
        <v>0</v>
      </c>
      <c r="R116" s="154">
        <f>$Q$116*$H$116</f>
        <v>0</v>
      </c>
      <c r="S116" s="154">
        <v>0</v>
      </c>
      <c r="T116" s="155">
        <f>$S$116*$H$116</f>
        <v>0</v>
      </c>
      <c r="AR116" s="89" t="s">
        <v>81</v>
      </c>
      <c r="AT116" s="89" t="s">
        <v>134</v>
      </c>
      <c r="AU116" s="89" t="s">
        <v>71</v>
      </c>
      <c r="AY116" s="6" t="s">
        <v>131</v>
      </c>
      <c r="BE116" s="156">
        <f>IF($N$116="základní",$J$116,0)</f>
        <v>0</v>
      </c>
      <c r="BF116" s="156">
        <f>IF($N$116="snížená",$J$116,0)</f>
        <v>0</v>
      </c>
      <c r="BG116" s="156">
        <f>IF($N$116="zákl. přenesená",$J$116,0)</f>
        <v>0</v>
      </c>
      <c r="BH116" s="156">
        <f>IF($N$116="sníž. přenesená",$J$116,0)</f>
        <v>0</v>
      </c>
      <c r="BI116" s="156">
        <f>IF($N$116="nulová",$J$116,0)</f>
        <v>0</v>
      </c>
      <c r="BJ116" s="89" t="s">
        <v>71</v>
      </c>
      <c r="BK116" s="156">
        <f>ROUND($I$116*$H$116,1)</f>
        <v>0</v>
      </c>
      <c r="BL116" s="89" t="s">
        <v>81</v>
      </c>
      <c r="BM116" s="89" t="s">
        <v>861</v>
      </c>
    </row>
    <row r="117" spans="2:65" s="6" customFormat="1" ht="15.75" customHeight="1" x14ac:dyDescent="0.3">
      <c r="B117" s="165"/>
      <c r="C117" s="166"/>
      <c r="D117" s="159" t="s">
        <v>140</v>
      </c>
      <c r="E117" s="168"/>
      <c r="F117" s="168" t="s">
        <v>862</v>
      </c>
      <c r="G117" s="166"/>
      <c r="H117" s="169">
        <v>96</v>
      </c>
      <c r="J117" s="166"/>
      <c r="K117" s="166"/>
      <c r="L117" s="170"/>
      <c r="M117" s="171"/>
      <c r="N117" s="166"/>
      <c r="O117" s="166"/>
      <c r="P117" s="166"/>
      <c r="Q117" s="166"/>
      <c r="R117" s="166"/>
      <c r="S117" s="166"/>
      <c r="T117" s="172"/>
      <c r="AT117" s="173" t="s">
        <v>140</v>
      </c>
      <c r="AU117" s="173" t="s">
        <v>71</v>
      </c>
      <c r="AV117" s="173" t="s">
        <v>75</v>
      </c>
      <c r="AW117" s="173" t="s">
        <v>95</v>
      </c>
      <c r="AX117" s="173" t="s">
        <v>67</v>
      </c>
      <c r="AY117" s="173" t="s">
        <v>131</v>
      </c>
    </row>
    <row r="118" spans="2:65" s="6" customFormat="1" ht="15.75" customHeight="1" x14ac:dyDescent="0.3">
      <c r="B118" s="174"/>
      <c r="C118" s="175"/>
      <c r="D118" s="167" t="s">
        <v>140</v>
      </c>
      <c r="E118" s="175"/>
      <c r="F118" s="176" t="s">
        <v>151</v>
      </c>
      <c r="G118" s="175"/>
      <c r="H118" s="177">
        <v>96</v>
      </c>
      <c r="J118" s="175"/>
      <c r="K118" s="175"/>
      <c r="L118" s="178"/>
      <c r="M118" s="179"/>
      <c r="N118" s="175"/>
      <c r="O118" s="175"/>
      <c r="P118" s="175"/>
      <c r="Q118" s="175"/>
      <c r="R118" s="175"/>
      <c r="S118" s="175"/>
      <c r="T118" s="180"/>
      <c r="AT118" s="181" t="s">
        <v>140</v>
      </c>
      <c r="AU118" s="181" t="s">
        <v>71</v>
      </c>
      <c r="AV118" s="181" t="s">
        <v>81</v>
      </c>
      <c r="AW118" s="181" t="s">
        <v>95</v>
      </c>
      <c r="AX118" s="181" t="s">
        <v>71</v>
      </c>
      <c r="AY118" s="181" t="s">
        <v>131</v>
      </c>
    </row>
    <row r="119" spans="2:65" s="6" customFormat="1" ht="15.75" customHeight="1" x14ac:dyDescent="0.3">
      <c r="B119" s="23"/>
      <c r="C119" s="145" t="s">
        <v>242</v>
      </c>
      <c r="D119" s="145" t="s">
        <v>134</v>
      </c>
      <c r="E119" s="146" t="s">
        <v>863</v>
      </c>
      <c r="F119" s="147" t="s">
        <v>864</v>
      </c>
      <c r="G119" s="148" t="s">
        <v>208</v>
      </c>
      <c r="H119" s="149">
        <v>31</v>
      </c>
      <c r="I119" s="150"/>
      <c r="J119" s="151">
        <f>ROUND($I$119*$H$119,1)</f>
        <v>0</v>
      </c>
      <c r="K119" s="147"/>
      <c r="L119" s="43"/>
      <c r="M119" s="152"/>
      <c r="N119" s="153" t="s">
        <v>38</v>
      </c>
      <c r="O119" s="24"/>
      <c r="P119" s="154">
        <f>$O$119*$H$119</f>
        <v>0</v>
      </c>
      <c r="Q119" s="154">
        <v>0</v>
      </c>
      <c r="R119" s="154">
        <f>$Q$119*$H$119</f>
        <v>0</v>
      </c>
      <c r="S119" s="154">
        <v>0</v>
      </c>
      <c r="T119" s="155">
        <f>$S$119*$H$119</f>
        <v>0</v>
      </c>
      <c r="AR119" s="89" t="s">
        <v>81</v>
      </c>
      <c r="AT119" s="89" t="s">
        <v>134</v>
      </c>
      <c r="AU119" s="89" t="s">
        <v>71</v>
      </c>
      <c r="AY119" s="6" t="s">
        <v>131</v>
      </c>
      <c r="BE119" s="156">
        <f>IF($N$119="základní",$J$119,0)</f>
        <v>0</v>
      </c>
      <c r="BF119" s="156">
        <f>IF($N$119="snížená",$J$119,0)</f>
        <v>0</v>
      </c>
      <c r="BG119" s="156">
        <f>IF($N$119="zákl. přenesená",$J$119,0)</f>
        <v>0</v>
      </c>
      <c r="BH119" s="156">
        <f>IF($N$119="sníž. přenesená",$J$119,0)</f>
        <v>0</v>
      </c>
      <c r="BI119" s="156">
        <f>IF($N$119="nulová",$J$119,0)</f>
        <v>0</v>
      </c>
      <c r="BJ119" s="89" t="s">
        <v>71</v>
      </c>
      <c r="BK119" s="156">
        <f>ROUND($I$119*$H$119,1)</f>
        <v>0</v>
      </c>
      <c r="BL119" s="89" t="s">
        <v>81</v>
      </c>
      <c r="BM119" s="89" t="s">
        <v>865</v>
      </c>
    </row>
    <row r="120" spans="2:65" s="6" customFormat="1" ht="30.75" customHeight="1" x14ac:dyDescent="0.3">
      <c r="B120" s="23"/>
      <c r="C120" s="24"/>
      <c r="D120" s="159" t="s">
        <v>831</v>
      </c>
      <c r="E120" s="24"/>
      <c r="F120" s="201" t="s">
        <v>866</v>
      </c>
      <c r="G120" s="24"/>
      <c r="H120" s="24"/>
      <c r="J120" s="24"/>
      <c r="K120" s="24"/>
      <c r="L120" s="43"/>
      <c r="M120" s="56"/>
      <c r="N120" s="24"/>
      <c r="O120" s="24"/>
      <c r="P120" s="24"/>
      <c r="Q120" s="24"/>
      <c r="R120" s="24"/>
      <c r="S120" s="24"/>
      <c r="T120" s="57"/>
      <c r="AT120" s="6" t="s">
        <v>831</v>
      </c>
      <c r="AU120" s="6" t="s">
        <v>71</v>
      </c>
    </row>
    <row r="121" spans="2:65" s="6" customFormat="1" ht="30.75" customHeight="1" x14ac:dyDescent="0.3">
      <c r="B121" s="23"/>
      <c r="C121" s="24"/>
      <c r="D121" s="167" t="s">
        <v>474</v>
      </c>
      <c r="E121" s="24"/>
      <c r="F121" s="201" t="s">
        <v>867</v>
      </c>
      <c r="G121" s="24"/>
      <c r="H121" s="24"/>
      <c r="J121" s="24"/>
      <c r="K121" s="24"/>
      <c r="L121" s="43"/>
      <c r="M121" s="56"/>
      <c r="N121" s="24"/>
      <c r="O121" s="24"/>
      <c r="P121" s="24"/>
      <c r="Q121" s="24"/>
      <c r="R121" s="24"/>
      <c r="S121" s="24"/>
      <c r="T121" s="57"/>
      <c r="AT121" s="6" t="s">
        <v>474</v>
      </c>
      <c r="AU121" s="6" t="s">
        <v>71</v>
      </c>
    </row>
    <row r="122" spans="2:65" s="6" customFormat="1" ht="15.75" customHeight="1" x14ac:dyDescent="0.3">
      <c r="B122" s="165"/>
      <c r="C122" s="166"/>
      <c r="D122" s="167" t="s">
        <v>140</v>
      </c>
      <c r="E122" s="166"/>
      <c r="F122" s="168" t="s">
        <v>357</v>
      </c>
      <c r="G122" s="166"/>
      <c r="H122" s="169">
        <v>31</v>
      </c>
      <c r="J122" s="166"/>
      <c r="K122" s="166"/>
      <c r="L122" s="170"/>
      <c r="M122" s="171"/>
      <c r="N122" s="166"/>
      <c r="O122" s="166"/>
      <c r="P122" s="166"/>
      <c r="Q122" s="166"/>
      <c r="R122" s="166"/>
      <c r="S122" s="166"/>
      <c r="T122" s="172"/>
      <c r="AT122" s="173" t="s">
        <v>140</v>
      </c>
      <c r="AU122" s="173" t="s">
        <v>71</v>
      </c>
      <c r="AV122" s="173" t="s">
        <v>75</v>
      </c>
      <c r="AW122" s="173" t="s">
        <v>95</v>
      </c>
      <c r="AX122" s="173" t="s">
        <v>67</v>
      </c>
      <c r="AY122" s="173" t="s">
        <v>131</v>
      </c>
    </row>
    <row r="123" spans="2:65" s="6" customFormat="1" ht="15.75" customHeight="1" x14ac:dyDescent="0.3">
      <c r="B123" s="174"/>
      <c r="C123" s="175"/>
      <c r="D123" s="167" t="s">
        <v>140</v>
      </c>
      <c r="E123" s="175"/>
      <c r="F123" s="176" t="s">
        <v>151</v>
      </c>
      <c r="G123" s="175"/>
      <c r="H123" s="177">
        <v>31</v>
      </c>
      <c r="J123" s="175"/>
      <c r="K123" s="175"/>
      <c r="L123" s="178"/>
      <c r="M123" s="179"/>
      <c r="N123" s="175"/>
      <c r="O123" s="175"/>
      <c r="P123" s="175"/>
      <c r="Q123" s="175"/>
      <c r="R123" s="175"/>
      <c r="S123" s="175"/>
      <c r="T123" s="180"/>
      <c r="AT123" s="181" t="s">
        <v>140</v>
      </c>
      <c r="AU123" s="181" t="s">
        <v>71</v>
      </c>
      <c r="AV123" s="181" t="s">
        <v>81</v>
      </c>
      <c r="AW123" s="181" t="s">
        <v>95</v>
      </c>
      <c r="AX123" s="181" t="s">
        <v>71</v>
      </c>
      <c r="AY123" s="181" t="s">
        <v>131</v>
      </c>
    </row>
    <row r="124" spans="2:65" s="6" customFormat="1" ht="15.75" customHeight="1" x14ac:dyDescent="0.3">
      <c r="B124" s="23"/>
      <c r="C124" s="145" t="s">
        <v>249</v>
      </c>
      <c r="D124" s="145" t="s">
        <v>134</v>
      </c>
      <c r="E124" s="146" t="s">
        <v>868</v>
      </c>
      <c r="F124" s="147" t="s">
        <v>864</v>
      </c>
      <c r="G124" s="148" t="s">
        <v>208</v>
      </c>
      <c r="H124" s="149">
        <v>58</v>
      </c>
      <c r="I124" s="150"/>
      <c r="J124" s="151">
        <f>ROUND($I$124*$H$124,1)</f>
        <v>0</v>
      </c>
      <c r="K124" s="147"/>
      <c r="L124" s="43"/>
      <c r="M124" s="152"/>
      <c r="N124" s="153" t="s">
        <v>38</v>
      </c>
      <c r="O124" s="24"/>
      <c r="P124" s="154">
        <f>$O$124*$H$124</f>
        <v>0</v>
      </c>
      <c r="Q124" s="154">
        <v>0</v>
      </c>
      <c r="R124" s="154">
        <f>$Q$124*$H$124</f>
        <v>0</v>
      </c>
      <c r="S124" s="154">
        <v>0</v>
      </c>
      <c r="T124" s="155">
        <f>$S$124*$H$124</f>
        <v>0</v>
      </c>
      <c r="AR124" s="89" t="s">
        <v>81</v>
      </c>
      <c r="AT124" s="89" t="s">
        <v>134</v>
      </c>
      <c r="AU124" s="89" t="s">
        <v>71</v>
      </c>
      <c r="AY124" s="6" t="s">
        <v>131</v>
      </c>
      <c r="BE124" s="156">
        <f>IF($N$124="základní",$J$124,0)</f>
        <v>0</v>
      </c>
      <c r="BF124" s="156">
        <f>IF($N$124="snížená",$J$124,0)</f>
        <v>0</v>
      </c>
      <c r="BG124" s="156">
        <f>IF($N$124="zákl. přenesená",$J$124,0)</f>
        <v>0</v>
      </c>
      <c r="BH124" s="156">
        <f>IF($N$124="sníž. přenesená",$J$124,0)</f>
        <v>0</v>
      </c>
      <c r="BI124" s="156">
        <f>IF($N$124="nulová",$J$124,0)</f>
        <v>0</v>
      </c>
      <c r="BJ124" s="89" t="s">
        <v>71</v>
      </c>
      <c r="BK124" s="156">
        <f>ROUND($I$124*$H$124,1)</f>
        <v>0</v>
      </c>
      <c r="BL124" s="89" t="s">
        <v>81</v>
      </c>
      <c r="BM124" s="89" t="s">
        <v>869</v>
      </c>
    </row>
    <row r="125" spans="2:65" s="6" customFormat="1" ht="30.75" customHeight="1" x14ac:dyDescent="0.3">
      <c r="B125" s="23"/>
      <c r="C125" s="24"/>
      <c r="D125" s="159" t="s">
        <v>831</v>
      </c>
      <c r="E125" s="24"/>
      <c r="F125" s="201" t="s">
        <v>866</v>
      </c>
      <c r="G125" s="24"/>
      <c r="H125" s="24"/>
      <c r="J125" s="24"/>
      <c r="K125" s="24"/>
      <c r="L125" s="43"/>
      <c r="M125" s="56"/>
      <c r="N125" s="24"/>
      <c r="O125" s="24"/>
      <c r="P125" s="24"/>
      <c r="Q125" s="24"/>
      <c r="R125" s="24"/>
      <c r="S125" s="24"/>
      <c r="T125" s="57"/>
      <c r="AT125" s="6" t="s">
        <v>831</v>
      </c>
      <c r="AU125" s="6" t="s">
        <v>71</v>
      </c>
    </row>
    <row r="126" spans="2:65" s="6" customFormat="1" ht="30.75" customHeight="1" x14ac:dyDescent="0.3">
      <c r="B126" s="23"/>
      <c r="C126" s="24"/>
      <c r="D126" s="167" t="s">
        <v>474</v>
      </c>
      <c r="E126" s="24"/>
      <c r="F126" s="201" t="s">
        <v>870</v>
      </c>
      <c r="G126" s="24"/>
      <c r="H126" s="24"/>
      <c r="J126" s="24"/>
      <c r="K126" s="24"/>
      <c r="L126" s="43"/>
      <c r="M126" s="56"/>
      <c r="N126" s="24"/>
      <c r="O126" s="24"/>
      <c r="P126" s="24"/>
      <c r="Q126" s="24"/>
      <c r="R126" s="24"/>
      <c r="S126" s="24"/>
      <c r="T126" s="57"/>
      <c r="AT126" s="6" t="s">
        <v>474</v>
      </c>
      <c r="AU126" s="6" t="s">
        <v>71</v>
      </c>
    </row>
    <row r="127" spans="2:65" s="6" customFormat="1" ht="15.75" customHeight="1" x14ac:dyDescent="0.3">
      <c r="B127" s="165"/>
      <c r="C127" s="166"/>
      <c r="D127" s="167" t="s">
        <v>140</v>
      </c>
      <c r="E127" s="166"/>
      <c r="F127" s="168" t="s">
        <v>506</v>
      </c>
      <c r="G127" s="166"/>
      <c r="H127" s="169">
        <v>58</v>
      </c>
      <c r="J127" s="166"/>
      <c r="K127" s="166"/>
      <c r="L127" s="170"/>
      <c r="M127" s="171"/>
      <c r="N127" s="166"/>
      <c r="O127" s="166"/>
      <c r="P127" s="166"/>
      <c r="Q127" s="166"/>
      <c r="R127" s="166"/>
      <c r="S127" s="166"/>
      <c r="T127" s="172"/>
      <c r="AT127" s="173" t="s">
        <v>140</v>
      </c>
      <c r="AU127" s="173" t="s">
        <v>71</v>
      </c>
      <c r="AV127" s="173" t="s">
        <v>75</v>
      </c>
      <c r="AW127" s="173" t="s">
        <v>95</v>
      </c>
      <c r="AX127" s="173" t="s">
        <v>67</v>
      </c>
      <c r="AY127" s="173" t="s">
        <v>131</v>
      </c>
    </row>
    <row r="128" spans="2:65" s="6" customFormat="1" ht="15.75" customHeight="1" x14ac:dyDescent="0.3">
      <c r="B128" s="174"/>
      <c r="C128" s="175"/>
      <c r="D128" s="167" t="s">
        <v>140</v>
      </c>
      <c r="E128" s="175"/>
      <c r="F128" s="176" t="s">
        <v>151</v>
      </c>
      <c r="G128" s="175"/>
      <c r="H128" s="177">
        <v>58</v>
      </c>
      <c r="J128" s="175"/>
      <c r="K128" s="175"/>
      <c r="L128" s="178"/>
      <c r="M128" s="179"/>
      <c r="N128" s="175"/>
      <c r="O128" s="175"/>
      <c r="P128" s="175"/>
      <c r="Q128" s="175"/>
      <c r="R128" s="175"/>
      <c r="S128" s="175"/>
      <c r="T128" s="180"/>
      <c r="AT128" s="181" t="s">
        <v>140</v>
      </c>
      <c r="AU128" s="181" t="s">
        <v>71</v>
      </c>
      <c r="AV128" s="181" t="s">
        <v>81</v>
      </c>
      <c r="AW128" s="181" t="s">
        <v>95</v>
      </c>
      <c r="AX128" s="181" t="s">
        <v>71</v>
      </c>
      <c r="AY128" s="181" t="s">
        <v>131</v>
      </c>
    </row>
    <row r="129" spans="2:65" s="6" customFormat="1" ht="15.75" customHeight="1" x14ac:dyDescent="0.3">
      <c r="B129" s="23"/>
      <c r="C129" s="145" t="s">
        <v>254</v>
      </c>
      <c r="D129" s="145" t="s">
        <v>134</v>
      </c>
      <c r="E129" s="146" t="s">
        <v>871</v>
      </c>
      <c r="F129" s="147" t="s">
        <v>872</v>
      </c>
      <c r="G129" s="148" t="s">
        <v>208</v>
      </c>
      <c r="H129" s="149">
        <v>44</v>
      </c>
      <c r="I129" s="150"/>
      <c r="J129" s="151">
        <f>ROUND($I$129*$H$129,1)</f>
        <v>0</v>
      </c>
      <c r="K129" s="147"/>
      <c r="L129" s="43"/>
      <c r="M129" s="152"/>
      <c r="N129" s="153" t="s">
        <v>38</v>
      </c>
      <c r="O129" s="24"/>
      <c r="P129" s="154">
        <f>$O$129*$H$129</f>
        <v>0</v>
      </c>
      <c r="Q129" s="154">
        <v>0</v>
      </c>
      <c r="R129" s="154">
        <f>$Q$129*$H$129</f>
        <v>0</v>
      </c>
      <c r="S129" s="154">
        <v>0</v>
      </c>
      <c r="T129" s="155">
        <f>$S$129*$H$129</f>
        <v>0</v>
      </c>
      <c r="AR129" s="89" t="s">
        <v>81</v>
      </c>
      <c r="AT129" s="89" t="s">
        <v>134</v>
      </c>
      <c r="AU129" s="89" t="s">
        <v>71</v>
      </c>
      <c r="AY129" s="6" t="s">
        <v>131</v>
      </c>
      <c r="BE129" s="156">
        <f>IF($N$129="základní",$J$129,0)</f>
        <v>0</v>
      </c>
      <c r="BF129" s="156">
        <f>IF($N$129="snížená",$J$129,0)</f>
        <v>0</v>
      </c>
      <c r="BG129" s="156">
        <f>IF($N$129="zákl. přenesená",$J$129,0)</f>
        <v>0</v>
      </c>
      <c r="BH129" s="156">
        <f>IF($N$129="sníž. přenesená",$J$129,0)</f>
        <v>0</v>
      </c>
      <c r="BI129" s="156">
        <f>IF($N$129="nulová",$J$129,0)</f>
        <v>0</v>
      </c>
      <c r="BJ129" s="89" t="s">
        <v>71</v>
      </c>
      <c r="BK129" s="156">
        <f>ROUND($I$129*$H$129,1)</f>
        <v>0</v>
      </c>
      <c r="BL129" s="89" t="s">
        <v>81</v>
      </c>
      <c r="BM129" s="89" t="s">
        <v>873</v>
      </c>
    </row>
    <row r="130" spans="2:65" s="6" customFormat="1" ht="30.75" customHeight="1" x14ac:dyDescent="0.3">
      <c r="B130" s="23"/>
      <c r="C130" s="24"/>
      <c r="D130" s="159" t="s">
        <v>831</v>
      </c>
      <c r="E130" s="24"/>
      <c r="F130" s="201" t="s">
        <v>866</v>
      </c>
      <c r="G130" s="24"/>
      <c r="H130" s="24"/>
      <c r="J130" s="24"/>
      <c r="K130" s="24"/>
      <c r="L130" s="43"/>
      <c r="M130" s="56"/>
      <c r="N130" s="24"/>
      <c r="O130" s="24"/>
      <c r="P130" s="24"/>
      <c r="Q130" s="24"/>
      <c r="R130" s="24"/>
      <c r="S130" s="24"/>
      <c r="T130" s="57"/>
      <c r="AT130" s="6" t="s">
        <v>831</v>
      </c>
      <c r="AU130" s="6" t="s">
        <v>71</v>
      </c>
    </row>
    <row r="131" spans="2:65" s="6" customFormat="1" ht="30.75" customHeight="1" x14ac:dyDescent="0.3">
      <c r="B131" s="23"/>
      <c r="C131" s="24"/>
      <c r="D131" s="167" t="s">
        <v>474</v>
      </c>
      <c r="E131" s="24"/>
      <c r="F131" s="201" t="s">
        <v>867</v>
      </c>
      <c r="G131" s="24"/>
      <c r="H131" s="24"/>
      <c r="J131" s="24"/>
      <c r="K131" s="24"/>
      <c r="L131" s="43"/>
      <c r="M131" s="56"/>
      <c r="N131" s="24"/>
      <c r="O131" s="24"/>
      <c r="P131" s="24"/>
      <c r="Q131" s="24"/>
      <c r="R131" s="24"/>
      <c r="S131" s="24"/>
      <c r="T131" s="57"/>
      <c r="AT131" s="6" t="s">
        <v>474</v>
      </c>
      <c r="AU131" s="6" t="s">
        <v>71</v>
      </c>
    </row>
    <row r="132" spans="2:65" s="6" customFormat="1" ht="15.75" customHeight="1" x14ac:dyDescent="0.3">
      <c r="B132" s="165"/>
      <c r="C132" s="166"/>
      <c r="D132" s="167" t="s">
        <v>140</v>
      </c>
      <c r="E132" s="166"/>
      <c r="F132" s="168" t="s">
        <v>435</v>
      </c>
      <c r="G132" s="166"/>
      <c r="H132" s="169">
        <v>44</v>
      </c>
      <c r="J132" s="166"/>
      <c r="K132" s="166"/>
      <c r="L132" s="170"/>
      <c r="M132" s="171"/>
      <c r="N132" s="166"/>
      <c r="O132" s="166"/>
      <c r="P132" s="166"/>
      <c r="Q132" s="166"/>
      <c r="R132" s="166"/>
      <c r="S132" s="166"/>
      <c r="T132" s="172"/>
      <c r="AT132" s="173" t="s">
        <v>140</v>
      </c>
      <c r="AU132" s="173" t="s">
        <v>71</v>
      </c>
      <c r="AV132" s="173" t="s">
        <v>75</v>
      </c>
      <c r="AW132" s="173" t="s">
        <v>95</v>
      </c>
      <c r="AX132" s="173" t="s">
        <v>67</v>
      </c>
      <c r="AY132" s="173" t="s">
        <v>131</v>
      </c>
    </row>
    <row r="133" spans="2:65" s="6" customFormat="1" ht="15.75" customHeight="1" x14ac:dyDescent="0.3">
      <c r="B133" s="174"/>
      <c r="C133" s="175"/>
      <c r="D133" s="167" t="s">
        <v>140</v>
      </c>
      <c r="E133" s="175"/>
      <c r="F133" s="176" t="s">
        <v>151</v>
      </c>
      <c r="G133" s="175"/>
      <c r="H133" s="177">
        <v>44</v>
      </c>
      <c r="J133" s="175"/>
      <c r="K133" s="175"/>
      <c r="L133" s="178"/>
      <c r="M133" s="179"/>
      <c r="N133" s="175"/>
      <c r="O133" s="175"/>
      <c r="P133" s="175"/>
      <c r="Q133" s="175"/>
      <c r="R133" s="175"/>
      <c r="S133" s="175"/>
      <c r="T133" s="180"/>
      <c r="AT133" s="181" t="s">
        <v>140</v>
      </c>
      <c r="AU133" s="181" t="s">
        <v>71</v>
      </c>
      <c r="AV133" s="181" t="s">
        <v>81</v>
      </c>
      <c r="AW133" s="181" t="s">
        <v>95</v>
      </c>
      <c r="AX133" s="181" t="s">
        <v>71</v>
      </c>
      <c r="AY133" s="181" t="s">
        <v>131</v>
      </c>
    </row>
    <row r="134" spans="2:65" s="6" customFormat="1" ht="15.75" customHeight="1" x14ac:dyDescent="0.3">
      <c r="B134" s="23"/>
      <c r="C134" s="145" t="s">
        <v>258</v>
      </c>
      <c r="D134" s="145" t="s">
        <v>134</v>
      </c>
      <c r="E134" s="146" t="s">
        <v>874</v>
      </c>
      <c r="F134" s="147" t="s">
        <v>872</v>
      </c>
      <c r="G134" s="148" t="s">
        <v>208</v>
      </c>
      <c r="H134" s="149">
        <v>38</v>
      </c>
      <c r="I134" s="150"/>
      <c r="J134" s="151">
        <f>ROUND($I$134*$H$134,1)</f>
        <v>0</v>
      </c>
      <c r="K134" s="147"/>
      <c r="L134" s="43"/>
      <c r="M134" s="152"/>
      <c r="N134" s="153" t="s">
        <v>38</v>
      </c>
      <c r="O134" s="24"/>
      <c r="P134" s="154">
        <f>$O$134*$H$134</f>
        <v>0</v>
      </c>
      <c r="Q134" s="154">
        <v>0</v>
      </c>
      <c r="R134" s="154">
        <f>$Q$134*$H$134</f>
        <v>0</v>
      </c>
      <c r="S134" s="154">
        <v>0</v>
      </c>
      <c r="T134" s="155">
        <f>$S$134*$H$134</f>
        <v>0</v>
      </c>
      <c r="AR134" s="89" t="s">
        <v>81</v>
      </c>
      <c r="AT134" s="89" t="s">
        <v>134</v>
      </c>
      <c r="AU134" s="89" t="s">
        <v>71</v>
      </c>
      <c r="AY134" s="6" t="s">
        <v>131</v>
      </c>
      <c r="BE134" s="156">
        <f>IF($N$134="základní",$J$134,0)</f>
        <v>0</v>
      </c>
      <c r="BF134" s="156">
        <f>IF($N$134="snížená",$J$134,0)</f>
        <v>0</v>
      </c>
      <c r="BG134" s="156">
        <f>IF($N$134="zákl. přenesená",$J$134,0)</f>
        <v>0</v>
      </c>
      <c r="BH134" s="156">
        <f>IF($N$134="sníž. přenesená",$J$134,0)</f>
        <v>0</v>
      </c>
      <c r="BI134" s="156">
        <f>IF($N$134="nulová",$J$134,0)</f>
        <v>0</v>
      </c>
      <c r="BJ134" s="89" t="s">
        <v>71</v>
      </c>
      <c r="BK134" s="156">
        <f>ROUND($I$134*$H$134,1)</f>
        <v>0</v>
      </c>
      <c r="BL134" s="89" t="s">
        <v>81</v>
      </c>
      <c r="BM134" s="89" t="s">
        <v>875</v>
      </c>
    </row>
    <row r="135" spans="2:65" s="6" customFormat="1" ht="30.75" customHeight="1" x14ac:dyDescent="0.3">
      <c r="B135" s="23"/>
      <c r="C135" s="24"/>
      <c r="D135" s="159" t="s">
        <v>831</v>
      </c>
      <c r="E135" s="24"/>
      <c r="F135" s="201" t="s">
        <v>866</v>
      </c>
      <c r="G135" s="24"/>
      <c r="H135" s="24"/>
      <c r="J135" s="24"/>
      <c r="K135" s="24"/>
      <c r="L135" s="43"/>
      <c r="M135" s="56"/>
      <c r="N135" s="24"/>
      <c r="O135" s="24"/>
      <c r="P135" s="24"/>
      <c r="Q135" s="24"/>
      <c r="R135" s="24"/>
      <c r="S135" s="24"/>
      <c r="T135" s="57"/>
      <c r="AT135" s="6" t="s">
        <v>831</v>
      </c>
      <c r="AU135" s="6" t="s">
        <v>71</v>
      </c>
    </row>
    <row r="136" spans="2:65" s="6" customFormat="1" ht="30.75" customHeight="1" x14ac:dyDescent="0.3">
      <c r="B136" s="23"/>
      <c r="C136" s="24"/>
      <c r="D136" s="167" t="s">
        <v>474</v>
      </c>
      <c r="E136" s="24"/>
      <c r="F136" s="201" t="s">
        <v>870</v>
      </c>
      <c r="G136" s="24"/>
      <c r="H136" s="24"/>
      <c r="J136" s="24"/>
      <c r="K136" s="24"/>
      <c r="L136" s="43"/>
      <c r="M136" s="56"/>
      <c r="N136" s="24"/>
      <c r="O136" s="24"/>
      <c r="P136" s="24"/>
      <c r="Q136" s="24"/>
      <c r="R136" s="24"/>
      <c r="S136" s="24"/>
      <c r="T136" s="57"/>
      <c r="AT136" s="6" t="s">
        <v>474</v>
      </c>
      <c r="AU136" s="6" t="s">
        <v>71</v>
      </c>
    </row>
    <row r="137" spans="2:65" s="6" customFormat="1" ht="15.75" customHeight="1" x14ac:dyDescent="0.3">
      <c r="B137" s="165"/>
      <c r="C137" s="166"/>
      <c r="D137" s="167" t="s">
        <v>140</v>
      </c>
      <c r="E137" s="166"/>
      <c r="F137" s="168" t="s">
        <v>397</v>
      </c>
      <c r="G137" s="166"/>
      <c r="H137" s="169">
        <v>38</v>
      </c>
      <c r="J137" s="166"/>
      <c r="K137" s="166"/>
      <c r="L137" s="170"/>
      <c r="M137" s="171"/>
      <c r="N137" s="166"/>
      <c r="O137" s="166"/>
      <c r="P137" s="166"/>
      <c r="Q137" s="166"/>
      <c r="R137" s="166"/>
      <c r="S137" s="166"/>
      <c r="T137" s="172"/>
      <c r="AT137" s="173" t="s">
        <v>140</v>
      </c>
      <c r="AU137" s="173" t="s">
        <v>71</v>
      </c>
      <c r="AV137" s="173" t="s">
        <v>75</v>
      </c>
      <c r="AW137" s="173" t="s">
        <v>95</v>
      </c>
      <c r="AX137" s="173" t="s">
        <v>67</v>
      </c>
      <c r="AY137" s="173" t="s">
        <v>131</v>
      </c>
    </row>
    <row r="138" spans="2:65" s="6" customFormat="1" ht="15.75" customHeight="1" x14ac:dyDescent="0.3">
      <c r="B138" s="174"/>
      <c r="C138" s="175"/>
      <c r="D138" s="167" t="s">
        <v>140</v>
      </c>
      <c r="E138" s="175"/>
      <c r="F138" s="176" t="s">
        <v>151</v>
      </c>
      <c r="G138" s="175"/>
      <c r="H138" s="177">
        <v>38</v>
      </c>
      <c r="J138" s="175"/>
      <c r="K138" s="175"/>
      <c r="L138" s="178"/>
      <c r="M138" s="179"/>
      <c r="N138" s="175"/>
      <c r="O138" s="175"/>
      <c r="P138" s="175"/>
      <c r="Q138" s="175"/>
      <c r="R138" s="175"/>
      <c r="S138" s="175"/>
      <c r="T138" s="180"/>
      <c r="AT138" s="181" t="s">
        <v>140</v>
      </c>
      <c r="AU138" s="181" t="s">
        <v>71</v>
      </c>
      <c r="AV138" s="181" t="s">
        <v>81</v>
      </c>
      <c r="AW138" s="181" t="s">
        <v>95</v>
      </c>
      <c r="AX138" s="181" t="s">
        <v>71</v>
      </c>
      <c r="AY138" s="181" t="s">
        <v>131</v>
      </c>
    </row>
    <row r="139" spans="2:65" s="6" customFormat="1" ht="15.75" customHeight="1" x14ac:dyDescent="0.3">
      <c r="B139" s="23"/>
      <c r="C139" s="145" t="s">
        <v>8</v>
      </c>
      <c r="D139" s="145" t="s">
        <v>134</v>
      </c>
      <c r="E139" s="146" t="s">
        <v>876</v>
      </c>
      <c r="F139" s="147" t="s">
        <v>877</v>
      </c>
      <c r="G139" s="148" t="s">
        <v>371</v>
      </c>
      <c r="H139" s="149">
        <v>96</v>
      </c>
      <c r="I139" s="150"/>
      <c r="J139" s="151">
        <f>ROUND($I$139*$H$139,1)</f>
        <v>0</v>
      </c>
      <c r="K139" s="147"/>
      <c r="L139" s="43"/>
      <c r="M139" s="152"/>
      <c r="N139" s="153" t="s">
        <v>38</v>
      </c>
      <c r="O139" s="24"/>
      <c r="P139" s="154">
        <f>$O$139*$H$139</f>
        <v>0</v>
      </c>
      <c r="Q139" s="154">
        <v>0</v>
      </c>
      <c r="R139" s="154">
        <f>$Q$139*$H$139</f>
        <v>0</v>
      </c>
      <c r="S139" s="154">
        <v>0</v>
      </c>
      <c r="T139" s="155">
        <f>$S$139*$H$139</f>
        <v>0</v>
      </c>
      <c r="AR139" s="89" t="s">
        <v>81</v>
      </c>
      <c r="AT139" s="89" t="s">
        <v>134</v>
      </c>
      <c r="AU139" s="89" t="s">
        <v>71</v>
      </c>
      <c r="AY139" s="6" t="s">
        <v>131</v>
      </c>
      <c r="BE139" s="156">
        <f>IF($N$139="základní",$J$139,0)</f>
        <v>0</v>
      </c>
      <c r="BF139" s="156">
        <f>IF($N$139="snížená",$J$139,0)</f>
        <v>0</v>
      </c>
      <c r="BG139" s="156">
        <f>IF($N$139="zákl. přenesená",$J$139,0)</f>
        <v>0</v>
      </c>
      <c r="BH139" s="156">
        <f>IF($N$139="sníž. přenesená",$J$139,0)</f>
        <v>0</v>
      </c>
      <c r="BI139" s="156">
        <f>IF($N$139="nulová",$J$139,0)</f>
        <v>0</v>
      </c>
      <c r="BJ139" s="89" t="s">
        <v>71</v>
      </c>
      <c r="BK139" s="156">
        <f>ROUND($I$139*$H$139,1)</f>
        <v>0</v>
      </c>
      <c r="BL139" s="89" t="s">
        <v>81</v>
      </c>
      <c r="BM139" s="89" t="s">
        <v>878</v>
      </c>
    </row>
    <row r="140" spans="2:65" s="6" customFormat="1" ht="15.75" customHeight="1" x14ac:dyDescent="0.3">
      <c r="B140" s="23"/>
      <c r="C140" s="148" t="s">
        <v>266</v>
      </c>
      <c r="D140" s="148" t="s">
        <v>134</v>
      </c>
      <c r="E140" s="146" t="s">
        <v>879</v>
      </c>
      <c r="F140" s="147" t="s">
        <v>880</v>
      </c>
      <c r="G140" s="148" t="s">
        <v>371</v>
      </c>
      <c r="H140" s="149">
        <v>96</v>
      </c>
      <c r="I140" s="150"/>
      <c r="J140" s="151">
        <f>ROUND($I$140*$H$140,1)</f>
        <v>0</v>
      </c>
      <c r="K140" s="147"/>
      <c r="L140" s="43"/>
      <c r="M140" s="152"/>
      <c r="N140" s="153" t="s">
        <v>38</v>
      </c>
      <c r="O140" s="24"/>
      <c r="P140" s="154">
        <f>$O$140*$H$140</f>
        <v>0</v>
      </c>
      <c r="Q140" s="154">
        <v>0</v>
      </c>
      <c r="R140" s="154">
        <f>$Q$140*$H$140</f>
        <v>0</v>
      </c>
      <c r="S140" s="154">
        <v>0</v>
      </c>
      <c r="T140" s="155">
        <f>$S$140*$H$140</f>
        <v>0</v>
      </c>
      <c r="AR140" s="89" t="s">
        <v>81</v>
      </c>
      <c r="AT140" s="89" t="s">
        <v>134</v>
      </c>
      <c r="AU140" s="89" t="s">
        <v>71</v>
      </c>
      <c r="AY140" s="89" t="s">
        <v>131</v>
      </c>
      <c r="BE140" s="156">
        <f>IF($N$140="základní",$J$140,0)</f>
        <v>0</v>
      </c>
      <c r="BF140" s="156">
        <f>IF($N$140="snížená",$J$140,0)</f>
        <v>0</v>
      </c>
      <c r="BG140" s="156">
        <f>IF($N$140="zákl. přenesená",$J$140,0)</f>
        <v>0</v>
      </c>
      <c r="BH140" s="156">
        <f>IF($N$140="sníž. přenesená",$J$140,0)</f>
        <v>0</v>
      </c>
      <c r="BI140" s="156">
        <f>IF($N$140="nulová",$J$140,0)</f>
        <v>0</v>
      </c>
      <c r="BJ140" s="89" t="s">
        <v>71</v>
      </c>
      <c r="BK140" s="156">
        <f>ROUND($I$140*$H$140,1)</f>
        <v>0</v>
      </c>
      <c r="BL140" s="89" t="s">
        <v>81</v>
      </c>
      <c r="BM140" s="89" t="s">
        <v>881</v>
      </c>
    </row>
    <row r="141" spans="2:65" s="6" customFormat="1" ht="15.75" customHeight="1" x14ac:dyDescent="0.3">
      <c r="B141" s="23"/>
      <c r="C141" s="148" t="s">
        <v>270</v>
      </c>
      <c r="D141" s="148" t="s">
        <v>134</v>
      </c>
      <c r="E141" s="146" t="s">
        <v>882</v>
      </c>
      <c r="F141" s="147" t="s">
        <v>883</v>
      </c>
      <c r="G141" s="148" t="s">
        <v>884</v>
      </c>
      <c r="H141" s="149">
        <v>30</v>
      </c>
      <c r="I141" s="150"/>
      <c r="J141" s="151">
        <f>ROUND($I$141*$H$141,1)</f>
        <v>0</v>
      </c>
      <c r="K141" s="147"/>
      <c r="L141" s="43"/>
      <c r="M141" s="152"/>
      <c r="N141" s="153" t="s">
        <v>38</v>
      </c>
      <c r="O141" s="24"/>
      <c r="P141" s="154">
        <f>$O$141*$H$141</f>
        <v>0</v>
      </c>
      <c r="Q141" s="154">
        <v>0</v>
      </c>
      <c r="R141" s="154">
        <f>$Q$141*$H$141</f>
        <v>0</v>
      </c>
      <c r="S141" s="154">
        <v>0</v>
      </c>
      <c r="T141" s="155">
        <f>$S$141*$H$141</f>
        <v>0</v>
      </c>
      <c r="AR141" s="89" t="s">
        <v>81</v>
      </c>
      <c r="AT141" s="89" t="s">
        <v>134</v>
      </c>
      <c r="AU141" s="89" t="s">
        <v>71</v>
      </c>
      <c r="AY141" s="89" t="s">
        <v>131</v>
      </c>
      <c r="BE141" s="156">
        <f>IF($N$141="základní",$J$141,0)</f>
        <v>0</v>
      </c>
      <c r="BF141" s="156">
        <f>IF($N$141="snížená",$J$141,0)</f>
        <v>0</v>
      </c>
      <c r="BG141" s="156">
        <f>IF($N$141="zákl. přenesená",$J$141,0)</f>
        <v>0</v>
      </c>
      <c r="BH141" s="156">
        <f>IF($N$141="sníž. přenesená",$J$141,0)</f>
        <v>0</v>
      </c>
      <c r="BI141" s="156">
        <f>IF($N$141="nulová",$J$141,0)</f>
        <v>0</v>
      </c>
      <c r="BJ141" s="89" t="s">
        <v>71</v>
      </c>
      <c r="BK141" s="156">
        <f>ROUND($I$141*$H$141,1)</f>
        <v>0</v>
      </c>
      <c r="BL141" s="89" t="s">
        <v>81</v>
      </c>
      <c r="BM141" s="89" t="s">
        <v>885</v>
      </c>
    </row>
    <row r="142" spans="2:65" s="6" customFormat="1" ht="15.75" customHeight="1" x14ac:dyDescent="0.3">
      <c r="B142" s="165"/>
      <c r="C142" s="166"/>
      <c r="D142" s="159" t="s">
        <v>140</v>
      </c>
      <c r="E142" s="168"/>
      <c r="F142" s="168" t="s">
        <v>886</v>
      </c>
      <c r="G142" s="166"/>
      <c r="H142" s="169">
        <v>30</v>
      </c>
      <c r="J142" s="166"/>
      <c r="K142" s="166"/>
      <c r="L142" s="170"/>
      <c r="M142" s="171"/>
      <c r="N142" s="166"/>
      <c r="O142" s="166"/>
      <c r="P142" s="166"/>
      <c r="Q142" s="166"/>
      <c r="R142" s="166"/>
      <c r="S142" s="166"/>
      <c r="T142" s="172"/>
      <c r="AT142" s="173" t="s">
        <v>140</v>
      </c>
      <c r="AU142" s="173" t="s">
        <v>71</v>
      </c>
      <c r="AV142" s="173" t="s">
        <v>75</v>
      </c>
      <c r="AW142" s="173" t="s">
        <v>95</v>
      </c>
      <c r="AX142" s="173" t="s">
        <v>67</v>
      </c>
      <c r="AY142" s="173" t="s">
        <v>131</v>
      </c>
    </row>
    <row r="143" spans="2:65" s="6" customFormat="1" ht="15.75" customHeight="1" x14ac:dyDescent="0.3">
      <c r="B143" s="174"/>
      <c r="C143" s="175"/>
      <c r="D143" s="167" t="s">
        <v>140</v>
      </c>
      <c r="E143" s="175"/>
      <c r="F143" s="176" t="s">
        <v>151</v>
      </c>
      <c r="G143" s="175"/>
      <c r="H143" s="177">
        <v>30</v>
      </c>
      <c r="J143" s="175"/>
      <c r="K143" s="175"/>
      <c r="L143" s="178"/>
      <c r="M143" s="179"/>
      <c r="N143" s="175"/>
      <c r="O143" s="175"/>
      <c r="P143" s="175"/>
      <c r="Q143" s="175"/>
      <c r="R143" s="175"/>
      <c r="S143" s="175"/>
      <c r="T143" s="180"/>
      <c r="AT143" s="181" t="s">
        <v>140</v>
      </c>
      <c r="AU143" s="181" t="s">
        <v>71</v>
      </c>
      <c r="AV143" s="181" t="s">
        <v>81</v>
      </c>
      <c r="AW143" s="181" t="s">
        <v>95</v>
      </c>
      <c r="AX143" s="181" t="s">
        <v>71</v>
      </c>
      <c r="AY143" s="181" t="s">
        <v>131</v>
      </c>
    </row>
    <row r="144" spans="2:65" s="6" customFormat="1" ht="15.75" customHeight="1" x14ac:dyDescent="0.3">
      <c r="B144" s="23"/>
      <c r="C144" s="145" t="s">
        <v>276</v>
      </c>
      <c r="D144" s="145" t="s">
        <v>134</v>
      </c>
      <c r="E144" s="146" t="s">
        <v>887</v>
      </c>
      <c r="F144" s="147" t="s">
        <v>888</v>
      </c>
      <c r="G144" s="148" t="s">
        <v>371</v>
      </c>
      <c r="H144" s="149">
        <v>62</v>
      </c>
      <c r="I144" s="150"/>
      <c r="J144" s="151">
        <f>ROUND($I$144*$H$144,1)</f>
        <v>0</v>
      </c>
      <c r="K144" s="147"/>
      <c r="L144" s="43"/>
      <c r="M144" s="152"/>
      <c r="N144" s="153" t="s">
        <v>38</v>
      </c>
      <c r="O144" s="24"/>
      <c r="P144" s="154">
        <f>$O$144*$H$144</f>
        <v>0</v>
      </c>
      <c r="Q144" s="154">
        <v>0</v>
      </c>
      <c r="R144" s="154">
        <f>$Q$144*$H$144</f>
        <v>0</v>
      </c>
      <c r="S144" s="154">
        <v>0</v>
      </c>
      <c r="T144" s="155">
        <f>$S$144*$H$144</f>
        <v>0</v>
      </c>
      <c r="AR144" s="89" t="s">
        <v>81</v>
      </c>
      <c r="AT144" s="89" t="s">
        <v>134</v>
      </c>
      <c r="AU144" s="89" t="s">
        <v>71</v>
      </c>
      <c r="AY144" s="6" t="s">
        <v>131</v>
      </c>
      <c r="BE144" s="156">
        <f>IF($N$144="základní",$J$144,0)</f>
        <v>0</v>
      </c>
      <c r="BF144" s="156">
        <f>IF($N$144="snížená",$J$144,0)</f>
        <v>0</v>
      </c>
      <c r="BG144" s="156">
        <f>IF($N$144="zákl. přenesená",$J$144,0)</f>
        <v>0</v>
      </c>
      <c r="BH144" s="156">
        <f>IF($N$144="sníž. přenesená",$J$144,0)</f>
        <v>0</v>
      </c>
      <c r="BI144" s="156">
        <f>IF($N$144="nulová",$J$144,0)</f>
        <v>0</v>
      </c>
      <c r="BJ144" s="89" t="s">
        <v>71</v>
      </c>
      <c r="BK144" s="156">
        <f>ROUND($I$144*$H$144,1)</f>
        <v>0</v>
      </c>
      <c r="BL144" s="89" t="s">
        <v>81</v>
      </c>
      <c r="BM144" s="89" t="s">
        <v>889</v>
      </c>
    </row>
    <row r="145" spans="2:65" s="6" customFormat="1" ht="15.75" customHeight="1" x14ac:dyDescent="0.3">
      <c r="B145" s="165"/>
      <c r="C145" s="166"/>
      <c r="D145" s="159" t="s">
        <v>140</v>
      </c>
      <c r="E145" s="168"/>
      <c r="F145" s="168" t="s">
        <v>890</v>
      </c>
      <c r="G145" s="166"/>
      <c r="H145" s="169">
        <v>62</v>
      </c>
      <c r="J145" s="166"/>
      <c r="K145" s="166"/>
      <c r="L145" s="170"/>
      <c r="M145" s="171"/>
      <c r="N145" s="166"/>
      <c r="O145" s="166"/>
      <c r="P145" s="166"/>
      <c r="Q145" s="166"/>
      <c r="R145" s="166"/>
      <c r="S145" s="166"/>
      <c r="T145" s="172"/>
      <c r="AT145" s="173" t="s">
        <v>140</v>
      </c>
      <c r="AU145" s="173" t="s">
        <v>71</v>
      </c>
      <c r="AV145" s="173" t="s">
        <v>75</v>
      </c>
      <c r="AW145" s="173" t="s">
        <v>95</v>
      </c>
      <c r="AX145" s="173" t="s">
        <v>67</v>
      </c>
      <c r="AY145" s="173" t="s">
        <v>131</v>
      </c>
    </row>
    <row r="146" spans="2:65" s="6" customFormat="1" ht="15.75" customHeight="1" x14ac:dyDescent="0.3">
      <c r="B146" s="174"/>
      <c r="C146" s="175"/>
      <c r="D146" s="167" t="s">
        <v>140</v>
      </c>
      <c r="E146" s="175"/>
      <c r="F146" s="176" t="s">
        <v>151</v>
      </c>
      <c r="G146" s="175"/>
      <c r="H146" s="177">
        <v>62</v>
      </c>
      <c r="J146" s="175"/>
      <c r="K146" s="175"/>
      <c r="L146" s="178"/>
      <c r="M146" s="179"/>
      <c r="N146" s="175"/>
      <c r="O146" s="175"/>
      <c r="P146" s="175"/>
      <c r="Q146" s="175"/>
      <c r="R146" s="175"/>
      <c r="S146" s="175"/>
      <c r="T146" s="180"/>
      <c r="AT146" s="181" t="s">
        <v>140</v>
      </c>
      <c r="AU146" s="181" t="s">
        <v>71</v>
      </c>
      <c r="AV146" s="181" t="s">
        <v>81</v>
      </c>
      <c r="AW146" s="181" t="s">
        <v>95</v>
      </c>
      <c r="AX146" s="181" t="s">
        <v>71</v>
      </c>
      <c r="AY146" s="181" t="s">
        <v>131</v>
      </c>
    </row>
    <row r="147" spans="2:65" s="6" customFormat="1" ht="15.75" customHeight="1" x14ac:dyDescent="0.3">
      <c r="B147" s="23"/>
      <c r="C147" s="145" t="s">
        <v>284</v>
      </c>
      <c r="D147" s="145" t="s">
        <v>134</v>
      </c>
      <c r="E147" s="146" t="s">
        <v>891</v>
      </c>
      <c r="F147" s="147" t="s">
        <v>892</v>
      </c>
      <c r="G147" s="148" t="s">
        <v>208</v>
      </c>
      <c r="H147" s="149">
        <v>171</v>
      </c>
      <c r="I147" s="150"/>
      <c r="J147" s="151">
        <f>ROUND($I$147*$H$147,1)</f>
        <v>0</v>
      </c>
      <c r="K147" s="147"/>
      <c r="L147" s="43"/>
      <c r="M147" s="152"/>
      <c r="N147" s="153" t="s">
        <v>38</v>
      </c>
      <c r="O147" s="24"/>
      <c r="P147" s="154">
        <f>$O$147*$H$147</f>
        <v>0</v>
      </c>
      <c r="Q147" s="154">
        <v>0</v>
      </c>
      <c r="R147" s="154">
        <f>$Q$147*$H$147</f>
        <v>0</v>
      </c>
      <c r="S147" s="154">
        <v>0</v>
      </c>
      <c r="T147" s="155">
        <f>$S$147*$H$147</f>
        <v>0</v>
      </c>
      <c r="AR147" s="89" t="s">
        <v>81</v>
      </c>
      <c r="AT147" s="89" t="s">
        <v>134</v>
      </c>
      <c r="AU147" s="89" t="s">
        <v>71</v>
      </c>
      <c r="AY147" s="6" t="s">
        <v>131</v>
      </c>
      <c r="BE147" s="156">
        <f>IF($N$147="základní",$J$147,0)</f>
        <v>0</v>
      </c>
      <c r="BF147" s="156">
        <f>IF($N$147="snížená",$J$147,0)</f>
        <v>0</v>
      </c>
      <c r="BG147" s="156">
        <f>IF($N$147="zákl. přenesená",$J$147,0)</f>
        <v>0</v>
      </c>
      <c r="BH147" s="156">
        <f>IF($N$147="sníž. přenesená",$J$147,0)</f>
        <v>0</v>
      </c>
      <c r="BI147" s="156">
        <f>IF($N$147="nulová",$J$147,0)</f>
        <v>0</v>
      </c>
      <c r="BJ147" s="89" t="s">
        <v>71</v>
      </c>
      <c r="BK147" s="156">
        <f>ROUND($I$147*$H$147,1)</f>
        <v>0</v>
      </c>
      <c r="BL147" s="89" t="s">
        <v>81</v>
      </c>
      <c r="BM147" s="89" t="s">
        <v>893</v>
      </c>
    </row>
    <row r="148" spans="2:65" s="6" customFormat="1" ht="15.75" customHeight="1" x14ac:dyDescent="0.3">
      <c r="B148" s="165"/>
      <c r="C148" s="166"/>
      <c r="D148" s="159" t="s">
        <v>140</v>
      </c>
      <c r="E148" s="168"/>
      <c r="F148" s="168" t="s">
        <v>894</v>
      </c>
      <c r="G148" s="166"/>
      <c r="H148" s="169">
        <v>171</v>
      </c>
      <c r="J148" s="166"/>
      <c r="K148" s="166"/>
      <c r="L148" s="170"/>
      <c r="M148" s="171"/>
      <c r="N148" s="166"/>
      <c r="O148" s="166"/>
      <c r="P148" s="166"/>
      <c r="Q148" s="166"/>
      <c r="R148" s="166"/>
      <c r="S148" s="166"/>
      <c r="T148" s="172"/>
      <c r="AT148" s="173" t="s">
        <v>140</v>
      </c>
      <c r="AU148" s="173" t="s">
        <v>71</v>
      </c>
      <c r="AV148" s="173" t="s">
        <v>75</v>
      </c>
      <c r="AW148" s="173" t="s">
        <v>95</v>
      </c>
      <c r="AX148" s="173" t="s">
        <v>67</v>
      </c>
      <c r="AY148" s="173" t="s">
        <v>131</v>
      </c>
    </row>
    <row r="149" spans="2:65" s="6" customFormat="1" ht="15.75" customHeight="1" x14ac:dyDescent="0.3">
      <c r="B149" s="174"/>
      <c r="C149" s="175"/>
      <c r="D149" s="167" t="s">
        <v>140</v>
      </c>
      <c r="E149" s="175"/>
      <c r="F149" s="176" t="s">
        <v>151</v>
      </c>
      <c r="G149" s="175"/>
      <c r="H149" s="177">
        <v>171</v>
      </c>
      <c r="J149" s="175"/>
      <c r="K149" s="175"/>
      <c r="L149" s="178"/>
      <c r="M149" s="179"/>
      <c r="N149" s="175"/>
      <c r="O149" s="175"/>
      <c r="P149" s="175"/>
      <c r="Q149" s="175"/>
      <c r="R149" s="175"/>
      <c r="S149" s="175"/>
      <c r="T149" s="180"/>
      <c r="AT149" s="181" t="s">
        <v>140</v>
      </c>
      <c r="AU149" s="181" t="s">
        <v>71</v>
      </c>
      <c r="AV149" s="181" t="s">
        <v>81</v>
      </c>
      <c r="AW149" s="181" t="s">
        <v>95</v>
      </c>
      <c r="AX149" s="181" t="s">
        <v>71</v>
      </c>
      <c r="AY149" s="181" t="s">
        <v>131</v>
      </c>
    </row>
    <row r="150" spans="2:65" s="132" customFormat="1" ht="37.5" customHeight="1" x14ac:dyDescent="0.35">
      <c r="B150" s="133"/>
      <c r="C150" s="134"/>
      <c r="D150" s="134" t="s">
        <v>66</v>
      </c>
      <c r="E150" s="135" t="s">
        <v>895</v>
      </c>
      <c r="F150" s="135" t="s">
        <v>896</v>
      </c>
      <c r="G150" s="134"/>
      <c r="H150" s="134"/>
      <c r="J150" s="136">
        <f>$BK$150</f>
        <v>0</v>
      </c>
      <c r="K150" s="134"/>
      <c r="L150" s="137"/>
      <c r="M150" s="138"/>
      <c r="N150" s="134"/>
      <c r="O150" s="134"/>
      <c r="P150" s="139">
        <f>SUM($P$151:$P$189)</f>
        <v>0</v>
      </c>
      <c r="Q150" s="134"/>
      <c r="R150" s="139">
        <f>SUM($R$151:$R$189)</f>
        <v>0</v>
      </c>
      <c r="S150" s="134"/>
      <c r="T150" s="140">
        <f>SUM($T$151:$T$189)</f>
        <v>0</v>
      </c>
      <c r="AR150" s="141" t="s">
        <v>71</v>
      </c>
      <c r="AT150" s="141" t="s">
        <v>66</v>
      </c>
      <c r="AU150" s="141" t="s">
        <v>67</v>
      </c>
      <c r="AY150" s="141" t="s">
        <v>131</v>
      </c>
      <c r="BK150" s="142">
        <f>SUM($BK$151:$BK$189)</f>
        <v>0</v>
      </c>
    </row>
    <row r="151" spans="2:65" s="6" customFormat="1" ht="15.75" customHeight="1" x14ac:dyDescent="0.3">
      <c r="B151" s="23"/>
      <c r="C151" s="145" t="s">
        <v>290</v>
      </c>
      <c r="D151" s="145" t="s">
        <v>134</v>
      </c>
      <c r="E151" s="146" t="s">
        <v>897</v>
      </c>
      <c r="F151" s="147" t="s">
        <v>898</v>
      </c>
      <c r="G151" s="148" t="s">
        <v>899</v>
      </c>
      <c r="H151" s="149">
        <v>29</v>
      </c>
      <c r="I151" s="150"/>
      <c r="J151" s="151">
        <f>ROUND($I$151*$H$151,1)</f>
        <v>0</v>
      </c>
      <c r="K151" s="147"/>
      <c r="L151" s="43"/>
      <c r="M151" s="152"/>
      <c r="N151" s="153" t="s">
        <v>38</v>
      </c>
      <c r="O151" s="24"/>
      <c r="P151" s="154">
        <f>$O$151*$H$151</f>
        <v>0</v>
      </c>
      <c r="Q151" s="154">
        <v>0</v>
      </c>
      <c r="R151" s="154">
        <f>$Q$151*$H$151</f>
        <v>0</v>
      </c>
      <c r="S151" s="154">
        <v>0</v>
      </c>
      <c r="T151" s="155">
        <f>$S$151*$H$151</f>
        <v>0</v>
      </c>
      <c r="AR151" s="89" t="s">
        <v>81</v>
      </c>
      <c r="AT151" s="89" t="s">
        <v>134</v>
      </c>
      <c r="AU151" s="89" t="s">
        <v>71</v>
      </c>
      <c r="AY151" s="6" t="s">
        <v>131</v>
      </c>
      <c r="BE151" s="156">
        <f>IF($N$151="základní",$J$151,0)</f>
        <v>0</v>
      </c>
      <c r="BF151" s="156">
        <f>IF($N$151="snížená",$J$151,0)</f>
        <v>0</v>
      </c>
      <c r="BG151" s="156">
        <f>IF($N$151="zákl. přenesená",$J$151,0)</f>
        <v>0</v>
      </c>
      <c r="BH151" s="156">
        <f>IF($N$151="sníž. přenesená",$J$151,0)</f>
        <v>0</v>
      </c>
      <c r="BI151" s="156">
        <f>IF($N$151="nulová",$J$151,0)</f>
        <v>0</v>
      </c>
      <c r="BJ151" s="89" t="s">
        <v>71</v>
      </c>
      <c r="BK151" s="156">
        <f>ROUND($I$151*$H$151,1)</f>
        <v>0</v>
      </c>
      <c r="BL151" s="89" t="s">
        <v>81</v>
      </c>
      <c r="BM151" s="89" t="s">
        <v>900</v>
      </c>
    </row>
    <row r="152" spans="2:65" s="6" customFormat="1" ht="44.25" customHeight="1" x14ac:dyDescent="0.3">
      <c r="B152" s="23"/>
      <c r="C152" s="24"/>
      <c r="D152" s="159" t="s">
        <v>831</v>
      </c>
      <c r="E152" s="24"/>
      <c r="F152" s="201" t="s">
        <v>901</v>
      </c>
      <c r="G152" s="24"/>
      <c r="H152" s="24"/>
      <c r="J152" s="24"/>
      <c r="K152" s="24"/>
      <c r="L152" s="43"/>
      <c r="M152" s="56"/>
      <c r="N152" s="24"/>
      <c r="O152" s="24"/>
      <c r="P152" s="24"/>
      <c r="Q152" s="24"/>
      <c r="R152" s="24"/>
      <c r="S152" s="24"/>
      <c r="T152" s="57"/>
      <c r="AT152" s="6" t="s">
        <v>831</v>
      </c>
      <c r="AU152" s="6" t="s">
        <v>71</v>
      </c>
    </row>
    <row r="153" spans="2:65" s="6" customFormat="1" ht="84.75" customHeight="1" x14ac:dyDescent="0.3">
      <c r="B153" s="23"/>
      <c r="C153" s="24"/>
      <c r="D153" s="167" t="s">
        <v>474</v>
      </c>
      <c r="E153" s="24"/>
      <c r="F153" s="201" t="s">
        <v>902</v>
      </c>
      <c r="G153" s="24"/>
      <c r="H153" s="24"/>
      <c r="J153" s="24"/>
      <c r="K153" s="24"/>
      <c r="L153" s="43"/>
      <c r="M153" s="56"/>
      <c r="N153" s="24"/>
      <c r="O153" s="24"/>
      <c r="P153" s="24"/>
      <c r="Q153" s="24"/>
      <c r="R153" s="24"/>
      <c r="S153" s="24"/>
      <c r="T153" s="57"/>
      <c r="AT153" s="6" t="s">
        <v>474</v>
      </c>
      <c r="AU153" s="6" t="s">
        <v>71</v>
      </c>
    </row>
    <row r="154" spans="2:65" s="6" customFormat="1" ht="15.75" customHeight="1" x14ac:dyDescent="0.3">
      <c r="B154" s="165"/>
      <c r="C154" s="166"/>
      <c r="D154" s="167" t="s">
        <v>140</v>
      </c>
      <c r="E154" s="166"/>
      <c r="F154" s="168" t="s">
        <v>341</v>
      </c>
      <c r="G154" s="166"/>
      <c r="H154" s="169">
        <v>29</v>
      </c>
      <c r="J154" s="166"/>
      <c r="K154" s="166"/>
      <c r="L154" s="170"/>
      <c r="M154" s="171"/>
      <c r="N154" s="166"/>
      <c r="O154" s="166"/>
      <c r="P154" s="166"/>
      <c r="Q154" s="166"/>
      <c r="R154" s="166"/>
      <c r="S154" s="166"/>
      <c r="T154" s="172"/>
      <c r="AT154" s="173" t="s">
        <v>140</v>
      </c>
      <c r="AU154" s="173" t="s">
        <v>71</v>
      </c>
      <c r="AV154" s="173" t="s">
        <v>75</v>
      </c>
      <c r="AW154" s="173" t="s">
        <v>95</v>
      </c>
      <c r="AX154" s="173" t="s">
        <v>67</v>
      </c>
      <c r="AY154" s="173" t="s">
        <v>131</v>
      </c>
    </row>
    <row r="155" spans="2:65" s="6" customFormat="1" ht="15.75" customHeight="1" x14ac:dyDescent="0.3">
      <c r="B155" s="174"/>
      <c r="C155" s="175"/>
      <c r="D155" s="167" t="s">
        <v>140</v>
      </c>
      <c r="E155" s="175"/>
      <c r="F155" s="176" t="s">
        <v>151</v>
      </c>
      <c r="G155" s="175"/>
      <c r="H155" s="177">
        <v>29</v>
      </c>
      <c r="J155" s="175"/>
      <c r="K155" s="175"/>
      <c r="L155" s="178"/>
      <c r="M155" s="179"/>
      <c r="N155" s="175"/>
      <c r="O155" s="175"/>
      <c r="P155" s="175"/>
      <c r="Q155" s="175"/>
      <c r="R155" s="175"/>
      <c r="S155" s="175"/>
      <c r="T155" s="180"/>
      <c r="AT155" s="181" t="s">
        <v>140</v>
      </c>
      <c r="AU155" s="181" t="s">
        <v>71</v>
      </c>
      <c r="AV155" s="181" t="s">
        <v>81</v>
      </c>
      <c r="AW155" s="181" t="s">
        <v>95</v>
      </c>
      <c r="AX155" s="181" t="s">
        <v>71</v>
      </c>
      <c r="AY155" s="181" t="s">
        <v>131</v>
      </c>
    </row>
    <row r="156" spans="2:65" s="6" customFormat="1" ht="15.75" customHeight="1" x14ac:dyDescent="0.3">
      <c r="B156" s="23"/>
      <c r="C156" s="145" t="s">
        <v>7</v>
      </c>
      <c r="D156" s="145" t="s">
        <v>134</v>
      </c>
      <c r="E156" s="146" t="s">
        <v>903</v>
      </c>
      <c r="F156" s="147" t="s">
        <v>904</v>
      </c>
      <c r="G156" s="148" t="s">
        <v>899</v>
      </c>
      <c r="H156" s="149">
        <v>1</v>
      </c>
      <c r="I156" s="150"/>
      <c r="J156" s="151">
        <f>ROUND($I$156*$H$156,1)</f>
        <v>0</v>
      </c>
      <c r="K156" s="147"/>
      <c r="L156" s="43"/>
      <c r="M156" s="152"/>
      <c r="N156" s="153" t="s">
        <v>38</v>
      </c>
      <c r="O156" s="24"/>
      <c r="P156" s="154">
        <f>$O$156*$H$156</f>
        <v>0</v>
      </c>
      <c r="Q156" s="154">
        <v>0</v>
      </c>
      <c r="R156" s="154">
        <f>$Q$156*$H$156</f>
        <v>0</v>
      </c>
      <c r="S156" s="154">
        <v>0</v>
      </c>
      <c r="T156" s="155">
        <f>$S$156*$H$156</f>
        <v>0</v>
      </c>
      <c r="AR156" s="89" t="s">
        <v>81</v>
      </c>
      <c r="AT156" s="89" t="s">
        <v>134</v>
      </c>
      <c r="AU156" s="89" t="s">
        <v>71</v>
      </c>
      <c r="AY156" s="6" t="s">
        <v>131</v>
      </c>
      <c r="BE156" s="156">
        <f>IF($N$156="základní",$J$156,0)</f>
        <v>0</v>
      </c>
      <c r="BF156" s="156">
        <f>IF($N$156="snížená",$J$156,0)</f>
        <v>0</v>
      </c>
      <c r="BG156" s="156">
        <f>IF($N$156="zákl. přenesená",$J$156,0)</f>
        <v>0</v>
      </c>
      <c r="BH156" s="156">
        <f>IF($N$156="sníž. přenesená",$J$156,0)</f>
        <v>0</v>
      </c>
      <c r="BI156" s="156">
        <f>IF($N$156="nulová",$J$156,0)</f>
        <v>0</v>
      </c>
      <c r="BJ156" s="89" t="s">
        <v>71</v>
      </c>
      <c r="BK156" s="156">
        <f>ROUND($I$156*$H$156,1)</f>
        <v>0</v>
      </c>
      <c r="BL156" s="89" t="s">
        <v>81</v>
      </c>
      <c r="BM156" s="89" t="s">
        <v>905</v>
      </c>
    </row>
    <row r="157" spans="2:65" s="6" customFormat="1" ht="30.75" customHeight="1" x14ac:dyDescent="0.3">
      <c r="B157" s="23"/>
      <c r="C157" s="24"/>
      <c r="D157" s="159" t="s">
        <v>831</v>
      </c>
      <c r="E157" s="24"/>
      <c r="F157" s="201" t="s">
        <v>906</v>
      </c>
      <c r="G157" s="24"/>
      <c r="H157" s="24"/>
      <c r="J157" s="24"/>
      <c r="K157" s="24"/>
      <c r="L157" s="43"/>
      <c r="M157" s="56"/>
      <c r="N157" s="24"/>
      <c r="O157" s="24"/>
      <c r="P157" s="24"/>
      <c r="Q157" s="24"/>
      <c r="R157" s="24"/>
      <c r="S157" s="24"/>
      <c r="T157" s="57"/>
      <c r="AT157" s="6" t="s">
        <v>831</v>
      </c>
      <c r="AU157" s="6" t="s">
        <v>71</v>
      </c>
    </row>
    <row r="158" spans="2:65" s="6" customFormat="1" ht="15.75" customHeight="1" x14ac:dyDescent="0.3">
      <c r="B158" s="165"/>
      <c r="C158" s="166"/>
      <c r="D158" s="167" t="s">
        <v>140</v>
      </c>
      <c r="E158" s="166"/>
      <c r="F158" s="168" t="s">
        <v>71</v>
      </c>
      <c r="G158" s="166"/>
      <c r="H158" s="169">
        <v>1</v>
      </c>
      <c r="J158" s="166"/>
      <c r="K158" s="166"/>
      <c r="L158" s="170"/>
      <c r="M158" s="171"/>
      <c r="N158" s="166"/>
      <c r="O158" s="166"/>
      <c r="P158" s="166"/>
      <c r="Q158" s="166"/>
      <c r="R158" s="166"/>
      <c r="S158" s="166"/>
      <c r="T158" s="172"/>
      <c r="AT158" s="173" t="s">
        <v>140</v>
      </c>
      <c r="AU158" s="173" t="s">
        <v>71</v>
      </c>
      <c r="AV158" s="173" t="s">
        <v>75</v>
      </c>
      <c r="AW158" s="173" t="s">
        <v>95</v>
      </c>
      <c r="AX158" s="173" t="s">
        <v>67</v>
      </c>
      <c r="AY158" s="173" t="s">
        <v>131</v>
      </c>
    </row>
    <row r="159" spans="2:65" s="6" customFormat="1" ht="15.75" customHeight="1" x14ac:dyDescent="0.3">
      <c r="B159" s="174"/>
      <c r="C159" s="175"/>
      <c r="D159" s="167" t="s">
        <v>140</v>
      </c>
      <c r="E159" s="175"/>
      <c r="F159" s="176" t="s">
        <v>151</v>
      </c>
      <c r="G159" s="175"/>
      <c r="H159" s="177">
        <v>1</v>
      </c>
      <c r="J159" s="175"/>
      <c r="K159" s="175"/>
      <c r="L159" s="178"/>
      <c r="M159" s="179"/>
      <c r="N159" s="175"/>
      <c r="O159" s="175"/>
      <c r="P159" s="175"/>
      <c r="Q159" s="175"/>
      <c r="R159" s="175"/>
      <c r="S159" s="175"/>
      <c r="T159" s="180"/>
      <c r="AT159" s="181" t="s">
        <v>140</v>
      </c>
      <c r="AU159" s="181" t="s">
        <v>71</v>
      </c>
      <c r="AV159" s="181" t="s">
        <v>81</v>
      </c>
      <c r="AW159" s="181" t="s">
        <v>95</v>
      </c>
      <c r="AX159" s="181" t="s">
        <v>71</v>
      </c>
      <c r="AY159" s="181" t="s">
        <v>131</v>
      </c>
    </row>
    <row r="160" spans="2:65" s="6" customFormat="1" ht="15.75" customHeight="1" x14ac:dyDescent="0.3">
      <c r="B160" s="23"/>
      <c r="C160" s="145" t="s">
        <v>309</v>
      </c>
      <c r="D160" s="145" t="s">
        <v>134</v>
      </c>
      <c r="E160" s="146" t="s">
        <v>907</v>
      </c>
      <c r="F160" s="147" t="s">
        <v>908</v>
      </c>
      <c r="G160" s="148" t="s">
        <v>371</v>
      </c>
      <c r="H160" s="149">
        <v>31</v>
      </c>
      <c r="I160" s="150"/>
      <c r="J160" s="151">
        <f>ROUND($I$160*$H$160,1)</f>
        <v>0</v>
      </c>
      <c r="K160" s="147"/>
      <c r="L160" s="43"/>
      <c r="M160" s="152"/>
      <c r="N160" s="153" t="s">
        <v>38</v>
      </c>
      <c r="O160" s="24"/>
      <c r="P160" s="154">
        <f>$O$160*$H$160</f>
        <v>0</v>
      </c>
      <c r="Q160" s="154">
        <v>0</v>
      </c>
      <c r="R160" s="154">
        <f>$Q$160*$H$160</f>
        <v>0</v>
      </c>
      <c r="S160" s="154">
        <v>0</v>
      </c>
      <c r="T160" s="155">
        <f>$S$160*$H$160</f>
        <v>0</v>
      </c>
      <c r="AR160" s="89" t="s">
        <v>81</v>
      </c>
      <c r="AT160" s="89" t="s">
        <v>134</v>
      </c>
      <c r="AU160" s="89" t="s">
        <v>71</v>
      </c>
      <c r="AY160" s="6" t="s">
        <v>131</v>
      </c>
      <c r="BE160" s="156">
        <f>IF($N$160="základní",$J$160,0)</f>
        <v>0</v>
      </c>
      <c r="BF160" s="156">
        <f>IF($N$160="snížená",$J$160,0)</f>
        <v>0</v>
      </c>
      <c r="BG160" s="156">
        <f>IF($N$160="zákl. přenesená",$J$160,0)</f>
        <v>0</v>
      </c>
      <c r="BH160" s="156">
        <f>IF($N$160="sníž. přenesená",$J$160,0)</f>
        <v>0</v>
      </c>
      <c r="BI160" s="156">
        <f>IF($N$160="nulová",$J$160,0)</f>
        <v>0</v>
      </c>
      <c r="BJ160" s="89" t="s">
        <v>71</v>
      </c>
      <c r="BK160" s="156">
        <f>ROUND($I$160*$H$160,1)</f>
        <v>0</v>
      </c>
      <c r="BL160" s="89" t="s">
        <v>81</v>
      </c>
      <c r="BM160" s="89" t="s">
        <v>909</v>
      </c>
    </row>
    <row r="161" spans="2:65" s="6" customFormat="1" ht="84.75" customHeight="1" x14ac:dyDescent="0.3">
      <c r="B161" s="23"/>
      <c r="C161" s="24"/>
      <c r="D161" s="159" t="s">
        <v>474</v>
      </c>
      <c r="E161" s="24"/>
      <c r="F161" s="201" t="s">
        <v>910</v>
      </c>
      <c r="G161" s="24"/>
      <c r="H161" s="24"/>
      <c r="J161" s="24"/>
      <c r="K161" s="24"/>
      <c r="L161" s="43"/>
      <c r="M161" s="56"/>
      <c r="N161" s="24"/>
      <c r="O161" s="24"/>
      <c r="P161" s="24"/>
      <c r="Q161" s="24"/>
      <c r="R161" s="24"/>
      <c r="S161" s="24"/>
      <c r="T161" s="57"/>
      <c r="AT161" s="6" t="s">
        <v>474</v>
      </c>
      <c r="AU161" s="6" t="s">
        <v>71</v>
      </c>
    </row>
    <row r="162" spans="2:65" s="6" customFormat="1" ht="15.75" customHeight="1" x14ac:dyDescent="0.3">
      <c r="B162" s="165"/>
      <c r="C162" s="166"/>
      <c r="D162" s="167" t="s">
        <v>140</v>
      </c>
      <c r="E162" s="166"/>
      <c r="F162" s="168" t="s">
        <v>357</v>
      </c>
      <c r="G162" s="166"/>
      <c r="H162" s="169">
        <v>31</v>
      </c>
      <c r="J162" s="166"/>
      <c r="K162" s="166"/>
      <c r="L162" s="170"/>
      <c r="M162" s="171"/>
      <c r="N162" s="166"/>
      <c r="O162" s="166"/>
      <c r="P162" s="166"/>
      <c r="Q162" s="166"/>
      <c r="R162" s="166"/>
      <c r="S162" s="166"/>
      <c r="T162" s="172"/>
      <c r="AT162" s="173" t="s">
        <v>140</v>
      </c>
      <c r="AU162" s="173" t="s">
        <v>71</v>
      </c>
      <c r="AV162" s="173" t="s">
        <v>75</v>
      </c>
      <c r="AW162" s="173" t="s">
        <v>95</v>
      </c>
      <c r="AX162" s="173" t="s">
        <v>67</v>
      </c>
      <c r="AY162" s="173" t="s">
        <v>131</v>
      </c>
    </row>
    <row r="163" spans="2:65" s="6" customFormat="1" ht="15.75" customHeight="1" x14ac:dyDescent="0.3">
      <c r="B163" s="174"/>
      <c r="C163" s="175"/>
      <c r="D163" s="167" t="s">
        <v>140</v>
      </c>
      <c r="E163" s="175"/>
      <c r="F163" s="176" t="s">
        <v>151</v>
      </c>
      <c r="G163" s="175"/>
      <c r="H163" s="177">
        <v>31</v>
      </c>
      <c r="J163" s="175"/>
      <c r="K163" s="175"/>
      <c r="L163" s="178"/>
      <c r="M163" s="179"/>
      <c r="N163" s="175"/>
      <c r="O163" s="175"/>
      <c r="P163" s="175"/>
      <c r="Q163" s="175"/>
      <c r="R163" s="175"/>
      <c r="S163" s="175"/>
      <c r="T163" s="180"/>
      <c r="AT163" s="181" t="s">
        <v>140</v>
      </c>
      <c r="AU163" s="181" t="s">
        <v>71</v>
      </c>
      <c r="AV163" s="181" t="s">
        <v>81</v>
      </c>
      <c r="AW163" s="181" t="s">
        <v>95</v>
      </c>
      <c r="AX163" s="181" t="s">
        <v>71</v>
      </c>
      <c r="AY163" s="181" t="s">
        <v>131</v>
      </c>
    </row>
    <row r="164" spans="2:65" s="6" customFormat="1" ht="15.75" customHeight="1" x14ac:dyDescent="0.3">
      <c r="B164" s="23"/>
      <c r="C164" s="145" t="s">
        <v>312</v>
      </c>
      <c r="D164" s="145" t="s">
        <v>134</v>
      </c>
      <c r="E164" s="146" t="s">
        <v>911</v>
      </c>
      <c r="F164" s="147" t="s">
        <v>912</v>
      </c>
      <c r="G164" s="148" t="s">
        <v>371</v>
      </c>
      <c r="H164" s="149">
        <v>2</v>
      </c>
      <c r="I164" s="150"/>
      <c r="J164" s="151">
        <f>ROUND($I$164*$H$164,1)</f>
        <v>0</v>
      </c>
      <c r="K164" s="147"/>
      <c r="L164" s="43"/>
      <c r="M164" s="152"/>
      <c r="N164" s="153" t="s">
        <v>38</v>
      </c>
      <c r="O164" s="24"/>
      <c r="P164" s="154">
        <f>$O$164*$H$164</f>
        <v>0</v>
      </c>
      <c r="Q164" s="154">
        <v>0</v>
      </c>
      <c r="R164" s="154">
        <f>$Q$164*$H$164</f>
        <v>0</v>
      </c>
      <c r="S164" s="154">
        <v>0</v>
      </c>
      <c r="T164" s="155">
        <f>$S$164*$H$164</f>
        <v>0</v>
      </c>
      <c r="AR164" s="89" t="s">
        <v>81</v>
      </c>
      <c r="AT164" s="89" t="s">
        <v>134</v>
      </c>
      <c r="AU164" s="89" t="s">
        <v>71</v>
      </c>
      <c r="AY164" s="6" t="s">
        <v>131</v>
      </c>
      <c r="BE164" s="156">
        <f>IF($N$164="základní",$J$164,0)</f>
        <v>0</v>
      </c>
      <c r="BF164" s="156">
        <f>IF($N$164="snížená",$J$164,0)</f>
        <v>0</v>
      </c>
      <c r="BG164" s="156">
        <f>IF($N$164="zákl. přenesená",$J$164,0)</f>
        <v>0</v>
      </c>
      <c r="BH164" s="156">
        <f>IF($N$164="sníž. přenesená",$J$164,0)</f>
        <v>0</v>
      </c>
      <c r="BI164" s="156">
        <f>IF($N$164="nulová",$J$164,0)</f>
        <v>0</v>
      </c>
      <c r="BJ164" s="89" t="s">
        <v>71</v>
      </c>
      <c r="BK164" s="156">
        <f>ROUND($I$164*$H$164,1)</f>
        <v>0</v>
      </c>
      <c r="BL164" s="89" t="s">
        <v>81</v>
      </c>
      <c r="BM164" s="89" t="s">
        <v>913</v>
      </c>
    </row>
    <row r="165" spans="2:65" s="6" customFormat="1" ht="71.25" customHeight="1" x14ac:dyDescent="0.3">
      <c r="B165" s="23"/>
      <c r="C165" s="24"/>
      <c r="D165" s="159" t="s">
        <v>474</v>
      </c>
      <c r="E165" s="24"/>
      <c r="F165" s="201" t="s">
        <v>914</v>
      </c>
      <c r="G165" s="24"/>
      <c r="H165" s="24"/>
      <c r="J165" s="24"/>
      <c r="K165" s="24"/>
      <c r="L165" s="43"/>
      <c r="M165" s="56"/>
      <c r="N165" s="24"/>
      <c r="O165" s="24"/>
      <c r="P165" s="24"/>
      <c r="Q165" s="24"/>
      <c r="R165" s="24"/>
      <c r="S165" s="24"/>
      <c r="T165" s="57"/>
      <c r="AT165" s="6" t="s">
        <v>474</v>
      </c>
      <c r="AU165" s="6" t="s">
        <v>71</v>
      </c>
    </row>
    <row r="166" spans="2:65" s="6" customFormat="1" ht="15.75" customHeight="1" x14ac:dyDescent="0.3">
      <c r="B166" s="165"/>
      <c r="C166" s="166"/>
      <c r="D166" s="167" t="s">
        <v>140</v>
      </c>
      <c r="E166" s="166"/>
      <c r="F166" s="168" t="s">
        <v>75</v>
      </c>
      <c r="G166" s="166"/>
      <c r="H166" s="169">
        <v>2</v>
      </c>
      <c r="J166" s="166"/>
      <c r="K166" s="166"/>
      <c r="L166" s="170"/>
      <c r="M166" s="171"/>
      <c r="N166" s="166"/>
      <c r="O166" s="166"/>
      <c r="P166" s="166"/>
      <c r="Q166" s="166"/>
      <c r="R166" s="166"/>
      <c r="S166" s="166"/>
      <c r="T166" s="172"/>
      <c r="AT166" s="173" t="s">
        <v>140</v>
      </c>
      <c r="AU166" s="173" t="s">
        <v>71</v>
      </c>
      <c r="AV166" s="173" t="s">
        <v>75</v>
      </c>
      <c r="AW166" s="173" t="s">
        <v>95</v>
      </c>
      <c r="AX166" s="173" t="s">
        <v>67</v>
      </c>
      <c r="AY166" s="173" t="s">
        <v>131</v>
      </c>
    </row>
    <row r="167" spans="2:65" s="6" customFormat="1" ht="15.75" customHeight="1" x14ac:dyDescent="0.3">
      <c r="B167" s="174"/>
      <c r="C167" s="175"/>
      <c r="D167" s="167" t="s">
        <v>140</v>
      </c>
      <c r="E167" s="175"/>
      <c r="F167" s="176" t="s">
        <v>151</v>
      </c>
      <c r="G167" s="175"/>
      <c r="H167" s="177">
        <v>2</v>
      </c>
      <c r="J167" s="175"/>
      <c r="K167" s="175"/>
      <c r="L167" s="178"/>
      <c r="M167" s="179"/>
      <c r="N167" s="175"/>
      <c r="O167" s="175"/>
      <c r="P167" s="175"/>
      <c r="Q167" s="175"/>
      <c r="R167" s="175"/>
      <c r="S167" s="175"/>
      <c r="T167" s="180"/>
      <c r="AT167" s="181" t="s">
        <v>140</v>
      </c>
      <c r="AU167" s="181" t="s">
        <v>71</v>
      </c>
      <c r="AV167" s="181" t="s">
        <v>81</v>
      </c>
      <c r="AW167" s="181" t="s">
        <v>95</v>
      </c>
      <c r="AX167" s="181" t="s">
        <v>71</v>
      </c>
      <c r="AY167" s="181" t="s">
        <v>131</v>
      </c>
    </row>
    <row r="168" spans="2:65" s="6" customFormat="1" ht="15.75" customHeight="1" x14ac:dyDescent="0.3">
      <c r="B168" s="23"/>
      <c r="C168" s="145" t="s">
        <v>316</v>
      </c>
      <c r="D168" s="145" t="s">
        <v>134</v>
      </c>
      <c r="E168" s="146" t="s">
        <v>915</v>
      </c>
      <c r="F168" s="147" t="s">
        <v>916</v>
      </c>
      <c r="G168" s="148" t="s">
        <v>899</v>
      </c>
      <c r="H168" s="149">
        <v>1</v>
      </c>
      <c r="I168" s="150"/>
      <c r="J168" s="151">
        <f>ROUND($I$168*$H$168,1)</f>
        <v>0</v>
      </c>
      <c r="K168" s="147"/>
      <c r="L168" s="43"/>
      <c r="M168" s="152"/>
      <c r="N168" s="153" t="s">
        <v>38</v>
      </c>
      <c r="O168" s="24"/>
      <c r="P168" s="154">
        <f>$O$168*$H$168</f>
        <v>0</v>
      </c>
      <c r="Q168" s="154">
        <v>0</v>
      </c>
      <c r="R168" s="154">
        <f>$Q$168*$H$168</f>
        <v>0</v>
      </c>
      <c r="S168" s="154">
        <v>0</v>
      </c>
      <c r="T168" s="155">
        <f>$S$168*$H$168</f>
        <v>0</v>
      </c>
      <c r="AR168" s="89" t="s">
        <v>81</v>
      </c>
      <c r="AT168" s="89" t="s">
        <v>134</v>
      </c>
      <c r="AU168" s="89" t="s">
        <v>71</v>
      </c>
      <c r="AY168" s="6" t="s">
        <v>131</v>
      </c>
      <c r="BE168" s="156">
        <f>IF($N$168="základní",$J$168,0)</f>
        <v>0</v>
      </c>
      <c r="BF168" s="156">
        <f>IF($N$168="snížená",$J$168,0)</f>
        <v>0</v>
      </c>
      <c r="BG168" s="156">
        <f>IF($N$168="zákl. přenesená",$J$168,0)</f>
        <v>0</v>
      </c>
      <c r="BH168" s="156">
        <f>IF($N$168="sníž. přenesená",$J$168,0)</f>
        <v>0</v>
      </c>
      <c r="BI168" s="156">
        <f>IF($N$168="nulová",$J$168,0)</f>
        <v>0</v>
      </c>
      <c r="BJ168" s="89" t="s">
        <v>71</v>
      </c>
      <c r="BK168" s="156">
        <f>ROUND($I$168*$H$168,1)</f>
        <v>0</v>
      </c>
      <c r="BL168" s="89" t="s">
        <v>81</v>
      </c>
      <c r="BM168" s="89" t="s">
        <v>917</v>
      </c>
    </row>
    <row r="169" spans="2:65" s="6" customFormat="1" ht="30.75" customHeight="1" x14ac:dyDescent="0.3">
      <c r="B169" s="23"/>
      <c r="C169" s="24"/>
      <c r="D169" s="159" t="s">
        <v>831</v>
      </c>
      <c r="E169" s="24"/>
      <c r="F169" s="201" t="s">
        <v>918</v>
      </c>
      <c r="G169" s="24"/>
      <c r="H169" s="24"/>
      <c r="J169" s="24"/>
      <c r="K169" s="24"/>
      <c r="L169" s="43"/>
      <c r="M169" s="56"/>
      <c r="N169" s="24"/>
      <c r="O169" s="24"/>
      <c r="P169" s="24"/>
      <c r="Q169" s="24"/>
      <c r="R169" s="24"/>
      <c r="S169" s="24"/>
      <c r="T169" s="57"/>
      <c r="AT169" s="6" t="s">
        <v>831</v>
      </c>
      <c r="AU169" s="6" t="s">
        <v>71</v>
      </c>
    </row>
    <row r="170" spans="2:65" s="6" customFormat="1" ht="44.25" customHeight="1" x14ac:dyDescent="0.3">
      <c r="B170" s="23"/>
      <c r="C170" s="24"/>
      <c r="D170" s="167" t="s">
        <v>474</v>
      </c>
      <c r="E170" s="24"/>
      <c r="F170" s="201" t="s">
        <v>919</v>
      </c>
      <c r="G170" s="24"/>
      <c r="H170" s="24"/>
      <c r="J170" s="24"/>
      <c r="K170" s="24"/>
      <c r="L170" s="43"/>
      <c r="M170" s="56"/>
      <c r="N170" s="24"/>
      <c r="O170" s="24"/>
      <c r="P170" s="24"/>
      <c r="Q170" s="24"/>
      <c r="R170" s="24"/>
      <c r="S170" s="24"/>
      <c r="T170" s="57"/>
      <c r="AT170" s="6" t="s">
        <v>474</v>
      </c>
      <c r="AU170" s="6" t="s">
        <v>71</v>
      </c>
    </row>
    <row r="171" spans="2:65" s="6" customFormat="1" ht="15.75" customHeight="1" x14ac:dyDescent="0.3">
      <c r="B171" s="165"/>
      <c r="C171" s="166"/>
      <c r="D171" s="167" t="s">
        <v>140</v>
      </c>
      <c r="E171" s="166"/>
      <c r="F171" s="168" t="s">
        <v>71</v>
      </c>
      <c r="G171" s="166"/>
      <c r="H171" s="169">
        <v>1</v>
      </c>
      <c r="J171" s="166"/>
      <c r="K171" s="166"/>
      <c r="L171" s="170"/>
      <c r="M171" s="171"/>
      <c r="N171" s="166"/>
      <c r="O171" s="166"/>
      <c r="P171" s="166"/>
      <c r="Q171" s="166"/>
      <c r="R171" s="166"/>
      <c r="S171" s="166"/>
      <c r="T171" s="172"/>
      <c r="AT171" s="173" t="s">
        <v>140</v>
      </c>
      <c r="AU171" s="173" t="s">
        <v>71</v>
      </c>
      <c r="AV171" s="173" t="s">
        <v>75</v>
      </c>
      <c r="AW171" s="173" t="s">
        <v>95</v>
      </c>
      <c r="AX171" s="173" t="s">
        <v>67</v>
      </c>
      <c r="AY171" s="173" t="s">
        <v>131</v>
      </c>
    </row>
    <row r="172" spans="2:65" s="6" customFormat="1" ht="15.75" customHeight="1" x14ac:dyDescent="0.3">
      <c r="B172" s="174"/>
      <c r="C172" s="175"/>
      <c r="D172" s="167" t="s">
        <v>140</v>
      </c>
      <c r="E172" s="175"/>
      <c r="F172" s="176" t="s">
        <v>151</v>
      </c>
      <c r="G172" s="175"/>
      <c r="H172" s="177">
        <v>1</v>
      </c>
      <c r="J172" s="175"/>
      <c r="K172" s="175"/>
      <c r="L172" s="178"/>
      <c r="M172" s="179"/>
      <c r="N172" s="175"/>
      <c r="O172" s="175"/>
      <c r="P172" s="175"/>
      <c r="Q172" s="175"/>
      <c r="R172" s="175"/>
      <c r="S172" s="175"/>
      <c r="T172" s="180"/>
      <c r="AT172" s="181" t="s">
        <v>140</v>
      </c>
      <c r="AU172" s="181" t="s">
        <v>71</v>
      </c>
      <c r="AV172" s="181" t="s">
        <v>81</v>
      </c>
      <c r="AW172" s="181" t="s">
        <v>95</v>
      </c>
      <c r="AX172" s="181" t="s">
        <v>71</v>
      </c>
      <c r="AY172" s="181" t="s">
        <v>131</v>
      </c>
    </row>
    <row r="173" spans="2:65" s="6" customFormat="1" ht="15.75" customHeight="1" x14ac:dyDescent="0.3">
      <c r="B173" s="23"/>
      <c r="C173" s="145" t="s">
        <v>320</v>
      </c>
      <c r="D173" s="145" t="s">
        <v>134</v>
      </c>
      <c r="E173" s="146" t="s">
        <v>920</v>
      </c>
      <c r="F173" s="147" t="s">
        <v>921</v>
      </c>
      <c r="G173" s="148" t="s">
        <v>899</v>
      </c>
      <c r="H173" s="149">
        <v>27</v>
      </c>
      <c r="I173" s="150"/>
      <c r="J173" s="151">
        <f>ROUND($I$173*$H$173,1)</f>
        <v>0</v>
      </c>
      <c r="K173" s="147"/>
      <c r="L173" s="43"/>
      <c r="M173" s="152"/>
      <c r="N173" s="153" t="s">
        <v>38</v>
      </c>
      <c r="O173" s="24"/>
      <c r="P173" s="154">
        <f>$O$173*$H$173</f>
        <v>0</v>
      </c>
      <c r="Q173" s="154">
        <v>0</v>
      </c>
      <c r="R173" s="154">
        <f>$Q$173*$H$173</f>
        <v>0</v>
      </c>
      <c r="S173" s="154">
        <v>0</v>
      </c>
      <c r="T173" s="155">
        <f>$S$173*$H$173</f>
        <v>0</v>
      </c>
      <c r="AR173" s="89" t="s">
        <v>81</v>
      </c>
      <c r="AT173" s="89" t="s">
        <v>134</v>
      </c>
      <c r="AU173" s="89" t="s">
        <v>71</v>
      </c>
      <c r="AY173" s="6" t="s">
        <v>131</v>
      </c>
      <c r="BE173" s="156">
        <f>IF($N$173="základní",$J$173,0)</f>
        <v>0</v>
      </c>
      <c r="BF173" s="156">
        <f>IF($N$173="snížená",$J$173,0)</f>
        <v>0</v>
      </c>
      <c r="BG173" s="156">
        <f>IF($N$173="zákl. přenesená",$J$173,0)</f>
        <v>0</v>
      </c>
      <c r="BH173" s="156">
        <f>IF($N$173="sníž. přenesená",$J$173,0)</f>
        <v>0</v>
      </c>
      <c r="BI173" s="156">
        <f>IF($N$173="nulová",$J$173,0)</f>
        <v>0</v>
      </c>
      <c r="BJ173" s="89" t="s">
        <v>71</v>
      </c>
      <c r="BK173" s="156">
        <f>ROUND($I$173*$H$173,1)</f>
        <v>0</v>
      </c>
      <c r="BL173" s="89" t="s">
        <v>81</v>
      </c>
      <c r="BM173" s="89" t="s">
        <v>922</v>
      </c>
    </row>
    <row r="174" spans="2:65" s="6" customFormat="1" ht="44.25" customHeight="1" x14ac:dyDescent="0.3">
      <c r="B174" s="23"/>
      <c r="C174" s="24"/>
      <c r="D174" s="159" t="s">
        <v>474</v>
      </c>
      <c r="E174" s="24"/>
      <c r="F174" s="201" t="s">
        <v>923</v>
      </c>
      <c r="G174" s="24"/>
      <c r="H174" s="24"/>
      <c r="J174" s="24"/>
      <c r="K174" s="24"/>
      <c r="L174" s="43"/>
      <c r="M174" s="56"/>
      <c r="N174" s="24"/>
      <c r="O174" s="24"/>
      <c r="P174" s="24"/>
      <c r="Q174" s="24"/>
      <c r="R174" s="24"/>
      <c r="S174" s="24"/>
      <c r="T174" s="57"/>
      <c r="AT174" s="6" t="s">
        <v>474</v>
      </c>
      <c r="AU174" s="6" t="s">
        <v>71</v>
      </c>
    </row>
    <row r="175" spans="2:65" s="6" customFormat="1" ht="15.75" customHeight="1" x14ac:dyDescent="0.3">
      <c r="B175" s="165"/>
      <c r="C175" s="166"/>
      <c r="D175" s="167" t="s">
        <v>140</v>
      </c>
      <c r="E175" s="166"/>
      <c r="F175" s="168" t="s">
        <v>331</v>
      </c>
      <c r="G175" s="166"/>
      <c r="H175" s="169">
        <v>27</v>
      </c>
      <c r="J175" s="166"/>
      <c r="K175" s="166"/>
      <c r="L175" s="170"/>
      <c r="M175" s="171"/>
      <c r="N175" s="166"/>
      <c r="O175" s="166"/>
      <c r="P175" s="166"/>
      <c r="Q175" s="166"/>
      <c r="R175" s="166"/>
      <c r="S175" s="166"/>
      <c r="T175" s="172"/>
      <c r="AT175" s="173" t="s">
        <v>140</v>
      </c>
      <c r="AU175" s="173" t="s">
        <v>71</v>
      </c>
      <c r="AV175" s="173" t="s">
        <v>75</v>
      </c>
      <c r="AW175" s="173" t="s">
        <v>95</v>
      </c>
      <c r="AX175" s="173" t="s">
        <v>67</v>
      </c>
      <c r="AY175" s="173" t="s">
        <v>131</v>
      </c>
    </row>
    <row r="176" spans="2:65" s="6" customFormat="1" ht="15.75" customHeight="1" x14ac:dyDescent="0.3">
      <c r="B176" s="174"/>
      <c r="C176" s="175"/>
      <c r="D176" s="167" t="s">
        <v>140</v>
      </c>
      <c r="E176" s="175"/>
      <c r="F176" s="176" t="s">
        <v>151</v>
      </c>
      <c r="G176" s="175"/>
      <c r="H176" s="177">
        <v>27</v>
      </c>
      <c r="J176" s="175"/>
      <c r="K176" s="175"/>
      <c r="L176" s="178"/>
      <c r="M176" s="179"/>
      <c r="N176" s="175"/>
      <c r="O176" s="175"/>
      <c r="P176" s="175"/>
      <c r="Q176" s="175"/>
      <c r="R176" s="175"/>
      <c r="S176" s="175"/>
      <c r="T176" s="180"/>
      <c r="AT176" s="181" t="s">
        <v>140</v>
      </c>
      <c r="AU176" s="181" t="s">
        <v>71</v>
      </c>
      <c r="AV176" s="181" t="s">
        <v>81</v>
      </c>
      <c r="AW176" s="181" t="s">
        <v>95</v>
      </c>
      <c r="AX176" s="181" t="s">
        <v>71</v>
      </c>
      <c r="AY176" s="181" t="s">
        <v>131</v>
      </c>
    </row>
    <row r="177" spans="2:65" s="6" customFormat="1" ht="15.75" customHeight="1" x14ac:dyDescent="0.3">
      <c r="B177" s="23"/>
      <c r="C177" s="145" t="s">
        <v>327</v>
      </c>
      <c r="D177" s="145" t="s">
        <v>134</v>
      </c>
      <c r="E177" s="146" t="s">
        <v>924</v>
      </c>
      <c r="F177" s="147" t="s">
        <v>925</v>
      </c>
      <c r="G177" s="148" t="s">
        <v>899</v>
      </c>
      <c r="H177" s="149">
        <v>2</v>
      </c>
      <c r="I177" s="150"/>
      <c r="J177" s="151">
        <f>ROUND($I$177*$H$177,1)</f>
        <v>0</v>
      </c>
      <c r="K177" s="147"/>
      <c r="L177" s="43"/>
      <c r="M177" s="152"/>
      <c r="N177" s="153" t="s">
        <v>38</v>
      </c>
      <c r="O177" s="24"/>
      <c r="P177" s="154">
        <f>$O$177*$H$177</f>
        <v>0</v>
      </c>
      <c r="Q177" s="154">
        <v>0</v>
      </c>
      <c r="R177" s="154">
        <f>$Q$177*$H$177</f>
        <v>0</v>
      </c>
      <c r="S177" s="154">
        <v>0</v>
      </c>
      <c r="T177" s="155">
        <f>$S$177*$H$177</f>
        <v>0</v>
      </c>
      <c r="AR177" s="89" t="s">
        <v>81</v>
      </c>
      <c r="AT177" s="89" t="s">
        <v>134</v>
      </c>
      <c r="AU177" s="89" t="s">
        <v>71</v>
      </c>
      <c r="AY177" s="6" t="s">
        <v>131</v>
      </c>
      <c r="BE177" s="156">
        <f>IF($N$177="základní",$J$177,0)</f>
        <v>0</v>
      </c>
      <c r="BF177" s="156">
        <f>IF($N$177="snížená",$J$177,0)</f>
        <v>0</v>
      </c>
      <c r="BG177" s="156">
        <f>IF($N$177="zákl. přenesená",$J$177,0)</f>
        <v>0</v>
      </c>
      <c r="BH177" s="156">
        <f>IF($N$177="sníž. přenesená",$J$177,0)</f>
        <v>0</v>
      </c>
      <c r="BI177" s="156">
        <f>IF($N$177="nulová",$J$177,0)</f>
        <v>0</v>
      </c>
      <c r="BJ177" s="89" t="s">
        <v>71</v>
      </c>
      <c r="BK177" s="156">
        <f>ROUND($I$177*$H$177,1)</f>
        <v>0</v>
      </c>
      <c r="BL177" s="89" t="s">
        <v>81</v>
      </c>
      <c r="BM177" s="89" t="s">
        <v>926</v>
      </c>
    </row>
    <row r="178" spans="2:65" s="6" customFormat="1" ht="30.75" customHeight="1" x14ac:dyDescent="0.3">
      <c r="B178" s="23"/>
      <c r="C178" s="24"/>
      <c r="D178" s="159" t="s">
        <v>474</v>
      </c>
      <c r="E178" s="24"/>
      <c r="F178" s="201" t="s">
        <v>927</v>
      </c>
      <c r="G178" s="24"/>
      <c r="H178" s="24"/>
      <c r="J178" s="24"/>
      <c r="K178" s="24"/>
      <c r="L178" s="43"/>
      <c r="M178" s="56"/>
      <c r="N178" s="24"/>
      <c r="O178" s="24"/>
      <c r="P178" s="24"/>
      <c r="Q178" s="24"/>
      <c r="R178" s="24"/>
      <c r="S178" s="24"/>
      <c r="T178" s="57"/>
      <c r="AT178" s="6" t="s">
        <v>474</v>
      </c>
      <c r="AU178" s="6" t="s">
        <v>71</v>
      </c>
    </row>
    <row r="179" spans="2:65" s="6" customFormat="1" ht="15.75" customHeight="1" x14ac:dyDescent="0.3">
      <c r="B179" s="165"/>
      <c r="C179" s="166"/>
      <c r="D179" s="167" t="s">
        <v>140</v>
      </c>
      <c r="E179" s="166"/>
      <c r="F179" s="168" t="s">
        <v>75</v>
      </c>
      <c r="G179" s="166"/>
      <c r="H179" s="169">
        <v>2</v>
      </c>
      <c r="J179" s="166"/>
      <c r="K179" s="166"/>
      <c r="L179" s="170"/>
      <c r="M179" s="171"/>
      <c r="N179" s="166"/>
      <c r="O179" s="166"/>
      <c r="P179" s="166"/>
      <c r="Q179" s="166"/>
      <c r="R179" s="166"/>
      <c r="S179" s="166"/>
      <c r="T179" s="172"/>
      <c r="AT179" s="173" t="s">
        <v>140</v>
      </c>
      <c r="AU179" s="173" t="s">
        <v>71</v>
      </c>
      <c r="AV179" s="173" t="s">
        <v>75</v>
      </c>
      <c r="AW179" s="173" t="s">
        <v>95</v>
      </c>
      <c r="AX179" s="173" t="s">
        <v>67</v>
      </c>
      <c r="AY179" s="173" t="s">
        <v>131</v>
      </c>
    </row>
    <row r="180" spans="2:65" s="6" customFormat="1" ht="15.75" customHeight="1" x14ac:dyDescent="0.3">
      <c r="B180" s="174"/>
      <c r="C180" s="175"/>
      <c r="D180" s="167" t="s">
        <v>140</v>
      </c>
      <c r="E180" s="175"/>
      <c r="F180" s="176" t="s">
        <v>151</v>
      </c>
      <c r="G180" s="175"/>
      <c r="H180" s="177">
        <v>2</v>
      </c>
      <c r="J180" s="175"/>
      <c r="K180" s="175"/>
      <c r="L180" s="178"/>
      <c r="M180" s="179"/>
      <c r="N180" s="175"/>
      <c r="O180" s="175"/>
      <c r="P180" s="175"/>
      <c r="Q180" s="175"/>
      <c r="R180" s="175"/>
      <c r="S180" s="175"/>
      <c r="T180" s="180"/>
      <c r="AT180" s="181" t="s">
        <v>140</v>
      </c>
      <c r="AU180" s="181" t="s">
        <v>71</v>
      </c>
      <c r="AV180" s="181" t="s">
        <v>81</v>
      </c>
      <c r="AW180" s="181" t="s">
        <v>95</v>
      </c>
      <c r="AX180" s="181" t="s">
        <v>71</v>
      </c>
      <c r="AY180" s="181" t="s">
        <v>131</v>
      </c>
    </row>
    <row r="181" spans="2:65" s="6" customFormat="1" ht="15.75" customHeight="1" x14ac:dyDescent="0.3">
      <c r="B181" s="23"/>
      <c r="C181" s="145" t="s">
        <v>331</v>
      </c>
      <c r="D181" s="145" t="s">
        <v>134</v>
      </c>
      <c r="E181" s="146" t="s">
        <v>928</v>
      </c>
      <c r="F181" s="147" t="s">
        <v>929</v>
      </c>
      <c r="G181" s="148" t="s">
        <v>899</v>
      </c>
      <c r="H181" s="149">
        <v>96</v>
      </c>
      <c r="I181" s="150"/>
      <c r="J181" s="151">
        <f>ROUND($I$181*$H$181,1)</f>
        <v>0</v>
      </c>
      <c r="K181" s="147"/>
      <c r="L181" s="43"/>
      <c r="M181" s="152"/>
      <c r="N181" s="153" t="s">
        <v>38</v>
      </c>
      <c r="O181" s="24"/>
      <c r="P181" s="154">
        <f>$O$181*$H$181</f>
        <v>0</v>
      </c>
      <c r="Q181" s="154">
        <v>0</v>
      </c>
      <c r="R181" s="154">
        <f>$Q$181*$H$181</f>
        <v>0</v>
      </c>
      <c r="S181" s="154">
        <v>0</v>
      </c>
      <c r="T181" s="155">
        <f>$S$181*$H$181</f>
        <v>0</v>
      </c>
      <c r="AR181" s="89" t="s">
        <v>81</v>
      </c>
      <c r="AT181" s="89" t="s">
        <v>134</v>
      </c>
      <c r="AU181" s="89" t="s">
        <v>71</v>
      </c>
      <c r="AY181" s="6" t="s">
        <v>131</v>
      </c>
      <c r="BE181" s="156">
        <f>IF($N$181="základní",$J$181,0)</f>
        <v>0</v>
      </c>
      <c r="BF181" s="156">
        <f>IF($N$181="snížená",$J$181,0)</f>
        <v>0</v>
      </c>
      <c r="BG181" s="156">
        <f>IF($N$181="zákl. přenesená",$J$181,0)</f>
        <v>0</v>
      </c>
      <c r="BH181" s="156">
        <f>IF($N$181="sníž. přenesená",$J$181,0)</f>
        <v>0</v>
      </c>
      <c r="BI181" s="156">
        <f>IF($N$181="nulová",$J$181,0)</f>
        <v>0</v>
      </c>
      <c r="BJ181" s="89" t="s">
        <v>71</v>
      </c>
      <c r="BK181" s="156">
        <f>ROUND($I$181*$H$181,1)</f>
        <v>0</v>
      </c>
      <c r="BL181" s="89" t="s">
        <v>81</v>
      </c>
      <c r="BM181" s="89" t="s">
        <v>930</v>
      </c>
    </row>
    <row r="182" spans="2:65" s="6" customFormat="1" ht="15.75" customHeight="1" x14ac:dyDescent="0.3">
      <c r="B182" s="23"/>
      <c r="C182" s="148" t="s">
        <v>336</v>
      </c>
      <c r="D182" s="148" t="s">
        <v>134</v>
      </c>
      <c r="E182" s="146" t="s">
        <v>931</v>
      </c>
      <c r="F182" s="147" t="s">
        <v>932</v>
      </c>
      <c r="G182" s="148" t="s">
        <v>371</v>
      </c>
      <c r="H182" s="149">
        <v>1</v>
      </c>
      <c r="I182" s="150"/>
      <c r="J182" s="151">
        <f>ROUND($I$182*$H$182,1)</f>
        <v>0</v>
      </c>
      <c r="K182" s="147"/>
      <c r="L182" s="43"/>
      <c r="M182" s="152"/>
      <c r="N182" s="153" t="s">
        <v>38</v>
      </c>
      <c r="O182" s="24"/>
      <c r="P182" s="154">
        <f>$O$182*$H$182</f>
        <v>0</v>
      </c>
      <c r="Q182" s="154">
        <v>0</v>
      </c>
      <c r="R182" s="154">
        <f>$Q$182*$H$182</f>
        <v>0</v>
      </c>
      <c r="S182" s="154">
        <v>0</v>
      </c>
      <c r="T182" s="155">
        <f>$S$182*$H$182</f>
        <v>0</v>
      </c>
      <c r="AR182" s="89" t="s">
        <v>81</v>
      </c>
      <c r="AT182" s="89" t="s">
        <v>134</v>
      </c>
      <c r="AU182" s="89" t="s">
        <v>71</v>
      </c>
      <c r="AY182" s="89" t="s">
        <v>131</v>
      </c>
      <c r="BE182" s="156">
        <f>IF($N$182="základní",$J$182,0)</f>
        <v>0</v>
      </c>
      <c r="BF182" s="156">
        <f>IF($N$182="snížená",$J$182,0)</f>
        <v>0</v>
      </c>
      <c r="BG182" s="156">
        <f>IF($N$182="zákl. přenesená",$J$182,0)</f>
        <v>0</v>
      </c>
      <c r="BH182" s="156">
        <f>IF($N$182="sníž. přenesená",$J$182,0)</f>
        <v>0</v>
      </c>
      <c r="BI182" s="156">
        <f>IF($N$182="nulová",$J$182,0)</f>
        <v>0</v>
      </c>
      <c r="BJ182" s="89" t="s">
        <v>71</v>
      </c>
      <c r="BK182" s="156">
        <f>ROUND($I$182*$H$182,1)</f>
        <v>0</v>
      </c>
      <c r="BL182" s="89" t="s">
        <v>81</v>
      </c>
      <c r="BM182" s="89" t="s">
        <v>933</v>
      </c>
    </row>
    <row r="183" spans="2:65" s="6" customFormat="1" ht="30.75" customHeight="1" x14ac:dyDescent="0.3">
      <c r="B183" s="23"/>
      <c r="C183" s="24"/>
      <c r="D183" s="159" t="s">
        <v>474</v>
      </c>
      <c r="E183" s="24"/>
      <c r="F183" s="201" t="s">
        <v>934</v>
      </c>
      <c r="G183" s="24"/>
      <c r="H183" s="24"/>
      <c r="J183" s="24"/>
      <c r="K183" s="24"/>
      <c r="L183" s="43"/>
      <c r="M183" s="56"/>
      <c r="N183" s="24"/>
      <c r="O183" s="24"/>
      <c r="P183" s="24"/>
      <c r="Q183" s="24"/>
      <c r="R183" s="24"/>
      <c r="S183" s="24"/>
      <c r="T183" s="57"/>
      <c r="AT183" s="6" t="s">
        <v>474</v>
      </c>
      <c r="AU183" s="6" t="s">
        <v>71</v>
      </c>
    </row>
    <row r="184" spans="2:65" s="6" customFormat="1" ht="15.75" customHeight="1" x14ac:dyDescent="0.3">
      <c r="B184" s="165"/>
      <c r="C184" s="166"/>
      <c r="D184" s="167" t="s">
        <v>140</v>
      </c>
      <c r="E184" s="166"/>
      <c r="F184" s="168" t="s">
        <v>71</v>
      </c>
      <c r="G184" s="166"/>
      <c r="H184" s="169">
        <v>1</v>
      </c>
      <c r="J184" s="166"/>
      <c r="K184" s="166"/>
      <c r="L184" s="170"/>
      <c r="M184" s="171"/>
      <c r="N184" s="166"/>
      <c r="O184" s="166"/>
      <c r="P184" s="166"/>
      <c r="Q184" s="166"/>
      <c r="R184" s="166"/>
      <c r="S184" s="166"/>
      <c r="T184" s="172"/>
      <c r="AT184" s="173" t="s">
        <v>140</v>
      </c>
      <c r="AU184" s="173" t="s">
        <v>71</v>
      </c>
      <c r="AV184" s="173" t="s">
        <v>75</v>
      </c>
      <c r="AW184" s="173" t="s">
        <v>95</v>
      </c>
      <c r="AX184" s="173" t="s">
        <v>67</v>
      </c>
      <c r="AY184" s="173" t="s">
        <v>131</v>
      </c>
    </row>
    <row r="185" spans="2:65" s="6" customFormat="1" ht="15.75" customHeight="1" x14ac:dyDescent="0.3">
      <c r="B185" s="174"/>
      <c r="C185" s="175"/>
      <c r="D185" s="167" t="s">
        <v>140</v>
      </c>
      <c r="E185" s="175"/>
      <c r="F185" s="176" t="s">
        <v>151</v>
      </c>
      <c r="G185" s="175"/>
      <c r="H185" s="177">
        <v>1</v>
      </c>
      <c r="J185" s="175"/>
      <c r="K185" s="175"/>
      <c r="L185" s="178"/>
      <c r="M185" s="179"/>
      <c r="N185" s="175"/>
      <c r="O185" s="175"/>
      <c r="P185" s="175"/>
      <c r="Q185" s="175"/>
      <c r="R185" s="175"/>
      <c r="S185" s="175"/>
      <c r="T185" s="180"/>
      <c r="AT185" s="181" t="s">
        <v>140</v>
      </c>
      <c r="AU185" s="181" t="s">
        <v>71</v>
      </c>
      <c r="AV185" s="181" t="s">
        <v>81</v>
      </c>
      <c r="AW185" s="181" t="s">
        <v>95</v>
      </c>
      <c r="AX185" s="181" t="s">
        <v>71</v>
      </c>
      <c r="AY185" s="181" t="s">
        <v>131</v>
      </c>
    </row>
    <row r="186" spans="2:65" s="6" customFormat="1" ht="15.75" customHeight="1" x14ac:dyDescent="0.3">
      <c r="B186" s="23"/>
      <c r="C186" s="145" t="s">
        <v>341</v>
      </c>
      <c r="D186" s="145" t="s">
        <v>134</v>
      </c>
      <c r="E186" s="146" t="s">
        <v>935</v>
      </c>
      <c r="F186" s="147" t="s">
        <v>936</v>
      </c>
      <c r="G186" s="148" t="s">
        <v>371</v>
      </c>
      <c r="H186" s="149">
        <v>29</v>
      </c>
      <c r="I186" s="150"/>
      <c r="J186" s="151">
        <f>ROUND($I$186*$H$186,1)</f>
        <v>0</v>
      </c>
      <c r="K186" s="147"/>
      <c r="L186" s="43"/>
      <c r="M186" s="152"/>
      <c r="N186" s="153" t="s">
        <v>38</v>
      </c>
      <c r="O186" s="24"/>
      <c r="P186" s="154">
        <f>$O$186*$H$186</f>
        <v>0</v>
      </c>
      <c r="Q186" s="154">
        <v>0</v>
      </c>
      <c r="R186" s="154">
        <f>$Q$186*$H$186</f>
        <v>0</v>
      </c>
      <c r="S186" s="154">
        <v>0</v>
      </c>
      <c r="T186" s="155">
        <f>$S$186*$H$186</f>
        <v>0</v>
      </c>
      <c r="AR186" s="89" t="s">
        <v>81</v>
      </c>
      <c r="AT186" s="89" t="s">
        <v>134</v>
      </c>
      <c r="AU186" s="89" t="s">
        <v>71</v>
      </c>
      <c r="AY186" s="6" t="s">
        <v>131</v>
      </c>
      <c r="BE186" s="156">
        <f>IF($N$186="základní",$J$186,0)</f>
        <v>0</v>
      </c>
      <c r="BF186" s="156">
        <f>IF($N$186="snížená",$J$186,0)</f>
        <v>0</v>
      </c>
      <c r="BG186" s="156">
        <f>IF($N$186="zákl. přenesená",$J$186,0)</f>
        <v>0</v>
      </c>
      <c r="BH186" s="156">
        <f>IF($N$186="sníž. přenesená",$J$186,0)</f>
        <v>0</v>
      </c>
      <c r="BI186" s="156">
        <f>IF($N$186="nulová",$J$186,0)</f>
        <v>0</v>
      </c>
      <c r="BJ186" s="89" t="s">
        <v>71</v>
      </c>
      <c r="BK186" s="156">
        <f>ROUND($I$186*$H$186,1)</f>
        <v>0</v>
      </c>
      <c r="BL186" s="89" t="s">
        <v>81</v>
      </c>
      <c r="BM186" s="89" t="s">
        <v>937</v>
      </c>
    </row>
    <row r="187" spans="2:65" s="6" customFormat="1" ht="44.25" customHeight="1" x14ac:dyDescent="0.3">
      <c r="B187" s="23"/>
      <c r="C187" s="24"/>
      <c r="D187" s="159" t="s">
        <v>474</v>
      </c>
      <c r="E187" s="24"/>
      <c r="F187" s="201" t="s">
        <v>938</v>
      </c>
      <c r="G187" s="24"/>
      <c r="H187" s="24"/>
      <c r="J187" s="24"/>
      <c r="K187" s="24"/>
      <c r="L187" s="43"/>
      <c r="M187" s="56"/>
      <c r="N187" s="24"/>
      <c r="O187" s="24"/>
      <c r="P187" s="24"/>
      <c r="Q187" s="24"/>
      <c r="R187" s="24"/>
      <c r="S187" s="24"/>
      <c r="T187" s="57"/>
      <c r="AT187" s="6" t="s">
        <v>474</v>
      </c>
      <c r="AU187" s="6" t="s">
        <v>71</v>
      </c>
    </row>
    <row r="188" spans="2:65" s="6" customFormat="1" ht="15.75" customHeight="1" x14ac:dyDescent="0.3">
      <c r="B188" s="165"/>
      <c r="C188" s="166"/>
      <c r="D188" s="167" t="s">
        <v>140</v>
      </c>
      <c r="E188" s="166"/>
      <c r="F188" s="168" t="s">
        <v>939</v>
      </c>
      <c r="G188" s="166"/>
      <c r="H188" s="169">
        <v>29</v>
      </c>
      <c r="J188" s="166"/>
      <c r="K188" s="166"/>
      <c r="L188" s="170"/>
      <c r="M188" s="171"/>
      <c r="N188" s="166"/>
      <c r="O188" s="166"/>
      <c r="P188" s="166"/>
      <c r="Q188" s="166"/>
      <c r="R188" s="166"/>
      <c r="S188" s="166"/>
      <c r="T188" s="172"/>
      <c r="AT188" s="173" t="s">
        <v>140</v>
      </c>
      <c r="AU188" s="173" t="s">
        <v>71</v>
      </c>
      <c r="AV188" s="173" t="s">
        <v>75</v>
      </c>
      <c r="AW188" s="173" t="s">
        <v>95</v>
      </c>
      <c r="AX188" s="173" t="s">
        <v>67</v>
      </c>
      <c r="AY188" s="173" t="s">
        <v>131</v>
      </c>
    </row>
    <row r="189" spans="2:65" s="6" customFormat="1" ht="15.75" customHeight="1" x14ac:dyDescent="0.3">
      <c r="B189" s="174"/>
      <c r="C189" s="175"/>
      <c r="D189" s="167" t="s">
        <v>140</v>
      </c>
      <c r="E189" s="175"/>
      <c r="F189" s="176" t="s">
        <v>151</v>
      </c>
      <c r="G189" s="175"/>
      <c r="H189" s="177">
        <v>29</v>
      </c>
      <c r="J189" s="175"/>
      <c r="K189" s="175"/>
      <c r="L189" s="178"/>
      <c r="M189" s="179"/>
      <c r="N189" s="175"/>
      <c r="O189" s="175"/>
      <c r="P189" s="175"/>
      <c r="Q189" s="175"/>
      <c r="R189" s="175"/>
      <c r="S189" s="175"/>
      <c r="T189" s="180"/>
      <c r="AT189" s="181" t="s">
        <v>140</v>
      </c>
      <c r="AU189" s="181" t="s">
        <v>71</v>
      </c>
      <c r="AV189" s="181" t="s">
        <v>81</v>
      </c>
      <c r="AW189" s="181" t="s">
        <v>95</v>
      </c>
      <c r="AX189" s="181" t="s">
        <v>71</v>
      </c>
      <c r="AY189" s="181" t="s">
        <v>131</v>
      </c>
    </row>
    <row r="190" spans="2:65" s="132" customFormat="1" ht="37.5" customHeight="1" x14ac:dyDescent="0.35">
      <c r="B190" s="133"/>
      <c r="C190" s="134"/>
      <c r="D190" s="134" t="s">
        <v>66</v>
      </c>
      <c r="E190" s="135" t="s">
        <v>940</v>
      </c>
      <c r="F190" s="135" t="s">
        <v>941</v>
      </c>
      <c r="G190" s="134"/>
      <c r="H190" s="134"/>
      <c r="J190" s="136">
        <f>$BK$190</f>
        <v>0</v>
      </c>
      <c r="K190" s="134"/>
      <c r="L190" s="137"/>
      <c r="M190" s="138"/>
      <c r="N190" s="134"/>
      <c r="O190" s="134"/>
      <c r="P190" s="139">
        <f>SUM($P$191:$P$197)</f>
        <v>0</v>
      </c>
      <c r="Q190" s="134"/>
      <c r="R190" s="139">
        <f>SUM($R$191:$R$197)</f>
        <v>0</v>
      </c>
      <c r="S190" s="134"/>
      <c r="T190" s="140">
        <f>SUM($T$191:$T$197)</f>
        <v>0</v>
      </c>
      <c r="AR190" s="141" t="s">
        <v>71</v>
      </c>
      <c r="AT190" s="141" t="s">
        <v>66</v>
      </c>
      <c r="AU190" s="141" t="s">
        <v>67</v>
      </c>
      <c r="AY190" s="141" t="s">
        <v>131</v>
      </c>
      <c r="BK190" s="142">
        <f>SUM($BK$191:$BK$197)</f>
        <v>0</v>
      </c>
    </row>
    <row r="191" spans="2:65" s="6" customFormat="1" ht="15.75" customHeight="1" x14ac:dyDescent="0.3">
      <c r="B191" s="23"/>
      <c r="C191" s="145" t="s">
        <v>347</v>
      </c>
      <c r="D191" s="145" t="s">
        <v>134</v>
      </c>
      <c r="E191" s="146" t="s">
        <v>942</v>
      </c>
      <c r="F191" s="147" t="s">
        <v>943</v>
      </c>
      <c r="G191" s="148" t="s">
        <v>899</v>
      </c>
      <c r="H191" s="149">
        <v>29</v>
      </c>
      <c r="I191" s="150"/>
      <c r="J191" s="151">
        <f>ROUND($I$191*$H$191,1)</f>
        <v>0</v>
      </c>
      <c r="K191" s="147"/>
      <c r="L191" s="43"/>
      <c r="M191" s="152"/>
      <c r="N191" s="153" t="s">
        <v>38</v>
      </c>
      <c r="O191" s="24"/>
      <c r="P191" s="154">
        <f>$O$191*$H$191</f>
        <v>0</v>
      </c>
      <c r="Q191" s="154">
        <v>0</v>
      </c>
      <c r="R191" s="154">
        <f>$Q$191*$H$191</f>
        <v>0</v>
      </c>
      <c r="S191" s="154">
        <v>0</v>
      </c>
      <c r="T191" s="155">
        <f>$S$191*$H$191</f>
        <v>0</v>
      </c>
      <c r="AR191" s="89" t="s">
        <v>81</v>
      </c>
      <c r="AT191" s="89" t="s">
        <v>134</v>
      </c>
      <c r="AU191" s="89" t="s">
        <v>71</v>
      </c>
      <c r="AY191" s="6" t="s">
        <v>131</v>
      </c>
      <c r="BE191" s="156">
        <f>IF($N$191="základní",$J$191,0)</f>
        <v>0</v>
      </c>
      <c r="BF191" s="156">
        <f>IF($N$191="snížená",$J$191,0)</f>
        <v>0</v>
      </c>
      <c r="BG191" s="156">
        <f>IF($N$191="zákl. přenesená",$J$191,0)</f>
        <v>0</v>
      </c>
      <c r="BH191" s="156">
        <f>IF($N$191="sníž. přenesená",$J$191,0)</f>
        <v>0</v>
      </c>
      <c r="BI191" s="156">
        <f>IF($N$191="nulová",$J$191,0)</f>
        <v>0</v>
      </c>
      <c r="BJ191" s="89" t="s">
        <v>71</v>
      </c>
      <c r="BK191" s="156">
        <f>ROUND($I$191*$H$191,1)</f>
        <v>0</v>
      </c>
      <c r="BL191" s="89" t="s">
        <v>81</v>
      </c>
      <c r="BM191" s="89" t="s">
        <v>944</v>
      </c>
    </row>
    <row r="192" spans="2:65" s="6" customFormat="1" ht="30.75" customHeight="1" x14ac:dyDescent="0.3">
      <c r="B192" s="23"/>
      <c r="C192" s="24"/>
      <c r="D192" s="159" t="s">
        <v>474</v>
      </c>
      <c r="E192" s="24"/>
      <c r="F192" s="201" t="s">
        <v>945</v>
      </c>
      <c r="G192" s="24"/>
      <c r="H192" s="24"/>
      <c r="J192" s="24"/>
      <c r="K192" s="24"/>
      <c r="L192" s="43"/>
      <c r="M192" s="56"/>
      <c r="N192" s="24"/>
      <c r="O192" s="24"/>
      <c r="P192" s="24"/>
      <c r="Q192" s="24"/>
      <c r="R192" s="24"/>
      <c r="S192" s="24"/>
      <c r="T192" s="57"/>
      <c r="AT192" s="6" t="s">
        <v>474</v>
      </c>
      <c r="AU192" s="6" t="s">
        <v>71</v>
      </c>
    </row>
    <row r="193" spans="2:65" s="6" customFormat="1" ht="15.75" customHeight="1" x14ac:dyDescent="0.3">
      <c r="B193" s="165"/>
      <c r="C193" s="166"/>
      <c r="D193" s="167" t="s">
        <v>140</v>
      </c>
      <c r="E193" s="166"/>
      <c r="F193" s="168" t="s">
        <v>341</v>
      </c>
      <c r="G193" s="166"/>
      <c r="H193" s="169">
        <v>29</v>
      </c>
      <c r="J193" s="166"/>
      <c r="K193" s="166"/>
      <c r="L193" s="170"/>
      <c r="M193" s="171"/>
      <c r="N193" s="166"/>
      <c r="O193" s="166"/>
      <c r="P193" s="166"/>
      <c r="Q193" s="166"/>
      <c r="R193" s="166"/>
      <c r="S193" s="166"/>
      <c r="T193" s="172"/>
      <c r="AT193" s="173" t="s">
        <v>140</v>
      </c>
      <c r="AU193" s="173" t="s">
        <v>71</v>
      </c>
      <c r="AV193" s="173" t="s">
        <v>75</v>
      </c>
      <c r="AW193" s="173" t="s">
        <v>95</v>
      </c>
      <c r="AX193" s="173" t="s">
        <v>67</v>
      </c>
      <c r="AY193" s="173" t="s">
        <v>131</v>
      </c>
    </row>
    <row r="194" spans="2:65" s="6" customFormat="1" ht="15.75" customHeight="1" x14ac:dyDescent="0.3">
      <c r="B194" s="174"/>
      <c r="C194" s="175"/>
      <c r="D194" s="167" t="s">
        <v>140</v>
      </c>
      <c r="E194" s="175"/>
      <c r="F194" s="176" t="s">
        <v>151</v>
      </c>
      <c r="G194" s="175"/>
      <c r="H194" s="177">
        <v>29</v>
      </c>
      <c r="J194" s="175"/>
      <c r="K194" s="175"/>
      <c r="L194" s="178"/>
      <c r="M194" s="179"/>
      <c r="N194" s="175"/>
      <c r="O194" s="175"/>
      <c r="P194" s="175"/>
      <c r="Q194" s="175"/>
      <c r="R194" s="175"/>
      <c r="S194" s="175"/>
      <c r="T194" s="180"/>
      <c r="AT194" s="181" t="s">
        <v>140</v>
      </c>
      <c r="AU194" s="181" t="s">
        <v>71</v>
      </c>
      <c r="AV194" s="181" t="s">
        <v>81</v>
      </c>
      <c r="AW194" s="181" t="s">
        <v>95</v>
      </c>
      <c r="AX194" s="181" t="s">
        <v>71</v>
      </c>
      <c r="AY194" s="181" t="s">
        <v>131</v>
      </c>
    </row>
    <row r="195" spans="2:65" s="6" customFormat="1" ht="15.75" customHeight="1" x14ac:dyDescent="0.3">
      <c r="B195" s="23"/>
      <c r="C195" s="145" t="s">
        <v>357</v>
      </c>
      <c r="D195" s="145" t="s">
        <v>134</v>
      </c>
      <c r="E195" s="146" t="s">
        <v>946</v>
      </c>
      <c r="F195" s="147" t="s">
        <v>947</v>
      </c>
      <c r="G195" s="148" t="s">
        <v>899</v>
      </c>
      <c r="H195" s="149">
        <v>1</v>
      </c>
      <c r="I195" s="150"/>
      <c r="J195" s="151">
        <f>ROUND($I$195*$H$195,1)</f>
        <v>0</v>
      </c>
      <c r="K195" s="147"/>
      <c r="L195" s="43"/>
      <c r="M195" s="152"/>
      <c r="N195" s="153" t="s">
        <v>38</v>
      </c>
      <c r="O195" s="24"/>
      <c r="P195" s="154">
        <f>$O$195*$H$195</f>
        <v>0</v>
      </c>
      <c r="Q195" s="154">
        <v>0</v>
      </c>
      <c r="R195" s="154">
        <f>$Q$195*$H$195</f>
        <v>0</v>
      </c>
      <c r="S195" s="154">
        <v>0</v>
      </c>
      <c r="T195" s="155">
        <f>$S$195*$H$195</f>
        <v>0</v>
      </c>
      <c r="AR195" s="89" t="s">
        <v>81</v>
      </c>
      <c r="AT195" s="89" t="s">
        <v>134</v>
      </c>
      <c r="AU195" s="89" t="s">
        <v>71</v>
      </c>
      <c r="AY195" s="6" t="s">
        <v>131</v>
      </c>
      <c r="BE195" s="156">
        <f>IF($N$195="základní",$J$195,0)</f>
        <v>0</v>
      </c>
      <c r="BF195" s="156">
        <f>IF($N$195="snížená",$J$195,0)</f>
        <v>0</v>
      </c>
      <c r="BG195" s="156">
        <f>IF($N$195="zákl. přenesená",$J$195,0)</f>
        <v>0</v>
      </c>
      <c r="BH195" s="156">
        <f>IF($N$195="sníž. přenesená",$J$195,0)</f>
        <v>0</v>
      </c>
      <c r="BI195" s="156">
        <f>IF($N$195="nulová",$J$195,0)</f>
        <v>0</v>
      </c>
      <c r="BJ195" s="89" t="s">
        <v>71</v>
      </c>
      <c r="BK195" s="156">
        <f>ROUND($I$195*$H$195,1)</f>
        <v>0</v>
      </c>
      <c r="BL195" s="89" t="s">
        <v>81</v>
      </c>
      <c r="BM195" s="89" t="s">
        <v>948</v>
      </c>
    </row>
    <row r="196" spans="2:65" s="6" customFormat="1" ht="15.75" customHeight="1" x14ac:dyDescent="0.3">
      <c r="B196" s="165"/>
      <c r="C196" s="166"/>
      <c r="D196" s="159" t="s">
        <v>140</v>
      </c>
      <c r="E196" s="168"/>
      <c r="F196" s="168" t="s">
        <v>71</v>
      </c>
      <c r="G196" s="166"/>
      <c r="H196" s="169">
        <v>1</v>
      </c>
      <c r="J196" s="166"/>
      <c r="K196" s="166"/>
      <c r="L196" s="170"/>
      <c r="M196" s="171"/>
      <c r="N196" s="166"/>
      <c r="O196" s="166"/>
      <c r="P196" s="166"/>
      <c r="Q196" s="166"/>
      <c r="R196" s="166"/>
      <c r="S196" s="166"/>
      <c r="T196" s="172"/>
      <c r="AT196" s="173" t="s">
        <v>140</v>
      </c>
      <c r="AU196" s="173" t="s">
        <v>71</v>
      </c>
      <c r="AV196" s="173" t="s">
        <v>75</v>
      </c>
      <c r="AW196" s="173" t="s">
        <v>95</v>
      </c>
      <c r="AX196" s="173" t="s">
        <v>67</v>
      </c>
      <c r="AY196" s="173" t="s">
        <v>131</v>
      </c>
    </row>
    <row r="197" spans="2:65" s="6" customFormat="1" ht="15.75" customHeight="1" x14ac:dyDescent="0.3">
      <c r="B197" s="174"/>
      <c r="C197" s="175"/>
      <c r="D197" s="167" t="s">
        <v>140</v>
      </c>
      <c r="E197" s="175"/>
      <c r="F197" s="176" t="s">
        <v>151</v>
      </c>
      <c r="G197" s="175"/>
      <c r="H197" s="177">
        <v>1</v>
      </c>
      <c r="J197" s="175"/>
      <c r="K197" s="175"/>
      <c r="L197" s="178"/>
      <c r="M197" s="179"/>
      <c r="N197" s="175"/>
      <c r="O197" s="175"/>
      <c r="P197" s="175"/>
      <c r="Q197" s="175"/>
      <c r="R197" s="175"/>
      <c r="S197" s="175"/>
      <c r="T197" s="180"/>
      <c r="AT197" s="181" t="s">
        <v>140</v>
      </c>
      <c r="AU197" s="181" t="s">
        <v>71</v>
      </c>
      <c r="AV197" s="181" t="s">
        <v>81</v>
      </c>
      <c r="AW197" s="181" t="s">
        <v>95</v>
      </c>
      <c r="AX197" s="181" t="s">
        <v>71</v>
      </c>
      <c r="AY197" s="181" t="s">
        <v>131</v>
      </c>
    </row>
    <row r="198" spans="2:65" s="132" customFormat="1" ht="37.5" customHeight="1" x14ac:dyDescent="0.35">
      <c r="B198" s="133"/>
      <c r="C198" s="134"/>
      <c r="D198" s="134" t="s">
        <v>66</v>
      </c>
      <c r="E198" s="135" t="s">
        <v>822</v>
      </c>
      <c r="F198" s="135" t="s">
        <v>823</v>
      </c>
      <c r="G198" s="134"/>
      <c r="H198" s="134"/>
      <c r="J198" s="136">
        <f>$BK$198</f>
        <v>0</v>
      </c>
      <c r="K198" s="134"/>
      <c r="L198" s="137"/>
      <c r="M198" s="138"/>
      <c r="N198" s="134"/>
      <c r="O198" s="134"/>
      <c r="P198" s="139">
        <f>$P$199</f>
        <v>0</v>
      </c>
      <c r="Q198" s="134"/>
      <c r="R198" s="139">
        <f>$R$199</f>
        <v>0</v>
      </c>
      <c r="S198" s="134"/>
      <c r="T198" s="140">
        <f>$T$199</f>
        <v>0</v>
      </c>
      <c r="AR198" s="141" t="s">
        <v>71</v>
      </c>
      <c r="AT198" s="141" t="s">
        <v>66</v>
      </c>
      <c r="AU198" s="141" t="s">
        <v>67</v>
      </c>
      <c r="AY198" s="141" t="s">
        <v>131</v>
      </c>
      <c r="BK198" s="142">
        <f>$BK$199</f>
        <v>0</v>
      </c>
    </row>
    <row r="199" spans="2:65" s="6" customFormat="1" ht="15.75" customHeight="1" x14ac:dyDescent="0.3">
      <c r="B199" s="23"/>
      <c r="C199" s="145" t="s">
        <v>294</v>
      </c>
      <c r="D199" s="145" t="s">
        <v>134</v>
      </c>
      <c r="E199" s="146" t="s">
        <v>949</v>
      </c>
      <c r="F199" s="147" t="s">
        <v>950</v>
      </c>
      <c r="G199" s="148" t="s">
        <v>252</v>
      </c>
      <c r="H199" s="149">
        <v>0.11899999999999999</v>
      </c>
      <c r="I199" s="150"/>
      <c r="J199" s="151">
        <f>ROUND($I$199*$H$199,1)</f>
        <v>0</v>
      </c>
      <c r="K199" s="147"/>
      <c r="L199" s="43"/>
      <c r="M199" s="152"/>
      <c r="N199" s="153" t="s">
        <v>38</v>
      </c>
      <c r="O199" s="24"/>
      <c r="P199" s="154">
        <f>$O$199*$H$199</f>
        <v>0</v>
      </c>
      <c r="Q199" s="154">
        <v>0</v>
      </c>
      <c r="R199" s="154">
        <f>$Q$199*$H$199</f>
        <v>0</v>
      </c>
      <c r="S199" s="154">
        <v>0</v>
      </c>
      <c r="T199" s="155">
        <f>$S$199*$H$199</f>
        <v>0</v>
      </c>
      <c r="AR199" s="89" t="s">
        <v>81</v>
      </c>
      <c r="AT199" s="89" t="s">
        <v>134</v>
      </c>
      <c r="AU199" s="89" t="s">
        <v>71</v>
      </c>
      <c r="AY199" s="6" t="s">
        <v>131</v>
      </c>
      <c r="BE199" s="156">
        <f>IF($N$199="základní",$J$199,0)</f>
        <v>0</v>
      </c>
      <c r="BF199" s="156">
        <f>IF($N$199="snížená",$J$199,0)</f>
        <v>0</v>
      </c>
      <c r="BG199" s="156">
        <f>IF($N$199="zákl. přenesená",$J$199,0)</f>
        <v>0</v>
      </c>
      <c r="BH199" s="156">
        <f>IF($N$199="sníž. přenesená",$J$199,0)</f>
        <v>0</v>
      </c>
      <c r="BI199" s="156">
        <f>IF($N$199="nulová",$J$199,0)</f>
        <v>0</v>
      </c>
      <c r="BJ199" s="89" t="s">
        <v>71</v>
      </c>
      <c r="BK199" s="156">
        <f>ROUND($I$199*$H$199,1)</f>
        <v>0</v>
      </c>
      <c r="BL199" s="89" t="s">
        <v>81</v>
      </c>
      <c r="BM199" s="89" t="s">
        <v>951</v>
      </c>
    </row>
    <row r="200" spans="2:65" s="132" customFormat="1" ht="37.5" customHeight="1" x14ac:dyDescent="0.35">
      <c r="B200" s="133"/>
      <c r="C200" s="134"/>
      <c r="D200" s="134" t="s">
        <v>66</v>
      </c>
      <c r="E200" s="135" t="s">
        <v>853</v>
      </c>
      <c r="F200" s="135" t="s">
        <v>854</v>
      </c>
      <c r="G200" s="134"/>
      <c r="H200" s="134"/>
      <c r="J200" s="136">
        <f>$BK$200</f>
        <v>0</v>
      </c>
      <c r="K200" s="134"/>
      <c r="L200" s="137"/>
      <c r="M200" s="138"/>
      <c r="N200" s="134"/>
      <c r="O200" s="134"/>
      <c r="P200" s="139">
        <f>$P$201</f>
        <v>0</v>
      </c>
      <c r="Q200" s="134"/>
      <c r="R200" s="139">
        <f>$R$201</f>
        <v>0</v>
      </c>
      <c r="S200" s="134"/>
      <c r="T200" s="140">
        <f>$T$201</f>
        <v>0</v>
      </c>
      <c r="AR200" s="141" t="s">
        <v>71</v>
      </c>
      <c r="AT200" s="141" t="s">
        <v>66</v>
      </c>
      <c r="AU200" s="141" t="s">
        <v>67</v>
      </c>
      <c r="AY200" s="141" t="s">
        <v>131</v>
      </c>
      <c r="BK200" s="142">
        <f>$BK$201</f>
        <v>0</v>
      </c>
    </row>
    <row r="201" spans="2:65" s="6" customFormat="1" ht="15.75" customHeight="1" x14ac:dyDescent="0.3">
      <c r="B201" s="23"/>
      <c r="C201" s="148" t="s">
        <v>368</v>
      </c>
      <c r="D201" s="148" t="s">
        <v>134</v>
      </c>
      <c r="E201" s="146" t="s">
        <v>952</v>
      </c>
      <c r="F201" s="147" t="s">
        <v>953</v>
      </c>
      <c r="G201" s="148" t="s">
        <v>252</v>
      </c>
      <c r="H201" s="149">
        <v>0.92800000000000005</v>
      </c>
      <c r="I201" s="150"/>
      <c r="J201" s="151">
        <f>ROUND($I$201*$H$201,1)</f>
        <v>0</v>
      </c>
      <c r="K201" s="147"/>
      <c r="L201" s="43"/>
      <c r="M201" s="152"/>
      <c r="N201" s="153" t="s">
        <v>38</v>
      </c>
      <c r="O201" s="24"/>
      <c r="P201" s="154">
        <f>$O$201*$H$201</f>
        <v>0</v>
      </c>
      <c r="Q201" s="154">
        <v>0</v>
      </c>
      <c r="R201" s="154">
        <f>$Q$201*$H$201</f>
        <v>0</v>
      </c>
      <c r="S201" s="154">
        <v>0</v>
      </c>
      <c r="T201" s="155">
        <f>$S$201*$H$201</f>
        <v>0</v>
      </c>
      <c r="AR201" s="89" t="s">
        <v>81</v>
      </c>
      <c r="AT201" s="89" t="s">
        <v>134</v>
      </c>
      <c r="AU201" s="89" t="s">
        <v>71</v>
      </c>
      <c r="AY201" s="89" t="s">
        <v>131</v>
      </c>
      <c r="BE201" s="156">
        <f>IF($N$201="základní",$J$201,0)</f>
        <v>0</v>
      </c>
      <c r="BF201" s="156">
        <f>IF($N$201="snížená",$J$201,0)</f>
        <v>0</v>
      </c>
      <c r="BG201" s="156">
        <f>IF($N$201="zákl. přenesená",$J$201,0)</f>
        <v>0</v>
      </c>
      <c r="BH201" s="156">
        <f>IF($N$201="sníž. přenesená",$J$201,0)</f>
        <v>0</v>
      </c>
      <c r="BI201" s="156">
        <f>IF($N$201="nulová",$J$201,0)</f>
        <v>0</v>
      </c>
      <c r="BJ201" s="89" t="s">
        <v>71</v>
      </c>
      <c r="BK201" s="156">
        <f>ROUND($I$201*$H$201,1)</f>
        <v>0</v>
      </c>
      <c r="BL201" s="89" t="s">
        <v>81</v>
      </c>
      <c r="BM201" s="89" t="s">
        <v>954</v>
      </c>
    </row>
    <row r="202" spans="2:65" s="132" customFormat="1" ht="37.5" customHeight="1" x14ac:dyDescent="0.35">
      <c r="B202" s="133"/>
      <c r="C202" s="134"/>
      <c r="D202" s="134" t="s">
        <v>66</v>
      </c>
      <c r="E202" s="135" t="s">
        <v>895</v>
      </c>
      <c r="F202" s="135" t="s">
        <v>896</v>
      </c>
      <c r="G202" s="134"/>
      <c r="H202" s="134"/>
      <c r="J202" s="136">
        <f>$BK$202</f>
        <v>0</v>
      </c>
      <c r="K202" s="134"/>
      <c r="L202" s="137"/>
      <c r="M202" s="138"/>
      <c r="N202" s="134"/>
      <c r="O202" s="134"/>
      <c r="P202" s="139">
        <f>SUM($P$203:$P$205)</f>
        <v>0</v>
      </c>
      <c r="Q202" s="134"/>
      <c r="R202" s="139">
        <f>SUM($R$203:$R$205)</f>
        <v>0</v>
      </c>
      <c r="S202" s="134"/>
      <c r="T202" s="140">
        <f>SUM($T$203:$T$205)</f>
        <v>0</v>
      </c>
      <c r="AR202" s="141" t="s">
        <v>71</v>
      </c>
      <c r="AT202" s="141" t="s">
        <v>66</v>
      </c>
      <c r="AU202" s="141" t="s">
        <v>67</v>
      </c>
      <c r="AY202" s="141" t="s">
        <v>131</v>
      </c>
      <c r="BK202" s="142">
        <f>SUM($BK$203:$BK$205)</f>
        <v>0</v>
      </c>
    </row>
    <row r="203" spans="2:65" s="6" customFormat="1" ht="15.75" customHeight="1" x14ac:dyDescent="0.3">
      <c r="B203" s="23"/>
      <c r="C203" s="148" t="s">
        <v>374</v>
      </c>
      <c r="D203" s="148" t="s">
        <v>134</v>
      </c>
      <c r="E203" s="146" t="s">
        <v>955</v>
      </c>
      <c r="F203" s="147" t="s">
        <v>956</v>
      </c>
      <c r="G203" s="148" t="s">
        <v>252</v>
      </c>
      <c r="H203" s="149">
        <v>1.66</v>
      </c>
      <c r="I203" s="150"/>
      <c r="J203" s="151">
        <f>ROUND($I$203*$H$203,1)</f>
        <v>0</v>
      </c>
      <c r="K203" s="147"/>
      <c r="L203" s="43"/>
      <c r="M203" s="152"/>
      <c r="N203" s="153" t="s">
        <v>38</v>
      </c>
      <c r="O203" s="24"/>
      <c r="P203" s="154">
        <f>$O$203*$H$203</f>
        <v>0</v>
      </c>
      <c r="Q203" s="154">
        <v>0</v>
      </c>
      <c r="R203" s="154">
        <f>$Q$203*$H$203</f>
        <v>0</v>
      </c>
      <c r="S203" s="154">
        <v>0</v>
      </c>
      <c r="T203" s="155">
        <f>$S$203*$H$203</f>
        <v>0</v>
      </c>
      <c r="AR203" s="89" t="s">
        <v>81</v>
      </c>
      <c r="AT203" s="89" t="s">
        <v>134</v>
      </c>
      <c r="AU203" s="89" t="s">
        <v>71</v>
      </c>
      <c r="AY203" s="89" t="s">
        <v>131</v>
      </c>
      <c r="BE203" s="156">
        <f>IF($N$203="základní",$J$203,0)</f>
        <v>0</v>
      </c>
      <c r="BF203" s="156">
        <f>IF($N$203="snížená",$J$203,0)</f>
        <v>0</v>
      </c>
      <c r="BG203" s="156">
        <f>IF($N$203="zákl. přenesená",$J$203,0)</f>
        <v>0</v>
      </c>
      <c r="BH203" s="156">
        <f>IF($N$203="sníž. přenesená",$J$203,0)</f>
        <v>0</v>
      </c>
      <c r="BI203" s="156">
        <f>IF($N$203="nulová",$J$203,0)</f>
        <v>0</v>
      </c>
      <c r="BJ203" s="89" t="s">
        <v>71</v>
      </c>
      <c r="BK203" s="156">
        <f>ROUND($I$203*$H$203,1)</f>
        <v>0</v>
      </c>
      <c r="BL203" s="89" t="s">
        <v>81</v>
      </c>
      <c r="BM203" s="89" t="s">
        <v>957</v>
      </c>
    </row>
    <row r="204" spans="2:65" s="6" customFormat="1" ht="15.75" customHeight="1" x14ac:dyDescent="0.3">
      <c r="B204" s="165"/>
      <c r="C204" s="166"/>
      <c r="D204" s="159" t="s">
        <v>140</v>
      </c>
      <c r="E204" s="168"/>
      <c r="F204" s="168" t="s">
        <v>958</v>
      </c>
      <c r="G204" s="166"/>
      <c r="H204" s="169">
        <v>1.66</v>
      </c>
      <c r="J204" s="166"/>
      <c r="K204" s="166"/>
      <c r="L204" s="170"/>
      <c r="M204" s="171"/>
      <c r="N204" s="166"/>
      <c r="O204" s="166"/>
      <c r="P204" s="166"/>
      <c r="Q204" s="166"/>
      <c r="R204" s="166"/>
      <c r="S204" s="166"/>
      <c r="T204" s="172"/>
      <c r="AT204" s="173" t="s">
        <v>140</v>
      </c>
      <c r="AU204" s="173" t="s">
        <v>71</v>
      </c>
      <c r="AV204" s="173" t="s">
        <v>75</v>
      </c>
      <c r="AW204" s="173" t="s">
        <v>95</v>
      </c>
      <c r="AX204" s="173" t="s">
        <v>67</v>
      </c>
      <c r="AY204" s="173" t="s">
        <v>131</v>
      </c>
    </row>
    <row r="205" spans="2:65" s="6" customFormat="1" ht="15.75" customHeight="1" x14ac:dyDescent="0.3">
      <c r="B205" s="174"/>
      <c r="C205" s="175"/>
      <c r="D205" s="167" t="s">
        <v>140</v>
      </c>
      <c r="E205" s="175"/>
      <c r="F205" s="176" t="s">
        <v>151</v>
      </c>
      <c r="G205" s="175"/>
      <c r="H205" s="177">
        <v>1.66</v>
      </c>
      <c r="J205" s="175"/>
      <c r="K205" s="175"/>
      <c r="L205" s="178"/>
      <c r="M205" s="179"/>
      <c r="N205" s="175"/>
      <c r="O205" s="175"/>
      <c r="P205" s="175"/>
      <c r="Q205" s="175"/>
      <c r="R205" s="175"/>
      <c r="S205" s="175"/>
      <c r="T205" s="180"/>
      <c r="AT205" s="181" t="s">
        <v>140</v>
      </c>
      <c r="AU205" s="181" t="s">
        <v>71</v>
      </c>
      <c r="AV205" s="181" t="s">
        <v>81</v>
      </c>
      <c r="AW205" s="181" t="s">
        <v>95</v>
      </c>
      <c r="AX205" s="181" t="s">
        <v>71</v>
      </c>
      <c r="AY205" s="181" t="s">
        <v>131</v>
      </c>
    </row>
    <row r="206" spans="2:65" s="132" customFormat="1" ht="37.5" customHeight="1" x14ac:dyDescent="0.35">
      <c r="B206" s="133"/>
      <c r="C206" s="134"/>
      <c r="D206" s="134" t="s">
        <v>66</v>
      </c>
      <c r="E206" s="135" t="s">
        <v>940</v>
      </c>
      <c r="F206" s="135" t="s">
        <v>941</v>
      </c>
      <c r="G206" s="134"/>
      <c r="H206" s="134"/>
      <c r="J206" s="136">
        <f>$BK$206</f>
        <v>0</v>
      </c>
      <c r="K206" s="134"/>
      <c r="L206" s="137"/>
      <c r="M206" s="138"/>
      <c r="N206" s="134"/>
      <c r="O206" s="134"/>
      <c r="P206" s="139">
        <f>SUM($P$207:$P$209)</f>
        <v>0</v>
      </c>
      <c r="Q206" s="134"/>
      <c r="R206" s="139">
        <f>SUM($R$207:$R$209)</f>
        <v>0</v>
      </c>
      <c r="S206" s="134"/>
      <c r="T206" s="140">
        <f>SUM($T$207:$T$209)</f>
        <v>0</v>
      </c>
      <c r="AR206" s="141" t="s">
        <v>71</v>
      </c>
      <c r="AT206" s="141" t="s">
        <v>66</v>
      </c>
      <c r="AU206" s="141" t="s">
        <v>67</v>
      </c>
      <c r="AY206" s="141" t="s">
        <v>131</v>
      </c>
      <c r="BK206" s="142">
        <f>SUM($BK$207:$BK$209)</f>
        <v>0</v>
      </c>
    </row>
    <row r="207" spans="2:65" s="6" customFormat="1" ht="15.75" customHeight="1" x14ac:dyDescent="0.3">
      <c r="B207" s="23"/>
      <c r="C207" s="145" t="s">
        <v>380</v>
      </c>
      <c r="D207" s="145" t="s">
        <v>134</v>
      </c>
      <c r="E207" s="146" t="s">
        <v>959</v>
      </c>
      <c r="F207" s="147" t="s">
        <v>960</v>
      </c>
      <c r="G207" s="148" t="s">
        <v>252</v>
      </c>
      <c r="H207" s="149">
        <v>0.39</v>
      </c>
      <c r="I207" s="150"/>
      <c r="J207" s="151">
        <f>ROUND($I$207*$H$207,1)</f>
        <v>0</v>
      </c>
      <c r="K207" s="147"/>
      <c r="L207" s="43"/>
      <c r="M207" s="152"/>
      <c r="N207" s="153" t="s">
        <v>38</v>
      </c>
      <c r="O207" s="24"/>
      <c r="P207" s="154">
        <f>$O$207*$H$207</f>
        <v>0</v>
      </c>
      <c r="Q207" s="154">
        <v>0</v>
      </c>
      <c r="R207" s="154">
        <f>$Q$207*$H$207</f>
        <v>0</v>
      </c>
      <c r="S207" s="154">
        <v>0</v>
      </c>
      <c r="T207" s="155">
        <f>$S$207*$H$207</f>
        <v>0</v>
      </c>
      <c r="AR207" s="89" t="s">
        <v>81</v>
      </c>
      <c r="AT207" s="89" t="s">
        <v>134</v>
      </c>
      <c r="AU207" s="89" t="s">
        <v>71</v>
      </c>
      <c r="AY207" s="6" t="s">
        <v>131</v>
      </c>
      <c r="BE207" s="156">
        <f>IF($N$207="základní",$J$207,0)</f>
        <v>0</v>
      </c>
      <c r="BF207" s="156">
        <f>IF($N$207="snížená",$J$207,0)</f>
        <v>0</v>
      </c>
      <c r="BG207" s="156">
        <f>IF($N$207="zákl. přenesená",$J$207,0)</f>
        <v>0</v>
      </c>
      <c r="BH207" s="156">
        <f>IF($N$207="sníž. přenesená",$J$207,0)</f>
        <v>0</v>
      </c>
      <c r="BI207" s="156">
        <f>IF($N$207="nulová",$J$207,0)</f>
        <v>0</v>
      </c>
      <c r="BJ207" s="89" t="s">
        <v>71</v>
      </c>
      <c r="BK207" s="156">
        <f>ROUND($I$207*$H$207,1)</f>
        <v>0</v>
      </c>
      <c r="BL207" s="89" t="s">
        <v>81</v>
      </c>
      <c r="BM207" s="89" t="s">
        <v>961</v>
      </c>
    </row>
    <row r="208" spans="2:65" s="6" customFormat="1" ht="15.75" customHeight="1" x14ac:dyDescent="0.3">
      <c r="B208" s="165"/>
      <c r="C208" s="166"/>
      <c r="D208" s="159" t="s">
        <v>140</v>
      </c>
      <c r="E208" s="168"/>
      <c r="F208" s="168" t="s">
        <v>962</v>
      </c>
      <c r="G208" s="166"/>
      <c r="H208" s="169">
        <v>0.39</v>
      </c>
      <c r="J208" s="166"/>
      <c r="K208" s="166"/>
      <c r="L208" s="170"/>
      <c r="M208" s="171"/>
      <c r="N208" s="166"/>
      <c r="O208" s="166"/>
      <c r="P208" s="166"/>
      <c r="Q208" s="166"/>
      <c r="R208" s="166"/>
      <c r="S208" s="166"/>
      <c r="T208" s="172"/>
      <c r="AT208" s="173" t="s">
        <v>140</v>
      </c>
      <c r="AU208" s="173" t="s">
        <v>71</v>
      </c>
      <c r="AV208" s="173" t="s">
        <v>75</v>
      </c>
      <c r="AW208" s="173" t="s">
        <v>95</v>
      </c>
      <c r="AX208" s="173" t="s">
        <v>67</v>
      </c>
      <c r="AY208" s="173" t="s">
        <v>131</v>
      </c>
    </row>
    <row r="209" spans="2:65" s="6" customFormat="1" ht="15.75" customHeight="1" x14ac:dyDescent="0.3">
      <c r="B209" s="174"/>
      <c r="C209" s="175"/>
      <c r="D209" s="167" t="s">
        <v>140</v>
      </c>
      <c r="E209" s="175"/>
      <c r="F209" s="176" t="s">
        <v>151</v>
      </c>
      <c r="G209" s="175"/>
      <c r="H209" s="177">
        <v>0.39</v>
      </c>
      <c r="J209" s="175"/>
      <c r="K209" s="175"/>
      <c r="L209" s="178"/>
      <c r="M209" s="179"/>
      <c r="N209" s="175"/>
      <c r="O209" s="175"/>
      <c r="P209" s="175"/>
      <c r="Q209" s="175"/>
      <c r="R209" s="175"/>
      <c r="S209" s="175"/>
      <c r="T209" s="180"/>
      <c r="AT209" s="181" t="s">
        <v>140</v>
      </c>
      <c r="AU209" s="181" t="s">
        <v>71</v>
      </c>
      <c r="AV209" s="181" t="s">
        <v>81</v>
      </c>
      <c r="AW209" s="181" t="s">
        <v>95</v>
      </c>
      <c r="AX209" s="181" t="s">
        <v>71</v>
      </c>
      <c r="AY209" s="181" t="s">
        <v>131</v>
      </c>
    </row>
    <row r="210" spans="2:65" s="132" customFormat="1" ht="37.5" customHeight="1" x14ac:dyDescent="0.35">
      <c r="B210" s="133"/>
      <c r="C210" s="134"/>
      <c r="D210" s="134" t="s">
        <v>66</v>
      </c>
      <c r="E210" s="135" t="s">
        <v>755</v>
      </c>
      <c r="F210" s="135" t="s">
        <v>963</v>
      </c>
      <c r="G210" s="134"/>
      <c r="H210" s="134"/>
      <c r="J210" s="136">
        <f>$BK$210</f>
        <v>0</v>
      </c>
      <c r="K210" s="134"/>
      <c r="L210" s="137"/>
      <c r="M210" s="138"/>
      <c r="N210" s="134"/>
      <c r="O210" s="134"/>
      <c r="P210" s="139">
        <f>SUM($P$211:$P$213)</f>
        <v>0</v>
      </c>
      <c r="Q210" s="134"/>
      <c r="R210" s="139">
        <f>SUM($R$211:$R$213)</f>
        <v>0</v>
      </c>
      <c r="S210" s="134"/>
      <c r="T210" s="140">
        <f>SUM($T$211:$T$213)</f>
        <v>0</v>
      </c>
      <c r="AR210" s="141" t="s">
        <v>71</v>
      </c>
      <c r="AT210" s="141" t="s">
        <v>66</v>
      </c>
      <c r="AU210" s="141" t="s">
        <v>67</v>
      </c>
      <c r="AY210" s="141" t="s">
        <v>131</v>
      </c>
      <c r="BK210" s="142">
        <f>SUM($BK$211:$BK$213)</f>
        <v>0</v>
      </c>
    </row>
    <row r="211" spans="2:65" s="6" customFormat="1" ht="15.75" customHeight="1" x14ac:dyDescent="0.3">
      <c r="B211" s="23"/>
      <c r="C211" s="145" t="s">
        <v>386</v>
      </c>
      <c r="D211" s="145" t="s">
        <v>134</v>
      </c>
      <c r="E211" s="146" t="s">
        <v>964</v>
      </c>
      <c r="F211" s="147" t="s">
        <v>965</v>
      </c>
      <c r="G211" s="148" t="s">
        <v>765</v>
      </c>
      <c r="H211" s="149">
        <v>27</v>
      </c>
      <c r="I211" s="150"/>
      <c r="J211" s="151">
        <f>ROUND($I$211*$H$211,1)</f>
        <v>0</v>
      </c>
      <c r="K211" s="147"/>
      <c r="L211" s="43"/>
      <c r="M211" s="152"/>
      <c r="N211" s="153" t="s">
        <v>38</v>
      </c>
      <c r="O211" s="24"/>
      <c r="P211" s="154">
        <f>$O$211*$H$211</f>
        <v>0</v>
      </c>
      <c r="Q211" s="154">
        <v>0</v>
      </c>
      <c r="R211" s="154">
        <f>$Q$211*$H$211</f>
        <v>0</v>
      </c>
      <c r="S211" s="154">
        <v>0</v>
      </c>
      <c r="T211" s="155">
        <f>$S$211*$H$211</f>
        <v>0</v>
      </c>
      <c r="AR211" s="89" t="s">
        <v>81</v>
      </c>
      <c r="AT211" s="89" t="s">
        <v>134</v>
      </c>
      <c r="AU211" s="89" t="s">
        <v>71</v>
      </c>
      <c r="AY211" s="6" t="s">
        <v>131</v>
      </c>
      <c r="BE211" s="156">
        <f>IF($N$211="základní",$J$211,0)</f>
        <v>0</v>
      </c>
      <c r="BF211" s="156">
        <f>IF($N$211="snížená",$J$211,0)</f>
        <v>0</v>
      </c>
      <c r="BG211" s="156">
        <f>IF($N$211="zákl. přenesená",$J$211,0)</f>
        <v>0</v>
      </c>
      <c r="BH211" s="156">
        <f>IF($N$211="sníž. přenesená",$J$211,0)</f>
        <v>0</v>
      </c>
      <c r="BI211" s="156">
        <f>IF($N$211="nulová",$J$211,0)</f>
        <v>0</v>
      </c>
      <c r="BJ211" s="89" t="s">
        <v>71</v>
      </c>
      <c r="BK211" s="156">
        <f>ROUND($I$211*$H$211,1)</f>
        <v>0</v>
      </c>
      <c r="BL211" s="89" t="s">
        <v>81</v>
      </c>
      <c r="BM211" s="89" t="s">
        <v>966</v>
      </c>
    </row>
    <row r="212" spans="2:65" s="6" customFormat="1" ht="15.75" customHeight="1" x14ac:dyDescent="0.3">
      <c r="B212" s="165"/>
      <c r="C212" s="166"/>
      <c r="D212" s="159" t="s">
        <v>140</v>
      </c>
      <c r="E212" s="168"/>
      <c r="F212" s="168" t="s">
        <v>331</v>
      </c>
      <c r="G212" s="166"/>
      <c r="H212" s="169">
        <v>27</v>
      </c>
      <c r="J212" s="166"/>
      <c r="K212" s="166"/>
      <c r="L212" s="170"/>
      <c r="M212" s="171"/>
      <c r="N212" s="166"/>
      <c r="O212" s="166"/>
      <c r="P212" s="166"/>
      <c r="Q212" s="166"/>
      <c r="R212" s="166"/>
      <c r="S212" s="166"/>
      <c r="T212" s="172"/>
      <c r="AT212" s="173" t="s">
        <v>140</v>
      </c>
      <c r="AU212" s="173" t="s">
        <v>71</v>
      </c>
      <c r="AV212" s="173" t="s">
        <v>75</v>
      </c>
      <c r="AW212" s="173" t="s">
        <v>95</v>
      </c>
      <c r="AX212" s="173" t="s">
        <v>67</v>
      </c>
      <c r="AY212" s="173" t="s">
        <v>131</v>
      </c>
    </row>
    <row r="213" spans="2:65" s="6" customFormat="1" ht="15.75" customHeight="1" x14ac:dyDescent="0.3">
      <c r="B213" s="174"/>
      <c r="C213" s="175"/>
      <c r="D213" s="167" t="s">
        <v>140</v>
      </c>
      <c r="E213" s="175"/>
      <c r="F213" s="176" t="s">
        <v>151</v>
      </c>
      <c r="G213" s="175"/>
      <c r="H213" s="177">
        <v>27</v>
      </c>
      <c r="J213" s="175"/>
      <c r="K213" s="175"/>
      <c r="L213" s="178"/>
      <c r="M213" s="206"/>
      <c r="N213" s="207"/>
      <c r="O213" s="207"/>
      <c r="P213" s="207"/>
      <c r="Q213" s="207"/>
      <c r="R213" s="207"/>
      <c r="S213" s="207"/>
      <c r="T213" s="208"/>
      <c r="AT213" s="181" t="s">
        <v>140</v>
      </c>
      <c r="AU213" s="181" t="s">
        <v>71</v>
      </c>
      <c r="AV213" s="181" t="s">
        <v>81</v>
      </c>
      <c r="AW213" s="181" t="s">
        <v>95</v>
      </c>
      <c r="AX213" s="181" t="s">
        <v>71</v>
      </c>
      <c r="AY213" s="181" t="s">
        <v>131</v>
      </c>
    </row>
    <row r="214" spans="2:65" s="6" customFormat="1" ht="7.5" customHeight="1" x14ac:dyDescent="0.3">
      <c r="B214" s="38"/>
      <c r="C214" s="39"/>
      <c r="D214" s="39"/>
      <c r="E214" s="39"/>
      <c r="F214" s="39"/>
      <c r="G214" s="39"/>
      <c r="H214" s="39"/>
      <c r="I214" s="101"/>
      <c r="J214" s="39"/>
      <c r="K214" s="39"/>
      <c r="L214" s="43"/>
    </row>
    <row r="753" s="2" customFormat="1" ht="14.25" customHeight="1" x14ac:dyDescent="0.3"/>
  </sheetData>
  <sheetProtection password="CC35" sheet="1" objects="1" scenarios="1" formatColumns="0" formatRows="0" sort="0" autoFilter="0"/>
  <autoFilter ref="C84:K84"/>
  <mergeCells count="9">
    <mergeCell ref="E77:H77"/>
    <mergeCell ref="G1:H1"/>
    <mergeCell ref="L2:V2"/>
    <mergeCell ref="E7:H7"/>
    <mergeCell ref="E9:H9"/>
    <mergeCell ref="E24:H24"/>
    <mergeCell ref="E45:H45"/>
    <mergeCell ref="E47:H47"/>
    <mergeCell ref="E75:H75"/>
  </mergeCells>
  <hyperlinks>
    <hyperlink ref="F1:G1" location="C2" tooltip="Krycí list soupisu" display="1) Krycí list soupisu"/>
    <hyperlink ref="G1:H1" location="C54" tooltip="Rekapitulace" display="2) Rekapitulace"/>
    <hyperlink ref="J1" location="C84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5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2"/>
      <c r="C1" s="212"/>
      <c r="D1" s="211" t="s">
        <v>1</v>
      </c>
      <c r="E1" s="212"/>
      <c r="F1" s="213" t="s">
        <v>987</v>
      </c>
      <c r="G1" s="336" t="s">
        <v>988</v>
      </c>
      <c r="H1" s="336"/>
      <c r="I1" s="212"/>
      <c r="J1" s="213" t="s">
        <v>989</v>
      </c>
      <c r="K1" s="211" t="s">
        <v>87</v>
      </c>
      <c r="L1" s="213" t="s">
        <v>990</v>
      </c>
      <c r="M1" s="213"/>
      <c r="N1" s="213"/>
      <c r="O1" s="213"/>
      <c r="P1" s="213"/>
      <c r="Q1" s="213"/>
      <c r="R1" s="213"/>
      <c r="S1" s="213"/>
      <c r="T1" s="213"/>
      <c r="U1" s="209"/>
      <c r="V1" s="209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5"/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2" t="s">
        <v>86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75</v>
      </c>
    </row>
    <row r="4" spans="1:256" s="2" customFormat="1" ht="37.5" customHeight="1" x14ac:dyDescent="0.3">
      <c r="B4" s="10"/>
      <c r="C4" s="11"/>
      <c r="D4" s="12" t="s">
        <v>88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7" t="str">
        <f>'Rekapitulace stavby'!$K$6</f>
        <v>Rekonstrukce ubytovny č. 77, Generály Píky, Brno</v>
      </c>
      <c r="F7" s="304"/>
      <c r="G7" s="304"/>
      <c r="H7" s="304"/>
      <c r="J7" s="11"/>
      <c r="K7" s="13"/>
    </row>
    <row r="8" spans="1:256" s="6" customFormat="1" ht="15.75" customHeight="1" x14ac:dyDescent="0.3">
      <c r="B8" s="23"/>
      <c r="C8" s="24"/>
      <c r="D8" s="19" t="s">
        <v>89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9" t="s">
        <v>967</v>
      </c>
      <c r="F9" s="311"/>
      <c r="G9" s="311"/>
      <c r="H9" s="311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20</v>
      </c>
      <c r="E12" s="24"/>
      <c r="F12" s="17" t="s">
        <v>21</v>
      </c>
      <c r="G12" s="24"/>
      <c r="H12" s="24"/>
      <c r="I12" s="88" t="s">
        <v>22</v>
      </c>
      <c r="J12" s="52" t="str">
        <f>'Rekapitulace stavby'!$AN$8</f>
        <v>09.11.2016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24</v>
      </c>
      <c r="E14" s="24"/>
      <c r="F14" s="24"/>
      <c r="G14" s="24"/>
      <c r="H14" s="24"/>
      <c r="I14" s="88" t="s">
        <v>25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21</v>
      </c>
      <c r="F15" s="24"/>
      <c r="G15" s="24"/>
      <c r="H15" s="24"/>
      <c r="I15" s="88" t="s">
        <v>26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27</v>
      </c>
      <c r="E17" s="24"/>
      <c r="F17" s="24"/>
      <c r="G17" s="24"/>
      <c r="H17" s="24"/>
      <c r="I17" s="88" t="s">
        <v>25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26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29</v>
      </c>
      <c r="E20" s="24"/>
      <c r="F20" s="24"/>
      <c r="G20" s="24"/>
      <c r="H20" s="24"/>
      <c r="I20" s="88" t="s">
        <v>25</v>
      </c>
      <c r="J20" s="17"/>
      <c r="K20" s="27"/>
    </row>
    <row r="21" spans="2:11" s="6" customFormat="1" ht="18.75" customHeight="1" x14ac:dyDescent="0.3">
      <c r="B21" s="23"/>
      <c r="C21" s="24"/>
      <c r="D21" s="24"/>
      <c r="E21" s="17" t="s">
        <v>21</v>
      </c>
      <c r="F21" s="24"/>
      <c r="G21" s="24"/>
      <c r="H21" s="24"/>
      <c r="I21" s="88" t="s">
        <v>26</v>
      </c>
      <c r="J21" s="17"/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32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7"/>
      <c r="F24" s="338"/>
      <c r="G24" s="338"/>
      <c r="H24" s="338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33</v>
      </c>
      <c r="E27" s="24"/>
      <c r="F27" s="24"/>
      <c r="G27" s="24"/>
      <c r="H27" s="24"/>
      <c r="J27" s="67">
        <f>ROUND($J$79,2)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35</v>
      </c>
      <c r="G29" s="24"/>
      <c r="H29" s="24"/>
      <c r="I29" s="95" t="s">
        <v>34</v>
      </c>
      <c r="J29" s="28" t="s">
        <v>36</v>
      </c>
      <c r="K29" s="27"/>
    </row>
    <row r="30" spans="2:11" s="6" customFormat="1" ht="15" customHeight="1" x14ac:dyDescent="0.3">
      <c r="B30" s="23"/>
      <c r="C30" s="24"/>
      <c r="D30" s="30" t="s">
        <v>37</v>
      </c>
      <c r="E30" s="30" t="s">
        <v>38</v>
      </c>
      <c r="F30" s="96">
        <f>ROUND(SUM($BE$79:$BE$84),2)</f>
        <v>0</v>
      </c>
      <c r="G30" s="24"/>
      <c r="H30" s="24"/>
      <c r="I30" s="97">
        <v>0.21</v>
      </c>
      <c r="J30" s="96">
        <f>ROUND(ROUND((SUM($BE$79:$BE$84)),2)*$I$30,2)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39</v>
      </c>
      <c r="F31" s="96">
        <f>ROUND(SUM($BF$79:$BF$84),2)</f>
        <v>0</v>
      </c>
      <c r="G31" s="24"/>
      <c r="H31" s="24"/>
      <c r="I31" s="97">
        <v>0.15</v>
      </c>
      <c r="J31" s="96">
        <f>ROUND(ROUND((SUM($BF$79:$BF$84)),2)*$I$31,2)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40</v>
      </c>
      <c r="F32" s="96">
        <f>ROUND(SUM($BG$79:$BG$84),2)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41</v>
      </c>
      <c r="F33" s="96">
        <f>ROUND(SUM($BH$79:$BH$84),2)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42</v>
      </c>
      <c r="F34" s="96">
        <f>ROUND(SUM($BI$79:$BI$84),2)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43</v>
      </c>
      <c r="E36" s="34"/>
      <c r="F36" s="34"/>
      <c r="G36" s="98" t="s">
        <v>44</v>
      </c>
      <c r="H36" s="35" t="s">
        <v>45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91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7" t="str">
        <f>$E$7</f>
        <v>Rekonstrukce ubytovny č. 77, Generály Píky, Brno</v>
      </c>
      <c r="F45" s="311"/>
      <c r="G45" s="311"/>
      <c r="H45" s="311"/>
      <c r="J45" s="24"/>
      <c r="K45" s="27"/>
    </row>
    <row r="46" spans="2:11" s="6" customFormat="1" ht="15" customHeight="1" x14ac:dyDescent="0.3">
      <c r="B46" s="23"/>
      <c r="C46" s="19" t="s">
        <v>89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9" t="str">
        <f>$E$9</f>
        <v>5 - Vedlejší rozpočtové náklady</v>
      </c>
      <c r="F47" s="311"/>
      <c r="G47" s="311"/>
      <c r="H47" s="311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20</v>
      </c>
      <c r="D49" s="24"/>
      <c r="E49" s="24"/>
      <c r="F49" s="17" t="str">
        <f>$F$12</f>
        <v xml:space="preserve"> </v>
      </c>
      <c r="G49" s="24"/>
      <c r="H49" s="24"/>
      <c r="I49" s="88" t="s">
        <v>22</v>
      </c>
      <c r="J49" s="52" t="str">
        <f>IF($J$12="","",$J$12)</f>
        <v>09.11.2016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24</v>
      </c>
      <c r="D51" s="24"/>
      <c r="E51" s="24"/>
      <c r="F51" s="17" t="str">
        <f>$E$15</f>
        <v xml:space="preserve"> </v>
      </c>
      <c r="G51" s="24"/>
      <c r="H51" s="24"/>
      <c r="I51" s="88" t="s">
        <v>29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27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92</v>
      </c>
      <c r="D54" s="32"/>
      <c r="E54" s="32"/>
      <c r="F54" s="32"/>
      <c r="G54" s="32"/>
      <c r="H54" s="32"/>
      <c r="I54" s="106"/>
      <c r="J54" s="107" t="s">
        <v>93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94</v>
      </c>
      <c r="D56" s="24"/>
      <c r="E56" s="24"/>
      <c r="F56" s="24"/>
      <c r="G56" s="24"/>
      <c r="H56" s="24"/>
      <c r="J56" s="67">
        <f>$J$79</f>
        <v>0</v>
      </c>
      <c r="K56" s="27"/>
      <c r="AU56" s="6" t="s">
        <v>95</v>
      </c>
    </row>
    <row r="57" spans="2:47" s="73" customFormat="1" ht="25.5" customHeight="1" x14ac:dyDescent="0.3">
      <c r="B57" s="108"/>
      <c r="C57" s="109"/>
      <c r="D57" s="110" t="s">
        <v>968</v>
      </c>
      <c r="E57" s="110"/>
      <c r="F57" s="110"/>
      <c r="G57" s="110"/>
      <c r="H57" s="110"/>
      <c r="I57" s="111"/>
      <c r="J57" s="112">
        <f>$J$80</f>
        <v>0</v>
      </c>
      <c r="K57" s="113"/>
    </row>
    <row r="58" spans="2:47" s="114" customFormat="1" ht="21" customHeight="1" x14ac:dyDescent="0.3">
      <c r="B58" s="115"/>
      <c r="C58" s="116"/>
      <c r="D58" s="117" t="s">
        <v>969</v>
      </c>
      <c r="E58" s="117"/>
      <c r="F58" s="117"/>
      <c r="G58" s="117"/>
      <c r="H58" s="117"/>
      <c r="I58" s="118"/>
      <c r="J58" s="119">
        <f>$J$81</f>
        <v>0</v>
      </c>
      <c r="K58" s="120"/>
    </row>
    <row r="59" spans="2:47" s="114" customFormat="1" ht="21" customHeight="1" x14ac:dyDescent="0.3">
      <c r="B59" s="115"/>
      <c r="C59" s="116"/>
      <c r="D59" s="117" t="s">
        <v>970</v>
      </c>
      <c r="E59" s="117"/>
      <c r="F59" s="117"/>
      <c r="G59" s="117"/>
      <c r="H59" s="117"/>
      <c r="I59" s="118"/>
      <c r="J59" s="119">
        <f>$J$83</f>
        <v>0</v>
      </c>
      <c r="K59" s="120"/>
    </row>
    <row r="60" spans="2:47" s="6" customFormat="1" ht="22.5" customHeight="1" x14ac:dyDescent="0.3">
      <c r="B60" s="23"/>
      <c r="C60" s="24"/>
      <c r="D60" s="24"/>
      <c r="E60" s="24"/>
      <c r="F60" s="24"/>
      <c r="G60" s="24"/>
      <c r="H60" s="24"/>
      <c r="J60" s="24"/>
      <c r="K60" s="27"/>
    </row>
    <row r="61" spans="2:47" s="6" customFormat="1" ht="7.5" customHeight="1" x14ac:dyDescent="0.3">
      <c r="B61" s="38"/>
      <c r="C61" s="39"/>
      <c r="D61" s="39"/>
      <c r="E61" s="39"/>
      <c r="F61" s="39"/>
      <c r="G61" s="39"/>
      <c r="H61" s="39"/>
      <c r="I61" s="101"/>
      <c r="J61" s="39"/>
      <c r="K61" s="40"/>
    </row>
    <row r="65" spans="2:63" s="6" customFormat="1" ht="7.5" customHeight="1" x14ac:dyDescent="0.3">
      <c r="B65" s="41"/>
      <c r="C65" s="42"/>
      <c r="D65" s="42"/>
      <c r="E65" s="42"/>
      <c r="F65" s="42"/>
      <c r="G65" s="42"/>
      <c r="H65" s="42"/>
      <c r="I65" s="103"/>
      <c r="J65" s="42"/>
      <c r="K65" s="42"/>
      <c r="L65" s="43"/>
    </row>
    <row r="66" spans="2:63" s="6" customFormat="1" ht="37.5" customHeight="1" x14ac:dyDescent="0.3">
      <c r="B66" s="23"/>
      <c r="C66" s="12" t="s">
        <v>114</v>
      </c>
      <c r="D66" s="24"/>
      <c r="E66" s="24"/>
      <c r="F66" s="24"/>
      <c r="G66" s="24"/>
      <c r="H66" s="24"/>
      <c r="J66" s="24"/>
      <c r="K66" s="24"/>
      <c r="L66" s="43"/>
    </row>
    <row r="67" spans="2:63" s="6" customFormat="1" ht="7.5" customHeight="1" x14ac:dyDescent="0.3">
      <c r="B67" s="23"/>
      <c r="C67" s="24"/>
      <c r="D67" s="24"/>
      <c r="E67" s="24"/>
      <c r="F67" s="24"/>
      <c r="G67" s="24"/>
      <c r="H67" s="24"/>
      <c r="J67" s="24"/>
      <c r="K67" s="24"/>
      <c r="L67" s="43"/>
    </row>
    <row r="68" spans="2:63" s="6" customFormat="1" ht="15" customHeight="1" x14ac:dyDescent="0.3">
      <c r="B68" s="23"/>
      <c r="C68" s="19" t="s">
        <v>16</v>
      </c>
      <c r="D68" s="24"/>
      <c r="E68" s="24"/>
      <c r="F68" s="24"/>
      <c r="G68" s="24"/>
      <c r="H68" s="24"/>
      <c r="J68" s="24"/>
      <c r="K68" s="24"/>
      <c r="L68" s="43"/>
    </row>
    <row r="69" spans="2:63" s="6" customFormat="1" ht="16.5" customHeight="1" x14ac:dyDescent="0.3">
      <c r="B69" s="23"/>
      <c r="C69" s="24"/>
      <c r="D69" s="24"/>
      <c r="E69" s="337" t="str">
        <f>$E$7</f>
        <v>Rekonstrukce ubytovny č. 77, Generály Píky, Brno</v>
      </c>
      <c r="F69" s="311"/>
      <c r="G69" s="311"/>
      <c r="H69" s="311"/>
      <c r="J69" s="24"/>
      <c r="K69" s="24"/>
      <c r="L69" s="43"/>
    </row>
    <row r="70" spans="2:63" s="6" customFormat="1" ht="15" customHeight="1" x14ac:dyDescent="0.3">
      <c r="B70" s="23"/>
      <c r="C70" s="19" t="s">
        <v>89</v>
      </c>
      <c r="D70" s="24"/>
      <c r="E70" s="24"/>
      <c r="F70" s="24"/>
      <c r="G70" s="24"/>
      <c r="H70" s="24"/>
      <c r="J70" s="24"/>
      <c r="K70" s="24"/>
      <c r="L70" s="43"/>
    </row>
    <row r="71" spans="2:63" s="6" customFormat="1" ht="19.5" customHeight="1" x14ac:dyDescent="0.3">
      <c r="B71" s="23"/>
      <c r="C71" s="24"/>
      <c r="D71" s="24"/>
      <c r="E71" s="319" t="str">
        <f>$E$9</f>
        <v>5 - Vedlejší rozpočtové náklady</v>
      </c>
      <c r="F71" s="311"/>
      <c r="G71" s="311"/>
      <c r="H71" s="311"/>
      <c r="J71" s="24"/>
      <c r="K71" s="24"/>
      <c r="L71" s="43"/>
    </row>
    <row r="72" spans="2:63" s="6" customFormat="1" ht="7.5" customHeight="1" x14ac:dyDescent="0.3">
      <c r="B72" s="23"/>
      <c r="C72" s="24"/>
      <c r="D72" s="24"/>
      <c r="E72" s="24"/>
      <c r="F72" s="24"/>
      <c r="G72" s="24"/>
      <c r="H72" s="24"/>
      <c r="J72" s="24"/>
      <c r="K72" s="24"/>
      <c r="L72" s="43"/>
    </row>
    <row r="73" spans="2:63" s="6" customFormat="1" ht="18.75" customHeight="1" x14ac:dyDescent="0.3">
      <c r="B73" s="23"/>
      <c r="C73" s="19" t="s">
        <v>20</v>
      </c>
      <c r="D73" s="24"/>
      <c r="E73" s="24"/>
      <c r="F73" s="17" t="str">
        <f>$F$12</f>
        <v xml:space="preserve"> </v>
      </c>
      <c r="G73" s="24"/>
      <c r="H73" s="24"/>
      <c r="I73" s="88" t="s">
        <v>22</v>
      </c>
      <c r="J73" s="52" t="str">
        <f>IF($J$12="","",$J$12)</f>
        <v>09.11.2016</v>
      </c>
      <c r="K73" s="24"/>
      <c r="L73" s="43"/>
    </row>
    <row r="74" spans="2:63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63" s="6" customFormat="1" ht="15.75" customHeight="1" x14ac:dyDescent="0.3">
      <c r="B75" s="23"/>
      <c r="C75" s="19" t="s">
        <v>24</v>
      </c>
      <c r="D75" s="24"/>
      <c r="E75" s="24"/>
      <c r="F75" s="17" t="str">
        <f>$E$15</f>
        <v xml:space="preserve"> </v>
      </c>
      <c r="G75" s="24"/>
      <c r="H75" s="24"/>
      <c r="I75" s="88" t="s">
        <v>29</v>
      </c>
      <c r="J75" s="17" t="str">
        <f>$E$21</f>
        <v xml:space="preserve"> </v>
      </c>
      <c r="K75" s="24"/>
      <c r="L75" s="43"/>
    </row>
    <row r="76" spans="2:63" s="6" customFormat="1" ht="15" customHeight="1" x14ac:dyDescent="0.3">
      <c r="B76" s="23"/>
      <c r="C76" s="19" t="s">
        <v>27</v>
      </c>
      <c r="D76" s="24"/>
      <c r="E76" s="24"/>
      <c r="F76" s="17" t="str">
        <f>IF($E$18="","",$E$18)</f>
        <v/>
      </c>
      <c r="G76" s="24"/>
      <c r="H76" s="24"/>
      <c r="J76" s="24"/>
      <c r="K76" s="24"/>
      <c r="L76" s="43"/>
    </row>
    <row r="77" spans="2:63" s="6" customFormat="1" ht="11.25" customHeight="1" x14ac:dyDescent="0.3">
      <c r="B77" s="23"/>
      <c r="C77" s="24"/>
      <c r="D77" s="24"/>
      <c r="E77" s="24"/>
      <c r="F77" s="24"/>
      <c r="G77" s="24"/>
      <c r="H77" s="24"/>
      <c r="J77" s="24"/>
      <c r="K77" s="24"/>
      <c r="L77" s="43"/>
    </row>
    <row r="78" spans="2:63" s="121" customFormat="1" ht="30" customHeight="1" x14ac:dyDescent="0.3">
      <c r="B78" s="122"/>
      <c r="C78" s="123" t="s">
        <v>115</v>
      </c>
      <c r="D78" s="124" t="s">
        <v>52</v>
      </c>
      <c r="E78" s="124" t="s">
        <v>48</v>
      </c>
      <c r="F78" s="124" t="s">
        <v>116</v>
      </c>
      <c r="G78" s="124" t="s">
        <v>117</v>
      </c>
      <c r="H78" s="124" t="s">
        <v>118</v>
      </c>
      <c r="I78" s="125" t="s">
        <v>119</v>
      </c>
      <c r="J78" s="124" t="s">
        <v>120</v>
      </c>
      <c r="K78" s="126" t="s">
        <v>121</v>
      </c>
      <c r="L78" s="127"/>
      <c r="M78" s="59" t="s">
        <v>122</v>
      </c>
      <c r="N78" s="60" t="s">
        <v>37</v>
      </c>
      <c r="O78" s="60" t="s">
        <v>123</v>
      </c>
      <c r="P78" s="60" t="s">
        <v>124</v>
      </c>
      <c r="Q78" s="60" t="s">
        <v>125</v>
      </c>
      <c r="R78" s="60" t="s">
        <v>126</v>
      </c>
      <c r="S78" s="60" t="s">
        <v>127</v>
      </c>
      <c r="T78" s="61" t="s">
        <v>128</v>
      </c>
    </row>
    <row r="79" spans="2:63" s="6" customFormat="1" ht="30" customHeight="1" x14ac:dyDescent="0.35">
      <c r="B79" s="23"/>
      <c r="C79" s="66" t="s">
        <v>94</v>
      </c>
      <c r="D79" s="24"/>
      <c r="E79" s="24"/>
      <c r="F79" s="24"/>
      <c r="G79" s="24"/>
      <c r="H79" s="24"/>
      <c r="J79" s="128">
        <f>$BK$79</f>
        <v>0</v>
      </c>
      <c r="K79" s="24"/>
      <c r="L79" s="43"/>
      <c r="M79" s="63"/>
      <c r="N79" s="64"/>
      <c r="O79" s="64"/>
      <c r="P79" s="129">
        <f>$P$80</f>
        <v>0</v>
      </c>
      <c r="Q79" s="64"/>
      <c r="R79" s="129">
        <f>$R$80</f>
        <v>0</v>
      </c>
      <c r="S79" s="64"/>
      <c r="T79" s="130">
        <f>$T$80</f>
        <v>0</v>
      </c>
      <c r="AT79" s="6" t="s">
        <v>66</v>
      </c>
      <c r="AU79" s="6" t="s">
        <v>95</v>
      </c>
      <c r="BK79" s="131">
        <f>$BK$80</f>
        <v>0</v>
      </c>
    </row>
    <row r="80" spans="2:63" s="132" customFormat="1" ht="37.5" customHeight="1" x14ac:dyDescent="0.35">
      <c r="B80" s="133"/>
      <c r="C80" s="134"/>
      <c r="D80" s="134" t="s">
        <v>66</v>
      </c>
      <c r="E80" s="135" t="s">
        <v>971</v>
      </c>
      <c r="F80" s="135" t="s">
        <v>85</v>
      </c>
      <c r="G80" s="134"/>
      <c r="H80" s="134"/>
      <c r="J80" s="136">
        <f>$BK$80</f>
        <v>0</v>
      </c>
      <c r="K80" s="134"/>
      <c r="L80" s="137"/>
      <c r="M80" s="138"/>
      <c r="N80" s="134"/>
      <c r="O80" s="134"/>
      <c r="P80" s="139">
        <f>$P$81+$P$83</f>
        <v>0</v>
      </c>
      <c r="Q80" s="134"/>
      <c r="R80" s="139">
        <f>$R$81+$R$83</f>
        <v>0</v>
      </c>
      <c r="S80" s="134"/>
      <c r="T80" s="140">
        <f>$T$81+$T$83</f>
        <v>0</v>
      </c>
      <c r="AR80" s="141" t="s">
        <v>84</v>
      </c>
      <c r="AT80" s="141" t="s">
        <v>66</v>
      </c>
      <c r="AU80" s="141" t="s">
        <v>67</v>
      </c>
      <c r="AY80" s="141" t="s">
        <v>131</v>
      </c>
      <c r="BK80" s="142">
        <f>$BK$81+$BK$83</f>
        <v>0</v>
      </c>
    </row>
    <row r="81" spans="2:65" s="132" customFormat="1" ht="21" customHeight="1" x14ac:dyDescent="0.3">
      <c r="B81" s="133"/>
      <c r="C81" s="134"/>
      <c r="D81" s="134" t="s">
        <v>66</v>
      </c>
      <c r="E81" s="143" t="s">
        <v>972</v>
      </c>
      <c r="F81" s="143" t="s">
        <v>973</v>
      </c>
      <c r="G81" s="134"/>
      <c r="H81" s="134"/>
      <c r="J81" s="144">
        <f>$BK$81</f>
        <v>0</v>
      </c>
      <c r="K81" s="134"/>
      <c r="L81" s="137"/>
      <c r="M81" s="138"/>
      <c r="N81" s="134"/>
      <c r="O81" s="134"/>
      <c r="P81" s="139">
        <f>$P$82</f>
        <v>0</v>
      </c>
      <c r="Q81" s="134"/>
      <c r="R81" s="139">
        <f>$R$82</f>
        <v>0</v>
      </c>
      <c r="S81" s="134"/>
      <c r="T81" s="140">
        <f>$T$82</f>
        <v>0</v>
      </c>
      <c r="AR81" s="141" t="s">
        <v>84</v>
      </c>
      <c r="AT81" s="141" t="s">
        <v>66</v>
      </c>
      <c r="AU81" s="141" t="s">
        <v>71</v>
      </c>
      <c r="AY81" s="141" t="s">
        <v>131</v>
      </c>
      <c r="BK81" s="142">
        <f>$BK$82</f>
        <v>0</v>
      </c>
    </row>
    <row r="82" spans="2:65" s="6" customFormat="1" ht="15.75" customHeight="1" x14ac:dyDescent="0.3">
      <c r="B82" s="23"/>
      <c r="C82" s="145" t="s">
        <v>71</v>
      </c>
      <c r="D82" s="145" t="s">
        <v>134</v>
      </c>
      <c r="E82" s="146" t="s">
        <v>974</v>
      </c>
      <c r="F82" s="147" t="s">
        <v>975</v>
      </c>
      <c r="G82" s="148" t="s">
        <v>976</v>
      </c>
      <c r="H82" s="149">
        <v>1</v>
      </c>
      <c r="I82" s="150"/>
      <c r="J82" s="151">
        <f>ROUND($I$82*$H$82,1)</f>
        <v>0</v>
      </c>
      <c r="K82" s="147" t="s">
        <v>138</v>
      </c>
      <c r="L82" s="43"/>
      <c r="M82" s="152"/>
      <c r="N82" s="153" t="s">
        <v>38</v>
      </c>
      <c r="O82" s="24"/>
      <c r="P82" s="154">
        <f>$O$82*$H$82</f>
        <v>0</v>
      </c>
      <c r="Q82" s="154">
        <v>0</v>
      </c>
      <c r="R82" s="154">
        <f>$Q$82*$H$82</f>
        <v>0</v>
      </c>
      <c r="S82" s="154">
        <v>0</v>
      </c>
      <c r="T82" s="155">
        <f>$S$82*$H$82</f>
        <v>0</v>
      </c>
      <c r="AR82" s="89" t="s">
        <v>977</v>
      </c>
      <c r="AT82" s="89" t="s">
        <v>134</v>
      </c>
      <c r="AU82" s="89" t="s">
        <v>75</v>
      </c>
      <c r="AY82" s="6" t="s">
        <v>131</v>
      </c>
      <c r="BE82" s="156">
        <f>IF($N$82="základní",$J$82,0)</f>
        <v>0</v>
      </c>
      <c r="BF82" s="156">
        <f>IF($N$82="snížená",$J$82,0)</f>
        <v>0</v>
      </c>
      <c r="BG82" s="156">
        <f>IF($N$82="zákl. přenesená",$J$82,0)</f>
        <v>0</v>
      </c>
      <c r="BH82" s="156">
        <f>IF($N$82="sníž. přenesená",$J$82,0)</f>
        <v>0</v>
      </c>
      <c r="BI82" s="156">
        <f>IF($N$82="nulová",$J$82,0)</f>
        <v>0</v>
      </c>
      <c r="BJ82" s="89" t="s">
        <v>71</v>
      </c>
      <c r="BK82" s="156">
        <f>ROUND($I$82*$H$82,1)</f>
        <v>0</v>
      </c>
      <c r="BL82" s="89" t="s">
        <v>977</v>
      </c>
      <c r="BM82" s="89" t="s">
        <v>978</v>
      </c>
    </row>
    <row r="83" spans="2:65" s="132" customFormat="1" ht="30.75" customHeight="1" x14ac:dyDescent="0.3">
      <c r="B83" s="133"/>
      <c r="C83" s="134"/>
      <c r="D83" s="134" t="s">
        <v>66</v>
      </c>
      <c r="E83" s="143" t="s">
        <v>979</v>
      </c>
      <c r="F83" s="143" t="s">
        <v>980</v>
      </c>
      <c r="G83" s="134"/>
      <c r="H83" s="134"/>
      <c r="J83" s="144">
        <f>$BK$83</f>
        <v>0</v>
      </c>
      <c r="K83" s="134"/>
      <c r="L83" s="137"/>
      <c r="M83" s="138"/>
      <c r="N83" s="134"/>
      <c r="O83" s="134"/>
      <c r="P83" s="139">
        <f>$P$84</f>
        <v>0</v>
      </c>
      <c r="Q83" s="134"/>
      <c r="R83" s="139">
        <f>$R$84</f>
        <v>0</v>
      </c>
      <c r="S83" s="134"/>
      <c r="T83" s="140">
        <f>$T$84</f>
        <v>0</v>
      </c>
      <c r="AR83" s="141" t="s">
        <v>84</v>
      </c>
      <c r="AT83" s="141" t="s">
        <v>66</v>
      </c>
      <c r="AU83" s="141" t="s">
        <v>71</v>
      </c>
      <c r="AY83" s="141" t="s">
        <v>131</v>
      </c>
      <c r="BK83" s="142">
        <f>$BK$84</f>
        <v>0</v>
      </c>
    </row>
    <row r="84" spans="2:65" s="6" customFormat="1" ht="15.75" customHeight="1" x14ac:dyDescent="0.3">
      <c r="B84" s="23"/>
      <c r="C84" s="148" t="s">
        <v>75</v>
      </c>
      <c r="D84" s="148" t="s">
        <v>134</v>
      </c>
      <c r="E84" s="146" t="s">
        <v>981</v>
      </c>
      <c r="F84" s="147" t="s">
        <v>982</v>
      </c>
      <c r="G84" s="148" t="s">
        <v>976</v>
      </c>
      <c r="H84" s="149">
        <v>1</v>
      </c>
      <c r="I84" s="150"/>
      <c r="J84" s="151">
        <f>ROUND($I$84*$H$84,1)</f>
        <v>0</v>
      </c>
      <c r="K84" s="147" t="s">
        <v>138</v>
      </c>
      <c r="L84" s="43"/>
      <c r="M84" s="152"/>
      <c r="N84" s="202" t="s">
        <v>38</v>
      </c>
      <c r="O84" s="203"/>
      <c r="P84" s="204">
        <f>$O$84*$H$84</f>
        <v>0</v>
      </c>
      <c r="Q84" s="204">
        <v>0</v>
      </c>
      <c r="R84" s="204">
        <f>$Q$84*$H$84</f>
        <v>0</v>
      </c>
      <c r="S84" s="204">
        <v>0</v>
      </c>
      <c r="T84" s="205">
        <f>$S$84*$H$84</f>
        <v>0</v>
      </c>
      <c r="AR84" s="89" t="s">
        <v>977</v>
      </c>
      <c r="AT84" s="89" t="s">
        <v>134</v>
      </c>
      <c r="AU84" s="89" t="s">
        <v>75</v>
      </c>
      <c r="AY84" s="89" t="s">
        <v>131</v>
      </c>
      <c r="BE84" s="156">
        <f>IF($N$84="základní",$J$84,0)</f>
        <v>0</v>
      </c>
      <c r="BF84" s="156">
        <f>IF($N$84="snížená",$J$84,0)</f>
        <v>0</v>
      </c>
      <c r="BG84" s="156">
        <f>IF($N$84="zákl. přenesená",$J$84,0)</f>
        <v>0</v>
      </c>
      <c r="BH84" s="156">
        <f>IF($N$84="sníž. přenesená",$J$84,0)</f>
        <v>0</v>
      </c>
      <c r="BI84" s="156">
        <f>IF($N$84="nulová",$J$84,0)</f>
        <v>0</v>
      </c>
      <c r="BJ84" s="89" t="s">
        <v>71</v>
      </c>
      <c r="BK84" s="156">
        <f>ROUND($I$84*$H$84,1)</f>
        <v>0</v>
      </c>
      <c r="BL84" s="89" t="s">
        <v>977</v>
      </c>
      <c r="BM84" s="89" t="s">
        <v>983</v>
      </c>
    </row>
    <row r="85" spans="2:65" s="6" customFormat="1" ht="7.5" customHeight="1" x14ac:dyDescent="0.3">
      <c r="B85" s="38"/>
      <c r="C85" s="39"/>
      <c r="D85" s="39"/>
      <c r="E85" s="39"/>
      <c r="F85" s="39"/>
      <c r="G85" s="39"/>
      <c r="H85" s="39"/>
      <c r="I85" s="101"/>
      <c r="J85" s="39"/>
      <c r="K85" s="39"/>
      <c r="L85" s="43"/>
    </row>
    <row r="753" s="2" customFormat="1" ht="14.25" customHeight="1" x14ac:dyDescent="0.3"/>
  </sheetData>
  <sheetProtection password="CC35" sheet="1" objects="1" scenarios="1" formatColumns="0" formatRows="0" sort="0" autoFilter="0"/>
  <autoFilter ref="C78:K78"/>
  <mergeCells count="9">
    <mergeCell ref="E71:H71"/>
    <mergeCell ref="G1:H1"/>
    <mergeCell ref="L2:V2"/>
    <mergeCell ref="E7:H7"/>
    <mergeCell ref="E9:H9"/>
    <mergeCell ref="E24:H24"/>
    <mergeCell ref="E45:H45"/>
    <mergeCell ref="E47:H47"/>
    <mergeCell ref="E69:H69"/>
  </mergeCells>
  <hyperlinks>
    <hyperlink ref="F1:G1" location="C2" tooltip="Krycí list soupisu" display="1) Krycí list soupisu"/>
    <hyperlink ref="G1:H1" location="C54" tooltip="Rekapitulace" display="2) Rekapitulace"/>
    <hyperlink ref="J1" location="C78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2"/>
  <sheetViews>
    <sheetView showGridLines="0" zoomScaleNormal="100" workbookViewId="0"/>
  </sheetViews>
  <sheetFormatPr defaultRowHeight="13.5" x14ac:dyDescent="0.3"/>
  <cols>
    <col min="1" max="1" width="8.33203125" customWidth="1"/>
    <col min="2" max="2" width="1.6640625" customWidth="1"/>
    <col min="3" max="4" width="5" customWidth="1"/>
    <col min="5" max="5" width="11.6640625" customWidth="1"/>
    <col min="6" max="6" width="9.1640625" customWidth="1"/>
    <col min="7" max="7" width="5" customWidth="1"/>
    <col min="8" max="8" width="77.83203125" customWidth="1"/>
    <col min="9" max="10" width="20" customWidth="1"/>
    <col min="11" max="11" width="1.6640625" customWidth="1"/>
  </cols>
  <sheetData>
    <row r="1" spans="2:11" ht="37.5" customHeight="1" x14ac:dyDescent="0.3"/>
    <row r="2" spans="2:11" ht="7.5" customHeight="1" x14ac:dyDescent="0.3">
      <c r="B2" s="218"/>
      <c r="C2" s="219"/>
      <c r="D2" s="219"/>
      <c r="E2" s="219"/>
      <c r="F2" s="219"/>
      <c r="G2" s="219"/>
      <c r="H2" s="219"/>
      <c r="I2" s="219"/>
      <c r="J2" s="219"/>
      <c r="K2" s="220"/>
    </row>
    <row r="3" spans="2:11" s="223" customFormat="1" ht="45" customHeight="1" x14ac:dyDescent="0.3">
      <c r="B3" s="221"/>
      <c r="C3" s="339" t="s">
        <v>991</v>
      </c>
      <c r="D3" s="339"/>
      <c r="E3" s="339"/>
      <c r="F3" s="339"/>
      <c r="G3" s="339"/>
      <c r="H3" s="339"/>
      <c r="I3" s="339"/>
      <c r="J3" s="339"/>
      <c r="K3" s="222"/>
    </row>
    <row r="4" spans="2:11" ht="25.5" customHeight="1" x14ac:dyDescent="0.3">
      <c r="B4" s="224"/>
      <c r="C4" s="340" t="s">
        <v>992</v>
      </c>
      <c r="D4" s="340"/>
      <c r="E4" s="340"/>
      <c r="F4" s="340"/>
      <c r="G4" s="340"/>
      <c r="H4" s="340"/>
      <c r="I4" s="340"/>
      <c r="J4" s="340"/>
      <c r="K4" s="225"/>
    </row>
    <row r="5" spans="2:11" ht="5.25" customHeight="1" x14ac:dyDescent="0.3">
      <c r="B5" s="224"/>
      <c r="C5" s="226"/>
      <c r="D5" s="226"/>
      <c r="E5" s="226"/>
      <c r="F5" s="226"/>
      <c r="G5" s="226"/>
      <c r="H5" s="226"/>
      <c r="I5" s="226"/>
      <c r="J5" s="226"/>
      <c r="K5" s="225"/>
    </row>
    <row r="6" spans="2:11" ht="15" customHeight="1" x14ac:dyDescent="0.3">
      <c r="B6" s="224"/>
      <c r="C6" s="341" t="s">
        <v>993</v>
      </c>
      <c r="D6" s="341"/>
      <c r="E6" s="341"/>
      <c r="F6" s="341"/>
      <c r="G6" s="341"/>
      <c r="H6" s="341"/>
      <c r="I6" s="341"/>
      <c r="J6" s="341"/>
      <c r="K6" s="225"/>
    </row>
    <row r="7" spans="2:11" ht="15" customHeight="1" x14ac:dyDescent="0.3">
      <c r="B7" s="228"/>
      <c r="C7" s="341" t="s">
        <v>994</v>
      </c>
      <c r="D7" s="341"/>
      <c r="E7" s="341"/>
      <c r="F7" s="341"/>
      <c r="G7" s="341"/>
      <c r="H7" s="341"/>
      <c r="I7" s="341"/>
      <c r="J7" s="341"/>
      <c r="K7" s="225"/>
    </row>
    <row r="8" spans="2:11" ht="12.75" customHeight="1" x14ac:dyDescent="0.3">
      <c r="B8" s="228"/>
      <c r="C8" s="227"/>
      <c r="D8" s="227"/>
      <c r="E8" s="227"/>
      <c r="F8" s="227"/>
      <c r="G8" s="227"/>
      <c r="H8" s="227"/>
      <c r="I8" s="227"/>
      <c r="J8" s="227"/>
      <c r="K8" s="225"/>
    </row>
    <row r="9" spans="2:11" ht="15" customHeight="1" x14ac:dyDescent="0.3">
      <c r="B9" s="228"/>
      <c r="C9" s="341" t="s">
        <v>995</v>
      </c>
      <c r="D9" s="341"/>
      <c r="E9" s="341"/>
      <c r="F9" s="341"/>
      <c r="G9" s="341"/>
      <c r="H9" s="341"/>
      <c r="I9" s="341"/>
      <c r="J9" s="341"/>
      <c r="K9" s="225"/>
    </row>
    <row r="10" spans="2:11" ht="15" customHeight="1" x14ac:dyDescent="0.3">
      <c r="B10" s="228"/>
      <c r="C10" s="227"/>
      <c r="D10" s="341" t="s">
        <v>996</v>
      </c>
      <c r="E10" s="341"/>
      <c r="F10" s="341"/>
      <c r="G10" s="341"/>
      <c r="H10" s="341"/>
      <c r="I10" s="341"/>
      <c r="J10" s="341"/>
      <c r="K10" s="225"/>
    </row>
    <row r="11" spans="2:11" ht="15" customHeight="1" x14ac:dyDescent="0.3">
      <c r="B11" s="228"/>
      <c r="C11" s="229"/>
      <c r="D11" s="341" t="s">
        <v>997</v>
      </c>
      <c r="E11" s="341"/>
      <c r="F11" s="341"/>
      <c r="G11" s="341"/>
      <c r="H11" s="341"/>
      <c r="I11" s="341"/>
      <c r="J11" s="341"/>
      <c r="K11" s="225"/>
    </row>
    <row r="12" spans="2:11" ht="12.75" customHeight="1" x14ac:dyDescent="0.3">
      <c r="B12" s="228"/>
      <c r="C12" s="229"/>
      <c r="D12" s="229"/>
      <c r="E12" s="229"/>
      <c r="F12" s="229"/>
      <c r="G12" s="229"/>
      <c r="H12" s="229"/>
      <c r="I12" s="229"/>
      <c r="J12" s="229"/>
      <c r="K12" s="225"/>
    </row>
    <row r="13" spans="2:11" ht="15" customHeight="1" x14ac:dyDescent="0.3">
      <c r="B13" s="228"/>
      <c r="C13" s="229"/>
      <c r="D13" s="341" t="s">
        <v>998</v>
      </c>
      <c r="E13" s="341"/>
      <c r="F13" s="341"/>
      <c r="G13" s="341"/>
      <c r="H13" s="341"/>
      <c r="I13" s="341"/>
      <c r="J13" s="341"/>
      <c r="K13" s="225"/>
    </row>
    <row r="14" spans="2:11" ht="15" customHeight="1" x14ac:dyDescent="0.3">
      <c r="B14" s="228"/>
      <c r="C14" s="229"/>
      <c r="D14" s="341" t="s">
        <v>999</v>
      </c>
      <c r="E14" s="341"/>
      <c r="F14" s="341"/>
      <c r="G14" s="341"/>
      <c r="H14" s="341"/>
      <c r="I14" s="341"/>
      <c r="J14" s="341"/>
      <c r="K14" s="225"/>
    </row>
    <row r="15" spans="2:11" ht="15" customHeight="1" x14ac:dyDescent="0.3">
      <c r="B15" s="228"/>
      <c r="C15" s="229"/>
      <c r="D15" s="341" t="s">
        <v>1000</v>
      </c>
      <c r="E15" s="341"/>
      <c r="F15" s="341"/>
      <c r="G15" s="341"/>
      <c r="H15" s="341"/>
      <c r="I15" s="341"/>
      <c r="J15" s="341"/>
      <c r="K15" s="225"/>
    </row>
    <row r="16" spans="2:11" ht="15" customHeight="1" x14ac:dyDescent="0.3">
      <c r="B16" s="228"/>
      <c r="C16" s="229"/>
      <c r="D16" s="229"/>
      <c r="E16" s="230" t="s">
        <v>73</v>
      </c>
      <c r="F16" s="341" t="s">
        <v>1001</v>
      </c>
      <c r="G16" s="341"/>
      <c r="H16" s="341"/>
      <c r="I16" s="341"/>
      <c r="J16" s="341"/>
      <c r="K16" s="225"/>
    </row>
    <row r="17" spans="2:11" ht="15" customHeight="1" x14ac:dyDescent="0.3">
      <c r="B17" s="228"/>
      <c r="C17" s="229"/>
      <c r="D17" s="229"/>
      <c r="E17" s="230" t="s">
        <v>1002</v>
      </c>
      <c r="F17" s="341" t="s">
        <v>1003</v>
      </c>
      <c r="G17" s="341"/>
      <c r="H17" s="341"/>
      <c r="I17" s="341"/>
      <c r="J17" s="341"/>
      <c r="K17" s="225"/>
    </row>
    <row r="18" spans="2:11" ht="15" customHeight="1" x14ac:dyDescent="0.3">
      <c r="B18" s="228"/>
      <c r="C18" s="229"/>
      <c r="D18" s="229"/>
      <c r="E18" s="230" t="s">
        <v>1004</v>
      </c>
      <c r="F18" s="341" t="s">
        <v>1005</v>
      </c>
      <c r="G18" s="341"/>
      <c r="H18" s="341"/>
      <c r="I18" s="341"/>
      <c r="J18" s="341"/>
      <c r="K18" s="225"/>
    </row>
    <row r="19" spans="2:11" ht="15" customHeight="1" x14ac:dyDescent="0.3">
      <c r="B19" s="228"/>
      <c r="C19" s="229"/>
      <c r="D19" s="229"/>
      <c r="E19" s="230" t="s">
        <v>1006</v>
      </c>
      <c r="F19" s="341" t="s">
        <v>1007</v>
      </c>
      <c r="G19" s="341"/>
      <c r="H19" s="341"/>
      <c r="I19" s="341"/>
      <c r="J19" s="341"/>
      <c r="K19" s="225"/>
    </row>
    <row r="20" spans="2:11" ht="15" customHeight="1" x14ac:dyDescent="0.3">
      <c r="B20" s="228"/>
      <c r="C20" s="229"/>
      <c r="D20" s="229"/>
      <c r="E20" s="230" t="s">
        <v>1008</v>
      </c>
      <c r="F20" s="341" t="s">
        <v>963</v>
      </c>
      <c r="G20" s="341"/>
      <c r="H20" s="341"/>
      <c r="I20" s="341"/>
      <c r="J20" s="341"/>
      <c r="K20" s="225"/>
    </row>
    <row r="21" spans="2:11" ht="15" customHeight="1" x14ac:dyDescent="0.3">
      <c r="B21" s="228"/>
      <c r="C21" s="229"/>
      <c r="D21" s="229"/>
      <c r="E21" s="230" t="s">
        <v>1009</v>
      </c>
      <c r="F21" s="341" t="s">
        <v>1010</v>
      </c>
      <c r="G21" s="341"/>
      <c r="H21" s="341"/>
      <c r="I21" s="341"/>
      <c r="J21" s="341"/>
      <c r="K21" s="225"/>
    </row>
    <row r="22" spans="2:11" ht="12.75" customHeight="1" x14ac:dyDescent="0.3">
      <c r="B22" s="228"/>
      <c r="C22" s="229"/>
      <c r="D22" s="229"/>
      <c r="E22" s="229"/>
      <c r="F22" s="229"/>
      <c r="G22" s="229"/>
      <c r="H22" s="229"/>
      <c r="I22" s="229"/>
      <c r="J22" s="229"/>
      <c r="K22" s="225"/>
    </row>
    <row r="23" spans="2:11" ht="15" customHeight="1" x14ac:dyDescent="0.3">
      <c r="B23" s="228"/>
      <c r="C23" s="341" t="s">
        <v>1011</v>
      </c>
      <c r="D23" s="341"/>
      <c r="E23" s="341"/>
      <c r="F23" s="341"/>
      <c r="G23" s="341"/>
      <c r="H23" s="341"/>
      <c r="I23" s="341"/>
      <c r="J23" s="341"/>
      <c r="K23" s="225"/>
    </row>
    <row r="24" spans="2:11" ht="15" customHeight="1" x14ac:dyDescent="0.3">
      <c r="B24" s="228"/>
      <c r="C24" s="341" t="s">
        <v>1012</v>
      </c>
      <c r="D24" s="341"/>
      <c r="E24" s="341"/>
      <c r="F24" s="341"/>
      <c r="G24" s="341"/>
      <c r="H24" s="341"/>
      <c r="I24" s="341"/>
      <c r="J24" s="341"/>
      <c r="K24" s="225"/>
    </row>
    <row r="25" spans="2:11" ht="15" customHeight="1" x14ac:dyDescent="0.3">
      <c r="B25" s="228"/>
      <c r="C25" s="227"/>
      <c r="D25" s="341" t="s">
        <v>1013</v>
      </c>
      <c r="E25" s="341"/>
      <c r="F25" s="341"/>
      <c r="G25" s="341"/>
      <c r="H25" s="341"/>
      <c r="I25" s="341"/>
      <c r="J25" s="341"/>
      <c r="K25" s="225"/>
    </row>
    <row r="26" spans="2:11" ht="15" customHeight="1" x14ac:dyDescent="0.3">
      <c r="B26" s="228"/>
      <c r="C26" s="229"/>
      <c r="D26" s="341" t="s">
        <v>1014</v>
      </c>
      <c r="E26" s="341"/>
      <c r="F26" s="341"/>
      <c r="G26" s="341"/>
      <c r="H26" s="341"/>
      <c r="I26" s="341"/>
      <c r="J26" s="341"/>
      <c r="K26" s="225"/>
    </row>
    <row r="27" spans="2:11" ht="12.75" customHeight="1" x14ac:dyDescent="0.3">
      <c r="B27" s="228"/>
      <c r="C27" s="229"/>
      <c r="D27" s="229"/>
      <c r="E27" s="229"/>
      <c r="F27" s="229"/>
      <c r="G27" s="229"/>
      <c r="H27" s="229"/>
      <c r="I27" s="229"/>
      <c r="J27" s="229"/>
      <c r="K27" s="225"/>
    </row>
    <row r="28" spans="2:11" ht="15" customHeight="1" x14ac:dyDescent="0.3">
      <c r="B28" s="228"/>
      <c r="C28" s="229"/>
      <c r="D28" s="341" t="s">
        <v>1015</v>
      </c>
      <c r="E28" s="341"/>
      <c r="F28" s="341"/>
      <c r="G28" s="341"/>
      <c r="H28" s="341"/>
      <c r="I28" s="341"/>
      <c r="J28" s="341"/>
      <c r="K28" s="225"/>
    </row>
    <row r="29" spans="2:11" ht="15" customHeight="1" x14ac:dyDescent="0.3">
      <c r="B29" s="228"/>
      <c r="C29" s="229"/>
      <c r="D29" s="341" t="s">
        <v>1016</v>
      </c>
      <c r="E29" s="341"/>
      <c r="F29" s="341"/>
      <c r="G29" s="341"/>
      <c r="H29" s="341"/>
      <c r="I29" s="341"/>
      <c r="J29" s="341"/>
      <c r="K29" s="225"/>
    </row>
    <row r="30" spans="2:11" ht="12.75" customHeight="1" x14ac:dyDescent="0.3">
      <c r="B30" s="228"/>
      <c r="C30" s="229"/>
      <c r="D30" s="229"/>
      <c r="E30" s="229"/>
      <c r="F30" s="229"/>
      <c r="G30" s="229"/>
      <c r="H30" s="229"/>
      <c r="I30" s="229"/>
      <c r="J30" s="229"/>
      <c r="K30" s="225"/>
    </row>
    <row r="31" spans="2:11" ht="15" customHeight="1" x14ac:dyDescent="0.3">
      <c r="B31" s="228"/>
      <c r="C31" s="229"/>
      <c r="D31" s="341" t="s">
        <v>1017</v>
      </c>
      <c r="E31" s="341"/>
      <c r="F31" s="341"/>
      <c r="G31" s="341"/>
      <c r="H31" s="341"/>
      <c r="I31" s="341"/>
      <c r="J31" s="341"/>
      <c r="K31" s="225"/>
    </row>
    <row r="32" spans="2:11" ht="15" customHeight="1" x14ac:dyDescent="0.3">
      <c r="B32" s="228"/>
      <c r="C32" s="229"/>
      <c r="D32" s="341" t="s">
        <v>1018</v>
      </c>
      <c r="E32" s="341"/>
      <c r="F32" s="341"/>
      <c r="G32" s="341"/>
      <c r="H32" s="341"/>
      <c r="I32" s="341"/>
      <c r="J32" s="341"/>
      <c r="K32" s="225"/>
    </row>
    <row r="33" spans="2:11" ht="15" customHeight="1" x14ac:dyDescent="0.3">
      <c r="B33" s="228"/>
      <c r="C33" s="229"/>
      <c r="D33" s="341" t="s">
        <v>1019</v>
      </c>
      <c r="E33" s="341"/>
      <c r="F33" s="341"/>
      <c r="G33" s="341"/>
      <c r="H33" s="341"/>
      <c r="I33" s="341"/>
      <c r="J33" s="341"/>
      <c r="K33" s="225"/>
    </row>
    <row r="34" spans="2:11" ht="15" customHeight="1" x14ac:dyDescent="0.3">
      <c r="B34" s="228"/>
      <c r="C34" s="229"/>
      <c r="D34" s="227"/>
      <c r="E34" s="231" t="s">
        <v>115</v>
      </c>
      <c r="F34" s="227"/>
      <c r="G34" s="341" t="s">
        <v>1020</v>
      </c>
      <c r="H34" s="341"/>
      <c r="I34" s="341"/>
      <c r="J34" s="341"/>
      <c r="K34" s="225"/>
    </row>
    <row r="35" spans="2:11" ht="30.75" customHeight="1" x14ac:dyDescent="0.3">
      <c r="B35" s="228"/>
      <c r="C35" s="229"/>
      <c r="D35" s="227"/>
      <c r="E35" s="231" t="s">
        <v>1021</v>
      </c>
      <c r="F35" s="227"/>
      <c r="G35" s="341" t="s">
        <v>1022</v>
      </c>
      <c r="H35" s="341"/>
      <c r="I35" s="341"/>
      <c r="J35" s="341"/>
      <c r="K35" s="225"/>
    </row>
    <row r="36" spans="2:11" ht="15" customHeight="1" x14ac:dyDescent="0.3">
      <c r="B36" s="228"/>
      <c r="C36" s="229"/>
      <c r="D36" s="227"/>
      <c r="E36" s="231" t="s">
        <v>48</v>
      </c>
      <c r="F36" s="227"/>
      <c r="G36" s="341" t="s">
        <v>1023</v>
      </c>
      <c r="H36" s="341"/>
      <c r="I36" s="341"/>
      <c r="J36" s="341"/>
      <c r="K36" s="225"/>
    </row>
    <row r="37" spans="2:11" ht="15" customHeight="1" x14ac:dyDescent="0.3">
      <c r="B37" s="228"/>
      <c r="C37" s="229"/>
      <c r="D37" s="227"/>
      <c r="E37" s="231" t="s">
        <v>116</v>
      </c>
      <c r="F37" s="227"/>
      <c r="G37" s="341" t="s">
        <v>1024</v>
      </c>
      <c r="H37" s="341"/>
      <c r="I37" s="341"/>
      <c r="J37" s="341"/>
      <c r="K37" s="225"/>
    </row>
    <row r="38" spans="2:11" ht="15" customHeight="1" x14ac:dyDescent="0.3">
      <c r="B38" s="228"/>
      <c r="C38" s="229"/>
      <c r="D38" s="227"/>
      <c r="E38" s="231" t="s">
        <v>117</v>
      </c>
      <c r="F38" s="227"/>
      <c r="G38" s="341" t="s">
        <v>1025</v>
      </c>
      <c r="H38" s="341"/>
      <c r="I38" s="341"/>
      <c r="J38" s="341"/>
      <c r="K38" s="225"/>
    </row>
    <row r="39" spans="2:11" ht="15" customHeight="1" x14ac:dyDescent="0.3">
      <c r="B39" s="228"/>
      <c r="C39" s="229"/>
      <c r="D39" s="227"/>
      <c r="E39" s="231" t="s">
        <v>118</v>
      </c>
      <c r="F39" s="227"/>
      <c r="G39" s="341" t="s">
        <v>1026</v>
      </c>
      <c r="H39" s="341"/>
      <c r="I39" s="341"/>
      <c r="J39" s="341"/>
      <c r="K39" s="225"/>
    </row>
    <row r="40" spans="2:11" ht="15" customHeight="1" x14ac:dyDescent="0.3">
      <c r="B40" s="228"/>
      <c r="C40" s="229"/>
      <c r="D40" s="227"/>
      <c r="E40" s="231" t="s">
        <v>1027</v>
      </c>
      <c r="F40" s="227"/>
      <c r="G40" s="341" t="s">
        <v>1028</v>
      </c>
      <c r="H40" s="341"/>
      <c r="I40" s="341"/>
      <c r="J40" s="341"/>
      <c r="K40" s="225"/>
    </row>
    <row r="41" spans="2:11" ht="15" customHeight="1" x14ac:dyDescent="0.3">
      <c r="B41" s="228"/>
      <c r="C41" s="229"/>
      <c r="D41" s="227"/>
      <c r="E41" s="231"/>
      <c r="F41" s="227"/>
      <c r="G41" s="341" t="s">
        <v>1029</v>
      </c>
      <c r="H41" s="341"/>
      <c r="I41" s="341"/>
      <c r="J41" s="341"/>
      <c r="K41" s="225"/>
    </row>
    <row r="42" spans="2:11" ht="15" customHeight="1" x14ac:dyDescent="0.3">
      <c r="B42" s="228"/>
      <c r="C42" s="229"/>
      <c r="D42" s="227"/>
      <c r="E42" s="231" t="s">
        <v>1030</v>
      </c>
      <c r="F42" s="227"/>
      <c r="G42" s="341" t="s">
        <v>1031</v>
      </c>
      <c r="H42" s="341"/>
      <c r="I42" s="341"/>
      <c r="J42" s="341"/>
      <c r="K42" s="225"/>
    </row>
    <row r="43" spans="2:11" ht="15" customHeight="1" x14ac:dyDescent="0.3">
      <c r="B43" s="228"/>
      <c r="C43" s="229"/>
      <c r="D43" s="227"/>
      <c r="E43" s="231" t="s">
        <v>121</v>
      </c>
      <c r="F43" s="227"/>
      <c r="G43" s="341" t="s">
        <v>1032</v>
      </c>
      <c r="H43" s="341"/>
      <c r="I43" s="341"/>
      <c r="J43" s="341"/>
      <c r="K43" s="225"/>
    </row>
    <row r="44" spans="2:11" ht="12.75" customHeight="1" x14ac:dyDescent="0.3">
      <c r="B44" s="228"/>
      <c r="C44" s="229"/>
      <c r="D44" s="227"/>
      <c r="E44" s="227"/>
      <c r="F44" s="227"/>
      <c r="G44" s="227"/>
      <c r="H44" s="227"/>
      <c r="I44" s="227"/>
      <c r="J44" s="227"/>
      <c r="K44" s="225"/>
    </row>
    <row r="45" spans="2:11" ht="15" customHeight="1" x14ac:dyDescent="0.3">
      <c r="B45" s="228"/>
      <c r="C45" s="229"/>
      <c r="D45" s="341" t="s">
        <v>1033</v>
      </c>
      <c r="E45" s="341"/>
      <c r="F45" s="341"/>
      <c r="G45" s="341"/>
      <c r="H45" s="341"/>
      <c r="I45" s="341"/>
      <c r="J45" s="341"/>
      <c r="K45" s="225"/>
    </row>
    <row r="46" spans="2:11" ht="15" customHeight="1" x14ac:dyDescent="0.3">
      <c r="B46" s="228"/>
      <c r="C46" s="229"/>
      <c r="D46" s="229"/>
      <c r="E46" s="341" t="s">
        <v>1034</v>
      </c>
      <c r="F46" s="341"/>
      <c r="G46" s="341"/>
      <c r="H46" s="341"/>
      <c r="I46" s="341"/>
      <c r="J46" s="341"/>
      <c r="K46" s="225"/>
    </row>
    <row r="47" spans="2:11" ht="15" customHeight="1" x14ac:dyDescent="0.3">
      <c r="B47" s="228"/>
      <c r="C47" s="229"/>
      <c r="D47" s="229"/>
      <c r="E47" s="341" t="s">
        <v>1035</v>
      </c>
      <c r="F47" s="341"/>
      <c r="G47" s="341"/>
      <c r="H47" s="341"/>
      <c r="I47" s="341"/>
      <c r="J47" s="341"/>
      <c r="K47" s="225"/>
    </row>
    <row r="48" spans="2:11" ht="15" customHeight="1" x14ac:dyDescent="0.3">
      <c r="B48" s="228"/>
      <c r="C48" s="229"/>
      <c r="D48" s="229"/>
      <c r="E48" s="341" t="s">
        <v>1036</v>
      </c>
      <c r="F48" s="341"/>
      <c r="G48" s="341"/>
      <c r="H48" s="341"/>
      <c r="I48" s="341"/>
      <c r="J48" s="341"/>
      <c r="K48" s="225"/>
    </row>
    <row r="49" spans="2:11" ht="15" customHeight="1" x14ac:dyDescent="0.3">
      <c r="B49" s="228"/>
      <c r="C49" s="229"/>
      <c r="D49" s="341" t="s">
        <v>1037</v>
      </c>
      <c r="E49" s="341"/>
      <c r="F49" s="341"/>
      <c r="G49" s="341"/>
      <c r="H49" s="341"/>
      <c r="I49" s="341"/>
      <c r="J49" s="341"/>
      <c r="K49" s="225"/>
    </row>
    <row r="50" spans="2:11" ht="25.5" customHeight="1" x14ac:dyDescent="0.3">
      <c r="B50" s="224"/>
      <c r="C50" s="340" t="s">
        <v>1038</v>
      </c>
      <c r="D50" s="340"/>
      <c r="E50" s="340"/>
      <c r="F50" s="340"/>
      <c r="G50" s="340"/>
      <c r="H50" s="340"/>
      <c r="I50" s="340"/>
      <c r="J50" s="340"/>
      <c r="K50" s="225"/>
    </row>
    <row r="51" spans="2:11" ht="5.25" customHeight="1" x14ac:dyDescent="0.3">
      <c r="B51" s="224"/>
      <c r="C51" s="226"/>
      <c r="D51" s="226"/>
      <c r="E51" s="226"/>
      <c r="F51" s="226"/>
      <c r="G51" s="226"/>
      <c r="H51" s="226"/>
      <c r="I51" s="226"/>
      <c r="J51" s="226"/>
      <c r="K51" s="225"/>
    </row>
    <row r="52" spans="2:11" ht="15" customHeight="1" x14ac:dyDescent="0.3">
      <c r="B52" s="224"/>
      <c r="C52" s="341" t="s">
        <v>1039</v>
      </c>
      <c r="D52" s="341"/>
      <c r="E52" s="341"/>
      <c r="F52" s="341"/>
      <c r="G52" s="341"/>
      <c r="H52" s="341"/>
      <c r="I52" s="341"/>
      <c r="J52" s="341"/>
      <c r="K52" s="225"/>
    </row>
    <row r="53" spans="2:11" ht="15" customHeight="1" x14ac:dyDescent="0.3">
      <c r="B53" s="224"/>
      <c r="C53" s="341" t="s">
        <v>1040</v>
      </c>
      <c r="D53" s="341"/>
      <c r="E53" s="341"/>
      <c r="F53" s="341"/>
      <c r="G53" s="341"/>
      <c r="H53" s="341"/>
      <c r="I53" s="341"/>
      <c r="J53" s="341"/>
      <c r="K53" s="225"/>
    </row>
    <row r="54" spans="2:11" ht="12.75" customHeight="1" x14ac:dyDescent="0.3">
      <c r="B54" s="224"/>
      <c r="C54" s="227"/>
      <c r="D54" s="227"/>
      <c r="E54" s="227"/>
      <c r="F54" s="227"/>
      <c r="G54" s="227"/>
      <c r="H54" s="227"/>
      <c r="I54" s="227"/>
      <c r="J54" s="227"/>
      <c r="K54" s="225"/>
    </row>
    <row r="55" spans="2:11" ht="15" customHeight="1" x14ac:dyDescent="0.3">
      <c r="B55" s="224"/>
      <c r="C55" s="341" t="s">
        <v>1041</v>
      </c>
      <c r="D55" s="341"/>
      <c r="E55" s="341"/>
      <c r="F55" s="341"/>
      <c r="G55" s="341"/>
      <c r="H55" s="341"/>
      <c r="I55" s="341"/>
      <c r="J55" s="341"/>
      <c r="K55" s="225"/>
    </row>
    <row r="56" spans="2:11" ht="15" customHeight="1" x14ac:dyDescent="0.3">
      <c r="B56" s="224"/>
      <c r="C56" s="229"/>
      <c r="D56" s="341" t="s">
        <v>1042</v>
      </c>
      <c r="E56" s="341"/>
      <c r="F56" s="341"/>
      <c r="G56" s="341"/>
      <c r="H56" s="341"/>
      <c r="I56" s="341"/>
      <c r="J56" s="341"/>
      <c r="K56" s="225"/>
    </row>
    <row r="57" spans="2:11" ht="15" customHeight="1" x14ac:dyDescent="0.3">
      <c r="B57" s="224"/>
      <c r="C57" s="229"/>
      <c r="D57" s="341" t="s">
        <v>1043</v>
      </c>
      <c r="E57" s="341"/>
      <c r="F57" s="341"/>
      <c r="G57" s="341"/>
      <c r="H57" s="341"/>
      <c r="I57" s="341"/>
      <c r="J57" s="341"/>
      <c r="K57" s="225"/>
    </row>
    <row r="58" spans="2:11" ht="15" customHeight="1" x14ac:dyDescent="0.3">
      <c r="B58" s="224"/>
      <c r="C58" s="229"/>
      <c r="D58" s="341" t="s">
        <v>1044</v>
      </c>
      <c r="E58" s="341"/>
      <c r="F58" s="341"/>
      <c r="G58" s="341"/>
      <c r="H58" s="341"/>
      <c r="I58" s="341"/>
      <c r="J58" s="341"/>
      <c r="K58" s="225"/>
    </row>
    <row r="59" spans="2:11" ht="15" customHeight="1" x14ac:dyDescent="0.3">
      <c r="B59" s="224"/>
      <c r="C59" s="229"/>
      <c r="D59" s="341" t="s">
        <v>1045</v>
      </c>
      <c r="E59" s="341"/>
      <c r="F59" s="341"/>
      <c r="G59" s="341"/>
      <c r="H59" s="341"/>
      <c r="I59" s="341"/>
      <c r="J59" s="341"/>
      <c r="K59" s="225"/>
    </row>
    <row r="60" spans="2:11" ht="15" customHeight="1" x14ac:dyDescent="0.3">
      <c r="B60" s="224"/>
      <c r="C60" s="229"/>
      <c r="D60" s="342" t="s">
        <v>1046</v>
      </c>
      <c r="E60" s="342"/>
      <c r="F60" s="342"/>
      <c r="G60" s="342"/>
      <c r="H60" s="342"/>
      <c r="I60" s="342"/>
      <c r="J60" s="342"/>
      <c r="K60" s="225"/>
    </row>
    <row r="61" spans="2:11" ht="15" customHeight="1" x14ac:dyDescent="0.3">
      <c r="B61" s="224"/>
      <c r="C61" s="229"/>
      <c r="D61" s="341" t="s">
        <v>1047</v>
      </c>
      <c r="E61" s="341"/>
      <c r="F61" s="341"/>
      <c r="G61" s="341"/>
      <c r="H61" s="341"/>
      <c r="I61" s="341"/>
      <c r="J61" s="341"/>
      <c r="K61" s="225"/>
    </row>
    <row r="62" spans="2:11" ht="12.75" customHeight="1" x14ac:dyDescent="0.3">
      <c r="B62" s="224"/>
      <c r="C62" s="229"/>
      <c r="D62" s="229"/>
      <c r="E62" s="232"/>
      <c r="F62" s="229"/>
      <c r="G62" s="229"/>
      <c r="H62" s="229"/>
      <c r="I62" s="229"/>
      <c r="J62" s="229"/>
      <c r="K62" s="225"/>
    </row>
    <row r="63" spans="2:11" ht="15" customHeight="1" x14ac:dyDescent="0.3">
      <c r="B63" s="224"/>
      <c r="C63" s="229"/>
      <c r="D63" s="341" t="s">
        <v>1048</v>
      </c>
      <c r="E63" s="341"/>
      <c r="F63" s="341"/>
      <c r="G63" s="341"/>
      <c r="H63" s="341"/>
      <c r="I63" s="341"/>
      <c r="J63" s="341"/>
      <c r="K63" s="225"/>
    </row>
    <row r="64" spans="2:11" ht="15" customHeight="1" x14ac:dyDescent="0.3">
      <c r="B64" s="224"/>
      <c r="C64" s="229"/>
      <c r="D64" s="342" t="s">
        <v>1049</v>
      </c>
      <c r="E64" s="342"/>
      <c r="F64" s="342"/>
      <c r="G64" s="342"/>
      <c r="H64" s="342"/>
      <c r="I64" s="342"/>
      <c r="J64" s="342"/>
      <c r="K64" s="225"/>
    </row>
    <row r="65" spans="2:11" ht="15" customHeight="1" x14ac:dyDescent="0.3">
      <c r="B65" s="224"/>
      <c r="C65" s="229"/>
      <c r="D65" s="341" t="s">
        <v>1050</v>
      </c>
      <c r="E65" s="341"/>
      <c r="F65" s="341"/>
      <c r="G65" s="341"/>
      <c r="H65" s="341"/>
      <c r="I65" s="341"/>
      <c r="J65" s="341"/>
      <c r="K65" s="225"/>
    </row>
    <row r="66" spans="2:11" ht="15" customHeight="1" x14ac:dyDescent="0.3">
      <c r="B66" s="224"/>
      <c r="C66" s="229"/>
      <c r="D66" s="341" t="s">
        <v>1051</v>
      </c>
      <c r="E66" s="341"/>
      <c r="F66" s="341"/>
      <c r="G66" s="341"/>
      <c r="H66" s="341"/>
      <c r="I66" s="341"/>
      <c r="J66" s="341"/>
      <c r="K66" s="225"/>
    </row>
    <row r="67" spans="2:11" ht="15" customHeight="1" x14ac:dyDescent="0.3">
      <c r="B67" s="224"/>
      <c r="C67" s="229"/>
      <c r="D67" s="341" t="s">
        <v>1052</v>
      </c>
      <c r="E67" s="341"/>
      <c r="F67" s="341"/>
      <c r="G67" s="341"/>
      <c r="H67" s="341"/>
      <c r="I67" s="341"/>
      <c r="J67" s="341"/>
      <c r="K67" s="225"/>
    </row>
    <row r="68" spans="2:11" ht="15" customHeight="1" x14ac:dyDescent="0.3">
      <c r="B68" s="224"/>
      <c r="C68" s="229"/>
      <c r="D68" s="341" t="s">
        <v>1053</v>
      </c>
      <c r="E68" s="341"/>
      <c r="F68" s="341"/>
      <c r="G68" s="341"/>
      <c r="H68" s="341"/>
      <c r="I68" s="341"/>
      <c r="J68" s="341"/>
      <c r="K68" s="225"/>
    </row>
    <row r="69" spans="2:11" ht="12.75" customHeight="1" x14ac:dyDescent="0.3">
      <c r="B69" s="233"/>
      <c r="C69" s="234"/>
      <c r="D69" s="234"/>
      <c r="E69" s="234"/>
      <c r="F69" s="234"/>
      <c r="G69" s="234"/>
      <c r="H69" s="234"/>
      <c r="I69" s="234"/>
      <c r="J69" s="234"/>
      <c r="K69" s="235"/>
    </row>
    <row r="70" spans="2:11" ht="18.75" customHeight="1" x14ac:dyDescent="0.3">
      <c r="B70" s="236"/>
      <c r="C70" s="236"/>
      <c r="D70" s="236"/>
      <c r="E70" s="236"/>
      <c r="F70" s="236"/>
      <c r="G70" s="236"/>
      <c r="H70" s="236"/>
      <c r="I70" s="236"/>
      <c r="J70" s="236"/>
      <c r="K70" s="237"/>
    </row>
    <row r="71" spans="2:11" ht="18.75" customHeight="1" x14ac:dyDescent="0.3">
      <c r="B71" s="237"/>
      <c r="C71" s="237"/>
      <c r="D71" s="237"/>
      <c r="E71" s="237"/>
      <c r="F71" s="237"/>
      <c r="G71" s="237"/>
      <c r="H71" s="237"/>
      <c r="I71" s="237"/>
      <c r="J71" s="237"/>
      <c r="K71" s="237"/>
    </row>
    <row r="72" spans="2:11" ht="7.5" customHeight="1" x14ac:dyDescent="0.3">
      <c r="B72" s="238"/>
      <c r="C72" s="239"/>
      <c r="D72" s="239"/>
      <c r="E72" s="239"/>
      <c r="F72" s="239"/>
      <c r="G72" s="239"/>
      <c r="H72" s="239"/>
      <c r="I72" s="239"/>
      <c r="J72" s="239"/>
      <c r="K72" s="240"/>
    </row>
    <row r="73" spans="2:11" ht="45" customHeight="1" x14ac:dyDescent="0.3">
      <c r="B73" s="241"/>
      <c r="C73" s="343" t="s">
        <v>990</v>
      </c>
      <c r="D73" s="343"/>
      <c r="E73" s="343"/>
      <c r="F73" s="343"/>
      <c r="G73" s="343"/>
      <c r="H73" s="343"/>
      <c r="I73" s="343"/>
      <c r="J73" s="343"/>
      <c r="K73" s="242"/>
    </row>
    <row r="74" spans="2:11" ht="17.25" customHeight="1" x14ac:dyDescent="0.3">
      <c r="B74" s="241"/>
      <c r="C74" s="243" t="s">
        <v>1054</v>
      </c>
      <c r="D74" s="243"/>
      <c r="E74" s="243"/>
      <c r="F74" s="243" t="s">
        <v>1055</v>
      </c>
      <c r="G74" s="244"/>
      <c r="H74" s="243" t="s">
        <v>116</v>
      </c>
      <c r="I74" s="243" t="s">
        <v>52</v>
      </c>
      <c r="J74" s="243" t="s">
        <v>1056</v>
      </c>
      <c r="K74" s="242"/>
    </row>
    <row r="75" spans="2:11" ht="17.25" customHeight="1" x14ac:dyDescent="0.3">
      <c r="B75" s="241"/>
      <c r="C75" s="245" t="s">
        <v>1057</v>
      </c>
      <c r="D75" s="245"/>
      <c r="E75" s="245"/>
      <c r="F75" s="246" t="s">
        <v>1058</v>
      </c>
      <c r="G75" s="247"/>
      <c r="H75" s="245"/>
      <c r="I75" s="245"/>
      <c r="J75" s="245" t="s">
        <v>1059</v>
      </c>
      <c r="K75" s="242"/>
    </row>
    <row r="76" spans="2:11" ht="5.25" customHeight="1" x14ac:dyDescent="0.3">
      <c r="B76" s="241"/>
      <c r="C76" s="248"/>
      <c r="D76" s="248"/>
      <c r="E76" s="248"/>
      <c r="F76" s="248"/>
      <c r="G76" s="249"/>
      <c r="H76" s="248"/>
      <c r="I76" s="248"/>
      <c r="J76" s="248"/>
      <c r="K76" s="242"/>
    </row>
    <row r="77" spans="2:11" ht="15" customHeight="1" x14ac:dyDescent="0.3">
      <c r="B77" s="241"/>
      <c r="C77" s="231" t="s">
        <v>48</v>
      </c>
      <c r="D77" s="248"/>
      <c r="E77" s="248"/>
      <c r="F77" s="250" t="s">
        <v>1060</v>
      </c>
      <c r="G77" s="249"/>
      <c r="H77" s="231" t="s">
        <v>1061</v>
      </c>
      <c r="I77" s="231" t="s">
        <v>1062</v>
      </c>
      <c r="J77" s="231">
        <v>20</v>
      </c>
      <c r="K77" s="242"/>
    </row>
    <row r="78" spans="2:11" ht="15" customHeight="1" x14ac:dyDescent="0.3">
      <c r="B78" s="241"/>
      <c r="C78" s="231" t="s">
        <v>1063</v>
      </c>
      <c r="D78" s="231"/>
      <c r="E78" s="231"/>
      <c r="F78" s="250" t="s">
        <v>1060</v>
      </c>
      <c r="G78" s="249"/>
      <c r="H78" s="231" t="s">
        <v>1064</v>
      </c>
      <c r="I78" s="231" t="s">
        <v>1062</v>
      </c>
      <c r="J78" s="231">
        <v>120</v>
      </c>
      <c r="K78" s="242"/>
    </row>
    <row r="79" spans="2:11" ht="15" customHeight="1" x14ac:dyDescent="0.3">
      <c r="B79" s="251"/>
      <c r="C79" s="231" t="s">
        <v>1065</v>
      </c>
      <c r="D79" s="231"/>
      <c r="E79" s="231"/>
      <c r="F79" s="250" t="s">
        <v>1066</v>
      </c>
      <c r="G79" s="249"/>
      <c r="H79" s="231" t="s">
        <v>1067</v>
      </c>
      <c r="I79" s="231" t="s">
        <v>1062</v>
      </c>
      <c r="J79" s="231">
        <v>50</v>
      </c>
      <c r="K79" s="242"/>
    </row>
    <row r="80" spans="2:11" ht="15" customHeight="1" x14ac:dyDescent="0.3">
      <c r="B80" s="251"/>
      <c r="C80" s="231" t="s">
        <v>1068</v>
      </c>
      <c r="D80" s="231"/>
      <c r="E80" s="231"/>
      <c r="F80" s="250" t="s">
        <v>1060</v>
      </c>
      <c r="G80" s="249"/>
      <c r="H80" s="231" t="s">
        <v>1069</v>
      </c>
      <c r="I80" s="231" t="s">
        <v>1070</v>
      </c>
      <c r="J80" s="231"/>
      <c r="K80" s="242"/>
    </row>
    <row r="81" spans="2:11" ht="15" customHeight="1" x14ac:dyDescent="0.3">
      <c r="B81" s="251"/>
      <c r="C81" s="252" t="s">
        <v>1071</v>
      </c>
      <c r="D81" s="252"/>
      <c r="E81" s="252"/>
      <c r="F81" s="253" t="s">
        <v>1066</v>
      </c>
      <c r="G81" s="252"/>
      <c r="H81" s="252" t="s">
        <v>1072</v>
      </c>
      <c r="I81" s="252" t="s">
        <v>1062</v>
      </c>
      <c r="J81" s="252">
        <v>15</v>
      </c>
      <c r="K81" s="242"/>
    </row>
    <row r="82" spans="2:11" ht="15" customHeight="1" x14ac:dyDescent="0.3">
      <c r="B82" s="251"/>
      <c r="C82" s="252" t="s">
        <v>1073</v>
      </c>
      <c r="D82" s="252"/>
      <c r="E82" s="252"/>
      <c r="F82" s="253" t="s">
        <v>1066</v>
      </c>
      <c r="G82" s="252"/>
      <c r="H82" s="252" t="s">
        <v>1074</v>
      </c>
      <c r="I82" s="252" t="s">
        <v>1062</v>
      </c>
      <c r="J82" s="252">
        <v>15</v>
      </c>
      <c r="K82" s="242"/>
    </row>
    <row r="83" spans="2:11" ht="15" customHeight="1" x14ac:dyDescent="0.3">
      <c r="B83" s="251"/>
      <c r="C83" s="252" t="s">
        <v>1075</v>
      </c>
      <c r="D83" s="252"/>
      <c r="E83" s="252"/>
      <c r="F83" s="253" t="s">
        <v>1066</v>
      </c>
      <c r="G83" s="252"/>
      <c r="H83" s="252" t="s">
        <v>1076</v>
      </c>
      <c r="I83" s="252" t="s">
        <v>1062</v>
      </c>
      <c r="J83" s="252">
        <v>20</v>
      </c>
      <c r="K83" s="242"/>
    </row>
    <row r="84" spans="2:11" ht="15" customHeight="1" x14ac:dyDescent="0.3">
      <c r="B84" s="251"/>
      <c r="C84" s="252" t="s">
        <v>1077</v>
      </c>
      <c r="D84" s="252"/>
      <c r="E84" s="252"/>
      <c r="F84" s="253" t="s">
        <v>1066</v>
      </c>
      <c r="G84" s="252"/>
      <c r="H84" s="252" t="s">
        <v>1078</v>
      </c>
      <c r="I84" s="252" t="s">
        <v>1062</v>
      </c>
      <c r="J84" s="252">
        <v>20</v>
      </c>
      <c r="K84" s="242"/>
    </row>
    <row r="85" spans="2:11" ht="15" customHeight="1" x14ac:dyDescent="0.3">
      <c r="B85" s="251"/>
      <c r="C85" s="231" t="s">
        <v>1079</v>
      </c>
      <c r="D85" s="231"/>
      <c r="E85" s="231"/>
      <c r="F85" s="250" t="s">
        <v>1066</v>
      </c>
      <c r="G85" s="249"/>
      <c r="H85" s="231" t="s">
        <v>1080</v>
      </c>
      <c r="I85" s="231" t="s">
        <v>1062</v>
      </c>
      <c r="J85" s="231">
        <v>50</v>
      </c>
      <c r="K85" s="242"/>
    </row>
    <row r="86" spans="2:11" ht="15" customHeight="1" x14ac:dyDescent="0.3">
      <c r="B86" s="251"/>
      <c r="C86" s="231" t="s">
        <v>1081</v>
      </c>
      <c r="D86" s="231"/>
      <c r="E86" s="231"/>
      <c r="F86" s="250" t="s">
        <v>1066</v>
      </c>
      <c r="G86" s="249"/>
      <c r="H86" s="231" t="s">
        <v>1082</v>
      </c>
      <c r="I86" s="231" t="s">
        <v>1062</v>
      </c>
      <c r="J86" s="231">
        <v>20</v>
      </c>
      <c r="K86" s="242"/>
    </row>
    <row r="87" spans="2:11" ht="15" customHeight="1" x14ac:dyDescent="0.3">
      <c r="B87" s="251"/>
      <c r="C87" s="231" t="s">
        <v>1083</v>
      </c>
      <c r="D87" s="231"/>
      <c r="E87" s="231"/>
      <c r="F87" s="250" t="s">
        <v>1066</v>
      </c>
      <c r="G87" s="249"/>
      <c r="H87" s="231" t="s">
        <v>1084</v>
      </c>
      <c r="I87" s="231" t="s">
        <v>1062</v>
      </c>
      <c r="J87" s="231">
        <v>20</v>
      </c>
      <c r="K87" s="242"/>
    </row>
    <row r="88" spans="2:11" ht="15" customHeight="1" x14ac:dyDescent="0.3">
      <c r="B88" s="251"/>
      <c r="C88" s="231" t="s">
        <v>1085</v>
      </c>
      <c r="D88" s="231"/>
      <c r="E88" s="231"/>
      <c r="F88" s="250" t="s">
        <v>1066</v>
      </c>
      <c r="G88" s="249"/>
      <c r="H88" s="231" t="s">
        <v>1086</v>
      </c>
      <c r="I88" s="231" t="s">
        <v>1062</v>
      </c>
      <c r="J88" s="231">
        <v>50</v>
      </c>
      <c r="K88" s="242"/>
    </row>
    <row r="89" spans="2:11" ht="15" customHeight="1" x14ac:dyDescent="0.3">
      <c r="B89" s="251"/>
      <c r="C89" s="231" t="s">
        <v>1087</v>
      </c>
      <c r="D89" s="231"/>
      <c r="E89" s="231"/>
      <c r="F89" s="250" t="s">
        <v>1066</v>
      </c>
      <c r="G89" s="249"/>
      <c r="H89" s="231" t="s">
        <v>1087</v>
      </c>
      <c r="I89" s="231" t="s">
        <v>1062</v>
      </c>
      <c r="J89" s="231">
        <v>50</v>
      </c>
      <c r="K89" s="242"/>
    </row>
    <row r="90" spans="2:11" ht="15" customHeight="1" x14ac:dyDescent="0.3">
      <c r="B90" s="251"/>
      <c r="C90" s="231" t="s">
        <v>122</v>
      </c>
      <c r="D90" s="231"/>
      <c r="E90" s="231"/>
      <c r="F90" s="250" t="s">
        <v>1066</v>
      </c>
      <c r="G90" s="249"/>
      <c r="H90" s="231" t="s">
        <v>1088</v>
      </c>
      <c r="I90" s="231" t="s">
        <v>1062</v>
      </c>
      <c r="J90" s="231">
        <v>255</v>
      </c>
      <c r="K90" s="242"/>
    </row>
    <row r="91" spans="2:11" ht="15" customHeight="1" x14ac:dyDescent="0.3">
      <c r="B91" s="251"/>
      <c r="C91" s="231" t="s">
        <v>1089</v>
      </c>
      <c r="D91" s="231"/>
      <c r="E91" s="231"/>
      <c r="F91" s="250" t="s">
        <v>1060</v>
      </c>
      <c r="G91" s="249"/>
      <c r="H91" s="231" t="s">
        <v>1090</v>
      </c>
      <c r="I91" s="231" t="s">
        <v>1091</v>
      </c>
      <c r="J91" s="231"/>
      <c r="K91" s="242"/>
    </row>
    <row r="92" spans="2:11" ht="15" customHeight="1" x14ac:dyDescent="0.3">
      <c r="B92" s="251"/>
      <c r="C92" s="231" t="s">
        <v>1092</v>
      </c>
      <c r="D92" s="231"/>
      <c r="E92" s="231"/>
      <c r="F92" s="250" t="s">
        <v>1060</v>
      </c>
      <c r="G92" s="249"/>
      <c r="H92" s="231" t="s">
        <v>1093</v>
      </c>
      <c r="I92" s="231" t="s">
        <v>1094</v>
      </c>
      <c r="J92" s="231"/>
      <c r="K92" s="242"/>
    </row>
    <row r="93" spans="2:11" ht="15" customHeight="1" x14ac:dyDescent="0.3">
      <c r="B93" s="251"/>
      <c r="C93" s="231" t="s">
        <v>1095</v>
      </c>
      <c r="D93" s="231"/>
      <c r="E93" s="231"/>
      <c r="F93" s="250" t="s">
        <v>1060</v>
      </c>
      <c r="G93" s="249"/>
      <c r="H93" s="231" t="s">
        <v>1095</v>
      </c>
      <c r="I93" s="231" t="s">
        <v>1094</v>
      </c>
      <c r="J93" s="231"/>
      <c r="K93" s="242"/>
    </row>
    <row r="94" spans="2:11" ht="15" customHeight="1" x14ac:dyDescent="0.3">
      <c r="B94" s="251"/>
      <c r="C94" s="231" t="s">
        <v>33</v>
      </c>
      <c r="D94" s="231"/>
      <c r="E94" s="231"/>
      <c r="F94" s="250" t="s">
        <v>1060</v>
      </c>
      <c r="G94" s="249"/>
      <c r="H94" s="231" t="s">
        <v>1096</v>
      </c>
      <c r="I94" s="231" t="s">
        <v>1094</v>
      </c>
      <c r="J94" s="231"/>
      <c r="K94" s="242"/>
    </row>
    <row r="95" spans="2:11" ht="15" customHeight="1" x14ac:dyDescent="0.3">
      <c r="B95" s="251"/>
      <c r="C95" s="231" t="s">
        <v>43</v>
      </c>
      <c r="D95" s="231"/>
      <c r="E95" s="231"/>
      <c r="F95" s="250" t="s">
        <v>1060</v>
      </c>
      <c r="G95" s="249"/>
      <c r="H95" s="231" t="s">
        <v>1097</v>
      </c>
      <c r="I95" s="231" t="s">
        <v>1094</v>
      </c>
      <c r="J95" s="231"/>
      <c r="K95" s="242"/>
    </row>
    <row r="96" spans="2:11" ht="15" customHeight="1" x14ac:dyDescent="0.3">
      <c r="B96" s="254"/>
      <c r="C96" s="255"/>
      <c r="D96" s="255"/>
      <c r="E96" s="255"/>
      <c r="F96" s="255"/>
      <c r="G96" s="255"/>
      <c r="H96" s="255"/>
      <c r="I96" s="255"/>
      <c r="J96" s="255"/>
      <c r="K96" s="256"/>
    </row>
    <row r="97" spans="2:11" ht="18.75" customHeight="1" x14ac:dyDescent="0.3">
      <c r="B97" s="257"/>
      <c r="C97" s="258"/>
      <c r="D97" s="258"/>
      <c r="E97" s="258"/>
      <c r="F97" s="258"/>
      <c r="G97" s="258"/>
      <c r="H97" s="258"/>
      <c r="I97" s="258"/>
      <c r="J97" s="258"/>
      <c r="K97" s="257"/>
    </row>
    <row r="98" spans="2:11" ht="18.75" customHeight="1" x14ac:dyDescent="0.3">
      <c r="B98" s="237"/>
      <c r="C98" s="237"/>
      <c r="D98" s="237"/>
      <c r="E98" s="237"/>
      <c r="F98" s="237"/>
      <c r="G98" s="237"/>
      <c r="H98" s="237"/>
      <c r="I98" s="237"/>
      <c r="J98" s="237"/>
      <c r="K98" s="237"/>
    </row>
    <row r="99" spans="2:11" ht="7.5" customHeight="1" x14ac:dyDescent="0.3">
      <c r="B99" s="238"/>
      <c r="C99" s="239"/>
      <c r="D99" s="239"/>
      <c r="E99" s="239"/>
      <c r="F99" s="239"/>
      <c r="G99" s="239"/>
      <c r="H99" s="239"/>
      <c r="I99" s="239"/>
      <c r="J99" s="239"/>
      <c r="K99" s="240"/>
    </row>
    <row r="100" spans="2:11" ht="45" customHeight="1" x14ac:dyDescent="0.3">
      <c r="B100" s="241"/>
      <c r="C100" s="343" t="s">
        <v>1098</v>
      </c>
      <c r="D100" s="343"/>
      <c r="E100" s="343"/>
      <c r="F100" s="343"/>
      <c r="G100" s="343"/>
      <c r="H100" s="343"/>
      <c r="I100" s="343"/>
      <c r="J100" s="343"/>
      <c r="K100" s="242"/>
    </row>
    <row r="101" spans="2:11" ht="17.25" customHeight="1" x14ac:dyDescent="0.3">
      <c r="B101" s="241"/>
      <c r="C101" s="243" t="s">
        <v>1054</v>
      </c>
      <c r="D101" s="243"/>
      <c r="E101" s="243"/>
      <c r="F101" s="243" t="s">
        <v>1055</v>
      </c>
      <c r="G101" s="244"/>
      <c r="H101" s="243" t="s">
        <v>116</v>
      </c>
      <c r="I101" s="243" t="s">
        <v>52</v>
      </c>
      <c r="J101" s="243" t="s">
        <v>1056</v>
      </c>
      <c r="K101" s="242"/>
    </row>
    <row r="102" spans="2:11" ht="17.25" customHeight="1" x14ac:dyDescent="0.3">
      <c r="B102" s="241"/>
      <c r="C102" s="245" t="s">
        <v>1057</v>
      </c>
      <c r="D102" s="245"/>
      <c r="E102" s="245"/>
      <c r="F102" s="246" t="s">
        <v>1058</v>
      </c>
      <c r="G102" s="247"/>
      <c r="H102" s="245"/>
      <c r="I102" s="245"/>
      <c r="J102" s="245" t="s">
        <v>1059</v>
      </c>
      <c r="K102" s="242"/>
    </row>
    <row r="103" spans="2:11" ht="5.25" customHeight="1" x14ac:dyDescent="0.3">
      <c r="B103" s="241"/>
      <c r="C103" s="243"/>
      <c r="D103" s="243"/>
      <c r="E103" s="243"/>
      <c r="F103" s="243"/>
      <c r="G103" s="259"/>
      <c r="H103" s="243"/>
      <c r="I103" s="243"/>
      <c r="J103" s="243"/>
      <c r="K103" s="242"/>
    </row>
    <row r="104" spans="2:11" ht="15" customHeight="1" x14ac:dyDescent="0.3">
      <c r="B104" s="241"/>
      <c r="C104" s="231" t="s">
        <v>48</v>
      </c>
      <c r="D104" s="248"/>
      <c r="E104" s="248"/>
      <c r="F104" s="250" t="s">
        <v>1060</v>
      </c>
      <c r="G104" s="259"/>
      <c r="H104" s="231" t="s">
        <v>1099</v>
      </c>
      <c r="I104" s="231" t="s">
        <v>1062</v>
      </c>
      <c r="J104" s="231">
        <v>20</v>
      </c>
      <c r="K104" s="242"/>
    </row>
    <row r="105" spans="2:11" ht="15" customHeight="1" x14ac:dyDescent="0.3">
      <c r="B105" s="241"/>
      <c r="C105" s="231" t="s">
        <v>1063</v>
      </c>
      <c r="D105" s="231"/>
      <c r="E105" s="231"/>
      <c r="F105" s="250" t="s">
        <v>1060</v>
      </c>
      <c r="G105" s="231"/>
      <c r="H105" s="231" t="s">
        <v>1099</v>
      </c>
      <c r="I105" s="231" t="s">
        <v>1062</v>
      </c>
      <c r="J105" s="231">
        <v>120</v>
      </c>
      <c r="K105" s="242"/>
    </row>
    <row r="106" spans="2:11" ht="15" customHeight="1" x14ac:dyDescent="0.3">
      <c r="B106" s="251"/>
      <c r="C106" s="231" t="s">
        <v>1065</v>
      </c>
      <c r="D106" s="231"/>
      <c r="E106" s="231"/>
      <c r="F106" s="250" t="s">
        <v>1066</v>
      </c>
      <c r="G106" s="231"/>
      <c r="H106" s="231" t="s">
        <v>1099</v>
      </c>
      <c r="I106" s="231" t="s">
        <v>1062</v>
      </c>
      <c r="J106" s="231">
        <v>50</v>
      </c>
      <c r="K106" s="242"/>
    </row>
    <row r="107" spans="2:11" ht="15" customHeight="1" x14ac:dyDescent="0.3">
      <c r="B107" s="251"/>
      <c r="C107" s="231" t="s">
        <v>1068</v>
      </c>
      <c r="D107" s="231"/>
      <c r="E107" s="231"/>
      <c r="F107" s="250" t="s">
        <v>1060</v>
      </c>
      <c r="G107" s="231"/>
      <c r="H107" s="231" t="s">
        <v>1099</v>
      </c>
      <c r="I107" s="231" t="s">
        <v>1070</v>
      </c>
      <c r="J107" s="231"/>
      <c r="K107" s="242"/>
    </row>
    <row r="108" spans="2:11" ht="15" customHeight="1" x14ac:dyDescent="0.3">
      <c r="B108" s="251"/>
      <c r="C108" s="231" t="s">
        <v>1079</v>
      </c>
      <c r="D108" s="231"/>
      <c r="E108" s="231"/>
      <c r="F108" s="250" t="s">
        <v>1066</v>
      </c>
      <c r="G108" s="231"/>
      <c r="H108" s="231" t="s">
        <v>1099</v>
      </c>
      <c r="I108" s="231" t="s">
        <v>1062</v>
      </c>
      <c r="J108" s="231">
        <v>50</v>
      </c>
      <c r="K108" s="242"/>
    </row>
    <row r="109" spans="2:11" ht="15" customHeight="1" x14ac:dyDescent="0.3">
      <c r="B109" s="251"/>
      <c r="C109" s="231" t="s">
        <v>1087</v>
      </c>
      <c r="D109" s="231"/>
      <c r="E109" s="231"/>
      <c r="F109" s="250" t="s">
        <v>1066</v>
      </c>
      <c r="G109" s="231"/>
      <c r="H109" s="231" t="s">
        <v>1099</v>
      </c>
      <c r="I109" s="231" t="s">
        <v>1062</v>
      </c>
      <c r="J109" s="231">
        <v>50</v>
      </c>
      <c r="K109" s="242"/>
    </row>
    <row r="110" spans="2:11" ht="15" customHeight="1" x14ac:dyDescent="0.3">
      <c r="B110" s="251"/>
      <c r="C110" s="231" t="s">
        <v>1085</v>
      </c>
      <c r="D110" s="231"/>
      <c r="E110" s="231"/>
      <c r="F110" s="250" t="s">
        <v>1066</v>
      </c>
      <c r="G110" s="231"/>
      <c r="H110" s="231" t="s">
        <v>1099</v>
      </c>
      <c r="I110" s="231" t="s">
        <v>1062</v>
      </c>
      <c r="J110" s="231">
        <v>50</v>
      </c>
      <c r="K110" s="242"/>
    </row>
    <row r="111" spans="2:11" ht="15" customHeight="1" x14ac:dyDescent="0.3">
      <c r="B111" s="251"/>
      <c r="C111" s="231" t="s">
        <v>48</v>
      </c>
      <c r="D111" s="231"/>
      <c r="E111" s="231"/>
      <c r="F111" s="250" t="s">
        <v>1060</v>
      </c>
      <c r="G111" s="231"/>
      <c r="H111" s="231" t="s">
        <v>1100</v>
      </c>
      <c r="I111" s="231" t="s">
        <v>1062</v>
      </c>
      <c r="J111" s="231">
        <v>20</v>
      </c>
      <c r="K111" s="242"/>
    </row>
    <row r="112" spans="2:11" ht="15" customHeight="1" x14ac:dyDescent="0.3">
      <c r="B112" s="251"/>
      <c r="C112" s="231" t="s">
        <v>1101</v>
      </c>
      <c r="D112" s="231"/>
      <c r="E112" s="231"/>
      <c r="F112" s="250" t="s">
        <v>1060</v>
      </c>
      <c r="G112" s="231"/>
      <c r="H112" s="231" t="s">
        <v>1102</v>
      </c>
      <c r="I112" s="231" t="s">
        <v>1062</v>
      </c>
      <c r="J112" s="231">
        <v>120</v>
      </c>
      <c r="K112" s="242"/>
    </row>
    <row r="113" spans="2:11" ht="15" customHeight="1" x14ac:dyDescent="0.3">
      <c r="B113" s="251"/>
      <c r="C113" s="231" t="s">
        <v>33</v>
      </c>
      <c r="D113" s="231"/>
      <c r="E113" s="231"/>
      <c r="F113" s="250" t="s">
        <v>1060</v>
      </c>
      <c r="G113" s="231"/>
      <c r="H113" s="231" t="s">
        <v>1103</v>
      </c>
      <c r="I113" s="231" t="s">
        <v>1094</v>
      </c>
      <c r="J113" s="231"/>
      <c r="K113" s="242"/>
    </row>
    <row r="114" spans="2:11" ht="15" customHeight="1" x14ac:dyDescent="0.3">
      <c r="B114" s="251"/>
      <c r="C114" s="231" t="s">
        <v>43</v>
      </c>
      <c r="D114" s="231"/>
      <c r="E114" s="231"/>
      <c r="F114" s="250" t="s">
        <v>1060</v>
      </c>
      <c r="G114" s="231"/>
      <c r="H114" s="231" t="s">
        <v>1104</v>
      </c>
      <c r="I114" s="231" t="s">
        <v>1094</v>
      </c>
      <c r="J114" s="231"/>
      <c r="K114" s="242"/>
    </row>
    <row r="115" spans="2:11" ht="15" customHeight="1" x14ac:dyDescent="0.3">
      <c r="B115" s="251"/>
      <c r="C115" s="231" t="s">
        <v>52</v>
      </c>
      <c r="D115" s="231"/>
      <c r="E115" s="231"/>
      <c r="F115" s="250" t="s">
        <v>1060</v>
      </c>
      <c r="G115" s="231"/>
      <c r="H115" s="231" t="s">
        <v>1105</v>
      </c>
      <c r="I115" s="231" t="s">
        <v>1106</v>
      </c>
      <c r="J115" s="231"/>
      <c r="K115" s="242"/>
    </row>
    <row r="116" spans="2:11" ht="15" customHeight="1" x14ac:dyDescent="0.3">
      <c r="B116" s="254"/>
      <c r="C116" s="260"/>
      <c r="D116" s="260"/>
      <c r="E116" s="260"/>
      <c r="F116" s="260"/>
      <c r="G116" s="260"/>
      <c r="H116" s="260"/>
      <c r="I116" s="260"/>
      <c r="J116" s="260"/>
      <c r="K116" s="256"/>
    </row>
    <row r="117" spans="2:11" ht="18.75" customHeight="1" x14ac:dyDescent="0.3">
      <c r="B117" s="261"/>
      <c r="C117" s="227"/>
      <c r="D117" s="227"/>
      <c r="E117" s="227"/>
      <c r="F117" s="262"/>
      <c r="G117" s="227"/>
      <c r="H117" s="227"/>
      <c r="I117" s="227"/>
      <c r="J117" s="227"/>
      <c r="K117" s="261"/>
    </row>
    <row r="118" spans="2:11" ht="18.75" customHeight="1" x14ac:dyDescent="0.3">
      <c r="B118" s="237"/>
      <c r="C118" s="237"/>
      <c r="D118" s="237"/>
      <c r="E118" s="237"/>
      <c r="F118" s="237"/>
      <c r="G118" s="237"/>
      <c r="H118" s="237"/>
      <c r="I118" s="237"/>
      <c r="J118" s="237"/>
      <c r="K118" s="237"/>
    </row>
    <row r="119" spans="2:11" ht="7.5" customHeight="1" x14ac:dyDescent="0.3">
      <c r="B119" s="263"/>
      <c r="C119" s="264"/>
      <c r="D119" s="264"/>
      <c r="E119" s="264"/>
      <c r="F119" s="264"/>
      <c r="G119" s="264"/>
      <c r="H119" s="264"/>
      <c r="I119" s="264"/>
      <c r="J119" s="264"/>
      <c r="K119" s="265"/>
    </row>
    <row r="120" spans="2:11" ht="45" customHeight="1" x14ac:dyDescent="0.3">
      <c r="B120" s="266"/>
      <c r="C120" s="339" t="s">
        <v>1107</v>
      </c>
      <c r="D120" s="339"/>
      <c r="E120" s="339"/>
      <c r="F120" s="339"/>
      <c r="G120" s="339"/>
      <c r="H120" s="339"/>
      <c r="I120" s="339"/>
      <c r="J120" s="339"/>
      <c r="K120" s="267"/>
    </row>
    <row r="121" spans="2:11" ht="17.25" customHeight="1" x14ac:dyDescent="0.3">
      <c r="B121" s="268"/>
      <c r="C121" s="243" t="s">
        <v>1054</v>
      </c>
      <c r="D121" s="243"/>
      <c r="E121" s="243"/>
      <c r="F121" s="243" t="s">
        <v>1055</v>
      </c>
      <c r="G121" s="244"/>
      <c r="H121" s="243" t="s">
        <v>116</v>
      </c>
      <c r="I121" s="243" t="s">
        <v>52</v>
      </c>
      <c r="J121" s="243" t="s">
        <v>1056</v>
      </c>
      <c r="K121" s="269"/>
    </row>
    <row r="122" spans="2:11" ht="17.25" customHeight="1" x14ac:dyDescent="0.3">
      <c r="B122" s="268"/>
      <c r="C122" s="245" t="s">
        <v>1057</v>
      </c>
      <c r="D122" s="245"/>
      <c r="E122" s="245"/>
      <c r="F122" s="246" t="s">
        <v>1058</v>
      </c>
      <c r="G122" s="247"/>
      <c r="H122" s="245"/>
      <c r="I122" s="245"/>
      <c r="J122" s="245" t="s">
        <v>1059</v>
      </c>
      <c r="K122" s="269"/>
    </row>
    <row r="123" spans="2:11" ht="5.25" customHeight="1" x14ac:dyDescent="0.3">
      <c r="B123" s="270"/>
      <c r="C123" s="248"/>
      <c r="D123" s="248"/>
      <c r="E123" s="248"/>
      <c r="F123" s="248"/>
      <c r="G123" s="231"/>
      <c r="H123" s="248"/>
      <c r="I123" s="248"/>
      <c r="J123" s="248"/>
      <c r="K123" s="271"/>
    </row>
    <row r="124" spans="2:11" ht="15" customHeight="1" x14ac:dyDescent="0.3">
      <c r="B124" s="270"/>
      <c r="C124" s="231" t="s">
        <v>1063</v>
      </c>
      <c r="D124" s="248"/>
      <c r="E124" s="248"/>
      <c r="F124" s="250" t="s">
        <v>1060</v>
      </c>
      <c r="G124" s="231"/>
      <c r="H124" s="231" t="s">
        <v>1099</v>
      </c>
      <c r="I124" s="231" t="s">
        <v>1062</v>
      </c>
      <c r="J124" s="231">
        <v>120</v>
      </c>
      <c r="K124" s="272"/>
    </row>
    <row r="125" spans="2:11" ht="15" customHeight="1" x14ac:dyDescent="0.3">
      <c r="B125" s="270"/>
      <c r="C125" s="231" t="s">
        <v>1108</v>
      </c>
      <c r="D125" s="231"/>
      <c r="E125" s="231"/>
      <c r="F125" s="250" t="s">
        <v>1060</v>
      </c>
      <c r="G125" s="231"/>
      <c r="H125" s="231" t="s">
        <v>1109</v>
      </c>
      <c r="I125" s="231" t="s">
        <v>1062</v>
      </c>
      <c r="J125" s="231" t="s">
        <v>1110</v>
      </c>
      <c r="K125" s="272"/>
    </row>
    <row r="126" spans="2:11" ht="15" customHeight="1" x14ac:dyDescent="0.3">
      <c r="B126" s="270"/>
      <c r="C126" s="231" t="s">
        <v>1009</v>
      </c>
      <c r="D126" s="231"/>
      <c r="E126" s="231"/>
      <c r="F126" s="250" t="s">
        <v>1060</v>
      </c>
      <c r="G126" s="231"/>
      <c r="H126" s="231" t="s">
        <v>1111</v>
      </c>
      <c r="I126" s="231" t="s">
        <v>1062</v>
      </c>
      <c r="J126" s="231" t="s">
        <v>1110</v>
      </c>
      <c r="K126" s="272"/>
    </row>
    <row r="127" spans="2:11" ht="15" customHeight="1" x14ac:dyDescent="0.3">
      <c r="B127" s="270"/>
      <c r="C127" s="231" t="s">
        <v>1071</v>
      </c>
      <c r="D127" s="231"/>
      <c r="E127" s="231"/>
      <c r="F127" s="250" t="s">
        <v>1066</v>
      </c>
      <c r="G127" s="231"/>
      <c r="H127" s="231" t="s">
        <v>1072</v>
      </c>
      <c r="I127" s="231" t="s">
        <v>1062</v>
      </c>
      <c r="J127" s="231">
        <v>15</v>
      </c>
      <c r="K127" s="272"/>
    </row>
    <row r="128" spans="2:11" ht="15" customHeight="1" x14ac:dyDescent="0.3">
      <c r="B128" s="270"/>
      <c r="C128" s="252" t="s">
        <v>1073</v>
      </c>
      <c r="D128" s="252"/>
      <c r="E128" s="252"/>
      <c r="F128" s="253" t="s">
        <v>1066</v>
      </c>
      <c r="G128" s="252"/>
      <c r="H128" s="252" t="s">
        <v>1074</v>
      </c>
      <c r="I128" s="252" t="s">
        <v>1062</v>
      </c>
      <c r="J128" s="252">
        <v>15</v>
      </c>
      <c r="K128" s="272"/>
    </row>
    <row r="129" spans="2:11" ht="15" customHeight="1" x14ac:dyDescent="0.3">
      <c r="B129" s="270"/>
      <c r="C129" s="252" t="s">
        <v>1075</v>
      </c>
      <c r="D129" s="252"/>
      <c r="E129" s="252"/>
      <c r="F129" s="253" t="s">
        <v>1066</v>
      </c>
      <c r="G129" s="252"/>
      <c r="H129" s="252" t="s">
        <v>1076</v>
      </c>
      <c r="I129" s="252" t="s">
        <v>1062</v>
      </c>
      <c r="J129" s="252">
        <v>20</v>
      </c>
      <c r="K129" s="272"/>
    </row>
    <row r="130" spans="2:11" ht="15" customHeight="1" x14ac:dyDescent="0.3">
      <c r="B130" s="270"/>
      <c r="C130" s="252" t="s">
        <v>1077</v>
      </c>
      <c r="D130" s="252"/>
      <c r="E130" s="252"/>
      <c r="F130" s="253" t="s">
        <v>1066</v>
      </c>
      <c r="G130" s="252"/>
      <c r="H130" s="252" t="s">
        <v>1078</v>
      </c>
      <c r="I130" s="252" t="s">
        <v>1062</v>
      </c>
      <c r="J130" s="252">
        <v>20</v>
      </c>
      <c r="K130" s="272"/>
    </row>
    <row r="131" spans="2:11" ht="15" customHeight="1" x14ac:dyDescent="0.3">
      <c r="B131" s="270"/>
      <c r="C131" s="231" t="s">
        <v>1065</v>
      </c>
      <c r="D131" s="231"/>
      <c r="E131" s="231"/>
      <c r="F131" s="250" t="s">
        <v>1066</v>
      </c>
      <c r="G131" s="231"/>
      <c r="H131" s="231" t="s">
        <v>1099</v>
      </c>
      <c r="I131" s="231" t="s">
        <v>1062</v>
      </c>
      <c r="J131" s="231">
        <v>50</v>
      </c>
      <c r="K131" s="272"/>
    </row>
    <row r="132" spans="2:11" ht="15" customHeight="1" x14ac:dyDescent="0.3">
      <c r="B132" s="270"/>
      <c r="C132" s="231" t="s">
        <v>1079</v>
      </c>
      <c r="D132" s="231"/>
      <c r="E132" s="231"/>
      <c r="F132" s="250" t="s">
        <v>1066</v>
      </c>
      <c r="G132" s="231"/>
      <c r="H132" s="231" t="s">
        <v>1099</v>
      </c>
      <c r="I132" s="231" t="s">
        <v>1062</v>
      </c>
      <c r="J132" s="231">
        <v>50</v>
      </c>
      <c r="K132" s="272"/>
    </row>
    <row r="133" spans="2:11" ht="15" customHeight="1" x14ac:dyDescent="0.3">
      <c r="B133" s="270"/>
      <c r="C133" s="231" t="s">
        <v>1085</v>
      </c>
      <c r="D133" s="231"/>
      <c r="E133" s="231"/>
      <c r="F133" s="250" t="s">
        <v>1066</v>
      </c>
      <c r="G133" s="231"/>
      <c r="H133" s="231" t="s">
        <v>1099</v>
      </c>
      <c r="I133" s="231" t="s">
        <v>1062</v>
      </c>
      <c r="J133" s="231">
        <v>50</v>
      </c>
      <c r="K133" s="272"/>
    </row>
    <row r="134" spans="2:11" ht="15" customHeight="1" x14ac:dyDescent="0.3">
      <c r="B134" s="270"/>
      <c r="C134" s="231" t="s">
        <v>1087</v>
      </c>
      <c r="D134" s="231"/>
      <c r="E134" s="231"/>
      <c r="F134" s="250" t="s">
        <v>1066</v>
      </c>
      <c r="G134" s="231"/>
      <c r="H134" s="231" t="s">
        <v>1099</v>
      </c>
      <c r="I134" s="231" t="s">
        <v>1062</v>
      </c>
      <c r="J134" s="231">
        <v>50</v>
      </c>
      <c r="K134" s="272"/>
    </row>
    <row r="135" spans="2:11" ht="15" customHeight="1" x14ac:dyDescent="0.3">
      <c r="B135" s="270"/>
      <c r="C135" s="231" t="s">
        <v>122</v>
      </c>
      <c r="D135" s="231"/>
      <c r="E135" s="231"/>
      <c r="F135" s="250" t="s">
        <v>1066</v>
      </c>
      <c r="G135" s="231"/>
      <c r="H135" s="231" t="s">
        <v>1112</v>
      </c>
      <c r="I135" s="231" t="s">
        <v>1062</v>
      </c>
      <c r="J135" s="231">
        <v>255</v>
      </c>
      <c r="K135" s="272"/>
    </row>
    <row r="136" spans="2:11" ht="15" customHeight="1" x14ac:dyDescent="0.3">
      <c r="B136" s="270"/>
      <c r="C136" s="231" t="s">
        <v>1089</v>
      </c>
      <c r="D136" s="231"/>
      <c r="E136" s="231"/>
      <c r="F136" s="250" t="s">
        <v>1060</v>
      </c>
      <c r="G136" s="231"/>
      <c r="H136" s="231" t="s">
        <v>1113</v>
      </c>
      <c r="I136" s="231" t="s">
        <v>1091</v>
      </c>
      <c r="J136" s="231"/>
      <c r="K136" s="272"/>
    </row>
    <row r="137" spans="2:11" ht="15" customHeight="1" x14ac:dyDescent="0.3">
      <c r="B137" s="270"/>
      <c r="C137" s="231" t="s">
        <v>1092</v>
      </c>
      <c r="D137" s="231"/>
      <c r="E137" s="231"/>
      <c r="F137" s="250" t="s">
        <v>1060</v>
      </c>
      <c r="G137" s="231"/>
      <c r="H137" s="231" t="s">
        <v>1114</v>
      </c>
      <c r="I137" s="231" t="s">
        <v>1094</v>
      </c>
      <c r="J137" s="231"/>
      <c r="K137" s="272"/>
    </row>
    <row r="138" spans="2:11" ht="15" customHeight="1" x14ac:dyDescent="0.3">
      <c r="B138" s="270"/>
      <c r="C138" s="231" t="s">
        <v>1095</v>
      </c>
      <c r="D138" s="231"/>
      <c r="E138" s="231"/>
      <c r="F138" s="250" t="s">
        <v>1060</v>
      </c>
      <c r="G138" s="231"/>
      <c r="H138" s="231" t="s">
        <v>1095</v>
      </c>
      <c r="I138" s="231" t="s">
        <v>1094</v>
      </c>
      <c r="J138" s="231"/>
      <c r="K138" s="272"/>
    </row>
    <row r="139" spans="2:11" ht="15" customHeight="1" x14ac:dyDescent="0.3">
      <c r="B139" s="270"/>
      <c r="C139" s="231" t="s">
        <v>33</v>
      </c>
      <c r="D139" s="231"/>
      <c r="E139" s="231"/>
      <c r="F139" s="250" t="s">
        <v>1060</v>
      </c>
      <c r="G139" s="231"/>
      <c r="H139" s="231" t="s">
        <v>1115</v>
      </c>
      <c r="I139" s="231" t="s">
        <v>1094</v>
      </c>
      <c r="J139" s="231"/>
      <c r="K139" s="272"/>
    </row>
    <row r="140" spans="2:11" ht="15" customHeight="1" x14ac:dyDescent="0.3">
      <c r="B140" s="270"/>
      <c r="C140" s="231" t="s">
        <v>1116</v>
      </c>
      <c r="D140" s="231"/>
      <c r="E140" s="231"/>
      <c r="F140" s="250" t="s">
        <v>1060</v>
      </c>
      <c r="G140" s="231"/>
      <c r="H140" s="231" t="s">
        <v>1117</v>
      </c>
      <c r="I140" s="231" t="s">
        <v>1094</v>
      </c>
      <c r="J140" s="231"/>
      <c r="K140" s="272"/>
    </row>
    <row r="141" spans="2:11" ht="15" customHeight="1" x14ac:dyDescent="0.3">
      <c r="B141" s="273"/>
      <c r="C141" s="274"/>
      <c r="D141" s="274"/>
      <c r="E141" s="274"/>
      <c r="F141" s="274"/>
      <c r="G141" s="274"/>
      <c r="H141" s="274"/>
      <c r="I141" s="274"/>
      <c r="J141" s="274"/>
      <c r="K141" s="275"/>
    </row>
    <row r="142" spans="2:11" ht="18.75" customHeight="1" x14ac:dyDescent="0.3">
      <c r="B142" s="227"/>
      <c r="C142" s="227"/>
      <c r="D142" s="227"/>
      <c r="E142" s="227"/>
      <c r="F142" s="262"/>
      <c r="G142" s="227"/>
      <c r="H142" s="227"/>
      <c r="I142" s="227"/>
      <c r="J142" s="227"/>
      <c r="K142" s="227"/>
    </row>
    <row r="143" spans="2:11" ht="18.75" customHeight="1" x14ac:dyDescent="0.3">
      <c r="B143" s="237"/>
      <c r="C143" s="237"/>
      <c r="D143" s="237"/>
      <c r="E143" s="237"/>
      <c r="F143" s="237"/>
      <c r="G143" s="237"/>
      <c r="H143" s="237"/>
      <c r="I143" s="237"/>
      <c r="J143" s="237"/>
      <c r="K143" s="237"/>
    </row>
    <row r="144" spans="2:11" ht="7.5" customHeight="1" x14ac:dyDescent="0.3">
      <c r="B144" s="238"/>
      <c r="C144" s="239"/>
      <c r="D144" s="239"/>
      <c r="E144" s="239"/>
      <c r="F144" s="239"/>
      <c r="G144" s="239"/>
      <c r="H144" s="239"/>
      <c r="I144" s="239"/>
      <c r="J144" s="239"/>
      <c r="K144" s="240"/>
    </row>
    <row r="145" spans="2:11" ht="45" customHeight="1" x14ac:dyDescent="0.3">
      <c r="B145" s="241"/>
      <c r="C145" s="343" t="s">
        <v>1118</v>
      </c>
      <c r="D145" s="343"/>
      <c r="E145" s="343"/>
      <c r="F145" s="343"/>
      <c r="G145" s="343"/>
      <c r="H145" s="343"/>
      <c r="I145" s="343"/>
      <c r="J145" s="343"/>
      <c r="K145" s="242"/>
    </row>
    <row r="146" spans="2:11" ht="17.25" customHeight="1" x14ac:dyDescent="0.3">
      <c r="B146" s="241"/>
      <c r="C146" s="243" t="s">
        <v>1054</v>
      </c>
      <c r="D146" s="243"/>
      <c r="E146" s="243"/>
      <c r="F146" s="243" t="s">
        <v>1055</v>
      </c>
      <c r="G146" s="244"/>
      <c r="H146" s="243" t="s">
        <v>116</v>
      </c>
      <c r="I146" s="243" t="s">
        <v>52</v>
      </c>
      <c r="J146" s="243" t="s">
        <v>1056</v>
      </c>
      <c r="K146" s="242"/>
    </row>
    <row r="147" spans="2:11" ht="17.25" customHeight="1" x14ac:dyDescent="0.3">
      <c r="B147" s="241"/>
      <c r="C147" s="245" t="s">
        <v>1057</v>
      </c>
      <c r="D147" s="245"/>
      <c r="E147" s="245"/>
      <c r="F147" s="246" t="s">
        <v>1058</v>
      </c>
      <c r="G147" s="247"/>
      <c r="H147" s="245"/>
      <c r="I147" s="245"/>
      <c r="J147" s="245" t="s">
        <v>1059</v>
      </c>
      <c r="K147" s="242"/>
    </row>
    <row r="148" spans="2:11" ht="5.25" customHeight="1" x14ac:dyDescent="0.3">
      <c r="B148" s="251"/>
      <c r="C148" s="248"/>
      <c r="D148" s="248"/>
      <c r="E148" s="248"/>
      <c r="F148" s="248"/>
      <c r="G148" s="249"/>
      <c r="H148" s="248"/>
      <c r="I148" s="248"/>
      <c r="J148" s="248"/>
      <c r="K148" s="272"/>
    </row>
    <row r="149" spans="2:11" ht="15" customHeight="1" x14ac:dyDescent="0.3">
      <c r="B149" s="251"/>
      <c r="C149" s="276" t="s">
        <v>1063</v>
      </c>
      <c r="D149" s="231"/>
      <c r="E149" s="231"/>
      <c r="F149" s="277" t="s">
        <v>1060</v>
      </c>
      <c r="G149" s="231"/>
      <c r="H149" s="276" t="s">
        <v>1099</v>
      </c>
      <c r="I149" s="276" t="s">
        <v>1062</v>
      </c>
      <c r="J149" s="276">
        <v>120</v>
      </c>
      <c r="K149" s="272"/>
    </row>
    <row r="150" spans="2:11" ht="15" customHeight="1" x14ac:dyDescent="0.3">
      <c r="B150" s="251"/>
      <c r="C150" s="276" t="s">
        <v>1108</v>
      </c>
      <c r="D150" s="231"/>
      <c r="E150" s="231"/>
      <c r="F150" s="277" t="s">
        <v>1060</v>
      </c>
      <c r="G150" s="231"/>
      <c r="H150" s="276" t="s">
        <v>1119</v>
      </c>
      <c r="I150" s="276" t="s">
        <v>1062</v>
      </c>
      <c r="J150" s="276" t="s">
        <v>1110</v>
      </c>
      <c r="K150" s="272"/>
    </row>
    <row r="151" spans="2:11" ht="15" customHeight="1" x14ac:dyDescent="0.3">
      <c r="B151" s="251"/>
      <c r="C151" s="276" t="s">
        <v>1009</v>
      </c>
      <c r="D151" s="231"/>
      <c r="E151" s="231"/>
      <c r="F151" s="277" t="s">
        <v>1060</v>
      </c>
      <c r="G151" s="231"/>
      <c r="H151" s="276" t="s">
        <v>1120</v>
      </c>
      <c r="I151" s="276" t="s">
        <v>1062</v>
      </c>
      <c r="J151" s="276" t="s">
        <v>1110</v>
      </c>
      <c r="K151" s="272"/>
    </row>
    <row r="152" spans="2:11" ht="15" customHeight="1" x14ac:dyDescent="0.3">
      <c r="B152" s="251"/>
      <c r="C152" s="276" t="s">
        <v>1065</v>
      </c>
      <c r="D152" s="231"/>
      <c r="E152" s="231"/>
      <c r="F152" s="277" t="s">
        <v>1066</v>
      </c>
      <c r="G152" s="231"/>
      <c r="H152" s="276" t="s">
        <v>1099</v>
      </c>
      <c r="I152" s="276" t="s">
        <v>1062</v>
      </c>
      <c r="J152" s="276">
        <v>50</v>
      </c>
      <c r="K152" s="272"/>
    </row>
    <row r="153" spans="2:11" ht="15" customHeight="1" x14ac:dyDescent="0.3">
      <c r="B153" s="251"/>
      <c r="C153" s="276" t="s">
        <v>1068</v>
      </c>
      <c r="D153" s="231"/>
      <c r="E153" s="231"/>
      <c r="F153" s="277" t="s">
        <v>1060</v>
      </c>
      <c r="G153" s="231"/>
      <c r="H153" s="276" t="s">
        <v>1099</v>
      </c>
      <c r="I153" s="276" t="s">
        <v>1070</v>
      </c>
      <c r="J153" s="276"/>
      <c r="K153" s="272"/>
    </row>
    <row r="154" spans="2:11" ht="15" customHeight="1" x14ac:dyDescent="0.3">
      <c r="B154" s="251"/>
      <c r="C154" s="276" t="s">
        <v>1079</v>
      </c>
      <c r="D154" s="231"/>
      <c r="E154" s="231"/>
      <c r="F154" s="277" t="s">
        <v>1066</v>
      </c>
      <c r="G154" s="231"/>
      <c r="H154" s="276" t="s">
        <v>1099</v>
      </c>
      <c r="I154" s="276" t="s">
        <v>1062</v>
      </c>
      <c r="J154" s="276">
        <v>50</v>
      </c>
      <c r="K154" s="272"/>
    </row>
    <row r="155" spans="2:11" ht="15" customHeight="1" x14ac:dyDescent="0.3">
      <c r="B155" s="251"/>
      <c r="C155" s="276" t="s">
        <v>1087</v>
      </c>
      <c r="D155" s="231"/>
      <c r="E155" s="231"/>
      <c r="F155" s="277" t="s">
        <v>1066</v>
      </c>
      <c r="G155" s="231"/>
      <c r="H155" s="276" t="s">
        <v>1099</v>
      </c>
      <c r="I155" s="276" t="s">
        <v>1062</v>
      </c>
      <c r="J155" s="276">
        <v>50</v>
      </c>
      <c r="K155" s="272"/>
    </row>
    <row r="156" spans="2:11" ht="15" customHeight="1" x14ac:dyDescent="0.3">
      <c r="B156" s="251"/>
      <c r="C156" s="276" t="s">
        <v>1085</v>
      </c>
      <c r="D156" s="231"/>
      <c r="E156" s="231"/>
      <c r="F156" s="277" t="s">
        <v>1066</v>
      </c>
      <c r="G156" s="231"/>
      <c r="H156" s="276" t="s">
        <v>1099</v>
      </c>
      <c r="I156" s="276" t="s">
        <v>1062</v>
      </c>
      <c r="J156" s="276">
        <v>50</v>
      </c>
      <c r="K156" s="272"/>
    </row>
    <row r="157" spans="2:11" ht="15" customHeight="1" x14ac:dyDescent="0.3">
      <c r="B157" s="251"/>
      <c r="C157" s="276" t="s">
        <v>92</v>
      </c>
      <c r="D157" s="231"/>
      <c r="E157" s="231"/>
      <c r="F157" s="277" t="s">
        <v>1060</v>
      </c>
      <c r="G157" s="231"/>
      <c r="H157" s="276" t="s">
        <v>1121</v>
      </c>
      <c r="I157" s="276" t="s">
        <v>1062</v>
      </c>
      <c r="J157" s="276" t="s">
        <v>1122</v>
      </c>
      <c r="K157" s="272"/>
    </row>
    <row r="158" spans="2:11" ht="15" customHeight="1" x14ac:dyDescent="0.3">
      <c r="B158" s="251"/>
      <c r="C158" s="276" t="s">
        <v>1123</v>
      </c>
      <c r="D158" s="231"/>
      <c r="E158" s="231"/>
      <c r="F158" s="277" t="s">
        <v>1060</v>
      </c>
      <c r="G158" s="231"/>
      <c r="H158" s="276" t="s">
        <v>1124</v>
      </c>
      <c r="I158" s="276" t="s">
        <v>1094</v>
      </c>
      <c r="J158" s="276"/>
      <c r="K158" s="272"/>
    </row>
    <row r="159" spans="2:11" ht="15" customHeight="1" x14ac:dyDescent="0.3">
      <c r="B159" s="278"/>
      <c r="C159" s="260"/>
      <c r="D159" s="260"/>
      <c r="E159" s="260"/>
      <c r="F159" s="260"/>
      <c r="G159" s="260"/>
      <c r="H159" s="260"/>
      <c r="I159" s="260"/>
      <c r="J159" s="260"/>
      <c r="K159" s="279"/>
    </row>
    <row r="160" spans="2:11" ht="18.75" customHeight="1" x14ac:dyDescent="0.3">
      <c r="B160" s="227"/>
      <c r="C160" s="231"/>
      <c r="D160" s="231"/>
      <c r="E160" s="231"/>
      <c r="F160" s="250"/>
      <c r="G160" s="231"/>
      <c r="H160" s="231"/>
      <c r="I160" s="231"/>
      <c r="J160" s="231"/>
      <c r="K160" s="227"/>
    </row>
    <row r="161" spans="2:11" ht="18.75" customHeight="1" x14ac:dyDescent="0.3">
      <c r="B161" s="237"/>
      <c r="C161" s="237"/>
      <c r="D161" s="237"/>
      <c r="E161" s="237"/>
      <c r="F161" s="237"/>
      <c r="G161" s="237"/>
      <c r="H161" s="237"/>
      <c r="I161" s="237"/>
      <c r="J161" s="237"/>
      <c r="K161" s="237"/>
    </row>
    <row r="162" spans="2:11" ht="7.5" customHeight="1" x14ac:dyDescent="0.3">
      <c r="B162" s="218"/>
      <c r="C162" s="219"/>
      <c r="D162" s="219"/>
      <c r="E162" s="219"/>
      <c r="F162" s="219"/>
      <c r="G162" s="219"/>
      <c r="H162" s="219"/>
      <c r="I162" s="219"/>
      <c r="J162" s="219"/>
      <c r="K162" s="220"/>
    </row>
    <row r="163" spans="2:11" ht="45" customHeight="1" x14ac:dyDescent="0.3">
      <c r="B163" s="221"/>
      <c r="C163" s="339" t="s">
        <v>1125</v>
      </c>
      <c r="D163" s="339"/>
      <c r="E163" s="339"/>
      <c r="F163" s="339"/>
      <c r="G163" s="339"/>
      <c r="H163" s="339"/>
      <c r="I163" s="339"/>
      <c r="J163" s="339"/>
      <c r="K163" s="222"/>
    </row>
    <row r="164" spans="2:11" ht="17.25" customHeight="1" x14ac:dyDescent="0.3">
      <c r="B164" s="221"/>
      <c r="C164" s="243" t="s">
        <v>1054</v>
      </c>
      <c r="D164" s="243"/>
      <c r="E164" s="243"/>
      <c r="F164" s="243" t="s">
        <v>1055</v>
      </c>
      <c r="G164" s="280"/>
      <c r="H164" s="281" t="s">
        <v>116</v>
      </c>
      <c r="I164" s="281" t="s">
        <v>52</v>
      </c>
      <c r="J164" s="243" t="s">
        <v>1056</v>
      </c>
      <c r="K164" s="222"/>
    </row>
    <row r="165" spans="2:11" ht="17.25" customHeight="1" x14ac:dyDescent="0.3">
      <c r="B165" s="224"/>
      <c r="C165" s="245" t="s">
        <v>1057</v>
      </c>
      <c r="D165" s="245"/>
      <c r="E165" s="245"/>
      <c r="F165" s="246" t="s">
        <v>1058</v>
      </c>
      <c r="G165" s="282"/>
      <c r="H165" s="283"/>
      <c r="I165" s="283"/>
      <c r="J165" s="245" t="s">
        <v>1059</v>
      </c>
      <c r="K165" s="225"/>
    </row>
    <row r="166" spans="2:11" ht="5.25" customHeight="1" x14ac:dyDescent="0.3">
      <c r="B166" s="251"/>
      <c r="C166" s="248"/>
      <c r="D166" s="248"/>
      <c r="E166" s="248"/>
      <c r="F166" s="248"/>
      <c r="G166" s="249"/>
      <c r="H166" s="248"/>
      <c r="I166" s="248"/>
      <c r="J166" s="248"/>
      <c r="K166" s="272"/>
    </row>
    <row r="167" spans="2:11" ht="15" customHeight="1" x14ac:dyDescent="0.3">
      <c r="B167" s="251"/>
      <c r="C167" s="231" t="s">
        <v>1063</v>
      </c>
      <c r="D167" s="231"/>
      <c r="E167" s="231"/>
      <c r="F167" s="250" t="s">
        <v>1060</v>
      </c>
      <c r="G167" s="231"/>
      <c r="H167" s="231" t="s">
        <v>1099</v>
      </c>
      <c r="I167" s="231" t="s">
        <v>1062</v>
      </c>
      <c r="J167" s="231">
        <v>120</v>
      </c>
      <c r="K167" s="272"/>
    </row>
    <row r="168" spans="2:11" ht="15" customHeight="1" x14ac:dyDescent="0.3">
      <c r="B168" s="251"/>
      <c r="C168" s="231" t="s">
        <v>1108</v>
      </c>
      <c r="D168" s="231"/>
      <c r="E168" s="231"/>
      <c r="F168" s="250" t="s">
        <v>1060</v>
      </c>
      <c r="G168" s="231"/>
      <c r="H168" s="231" t="s">
        <v>1109</v>
      </c>
      <c r="I168" s="231" t="s">
        <v>1062</v>
      </c>
      <c r="J168" s="231" t="s">
        <v>1110</v>
      </c>
      <c r="K168" s="272"/>
    </row>
    <row r="169" spans="2:11" ht="15" customHeight="1" x14ac:dyDescent="0.3">
      <c r="B169" s="251"/>
      <c r="C169" s="231" t="s">
        <v>1009</v>
      </c>
      <c r="D169" s="231"/>
      <c r="E169" s="231"/>
      <c r="F169" s="250" t="s">
        <v>1060</v>
      </c>
      <c r="G169" s="231"/>
      <c r="H169" s="231" t="s">
        <v>1126</v>
      </c>
      <c r="I169" s="231" t="s">
        <v>1062</v>
      </c>
      <c r="J169" s="231" t="s">
        <v>1110</v>
      </c>
      <c r="K169" s="272"/>
    </row>
    <row r="170" spans="2:11" ht="15" customHeight="1" x14ac:dyDescent="0.3">
      <c r="B170" s="251"/>
      <c r="C170" s="231" t="s">
        <v>1065</v>
      </c>
      <c r="D170" s="231"/>
      <c r="E170" s="231"/>
      <c r="F170" s="250" t="s">
        <v>1066</v>
      </c>
      <c r="G170" s="231"/>
      <c r="H170" s="231" t="s">
        <v>1126</v>
      </c>
      <c r="I170" s="231" t="s">
        <v>1062</v>
      </c>
      <c r="J170" s="231">
        <v>50</v>
      </c>
      <c r="K170" s="272"/>
    </row>
    <row r="171" spans="2:11" ht="15" customHeight="1" x14ac:dyDescent="0.3">
      <c r="B171" s="251"/>
      <c r="C171" s="231" t="s">
        <v>1068</v>
      </c>
      <c r="D171" s="231"/>
      <c r="E171" s="231"/>
      <c r="F171" s="250" t="s">
        <v>1060</v>
      </c>
      <c r="G171" s="231"/>
      <c r="H171" s="231" t="s">
        <v>1126</v>
      </c>
      <c r="I171" s="231" t="s">
        <v>1070</v>
      </c>
      <c r="J171" s="231"/>
      <c r="K171" s="272"/>
    </row>
    <row r="172" spans="2:11" ht="15" customHeight="1" x14ac:dyDescent="0.3">
      <c r="B172" s="251"/>
      <c r="C172" s="231" t="s">
        <v>1079</v>
      </c>
      <c r="D172" s="231"/>
      <c r="E172" s="231"/>
      <c r="F172" s="250" t="s">
        <v>1066</v>
      </c>
      <c r="G172" s="231"/>
      <c r="H172" s="231" t="s">
        <v>1126</v>
      </c>
      <c r="I172" s="231" t="s">
        <v>1062</v>
      </c>
      <c r="J172" s="231">
        <v>50</v>
      </c>
      <c r="K172" s="272"/>
    </row>
    <row r="173" spans="2:11" ht="15" customHeight="1" x14ac:dyDescent="0.3">
      <c r="B173" s="251"/>
      <c r="C173" s="231" t="s">
        <v>1087</v>
      </c>
      <c r="D173" s="231"/>
      <c r="E173" s="231"/>
      <c r="F173" s="250" t="s">
        <v>1066</v>
      </c>
      <c r="G173" s="231"/>
      <c r="H173" s="231" t="s">
        <v>1126</v>
      </c>
      <c r="I173" s="231" t="s">
        <v>1062</v>
      </c>
      <c r="J173" s="231">
        <v>50</v>
      </c>
      <c r="K173" s="272"/>
    </row>
    <row r="174" spans="2:11" ht="15" customHeight="1" x14ac:dyDescent="0.3">
      <c r="B174" s="251"/>
      <c r="C174" s="231" t="s">
        <v>1085</v>
      </c>
      <c r="D174" s="231"/>
      <c r="E174" s="231"/>
      <c r="F174" s="250" t="s">
        <v>1066</v>
      </c>
      <c r="G174" s="231"/>
      <c r="H174" s="231" t="s">
        <v>1126</v>
      </c>
      <c r="I174" s="231" t="s">
        <v>1062</v>
      </c>
      <c r="J174" s="231">
        <v>50</v>
      </c>
      <c r="K174" s="272"/>
    </row>
    <row r="175" spans="2:11" ht="15" customHeight="1" x14ac:dyDescent="0.3">
      <c r="B175" s="251"/>
      <c r="C175" s="231" t="s">
        <v>115</v>
      </c>
      <c r="D175" s="231"/>
      <c r="E175" s="231"/>
      <c r="F175" s="250" t="s">
        <v>1060</v>
      </c>
      <c r="G175" s="231"/>
      <c r="H175" s="231" t="s">
        <v>1127</v>
      </c>
      <c r="I175" s="231" t="s">
        <v>1128</v>
      </c>
      <c r="J175" s="231"/>
      <c r="K175" s="272"/>
    </row>
    <row r="176" spans="2:11" ht="15" customHeight="1" x14ac:dyDescent="0.3">
      <c r="B176" s="251"/>
      <c r="C176" s="231" t="s">
        <v>52</v>
      </c>
      <c r="D176" s="231"/>
      <c r="E176" s="231"/>
      <c r="F176" s="250" t="s">
        <v>1060</v>
      </c>
      <c r="G176" s="231"/>
      <c r="H176" s="231" t="s">
        <v>1129</v>
      </c>
      <c r="I176" s="231" t="s">
        <v>1130</v>
      </c>
      <c r="J176" s="231">
        <v>1</v>
      </c>
      <c r="K176" s="272"/>
    </row>
    <row r="177" spans="2:11" ht="15" customHeight="1" x14ac:dyDescent="0.3">
      <c r="B177" s="251"/>
      <c r="C177" s="231" t="s">
        <v>48</v>
      </c>
      <c r="D177" s="231"/>
      <c r="E177" s="231"/>
      <c r="F177" s="250" t="s">
        <v>1060</v>
      </c>
      <c r="G177" s="231"/>
      <c r="H177" s="231" t="s">
        <v>1131</v>
      </c>
      <c r="I177" s="231" t="s">
        <v>1062</v>
      </c>
      <c r="J177" s="231">
        <v>20</v>
      </c>
      <c r="K177" s="272"/>
    </row>
    <row r="178" spans="2:11" ht="15" customHeight="1" x14ac:dyDescent="0.3">
      <c r="B178" s="251"/>
      <c r="C178" s="231" t="s">
        <v>116</v>
      </c>
      <c r="D178" s="231"/>
      <c r="E178" s="231"/>
      <c r="F178" s="250" t="s">
        <v>1060</v>
      </c>
      <c r="G178" s="231"/>
      <c r="H178" s="231" t="s">
        <v>1132</v>
      </c>
      <c r="I178" s="231" t="s">
        <v>1062</v>
      </c>
      <c r="J178" s="231">
        <v>255</v>
      </c>
      <c r="K178" s="272"/>
    </row>
    <row r="179" spans="2:11" ht="15" customHeight="1" x14ac:dyDescent="0.3">
      <c r="B179" s="251"/>
      <c r="C179" s="231" t="s">
        <v>117</v>
      </c>
      <c r="D179" s="231"/>
      <c r="E179" s="231"/>
      <c r="F179" s="250" t="s">
        <v>1060</v>
      </c>
      <c r="G179" s="231"/>
      <c r="H179" s="231" t="s">
        <v>1025</v>
      </c>
      <c r="I179" s="231" t="s">
        <v>1062</v>
      </c>
      <c r="J179" s="231">
        <v>10</v>
      </c>
      <c r="K179" s="272"/>
    </row>
    <row r="180" spans="2:11" ht="15" customHeight="1" x14ac:dyDescent="0.3">
      <c r="B180" s="251"/>
      <c r="C180" s="231" t="s">
        <v>118</v>
      </c>
      <c r="D180" s="231"/>
      <c r="E180" s="231"/>
      <c r="F180" s="250" t="s">
        <v>1060</v>
      </c>
      <c r="G180" s="231"/>
      <c r="H180" s="231" t="s">
        <v>1133</v>
      </c>
      <c r="I180" s="231" t="s">
        <v>1094</v>
      </c>
      <c r="J180" s="231"/>
      <c r="K180" s="272"/>
    </row>
    <row r="181" spans="2:11" ht="15" customHeight="1" x14ac:dyDescent="0.3">
      <c r="B181" s="251"/>
      <c r="C181" s="231" t="s">
        <v>1134</v>
      </c>
      <c r="D181" s="231"/>
      <c r="E181" s="231"/>
      <c r="F181" s="250" t="s">
        <v>1060</v>
      </c>
      <c r="G181" s="231"/>
      <c r="H181" s="231" t="s">
        <v>1135</v>
      </c>
      <c r="I181" s="231" t="s">
        <v>1094</v>
      </c>
      <c r="J181" s="231"/>
      <c r="K181" s="272"/>
    </row>
    <row r="182" spans="2:11" ht="15" customHeight="1" x14ac:dyDescent="0.3">
      <c r="B182" s="251"/>
      <c r="C182" s="231" t="s">
        <v>1123</v>
      </c>
      <c r="D182" s="231"/>
      <c r="E182" s="231"/>
      <c r="F182" s="250" t="s">
        <v>1060</v>
      </c>
      <c r="G182" s="231"/>
      <c r="H182" s="231" t="s">
        <v>1136</v>
      </c>
      <c r="I182" s="231" t="s">
        <v>1094</v>
      </c>
      <c r="J182" s="231"/>
      <c r="K182" s="272"/>
    </row>
    <row r="183" spans="2:11" ht="15" customHeight="1" x14ac:dyDescent="0.3">
      <c r="B183" s="251"/>
      <c r="C183" s="231" t="s">
        <v>121</v>
      </c>
      <c r="D183" s="231"/>
      <c r="E183" s="231"/>
      <c r="F183" s="250" t="s">
        <v>1066</v>
      </c>
      <c r="G183" s="231"/>
      <c r="H183" s="231" t="s">
        <v>1137</v>
      </c>
      <c r="I183" s="231" t="s">
        <v>1062</v>
      </c>
      <c r="J183" s="231">
        <v>50</v>
      </c>
      <c r="K183" s="272"/>
    </row>
    <row r="184" spans="2:11" ht="15" customHeight="1" x14ac:dyDescent="0.3">
      <c r="B184" s="251"/>
      <c r="C184" s="231" t="s">
        <v>1138</v>
      </c>
      <c r="D184" s="231"/>
      <c r="E184" s="231"/>
      <c r="F184" s="250" t="s">
        <v>1066</v>
      </c>
      <c r="G184" s="231"/>
      <c r="H184" s="231" t="s">
        <v>1139</v>
      </c>
      <c r="I184" s="231" t="s">
        <v>1140</v>
      </c>
      <c r="J184" s="231"/>
      <c r="K184" s="272"/>
    </row>
    <row r="185" spans="2:11" ht="15" customHeight="1" x14ac:dyDescent="0.3">
      <c r="B185" s="251"/>
      <c r="C185" s="231" t="s">
        <v>1141</v>
      </c>
      <c r="D185" s="231"/>
      <c r="E185" s="231"/>
      <c r="F185" s="250" t="s">
        <v>1066</v>
      </c>
      <c r="G185" s="231"/>
      <c r="H185" s="231" t="s">
        <v>1142</v>
      </c>
      <c r="I185" s="231" t="s">
        <v>1140</v>
      </c>
      <c r="J185" s="231"/>
      <c r="K185" s="272"/>
    </row>
    <row r="186" spans="2:11" ht="15" customHeight="1" x14ac:dyDescent="0.3">
      <c r="B186" s="251"/>
      <c r="C186" s="231" t="s">
        <v>1143</v>
      </c>
      <c r="D186" s="231"/>
      <c r="E186" s="231"/>
      <c r="F186" s="250" t="s">
        <v>1066</v>
      </c>
      <c r="G186" s="231"/>
      <c r="H186" s="231" t="s">
        <v>1144</v>
      </c>
      <c r="I186" s="231" t="s">
        <v>1140</v>
      </c>
      <c r="J186" s="231"/>
      <c r="K186" s="272"/>
    </row>
    <row r="187" spans="2:11" ht="15" customHeight="1" x14ac:dyDescent="0.3">
      <c r="B187" s="251"/>
      <c r="C187" s="284" t="s">
        <v>1145</v>
      </c>
      <c r="D187" s="231"/>
      <c r="E187" s="231"/>
      <c r="F187" s="250" t="s">
        <v>1066</v>
      </c>
      <c r="G187" s="231"/>
      <c r="H187" s="231" t="s">
        <v>1146</v>
      </c>
      <c r="I187" s="231" t="s">
        <v>1147</v>
      </c>
      <c r="J187" s="285" t="s">
        <v>1148</v>
      </c>
      <c r="K187" s="272"/>
    </row>
    <row r="188" spans="2:11" ht="15" customHeight="1" x14ac:dyDescent="0.3">
      <c r="B188" s="278"/>
      <c r="C188" s="286"/>
      <c r="D188" s="260"/>
      <c r="E188" s="260"/>
      <c r="F188" s="260"/>
      <c r="G188" s="260"/>
      <c r="H188" s="260"/>
      <c r="I188" s="260"/>
      <c r="J188" s="260"/>
      <c r="K188" s="279"/>
    </row>
    <row r="189" spans="2:11" ht="18.75" customHeight="1" x14ac:dyDescent="0.3">
      <c r="B189" s="287"/>
      <c r="C189" s="288"/>
      <c r="D189" s="288"/>
      <c r="E189" s="288"/>
      <c r="F189" s="289"/>
      <c r="G189" s="231"/>
      <c r="H189" s="231"/>
      <c r="I189" s="231"/>
      <c r="J189" s="231"/>
      <c r="K189" s="227"/>
    </row>
    <row r="190" spans="2:11" ht="18.75" customHeight="1" x14ac:dyDescent="0.3">
      <c r="B190" s="227"/>
      <c r="C190" s="231"/>
      <c r="D190" s="231"/>
      <c r="E190" s="231"/>
      <c r="F190" s="250"/>
      <c r="G190" s="231"/>
      <c r="H190" s="231"/>
      <c r="I190" s="231"/>
      <c r="J190" s="231"/>
      <c r="K190" s="227"/>
    </row>
    <row r="191" spans="2:11" ht="18.75" customHeight="1" x14ac:dyDescent="0.3">
      <c r="B191" s="237"/>
      <c r="C191" s="237"/>
      <c r="D191" s="237"/>
      <c r="E191" s="237"/>
      <c r="F191" s="237"/>
      <c r="G191" s="237"/>
      <c r="H191" s="237"/>
      <c r="I191" s="237"/>
      <c r="J191" s="237"/>
      <c r="K191" s="237"/>
    </row>
    <row r="192" spans="2:11" x14ac:dyDescent="0.3">
      <c r="B192" s="218"/>
      <c r="C192" s="219"/>
      <c r="D192" s="219"/>
      <c r="E192" s="219"/>
      <c r="F192" s="219"/>
      <c r="G192" s="219"/>
      <c r="H192" s="219"/>
      <c r="I192" s="219"/>
      <c r="J192" s="219"/>
      <c r="K192" s="220"/>
    </row>
    <row r="193" spans="2:11" ht="21" x14ac:dyDescent="0.3">
      <c r="B193" s="221"/>
      <c r="C193" s="339" t="s">
        <v>1149</v>
      </c>
      <c r="D193" s="339"/>
      <c r="E193" s="339"/>
      <c r="F193" s="339"/>
      <c r="G193" s="339"/>
      <c r="H193" s="339"/>
      <c r="I193" s="339"/>
      <c r="J193" s="339"/>
      <c r="K193" s="222"/>
    </row>
    <row r="194" spans="2:11" ht="25.5" customHeight="1" x14ac:dyDescent="0.3">
      <c r="B194" s="221"/>
      <c r="C194" s="290" t="s">
        <v>1150</v>
      </c>
      <c r="D194" s="290"/>
      <c r="E194" s="290"/>
      <c r="F194" s="290" t="s">
        <v>1151</v>
      </c>
      <c r="G194" s="291"/>
      <c r="H194" s="345" t="s">
        <v>1152</v>
      </c>
      <c r="I194" s="345"/>
      <c r="J194" s="345"/>
      <c r="K194" s="222"/>
    </row>
    <row r="195" spans="2:11" ht="5.25" customHeight="1" x14ac:dyDescent="0.3">
      <c r="B195" s="251"/>
      <c r="C195" s="248"/>
      <c r="D195" s="248"/>
      <c r="E195" s="248"/>
      <c r="F195" s="248"/>
      <c r="G195" s="231"/>
      <c r="H195" s="248"/>
      <c r="I195" s="248"/>
      <c r="J195" s="248"/>
      <c r="K195" s="272"/>
    </row>
    <row r="196" spans="2:11" ht="15" customHeight="1" x14ac:dyDescent="0.3">
      <c r="B196" s="251"/>
      <c r="C196" s="231" t="s">
        <v>1153</v>
      </c>
      <c r="D196" s="231"/>
      <c r="E196" s="231"/>
      <c r="F196" s="250" t="s">
        <v>38</v>
      </c>
      <c r="G196" s="231"/>
      <c r="H196" s="346" t="s">
        <v>1154</v>
      </c>
      <c r="I196" s="346"/>
      <c r="J196" s="346"/>
      <c r="K196" s="272"/>
    </row>
    <row r="197" spans="2:11" ht="15" customHeight="1" x14ac:dyDescent="0.3">
      <c r="B197" s="251"/>
      <c r="C197" s="257"/>
      <c r="D197" s="231"/>
      <c r="E197" s="231"/>
      <c r="F197" s="250" t="s">
        <v>39</v>
      </c>
      <c r="G197" s="231"/>
      <c r="H197" s="346" t="s">
        <v>1155</v>
      </c>
      <c r="I197" s="346"/>
      <c r="J197" s="346"/>
      <c r="K197" s="272"/>
    </row>
    <row r="198" spans="2:11" ht="15" customHeight="1" x14ac:dyDescent="0.3">
      <c r="B198" s="251"/>
      <c r="C198" s="257"/>
      <c r="D198" s="231"/>
      <c r="E198" s="231"/>
      <c r="F198" s="250" t="s">
        <v>42</v>
      </c>
      <c r="G198" s="231"/>
      <c r="H198" s="346" t="s">
        <v>1156</v>
      </c>
      <c r="I198" s="346"/>
      <c r="J198" s="346"/>
      <c r="K198" s="272"/>
    </row>
    <row r="199" spans="2:11" ht="15" customHeight="1" x14ac:dyDescent="0.3">
      <c r="B199" s="251"/>
      <c r="C199" s="231"/>
      <c r="D199" s="231"/>
      <c r="E199" s="231"/>
      <c r="F199" s="250" t="s">
        <v>40</v>
      </c>
      <c r="G199" s="231"/>
      <c r="H199" s="346" t="s">
        <v>1157</v>
      </c>
      <c r="I199" s="346"/>
      <c r="J199" s="346"/>
      <c r="K199" s="272"/>
    </row>
    <row r="200" spans="2:11" ht="15" customHeight="1" x14ac:dyDescent="0.3">
      <c r="B200" s="251"/>
      <c r="C200" s="231"/>
      <c r="D200" s="231"/>
      <c r="E200" s="231"/>
      <c r="F200" s="250" t="s">
        <v>41</v>
      </c>
      <c r="G200" s="231"/>
      <c r="H200" s="346" t="s">
        <v>1158</v>
      </c>
      <c r="I200" s="346"/>
      <c r="J200" s="346"/>
      <c r="K200" s="272"/>
    </row>
    <row r="201" spans="2:11" ht="15" customHeight="1" x14ac:dyDescent="0.3">
      <c r="B201" s="251"/>
      <c r="C201" s="231"/>
      <c r="D201" s="231"/>
      <c r="E201" s="231"/>
      <c r="F201" s="250"/>
      <c r="G201" s="231"/>
      <c r="H201" s="231"/>
      <c r="I201" s="231"/>
      <c r="J201" s="231"/>
      <c r="K201" s="272"/>
    </row>
    <row r="202" spans="2:11" ht="15" customHeight="1" x14ac:dyDescent="0.3">
      <c r="B202" s="251"/>
      <c r="C202" s="231" t="s">
        <v>1106</v>
      </c>
      <c r="D202" s="231"/>
      <c r="E202" s="231"/>
      <c r="F202" s="250" t="s">
        <v>73</v>
      </c>
      <c r="G202" s="231"/>
      <c r="H202" s="346" t="s">
        <v>1159</v>
      </c>
      <c r="I202" s="346"/>
      <c r="J202" s="346"/>
      <c r="K202" s="272"/>
    </row>
    <row r="203" spans="2:11" ht="15" customHeight="1" x14ac:dyDescent="0.3">
      <c r="B203" s="251"/>
      <c r="C203" s="257"/>
      <c r="D203" s="231"/>
      <c r="E203" s="231"/>
      <c r="F203" s="250" t="s">
        <v>1004</v>
      </c>
      <c r="G203" s="231"/>
      <c r="H203" s="346" t="s">
        <v>1005</v>
      </c>
      <c r="I203" s="346"/>
      <c r="J203" s="346"/>
      <c r="K203" s="272"/>
    </row>
    <row r="204" spans="2:11" ht="15" customHeight="1" x14ac:dyDescent="0.3">
      <c r="B204" s="251"/>
      <c r="C204" s="231"/>
      <c r="D204" s="231"/>
      <c r="E204" s="231"/>
      <c r="F204" s="250" t="s">
        <v>1002</v>
      </c>
      <c r="G204" s="231"/>
      <c r="H204" s="346" t="s">
        <v>1160</v>
      </c>
      <c r="I204" s="346"/>
      <c r="J204" s="346"/>
      <c r="K204" s="272"/>
    </row>
    <row r="205" spans="2:11" ht="15" customHeight="1" x14ac:dyDescent="0.3">
      <c r="B205" s="292"/>
      <c r="C205" s="257"/>
      <c r="D205" s="257"/>
      <c r="E205" s="257"/>
      <c r="F205" s="250" t="s">
        <v>1006</v>
      </c>
      <c r="G205" s="236"/>
      <c r="H205" s="344" t="s">
        <v>1007</v>
      </c>
      <c r="I205" s="344"/>
      <c r="J205" s="344"/>
      <c r="K205" s="293"/>
    </row>
    <row r="206" spans="2:11" ht="15" customHeight="1" x14ac:dyDescent="0.3">
      <c r="B206" s="292"/>
      <c r="C206" s="257"/>
      <c r="D206" s="257"/>
      <c r="E206" s="257"/>
      <c r="F206" s="250" t="s">
        <v>1008</v>
      </c>
      <c r="G206" s="236"/>
      <c r="H206" s="344" t="s">
        <v>980</v>
      </c>
      <c r="I206" s="344"/>
      <c r="J206" s="344"/>
      <c r="K206" s="293"/>
    </row>
    <row r="207" spans="2:11" ht="15" customHeight="1" x14ac:dyDescent="0.3">
      <c r="B207" s="292"/>
      <c r="C207" s="257"/>
      <c r="D207" s="257"/>
      <c r="E207" s="257"/>
      <c r="F207" s="294"/>
      <c r="G207" s="236"/>
      <c r="H207" s="295"/>
      <c r="I207" s="295"/>
      <c r="J207" s="295"/>
      <c r="K207" s="293"/>
    </row>
    <row r="208" spans="2:11" ht="15" customHeight="1" x14ac:dyDescent="0.3">
      <c r="B208" s="292"/>
      <c r="C208" s="231" t="s">
        <v>1130</v>
      </c>
      <c r="D208" s="257"/>
      <c r="E208" s="257"/>
      <c r="F208" s="250">
        <v>1</v>
      </c>
      <c r="G208" s="236"/>
      <c r="H208" s="344" t="s">
        <v>1161</v>
      </c>
      <c r="I208" s="344"/>
      <c r="J208" s="344"/>
      <c r="K208" s="293"/>
    </row>
    <row r="209" spans="2:11" ht="15" customHeight="1" x14ac:dyDescent="0.3">
      <c r="B209" s="292"/>
      <c r="C209" s="257"/>
      <c r="D209" s="257"/>
      <c r="E209" s="257"/>
      <c r="F209" s="250">
        <v>2</v>
      </c>
      <c r="G209" s="236"/>
      <c r="H209" s="344" t="s">
        <v>1162</v>
      </c>
      <c r="I209" s="344"/>
      <c r="J209" s="344"/>
      <c r="K209" s="293"/>
    </row>
    <row r="210" spans="2:11" ht="15" customHeight="1" x14ac:dyDescent="0.3">
      <c r="B210" s="292"/>
      <c r="C210" s="257"/>
      <c r="D210" s="257"/>
      <c r="E210" s="257"/>
      <c r="F210" s="250">
        <v>3</v>
      </c>
      <c r="G210" s="236"/>
      <c r="H210" s="344" t="s">
        <v>1163</v>
      </c>
      <c r="I210" s="344"/>
      <c r="J210" s="344"/>
      <c r="K210" s="293"/>
    </row>
    <row r="211" spans="2:11" ht="15" customHeight="1" x14ac:dyDescent="0.3">
      <c r="B211" s="292"/>
      <c r="C211" s="257"/>
      <c r="D211" s="257"/>
      <c r="E211" s="257"/>
      <c r="F211" s="250">
        <v>4</v>
      </c>
      <c r="G211" s="236"/>
      <c r="H211" s="344" t="s">
        <v>1164</v>
      </c>
      <c r="I211" s="344"/>
      <c r="J211" s="344"/>
      <c r="K211" s="293"/>
    </row>
    <row r="212" spans="2:11" ht="12.75" customHeight="1" x14ac:dyDescent="0.3">
      <c r="B212" s="296"/>
      <c r="C212" s="297"/>
      <c r="D212" s="297"/>
      <c r="E212" s="297"/>
      <c r="F212" s="297"/>
      <c r="G212" s="297"/>
      <c r="H212" s="297"/>
      <c r="I212" s="297"/>
      <c r="J212" s="297"/>
      <c r="K212" s="298"/>
    </row>
  </sheetData>
  <mergeCells count="77">
    <mergeCell ref="H206:J206"/>
    <mergeCell ref="H208:J208"/>
    <mergeCell ref="H209:J209"/>
    <mergeCell ref="H210:J210"/>
    <mergeCell ref="H211:J211"/>
    <mergeCell ref="H199:J199"/>
    <mergeCell ref="H200:J200"/>
    <mergeCell ref="H202:J202"/>
    <mergeCell ref="H203:J203"/>
    <mergeCell ref="H204:J204"/>
    <mergeCell ref="H205:J205"/>
    <mergeCell ref="C163:J163"/>
    <mergeCell ref="C193:J193"/>
    <mergeCell ref="H194:J194"/>
    <mergeCell ref="H196:J196"/>
    <mergeCell ref="H197:J197"/>
    <mergeCell ref="H198:J198"/>
    <mergeCell ref="D67:J67"/>
    <mergeCell ref="D68:J68"/>
    <mergeCell ref="C73:J73"/>
    <mergeCell ref="C100:J100"/>
    <mergeCell ref="C120:J120"/>
    <mergeCell ref="C145:J145"/>
    <mergeCell ref="D60:J60"/>
    <mergeCell ref="D61:J61"/>
    <mergeCell ref="D63:J63"/>
    <mergeCell ref="D64:J64"/>
    <mergeCell ref="D65:J65"/>
    <mergeCell ref="D66:J66"/>
    <mergeCell ref="C53:J53"/>
    <mergeCell ref="C55:J55"/>
    <mergeCell ref="D56:J56"/>
    <mergeCell ref="D57:J57"/>
    <mergeCell ref="D58:J58"/>
    <mergeCell ref="D59:J59"/>
    <mergeCell ref="E46:J46"/>
    <mergeCell ref="E47:J47"/>
    <mergeCell ref="E48:J48"/>
    <mergeCell ref="D49:J49"/>
    <mergeCell ref="C50:J50"/>
    <mergeCell ref="C52:J52"/>
    <mergeCell ref="G39:J39"/>
    <mergeCell ref="G40:J40"/>
    <mergeCell ref="G41:J41"/>
    <mergeCell ref="G42:J42"/>
    <mergeCell ref="G43:J43"/>
    <mergeCell ref="D45:J45"/>
    <mergeCell ref="D33:J33"/>
    <mergeCell ref="G34:J34"/>
    <mergeCell ref="G35:J35"/>
    <mergeCell ref="G36:J36"/>
    <mergeCell ref="G37:J37"/>
    <mergeCell ref="G38:J38"/>
    <mergeCell ref="D25:J25"/>
    <mergeCell ref="D26:J26"/>
    <mergeCell ref="D28:J28"/>
    <mergeCell ref="D29:J29"/>
    <mergeCell ref="D31:J31"/>
    <mergeCell ref="D32:J32"/>
    <mergeCell ref="F18:J18"/>
    <mergeCell ref="F19:J19"/>
    <mergeCell ref="F20:J20"/>
    <mergeCell ref="F21:J21"/>
    <mergeCell ref="C23:J23"/>
    <mergeCell ref="C24:J24"/>
    <mergeCell ref="D11:J11"/>
    <mergeCell ref="D13:J13"/>
    <mergeCell ref="D14:J14"/>
    <mergeCell ref="D15:J15"/>
    <mergeCell ref="F16:J16"/>
    <mergeCell ref="F17:J17"/>
    <mergeCell ref="C3:J3"/>
    <mergeCell ref="C4:J4"/>
    <mergeCell ref="C6:J6"/>
    <mergeCell ref="C7:J7"/>
    <mergeCell ref="C9:J9"/>
    <mergeCell ref="D10:J10"/>
  </mergeCells>
  <pageMargins left="0.59055118110236227" right="0.59055118110236227" top="0.59055118110236227" bottom="0.59055118110236227" header="0" footer="0"/>
  <pageSetup paperSize="9" scale="77" orientation="portrait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0sreuYQ6wZ5VkKc2LqGGi9nKETI=</ds:DigestValue>
    </ds:Reference>
  </ds:SignedInfo>
  <ds:SignatureValue>VPBaj67h/8Yq10IVsy1Q7FJuOVKVKNwh1O+JfMNefYcMUiDonJ9HQjl1hDpcNDvVorfuYWjc/8KoMkvjkuOLo/92knAZPnpxjMPmC/B7q4ykQHFxhgY1s0vuJM044wWDydDr8+h3HVHGRZGXs2kwh+BowiIhEyNbe9xymknT7x/p9oMPdubsq7jnW8QcFRPvUTlfz8u9tV8TZqMzPhp0l72tKwQf+T2ThWmiFNWmZRJA46LOK6mdnvxiRKe/sjpVE5Y/jj4/g9kjzUSVBn9TcMSe1U9xqoRBwZP9Uf90UQ80HxCxMop0olJ19b+iaFWt52w2jyvut0PBYqrMEqY19A==</ds:SignatureValue>
  <ds:KeyInfo>
    <ds:KeyValue>
      <ds:RSAKeyValue>
        <ds:Modulus>0XG544UzcrT/KyoSiRN32OKOpuGg7dujkMlPkWrTkfbKMBaF8QnhrabM1/XkgbA0XrqbuwIqaxZQKTSWyXjUG0IjPP1IAOu+8PXQz2fbdKAd+cJNsW8LNfCpeVSLSGgr7SL85SuDi3DS4ZKTQc1s+QP3G4FVgI3Ewv5XNcqCNyBTl0sTkad35Vs9OtX6qGdluNl+Rw2aT59kiFxTQel/klCcuvKcx0UEWEIRMA76Fbl/a1CAaWWicGB8UsBhgDuTSsCQkbiPBoOkFVEZbpH0ASAhF/bTcpD39N0EXvI/PcawVabox9JArajelEuVThyYJ89cF58laUag3QDIUwIOzw==</ds:Modulus>
        <ds:Exponent>AQAB</ds:Exponent>
      </ds:RSAKeyValue>
    </ds:KeyValue>
    <ds:X509Data>
      <ds:X509Certificate>MIIIUjCCBzqgAwIBAgIDHxniMA0GCSqGSIb3DQEBCwUAMF8xCzAJBgNVBAYTAkNaMSwwKgYDVQQKDCPEjGVza8OhIHBvxaF0YSwgcy5wLiBbScSMIDQ3MTE0OTgzXTEiMCAGA1UEAxMZUG9zdFNpZ251bSBRdWFsaWZpZWQgQ0EgMjAeFw0xNjA4MjYxMzI4MTNaFw0xNzA4MjYxMzI4MTNaMIIBSjELMAkGA1UEBhMCQ1oxFzAVBgNVBGETDk5UUkNaLTYwNDYwNTgwMUcwRQYDVQQKDD5Bcm3DoWRuw60gU2VydmlzbsOtLCBwxZnDrXNwxJt2a292w6Egb3JnYW5pemFjZSBbScSMIDYwNDYwNTgwXTE4MDYGA1UECwwvQXJtw6FkbsOtIFNlcnZpc27DrSwgcMWZw61zcMSbdmtvdsOhIG9yZ2FuaXphY2UxEDAOBgNVBAsTB1BFUjE2NzMxIDAeBgNVBAMMF0luZy4gS2Fyb2zDrW5hIFJ1xI1vdsOhMREwDwYDVQQEDAhSdcSNb3bDoTESMBAGA1UEKgwJS2Fyb2zDrW5hMRAwDgYDVQQFEwdQNTQzNDQ1MTIwMAYDVQQMDClSZWZlcmVudCBha3ZpemnEjW7DrWhvIG9kZMSbbGVuw60gLSBQcmFoYTCCASIwDQYJKoZIhvcNAQEBBQADggEPADCCAQoCggEBANFxueOFM3K0/ysqEokTd9jijqbhoO3bo5DJT5Fq05H2yjAWhfEJ4a2mzNf15IGwNF66m7sCKmsWUCk0lsl41BtCIzz9SADrvvD10M9n23SgHfnCTbFvCzXwqXlUi0hoK+0i/OUrg4tw0uGSk0HNbPkD9xuBVYCNxML+VzXKgjcgU5dLE5Gnd+VbPTrV+qhnZbjZfkcNmk+fZIhcU0Hpf5JQnLrynMdFBFhCETAO+hW5f2tQgGllonBgfFLAYYA7k0rAkJG4jwaDpBVRGW6R9AEgIRf203KQ9/TdBF7yPz3GsFWm6MfSQK2o3pRLlU4cmCfPXBefJWlGoN0AyFMCDs8CAwEAAaOCBCgwggQkMEkGA1UdEQRCMECBGGthcm9saW5hLnJ1Y292YUBhcy1wby5jeqAZBgkrBgEEAdwZAgGgDBMKMTc3NDQ5NDY4Oa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TI86VNx3e2XwRjR2o/p7I669OPwzANBgkqhkiG9w0BAQsFAAOCAQEAdSx20lj21a7gxLsPUxmyHxvCXjfkWLzDrQYgMvwtLO9JIt+SyX4Lwb8aifjLTBdEBOh7+9nIjSuBQa5gfqvZFi2igyrN/F3cYoqrL4BtbRfswXSFt/t0xSkUofRHgUGoeSy4WaEpfHrQvbhhQK9QJNkg4Aha2kXQGGYuI3DrhhjU/ka1zgQwscvy+As713XkpmR8D4SDk3mB67Y86iU7ZRPNgbvjTMQfZAXt9AHMXAMC+5qh4Et4M0pJQ2vFS/os6cNZltbm8+mckCfIZKUgGkFQj63FaYd/DuT+nerzYbI8o+mThUIccg8/Equ2Jhv2PmCvuUMPxaVRBIH3CgafTA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5"/>
            <RelationshipReference xmlns="http://schemas.openxmlformats.org/package/2006/digital-signature" SourceId="rId10"/>
            <RelationshipReference xmlns="http://schemas.openxmlformats.org/package/2006/digital-signature" SourceId="rId4"/>
            <RelationshipReference xmlns="http://schemas.openxmlformats.org/package/2006/digital-signature" SourceId="rId9"/>
          </ds:Transform>
          <ds:Transform Algorithm="http://www.w3.org/TR/2001/REC-xml-c14n-20010315"/>
        </ds:Transforms>
        <ds:DigestMethod Algorithm="http://www.w3.org/2000/09/xmldsig#sha1"/>
        <ds:DigestValue>NTohLHQL2ccVV+HdMAiJ6RLRzuI=</ds:DigestValue>
      </ds:Reference>
      <ds:Reference URI="/xl/workbook.xml?ContentType=application/vnd.openxmlformats-officedocument.spreadsheetml.sheet.main+xml">
        <ds:DigestMethod Algorithm="http://www.w3.org/2000/09/xmldsig#sha1"/>
        <ds:DigestValue>PFvFfdb0BpWvNWb2d0x8zQ72JLg=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UIRlhld3tK0F6HdXYut+1mb+GAI=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Vfu4uKKuLkDUWKLpL4pn4UjztJk=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yMhQTw9PBMCmGwuuB9JTPShwImc=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ZGcEKRAgFRkhEQNb6hkHbgwyyts=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IyB5bFnrmbl1jvLxH9aapO17rBI=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02bu0fpVclYQuP/jGH/SUopfvBg=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5N7CuvssA1CgqRyJN9mazqdh1ps=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LEQyRYvPp0tZ6YHTgMGT6Mbzv1I=</ds:DigestValue>
      </ds:Reference>
      <ds:Reference URI="/xl/calcChain.xml?ContentType=application/vnd.openxmlformats-officedocument.spreadsheetml.calcChain+xml">
        <ds:DigestMethod Algorithm="http://www.w3.org/2000/09/xmldsig#sha1"/>
        <ds:DigestValue>v5oZpRKFhoklN6qcZSxuyP0Xo3I=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TzSoNY7Vz346wVbl+SaXW7UTDZM=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UNLx6HjvJeq7LbH+lpHKY1p54+g=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dxLk98lF4l2o4x5Tl5mpIloXsDE=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DaOLaGAg4N9uwHjEwd+w/hT5jsw=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xEKh3PWfl6/GvUGBOiEfQxsURCA=</ds:DigestValue>
      </ds:Reference>
      <ds:Reference URI="/xl/styles.xml?ContentType=application/vnd.openxmlformats-officedocument.spreadsheetml.styles+xml">
        <ds:DigestMethod Algorithm="http://www.w3.org/2000/09/xmldsig#sha1"/>
        <ds:DigestValue>UCapKDUxoJNEvvUG0+wtaJw3d58=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bnjIINCOzHPjaluLloox+99si1A=</ds:DigestValue>
      </ds:Reference>
      <ds:Reference URI="/xl/drawings/drawing3.xml?ContentType=application/vnd.openxmlformats-officedocument.drawing+xml">
        <ds:DigestMethod Algorithm="http://www.w3.org/2000/09/xmldsig#sha1"/>
        <ds:DigestValue>fg5cedOojEm6nBSnnJNHI2hkrIY=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l0s5OE6WIuYm8DvmOBP4R0xdBjk=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Gx0KHbUooS3cd67oU0ZuZS2p1Bk=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u2vN7KpFwIIRJUIP0XLvlQzFbLU=</ds:DigestValue>
      </ds:Reference>
      <ds:Reference URI="/xl/drawings/drawing2.xml?ContentType=application/vnd.openxmlformats-officedocument.drawing+xml">
        <ds:DigestMethod Algorithm="http://www.w3.org/2000/09/xmldsig#sha1"/>
        <ds:DigestValue>38jf6uBR4FIY9JDQeIxOZu1y8Rw=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0wdFnLTRTwraOYfO7j8Dh7Zbusk=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Nmg4b5Qwvqj8pux8wRCb6QSNBmU=</ds:DigestValue>
      </ds:Reference>
      <ds:Reference URI="/xl/drawings/drawing1.xml?ContentType=application/vnd.openxmlformats-officedocument.drawing+xml">
        <ds:DigestMethod Algorithm="http://www.w3.org/2000/09/xmldsig#sha1"/>
        <ds:DigestValue>hNnlfZe47MlqE7w3u7vjn/AGXVw=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MvOfYvAWdBq44T3JRND64K5bjig=</ds:DigestValue>
      </ds:Reference>
      <ds:Reference URI="/xl/drawings/_rels/drawing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2pKsC/ah+YCTphnsUb+QJsznqXY=</ds:DigestValue>
      </ds:Reference>
      <ds:Reference URI="/xl/drawings/drawing6.xml?ContentType=application/vnd.openxmlformats-officedocument.drawing+xml">
        <ds:DigestMethod Algorithm="http://www.w3.org/2000/09/xmldsig#sha1"/>
        <ds:DigestValue>VgnBerfaEnN2pBA0y2+uNqigwtg=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zXW3Nbece/spZgCcIysSBGGJfus=</ds:DigestValue>
      </ds:Reference>
      <ds:Reference URI="/xl/drawings/_rels/drawing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JP2XKL2sb/asb4MSqEfuVcm6lqI=</ds:DigestValue>
      </ds:Reference>
      <ds:Reference URI="/xl/drawings/drawing5.xml?ContentType=application/vnd.openxmlformats-officedocument.drawing+xml">
        <ds:DigestMethod Algorithm="http://www.w3.org/2000/09/xmldsig#sha1"/>
        <ds:DigestValue>xqf3h7hM6PfzrShgjvVjNgrdinA=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GRKg5egmGxzOM6VQWuPA85v0Jho=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lku6k/BNqp6mA0IvJ/6i7AzFmV0=</ds:DigestValue>
      </ds:Reference>
      <ds:Reference URI="/xl/drawings/drawing4.xml?ContentType=application/vnd.openxmlformats-officedocument.drawing+xml">
        <ds:DigestMethod Algorithm="http://www.w3.org/2000/09/xmldsig#sha1"/>
        <ds:DigestValue>oYkN1GddZpygwyRjoXyqlgcw0jE=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LY4f+IluE2cToYYsS0Ims74xOuI=</ds:DigestValue>
      </ds:Reference>
      <ds:Reference URI="/xl/media/image2.png?ContentType=image/png">
        <ds:DigestMethod Algorithm="http://www.w3.org/2000/09/xmldsig#sha1"/>
        <ds:DigestValue>FskJJZMUMiB63juoNoiiTm7tgr4=</ds:DigestValue>
      </ds:Reference>
      <ds:Reference URI="/xl/media/image1.jpeg?ContentType=image/jpeg">
        <ds:DigestMethod Algorithm="http://www.w3.org/2000/09/xmldsig#sha1"/>
        <ds:DigestValue>UmOlz0KYc9Yh31vadmiDyTwdDww=</ds:DigestValue>
      </ds:Reference>
      <ds:Reference URI="/docProps/core.xml?ContentType=application/vnd.openxmlformats-package.core-properties+xml">
        <ds:DigestMethod Algorithm="http://www.w3.org/2000/09/xmldsig#sha1"/>
        <ds:DigestValue>FK09sMb0NQ3nPv46fBLcwQef08Q=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2016-11-22T11:59:23.2Z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Rekapitulace stavby</vt:lpstr>
      <vt:lpstr>1 - Rekonstrukce 5.NP</vt:lpstr>
      <vt:lpstr>2 - Silnoproud</vt:lpstr>
      <vt:lpstr>3 - Slaboproud</vt:lpstr>
      <vt:lpstr>4 - Zdravotechnika</vt:lpstr>
      <vt:lpstr>5 - Vedlejší rozpočtové n...</vt:lpstr>
      <vt:lpstr>Pokyny pro vyplnění</vt:lpstr>
      <vt:lpstr>'1 - Rekonstrukce 5.NP'!Názvy_tisku</vt:lpstr>
      <vt:lpstr>'2 - Silnoproud'!Názvy_tisku</vt:lpstr>
      <vt:lpstr>'3 - Slaboproud'!Názvy_tisku</vt:lpstr>
      <vt:lpstr>'4 - Zdravotechnika'!Názvy_tisku</vt:lpstr>
      <vt:lpstr>'5 - Vedlejší rozpočtové n...'!Názvy_tisku</vt:lpstr>
      <vt:lpstr>'Rekapitulace stavby'!Názvy_tisku</vt:lpstr>
      <vt:lpstr>'1 - Rekonstrukce 5.NP'!Oblast_tisku</vt:lpstr>
      <vt:lpstr>'2 - Silnoproud'!Oblast_tisku</vt:lpstr>
      <vt:lpstr>'3 - Slaboproud'!Oblast_tisku</vt:lpstr>
      <vt:lpstr>'4 - Zdravotechnika'!Oblast_tisku</vt:lpstr>
      <vt:lpstr>'5 - Vedlejší rozpočtové n...'!Oblast_tisku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ONDRUJ Vaclav</dc:creator>
  <cp:lastModifiedBy>RUCOVA Karolina</cp:lastModifiedBy>
  <dcterms:created xsi:type="dcterms:W3CDTF">2016-11-14T07:29:50Z</dcterms:created>
  <dcterms:modified xsi:type="dcterms:W3CDTF">2016-11-22T11:58:59Z</dcterms:modified>
</cp:coreProperties>
</file>