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6.xml" ContentType="application/vnd.openxmlformats-officedocument.drawing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drawings/drawing5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scolkar\Documents\2017\VUZ Dědina - rek. soc. a sch\1 PROJEKTOVÁ DOKUMENTACE\PD Dědina pdf\"/>
    </mc:Choice>
  </mc:AlternateContent>
  <bookViews>
    <workbookView xWindow="516" yWindow="540" windowWidth="13092" windowHeight="9912"/>
  </bookViews>
  <sheets>
    <sheet name="Rekapitulace stavby" sheetId="1" r:id="rId1"/>
    <sheet name="D.1.1 - Rekonstrukce soci..." sheetId="2" r:id="rId2"/>
    <sheet name="D.1.4.1 - Zdravotně techn..." sheetId="3" r:id="rId3"/>
    <sheet name="D.1.4.2 - Zařízení pro vy..." sheetId="4" r:id="rId4"/>
    <sheet name="D.1.4.3 - Silnoproudá ele..." sheetId="5" r:id="rId5"/>
    <sheet name="ELEKTROINSTALACE" sheetId="8" r:id="rId6"/>
    <sheet name="OST - Vedlejší a ostatní ..." sheetId="6" r:id="rId7"/>
    <sheet name="Pokyny pro vyplnění" sheetId="7" r:id="rId8"/>
  </sheets>
  <definedNames>
    <definedName name="_xlnm._FilterDatabase" localSheetId="1" hidden="1">'D.1.1 - Rekonstrukce soci...'!$C$101:$K$101</definedName>
    <definedName name="_xlnm._FilterDatabase" localSheetId="2" hidden="1">'D.1.4.1 - Zdravotně techn...'!$C$82:$K$82</definedName>
    <definedName name="_xlnm._FilterDatabase" localSheetId="3" hidden="1">'D.1.4.2 - Zařízení pro vy...'!$C$84:$K$84</definedName>
    <definedName name="_xlnm._FilterDatabase" localSheetId="4" hidden="1">'D.1.4.3 - Silnoproudá ele...'!$C$77:$K$77</definedName>
    <definedName name="_xlnm._FilterDatabase" localSheetId="6" hidden="1">'OST - Vedlejší a ostatní ...'!$C$78:$K$78</definedName>
    <definedName name="_xlnm.Print_Titles" localSheetId="1">'D.1.1 - Rekonstrukce soci...'!$101:$101</definedName>
    <definedName name="_xlnm.Print_Titles" localSheetId="2">'D.1.4.1 - Zdravotně techn...'!$82:$82</definedName>
    <definedName name="_xlnm.Print_Titles" localSheetId="3">'D.1.4.2 - Zařízení pro vy...'!$84:$84</definedName>
    <definedName name="_xlnm.Print_Titles" localSheetId="4">'D.1.4.3 - Silnoproudá ele...'!$77:$77</definedName>
    <definedName name="_xlnm.Print_Titles" localSheetId="5">ELEKTROINSTALACE!$A$1:$IV$5</definedName>
    <definedName name="_xlnm.Print_Titles" localSheetId="6">'OST - Vedlejší a ostatní ...'!$78:$78</definedName>
    <definedName name="_xlnm.Print_Titles" localSheetId="0">'Rekapitulace stavby'!$49:$49</definedName>
    <definedName name="_xlnm.Print_Area" localSheetId="1">'D.1.1 - Rekonstrukce soci...'!$C$4:$J$36,'D.1.1 - Rekonstrukce soci...'!$C$42:$J$83,'D.1.1 - Rekonstrukce soci...'!$C$89:$K$992</definedName>
    <definedName name="_xlnm.Print_Area" localSheetId="2">'D.1.4.1 - Zdravotně techn...'!$C$4:$J$36,'D.1.4.1 - Zdravotně techn...'!$C$42:$J$64,'D.1.4.1 - Zdravotně techn...'!$C$70:$K$238</definedName>
    <definedName name="_xlnm.Print_Area" localSheetId="3">'D.1.4.2 - Zařízení pro vy...'!$C$4:$J$36,'D.1.4.2 - Zařízení pro vy...'!$C$42:$J$66,'D.1.4.2 - Zařízení pro vy...'!$C$72:$K$316</definedName>
    <definedName name="_xlnm.Print_Area" localSheetId="4">'D.1.4.3 - Silnoproudá ele...'!$C$4:$J$36,'D.1.4.3 - Silnoproudá ele...'!$C$42:$J$59,'D.1.4.3 - Silnoproudá ele...'!$C$65:$K$84</definedName>
    <definedName name="_xlnm.Print_Area" localSheetId="5">ELEKTROINSTALACE!$A$1:$J$168</definedName>
    <definedName name="_xlnm.Print_Area" localSheetId="6">'OST - Vedlejší a ostatní ...'!$C$4:$J$36,'OST - Vedlejší a ostatní ...'!$C$42:$J$60,'OST - Vedlejší a ostatní ...'!$C$66:$K$95</definedName>
    <definedName name="_xlnm.Print_Area" localSheetId="7">'Pokyny pro vyplnění'!$B$2:$K$69,'Pokyny pro vyplnění'!$B$72:$K$116,'Pokyny pro vyplnění'!$B$119:$K$188,'Pokyny pro vyplnění'!$B$196:$K$216</definedName>
    <definedName name="_xlnm.Print_Area" localSheetId="0">'Rekapitulace stavby'!$D$4:$AO$33,'Rekapitulace stavby'!$C$39:$AQ$57</definedName>
    <definedName name="Z_68C26D21_6BEA_11D6_9D4B_0050BF0FFD37_.wvu.PrintArea" localSheetId="5" hidden="1">ELEKTROINSTALACE!$A$1:$I$168</definedName>
    <definedName name="Z_68C26D21_6BEA_11D6_9D4B_0050BF0FFD37_.wvu.PrintTitles" localSheetId="5" hidden="1">ELEKTROINSTALACE!$A$1:$IV$5</definedName>
    <definedName name="Z_B5D347AB_33FA_4BDD_9173_1C3280D79D5F_.wvu.PrintArea" localSheetId="5" hidden="1">ELEKTROINSTALACE!$A$1:$I$168</definedName>
    <definedName name="Z_B5D347AB_33FA_4BDD_9173_1C3280D79D5F_.wvu.PrintTitles" localSheetId="5" hidden="1">ELEKTROINSTALACE!$A$1:$IV$5</definedName>
    <definedName name="Z_BCFD7080_A184_11D7_B3DB_00E07DDCB687_.wvu.PrintArea" localSheetId="5" hidden="1">ELEKTROINSTALACE!$A$1:$I$168</definedName>
    <definedName name="Z_BCFD7080_A184_11D7_B3DB_00E07DDCB687_.wvu.PrintTitles" localSheetId="5" hidden="1">ELEKTROINSTALACE!$A$1:$IV$5</definedName>
    <definedName name="Z_BE3B3CA0_B913_11D8_ABC2_00C02667B0AB_.wvu.PrintArea" localSheetId="5" hidden="1">ELEKTROINSTALACE!$A$1:$I$168</definedName>
    <definedName name="Z_BE3B3CA0_B913_11D8_ABC2_00C02667B0AB_.wvu.PrintTitles" localSheetId="5" hidden="1">ELEKTROINSTALACE!$A$1:$IV$5</definedName>
  </definedNames>
  <calcPr calcId="152511"/>
</workbook>
</file>

<file path=xl/calcChain.xml><?xml version="1.0" encoding="utf-8"?>
<calcChain xmlns="http://schemas.openxmlformats.org/spreadsheetml/2006/main">
  <c r="G167" i="8" l="1"/>
  <c r="G166" i="8"/>
  <c r="A166" i="8"/>
  <c r="A167" i="8" s="1"/>
  <c r="A168" i="8" s="1"/>
  <c r="G165" i="8"/>
  <c r="A165" i="8"/>
  <c r="G160" i="8"/>
  <c r="G159" i="8"/>
  <c r="G158" i="8"/>
  <c r="G157" i="8"/>
  <c r="G156" i="8"/>
  <c r="A156" i="8"/>
  <c r="A157" i="8" s="1"/>
  <c r="A158" i="8" s="1"/>
  <c r="A159" i="8" s="1"/>
  <c r="A160" i="8" s="1"/>
  <c r="A161" i="8" s="1"/>
  <c r="G151" i="8"/>
  <c r="G150" i="8"/>
  <c r="G149" i="8"/>
  <c r="G148" i="8"/>
  <c r="G152" i="8" s="1"/>
  <c r="I11" i="8" s="1"/>
  <c r="G147" i="8"/>
  <c r="A147" i="8"/>
  <c r="A148" i="8" s="1"/>
  <c r="A149" i="8" s="1"/>
  <c r="A150" i="8" s="1"/>
  <c r="A151" i="8" s="1"/>
  <c r="A152" i="8" s="1"/>
  <c r="C141" i="8"/>
  <c r="I139" i="8"/>
  <c r="C138" i="8"/>
  <c r="I136" i="8"/>
  <c r="C135" i="8"/>
  <c r="I133" i="8"/>
  <c r="C132" i="8"/>
  <c r="I130" i="8"/>
  <c r="C129" i="8"/>
  <c r="I127" i="8"/>
  <c r="C126" i="8"/>
  <c r="I124" i="8"/>
  <c r="C123" i="8"/>
  <c r="I121" i="8"/>
  <c r="C120" i="8"/>
  <c r="I118" i="8"/>
  <c r="C117" i="8"/>
  <c r="I115" i="8"/>
  <c r="C114" i="8"/>
  <c r="I112" i="8"/>
  <c r="C111" i="8"/>
  <c r="I109" i="8"/>
  <c r="G109" i="8"/>
  <c r="C108" i="8"/>
  <c r="I106" i="8"/>
  <c r="G106" i="8"/>
  <c r="C105" i="8"/>
  <c r="I103" i="8"/>
  <c r="C102" i="8"/>
  <c r="I100" i="8"/>
  <c r="G100" i="8"/>
  <c r="C99" i="8"/>
  <c r="I97" i="8"/>
  <c r="G97" i="8"/>
  <c r="C96" i="8"/>
  <c r="I94" i="8"/>
  <c r="G94" i="8"/>
  <c r="C93" i="8"/>
  <c r="I91" i="8"/>
  <c r="G91" i="8"/>
  <c r="C90" i="8"/>
  <c r="I88" i="8"/>
  <c r="G88" i="8"/>
  <c r="C87" i="8"/>
  <c r="I85" i="8"/>
  <c r="G85" i="8"/>
  <c r="C84" i="8"/>
  <c r="I82" i="8"/>
  <c r="G82" i="8"/>
  <c r="C81" i="8"/>
  <c r="I79" i="8"/>
  <c r="G79" i="8"/>
  <c r="C78" i="8"/>
  <c r="I76" i="8"/>
  <c r="G76" i="8"/>
  <c r="C75" i="8"/>
  <c r="I73" i="8"/>
  <c r="G73" i="8"/>
  <c r="C72" i="8"/>
  <c r="I70" i="8"/>
  <c r="C69" i="8"/>
  <c r="I67" i="8"/>
  <c r="C66" i="8"/>
  <c r="I64" i="8"/>
  <c r="C63" i="8"/>
  <c r="I61" i="8"/>
  <c r="G61" i="8"/>
  <c r="C60" i="8"/>
  <c r="I58" i="8"/>
  <c r="G58" i="8"/>
  <c r="C57" i="8"/>
  <c r="I55" i="8"/>
  <c r="C54" i="8"/>
  <c r="I52" i="8"/>
  <c r="G52" i="8"/>
  <c r="C51" i="8"/>
  <c r="I49" i="8"/>
  <c r="G49" i="8"/>
  <c r="C48" i="8"/>
  <c r="I46" i="8"/>
  <c r="G46" i="8"/>
  <c r="C45" i="8"/>
  <c r="I43" i="8"/>
  <c r="G43" i="8"/>
  <c r="A43" i="8"/>
  <c r="A46" i="8" s="1"/>
  <c r="A49" i="8" s="1"/>
  <c r="A52" i="8" s="1"/>
  <c r="A55" i="8" s="1"/>
  <c r="A58" i="8" s="1"/>
  <c r="A61" i="8" s="1"/>
  <c r="A64" i="8" s="1"/>
  <c r="A67" i="8" s="1"/>
  <c r="A70" i="8" s="1"/>
  <c r="A73" i="8" s="1"/>
  <c r="A76" i="8" s="1"/>
  <c r="A79" i="8" s="1"/>
  <c r="A82" i="8" s="1"/>
  <c r="A85" i="8" s="1"/>
  <c r="A88" i="8" s="1"/>
  <c r="A91" i="8" s="1"/>
  <c r="A94" i="8" s="1"/>
  <c r="A97" i="8" s="1"/>
  <c r="A100" i="8" s="1"/>
  <c r="A103" i="8" s="1"/>
  <c r="A106" i="8" s="1"/>
  <c r="A109" i="8" s="1"/>
  <c r="A112" i="8" s="1"/>
  <c r="A115" i="8" s="1"/>
  <c r="A118" i="8" s="1"/>
  <c r="A121" i="8" s="1"/>
  <c r="A124" i="8" s="1"/>
  <c r="A127" i="8" s="1"/>
  <c r="A130" i="8" s="1"/>
  <c r="A133" i="8" s="1"/>
  <c r="A136" i="8" s="1"/>
  <c r="A139" i="8" s="1"/>
  <c r="A142" i="8" s="1"/>
  <c r="C42" i="8"/>
  <c r="I40" i="8"/>
  <c r="G40" i="8"/>
  <c r="A11" i="8"/>
  <c r="A12" i="8" s="1"/>
  <c r="A13" i="8" s="1"/>
  <c r="A14" i="8" s="1"/>
  <c r="A10" i="8"/>
  <c r="AY56" i="1"/>
  <c r="AX56" i="1"/>
  <c r="BI94" i="6"/>
  <c r="BH94" i="6"/>
  <c r="BG94" i="6"/>
  <c r="BF94" i="6"/>
  <c r="T94" i="6"/>
  <c r="R94" i="6"/>
  <c r="P94" i="6"/>
  <c r="BK94" i="6"/>
  <c r="J94" i="6"/>
  <c r="BE94" i="6" s="1"/>
  <c r="BI92" i="6"/>
  <c r="BH92" i="6"/>
  <c r="BG92" i="6"/>
  <c r="BF92" i="6"/>
  <c r="T92" i="6"/>
  <c r="R92" i="6"/>
  <c r="P92" i="6"/>
  <c r="BK92" i="6"/>
  <c r="J92" i="6"/>
  <c r="BE92" i="6" s="1"/>
  <c r="BI90" i="6"/>
  <c r="BH90" i="6"/>
  <c r="BG90" i="6"/>
  <c r="BF90" i="6"/>
  <c r="T90" i="6"/>
  <c r="R90" i="6"/>
  <c r="P90" i="6"/>
  <c r="BK90" i="6"/>
  <c r="J90" i="6"/>
  <c r="BE90" i="6" s="1"/>
  <c r="BI89" i="6"/>
  <c r="BH89" i="6"/>
  <c r="BG89" i="6"/>
  <c r="BF89" i="6"/>
  <c r="T89" i="6"/>
  <c r="R89" i="6"/>
  <c r="P89" i="6"/>
  <c r="BK89" i="6"/>
  <c r="J89" i="6"/>
  <c r="BE89" i="6" s="1"/>
  <c r="BI87" i="6"/>
  <c r="BH87" i="6"/>
  <c r="BG87" i="6"/>
  <c r="BF87" i="6"/>
  <c r="T87" i="6"/>
  <c r="R87" i="6"/>
  <c r="P87" i="6"/>
  <c r="BK87" i="6"/>
  <c r="J87" i="6"/>
  <c r="BE87" i="6" s="1"/>
  <c r="BI86" i="6"/>
  <c r="BH86" i="6"/>
  <c r="BG86" i="6"/>
  <c r="BF86" i="6"/>
  <c r="BE86" i="6"/>
  <c r="T86" i="6"/>
  <c r="R86" i="6"/>
  <c r="P86" i="6"/>
  <c r="P84" i="6" s="1"/>
  <c r="BK86" i="6"/>
  <c r="J86" i="6"/>
  <c r="BI85" i="6"/>
  <c r="BH85" i="6"/>
  <c r="F33" i="6" s="1"/>
  <c r="BC56" i="1" s="1"/>
  <c r="BG85" i="6"/>
  <c r="BF85" i="6"/>
  <c r="T85" i="6"/>
  <c r="R85" i="6"/>
  <c r="R84" i="6" s="1"/>
  <c r="P85" i="6"/>
  <c r="BK85" i="6"/>
  <c r="J85" i="6"/>
  <c r="BE85" i="6" s="1"/>
  <c r="BI82" i="6"/>
  <c r="BH82" i="6"/>
  <c r="BG82" i="6"/>
  <c r="BF82" i="6"/>
  <c r="T82" i="6"/>
  <c r="T81" i="6" s="1"/>
  <c r="R82" i="6"/>
  <c r="R81" i="6" s="1"/>
  <c r="P82" i="6"/>
  <c r="P81" i="6" s="1"/>
  <c r="BK82" i="6"/>
  <c r="BK81" i="6" s="1"/>
  <c r="J82" i="6"/>
  <c r="BE82" i="6" s="1"/>
  <c r="J75" i="6"/>
  <c r="F75" i="6"/>
  <c r="F73" i="6"/>
  <c r="E71" i="6"/>
  <c r="J51" i="6"/>
  <c r="F51" i="6"/>
  <c r="F49" i="6"/>
  <c r="E47" i="6"/>
  <c r="J18" i="6"/>
  <c r="E18" i="6"/>
  <c r="F76" i="6" s="1"/>
  <c r="J17" i="6"/>
  <c r="J12" i="6"/>
  <c r="J73" i="6" s="1"/>
  <c r="E7" i="6"/>
  <c r="E69" i="6" s="1"/>
  <c r="AY55" i="1"/>
  <c r="AX55" i="1"/>
  <c r="BI81" i="5"/>
  <c r="F34" i="5" s="1"/>
  <c r="BD55" i="1" s="1"/>
  <c r="BH81" i="5"/>
  <c r="F33" i="5" s="1"/>
  <c r="BC55" i="1" s="1"/>
  <c r="BG81" i="5"/>
  <c r="F32" i="5" s="1"/>
  <c r="BB55" i="1" s="1"/>
  <c r="BF81" i="5"/>
  <c r="F31" i="5" s="1"/>
  <c r="BA55" i="1" s="1"/>
  <c r="T81" i="5"/>
  <c r="T80" i="5" s="1"/>
  <c r="T79" i="5" s="1"/>
  <c r="T78" i="5" s="1"/>
  <c r="R81" i="5"/>
  <c r="R80" i="5" s="1"/>
  <c r="R79" i="5" s="1"/>
  <c r="R78" i="5" s="1"/>
  <c r="P81" i="5"/>
  <c r="P80" i="5" s="1"/>
  <c r="P79" i="5" s="1"/>
  <c r="P78" i="5" s="1"/>
  <c r="AU55" i="1" s="1"/>
  <c r="J74" i="5"/>
  <c r="F74" i="5"/>
  <c r="F72" i="5"/>
  <c r="E70" i="5"/>
  <c r="J51" i="5"/>
  <c r="F51" i="5"/>
  <c r="F49" i="5"/>
  <c r="E47" i="5"/>
  <c r="J18" i="5"/>
  <c r="E18" i="5"/>
  <c r="F75" i="5" s="1"/>
  <c r="J17" i="5"/>
  <c r="J12" i="5"/>
  <c r="E7" i="5"/>
  <c r="E45" i="5" s="1"/>
  <c r="AY54" i="1"/>
  <c r="AX54" i="1"/>
  <c r="BI312" i="4"/>
  <c r="BH312" i="4"/>
  <c r="BG312" i="4"/>
  <c r="BF312" i="4"/>
  <c r="T312" i="4"/>
  <c r="T306" i="4" s="1"/>
  <c r="R312" i="4"/>
  <c r="P312" i="4"/>
  <c r="BK312" i="4"/>
  <c r="J312" i="4"/>
  <c r="BE312" i="4" s="1"/>
  <c r="BI307" i="4"/>
  <c r="BH307" i="4"/>
  <c r="BG307" i="4"/>
  <c r="BF307" i="4"/>
  <c r="BE307" i="4"/>
  <c r="T307" i="4"/>
  <c r="R307" i="4"/>
  <c r="R306" i="4" s="1"/>
  <c r="P307" i="4"/>
  <c r="P306" i="4" s="1"/>
  <c r="BK307" i="4"/>
  <c r="J307" i="4"/>
  <c r="BI301" i="4"/>
  <c r="BH301" i="4"/>
  <c r="BG301" i="4"/>
  <c r="BF301" i="4"/>
  <c r="T301" i="4"/>
  <c r="R301" i="4"/>
  <c r="P301" i="4"/>
  <c r="BK301" i="4"/>
  <c r="J301" i="4"/>
  <c r="BE301" i="4" s="1"/>
  <c r="BI299" i="4"/>
  <c r="BH299" i="4"/>
  <c r="BG299" i="4"/>
  <c r="BF299" i="4"/>
  <c r="BE299" i="4"/>
  <c r="T299" i="4"/>
  <c r="R299" i="4"/>
  <c r="P299" i="4"/>
  <c r="BK299" i="4"/>
  <c r="J299" i="4"/>
  <c r="BI294" i="4"/>
  <c r="BH294" i="4"/>
  <c r="BG294" i="4"/>
  <c r="BF294" i="4"/>
  <c r="T294" i="4"/>
  <c r="R294" i="4"/>
  <c r="P294" i="4"/>
  <c r="BK294" i="4"/>
  <c r="J294" i="4"/>
  <c r="BE294" i="4" s="1"/>
  <c r="BI288" i="4"/>
  <c r="BH288" i="4"/>
  <c r="BG288" i="4"/>
  <c r="BF288" i="4"/>
  <c r="T288" i="4"/>
  <c r="T287" i="4" s="1"/>
  <c r="R288" i="4"/>
  <c r="P288" i="4"/>
  <c r="BK288" i="4"/>
  <c r="J288" i="4"/>
  <c r="BE288" i="4" s="1"/>
  <c r="BI285" i="4"/>
  <c r="BH285" i="4"/>
  <c r="BG285" i="4"/>
  <c r="BF285" i="4"/>
  <c r="BE285" i="4"/>
  <c r="T285" i="4"/>
  <c r="R285" i="4"/>
  <c r="P285" i="4"/>
  <c r="BK285" i="4"/>
  <c r="J285" i="4"/>
  <c r="BI280" i="4"/>
  <c r="BH280" i="4"/>
  <c r="BG280" i="4"/>
  <c r="BF280" i="4"/>
  <c r="T280" i="4"/>
  <c r="R280" i="4"/>
  <c r="P280" i="4"/>
  <c r="BK280" i="4"/>
  <c r="J280" i="4"/>
  <c r="BE280" i="4" s="1"/>
  <c r="BI275" i="4"/>
  <c r="BH275" i="4"/>
  <c r="BG275" i="4"/>
  <c r="BF275" i="4"/>
  <c r="BE275" i="4"/>
  <c r="T275" i="4"/>
  <c r="R275" i="4"/>
  <c r="P275" i="4"/>
  <c r="BK275" i="4"/>
  <c r="J275" i="4"/>
  <c r="BI270" i="4"/>
  <c r="BH270" i="4"/>
  <c r="BG270" i="4"/>
  <c r="BF270" i="4"/>
  <c r="T270" i="4"/>
  <c r="R270" i="4"/>
  <c r="P270" i="4"/>
  <c r="BK270" i="4"/>
  <c r="J270" i="4"/>
  <c r="BE270" i="4" s="1"/>
  <c r="BI268" i="4"/>
  <c r="BH268" i="4"/>
  <c r="BG268" i="4"/>
  <c r="BF268" i="4"/>
  <c r="T268" i="4"/>
  <c r="R268" i="4"/>
  <c r="P268" i="4"/>
  <c r="BK268" i="4"/>
  <c r="J268" i="4"/>
  <c r="BE268" i="4" s="1"/>
  <c r="BI266" i="4"/>
  <c r="BH266" i="4"/>
  <c r="BG266" i="4"/>
  <c r="BF266" i="4"/>
  <c r="T266" i="4"/>
  <c r="R266" i="4"/>
  <c r="P266" i="4"/>
  <c r="BK266" i="4"/>
  <c r="J266" i="4"/>
  <c r="BE266" i="4" s="1"/>
  <c r="BI259" i="4"/>
  <c r="BH259" i="4"/>
  <c r="BG259" i="4"/>
  <c r="BF259" i="4"/>
  <c r="T259" i="4"/>
  <c r="R259" i="4"/>
  <c r="P259" i="4"/>
  <c r="BK259" i="4"/>
  <c r="J259" i="4"/>
  <c r="BE259" i="4" s="1"/>
  <c r="BI253" i="4"/>
  <c r="BH253" i="4"/>
  <c r="BG253" i="4"/>
  <c r="BF253" i="4"/>
  <c r="T253" i="4"/>
  <c r="R253" i="4"/>
  <c r="P253" i="4"/>
  <c r="BK253" i="4"/>
  <c r="J253" i="4"/>
  <c r="BE253" i="4" s="1"/>
  <c r="BI251" i="4"/>
  <c r="BH251" i="4"/>
  <c r="BG251" i="4"/>
  <c r="BF251" i="4"/>
  <c r="BE251" i="4"/>
  <c r="T251" i="4"/>
  <c r="R251" i="4"/>
  <c r="P251" i="4"/>
  <c r="BK251" i="4"/>
  <c r="J251" i="4"/>
  <c r="BI246" i="4"/>
  <c r="BH246" i="4"/>
  <c r="BG246" i="4"/>
  <c r="BF246" i="4"/>
  <c r="T246" i="4"/>
  <c r="R246" i="4"/>
  <c r="P246" i="4"/>
  <c r="BK246" i="4"/>
  <c r="J246" i="4"/>
  <c r="BE246" i="4" s="1"/>
  <c r="BI240" i="4"/>
  <c r="BH240" i="4"/>
  <c r="BG240" i="4"/>
  <c r="BF240" i="4"/>
  <c r="BE240" i="4"/>
  <c r="T240" i="4"/>
  <c r="R240" i="4"/>
  <c r="P240" i="4"/>
  <c r="BK240" i="4"/>
  <c r="J240" i="4"/>
  <c r="BI238" i="4"/>
  <c r="BH238" i="4"/>
  <c r="BG238" i="4"/>
  <c r="BF238" i="4"/>
  <c r="T238" i="4"/>
  <c r="R238" i="4"/>
  <c r="P238" i="4"/>
  <c r="BK238" i="4"/>
  <c r="J238" i="4"/>
  <c r="BE238" i="4" s="1"/>
  <c r="BI236" i="4"/>
  <c r="BH236" i="4"/>
  <c r="BG236" i="4"/>
  <c r="BF236" i="4"/>
  <c r="T236" i="4"/>
  <c r="R236" i="4"/>
  <c r="P236" i="4"/>
  <c r="BK236" i="4"/>
  <c r="J236" i="4"/>
  <c r="BE236" i="4" s="1"/>
  <c r="BI231" i="4"/>
  <c r="BH231" i="4"/>
  <c r="BG231" i="4"/>
  <c r="BF231" i="4"/>
  <c r="T231" i="4"/>
  <c r="R231" i="4"/>
  <c r="P231" i="4"/>
  <c r="BK231" i="4"/>
  <c r="J231" i="4"/>
  <c r="BE231" i="4" s="1"/>
  <c r="BI229" i="4"/>
  <c r="BH229" i="4"/>
  <c r="BG229" i="4"/>
  <c r="BF229" i="4"/>
  <c r="T229" i="4"/>
  <c r="R229" i="4"/>
  <c r="P229" i="4"/>
  <c r="BK229" i="4"/>
  <c r="J229" i="4"/>
  <c r="BE229" i="4" s="1"/>
  <c r="BI227" i="4"/>
  <c r="BH227" i="4"/>
  <c r="BG227" i="4"/>
  <c r="BF227" i="4"/>
  <c r="T227" i="4"/>
  <c r="R227" i="4"/>
  <c r="P227" i="4"/>
  <c r="BK227" i="4"/>
  <c r="J227" i="4"/>
  <c r="BE227" i="4" s="1"/>
  <c r="BI222" i="4"/>
  <c r="BH222" i="4"/>
  <c r="BG222" i="4"/>
  <c r="BF222" i="4"/>
  <c r="BE222" i="4"/>
  <c r="T222" i="4"/>
  <c r="R222" i="4"/>
  <c r="P222" i="4"/>
  <c r="P216" i="4" s="1"/>
  <c r="BK222" i="4"/>
  <c r="J222" i="4"/>
  <c r="BI217" i="4"/>
  <c r="BH217" i="4"/>
  <c r="BG217" i="4"/>
  <c r="BF217" i="4"/>
  <c r="T217" i="4"/>
  <c r="R217" i="4"/>
  <c r="R216" i="4" s="1"/>
  <c r="P217" i="4"/>
  <c r="BK217" i="4"/>
  <c r="J217" i="4"/>
  <c r="BE217" i="4" s="1"/>
  <c r="BI211" i="4"/>
  <c r="BH211" i="4"/>
  <c r="BG211" i="4"/>
  <c r="BF211" i="4"/>
  <c r="T211" i="4"/>
  <c r="R211" i="4"/>
  <c r="P211" i="4"/>
  <c r="BK211" i="4"/>
  <c r="J211" i="4"/>
  <c r="BE211" i="4" s="1"/>
  <c r="BI209" i="4"/>
  <c r="BH209" i="4"/>
  <c r="BG209" i="4"/>
  <c r="BF209" i="4"/>
  <c r="T209" i="4"/>
  <c r="R209" i="4"/>
  <c r="P209" i="4"/>
  <c r="BK209" i="4"/>
  <c r="J209" i="4"/>
  <c r="BE209" i="4" s="1"/>
  <c r="BI204" i="4"/>
  <c r="BH204" i="4"/>
  <c r="BG204" i="4"/>
  <c r="BF204" i="4"/>
  <c r="T204" i="4"/>
  <c r="R204" i="4"/>
  <c r="P204" i="4"/>
  <c r="BK204" i="4"/>
  <c r="J204" i="4"/>
  <c r="BE204" i="4" s="1"/>
  <c r="BI202" i="4"/>
  <c r="BH202" i="4"/>
  <c r="BG202" i="4"/>
  <c r="BF202" i="4"/>
  <c r="T202" i="4"/>
  <c r="R202" i="4"/>
  <c r="P202" i="4"/>
  <c r="BK202" i="4"/>
  <c r="J202" i="4"/>
  <c r="BE202" i="4" s="1"/>
  <c r="BI197" i="4"/>
  <c r="BH197" i="4"/>
  <c r="BG197" i="4"/>
  <c r="BF197" i="4"/>
  <c r="T197" i="4"/>
  <c r="R197" i="4"/>
  <c r="P197" i="4"/>
  <c r="BK197" i="4"/>
  <c r="J197" i="4"/>
  <c r="BE197" i="4" s="1"/>
  <c r="BI192" i="4"/>
  <c r="BH192" i="4"/>
  <c r="BG192" i="4"/>
  <c r="BF192" i="4"/>
  <c r="T192" i="4"/>
  <c r="R192" i="4"/>
  <c r="P192" i="4"/>
  <c r="BK192" i="4"/>
  <c r="J192" i="4"/>
  <c r="BE192" i="4" s="1"/>
  <c r="BI190" i="4"/>
  <c r="BH190" i="4"/>
  <c r="BG190" i="4"/>
  <c r="BF190" i="4"/>
  <c r="T190" i="4"/>
  <c r="R190" i="4"/>
  <c r="P190" i="4"/>
  <c r="BK190" i="4"/>
  <c r="J190" i="4"/>
  <c r="BE190" i="4" s="1"/>
  <c r="BI188" i="4"/>
  <c r="BH188" i="4"/>
  <c r="BG188" i="4"/>
  <c r="BF188" i="4"/>
  <c r="T188" i="4"/>
  <c r="R188" i="4"/>
  <c r="P188" i="4"/>
  <c r="BK188" i="4"/>
  <c r="J188" i="4"/>
  <c r="BE188" i="4" s="1"/>
  <c r="BI185" i="4"/>
  <c r="BH185" i="4"/>
  <c r="BG185" i="4"/>
  <c r="BF185" i="4"/>
  <c r="BE185" i="4"/>
  <c r="T185" i="4"/>
  <c r="R185" i="4"/>
  <c r="P185" i="4"/>
  <c r="BK185" i="4"/>
  <c r="J185" i="4"/>
  <c r="BI183" i="4"/>
  <c r="BH183" i="4"/>
  <c r="BG183" i="4"/>
  <c r="BF183" i="4"/>
  <c r="T183" i="4"/>
  <c r="R183" i="4"/>
  <c r="P183" i="4"/>
  <c r="BK183" i="4"/>
  <c r="J183" i="4"/>
  <c r="BE183" i="4" s="1"/>
  <c r="BI181" i="4"/>
  <c r="BH181" i="4"/>
  <c r="BG181" i="4"/>
  <c r="BF181" i="4"/>
  <c r="BE181" i="4"/>
  <c r="T181" i="4"/>
  <c r="R181" i="4"/>
  <c r="P181" i="4"/>
  <c r="BK181" i="4"/>
  <c r="J181" i="4"/>
  <c r="BI179" i="4"/>
  <c r="BH179" i="4"/>
  <c r="BG179" i="4"/>
  <c r="BF179" i="4"/>
  <c r="T179" i="4"/>
  <c r="R179" i="4"/>
  <c r="P179" i="4"/>
  <c r="BK179" i="4"/>
  <c r="J179" i="4"/>
  <c r="BE179" i="4" s="1"/>
  <c r="BI176" i="4"/>
  <c r="BH176" i="4"/>
  <c r="BG176" i="4"/>
  <c r="BF176" i="4"/>
  <c r="T176" i="4"/>
  <c r="R176" i="4"/>
  <c r="P176" i="4"/>
  <c r="BK176" i="4"/>
  <c r="J176" i="4"/>
  <c r="BE176" i="4" s="1"/>
  <c r="BI171" i="4"/>
  <c r="BH171" i="4"/>
  <c r="BG171" i="4"/>
  <c r="BF171" i="4"/>
  <c r="BE171" i="4"/>
  <c r="T171" i="4"/>
  <c r="R171" i="4"/>
  <c r="P171" i="4"/>
  <c r="BK171" i="4"/>
  <c r="J171" i="4"/>
  <c r="BI166" i="4"/>
  <c r="BH166" i="4"/>
  <c r="BG166" i="4"/>
  <c r="BF166" i="4"/>
  <c r="T166" i="4"/>
  <c r="R166" i="4"/>
  <c r="P166" i="4"/>
  <c r="BK166" i="4"/>
  <c r="J166" i="4"/>
  <c r="BE166" i="4" s="1"/>
  <c r="BI161" i="4"/>
  <c r="BH161" i="4"/>
  <c r="BG161" i="4"/>
  <c r="BF161" i="4"/>
  <c r="T161" i="4"/>
  <c r="R161" i="4"/>
  <c r="P161" i="4"/>
  <c r="BK161" i="4"/>
  <c r="J161" i="4"/>
  <c r="BE161" i="4" s="1"/>
  <c r="BI156" i="4"/>
  <c r="BH156" i="4"/>
  <c r="BG156" i="4"/>
  <c r="BF156" i="4"/>
  <c r="T156" i="4"/>
  <c r="R156" i="4"/>
  <c r="P156" i="4"/>
  <c r="BK156" i="4"/>
  <c r="J156" i="4"/>
  <c r="BE156" i="4" s="1"/>
  <c r="BI151" i="4"/>
  <c r="BH151" i="4"/>
  <c r="BG151" i="4"/>
  <c r="BF151" i="4"/>
  <c r="T151" i="4"/>
  <c r="R151" i="4"/>
  <c r="P151" i="4"/>
  <c r="BK151" i="4"/>
  <c r="J151" i="4"/>
  <c r="BE151" i="4" s="1"/>
  <c r="BI146" i="4"/>
  <c r="BH146" i="4"/>
  <c r="BG146" i="4"/>
  <c r="BF146" i="4"/>
  <c r="T146" i="4"/>
  <c r="R146" i="4"/>
  <c r="P146" i="4"/>
  <c r="BK146" i="4"/>
  <c r="J146" i="4"/>
  <c r="BE146" i="4" s="1"/>
  <c r="BI141" i="4"/>
  <c r="BH141" i="4"/>
  <c r="BG141" i="4"/>
  <c r="BF141" i="4"/>
  <c r="BE141" i="4"/>
  <c r="T141" i="4"/>
  <c r="R141" i="4"/>
  <c r="P141" i="4"/>
  <c r="BK141" i="4"/>
  <c r="J141" i="4"/>
  <c r="BI139" i="4"/>
  <c r="BH139" i="4"/>
  <c r="BG139" i="4"/>
  <c r="BF139" i="4"/>
  <c r="T139" i="4"/>
  <c r="R139" i="4"/>
  <c r="P139" i="4"/>
  <c r="BK139" i="4"/>
  <c r="J139" i="4"/>
  <c r="BE139" i="4" s="1"/>
  <c r="BI134" i="4"/>
  <c r="BH134" i="4"/>
  <c r="BG134" i="4"/>
  <c r="BF134" i="4"/>
  <c r="BE134" i="4"/>
  <c r="T134" i="4"/>
  <c r="R134" i="4"/>
  <c r="P134" i="4"/>
  <c r="BK134" i="4"/>
  <c r="J134" i="4"/>
  <c r="BI132" i="4"/>
  <c r="BH132" i="4"/>
  <c r="BG132" i="4"/>
  <c r="BF132" i="4"/>
  <c r="T132" i="4"/>
  <c r="R132" i="4"/>
  <c r="P132" i="4"/>
  <c r="BK132" i="4"/>
  <c r="J132" i="4"/>
  <c r="BE132" i="4" s="1"/>
  <c r="BI130" i="4"/>
  <c r="BH130" i="4"/>
  <c r="BG130" i="4"/>
  <c r="BF130" i="4"/>
  <c r="T130" i="4"/>
  <c r="R130" i="4"/>
  <c r="P130" i="4"/>
  <c r="BK130" i="4"/>
  <c r="J130" i="4"/>
  <c r="BE130" i="4" s="1"/>
  <c r="BI128" i="4"/>
  <c r="BH128" i="4"/>
  <c r="BG128" i="4"/>
  <c r="BF128" i="4"/>
  <c r="T128" i="4"/>
  <c r="R128" i="4"/>
  <c r="P128" i="4"/>
  <c r="BK128" i="4"/>
  <c r="J128" i="4"/>
  <c r="BE128" i="4" s="1"/>
  <c r="BI123" i="4"/>
  <c r="BH123" i="4"/>
  <c r="BG123" i="4"/>
  <c r="BF123" i="4"/>
  <c r="T123" i="4"/>
  <c r="R123" i="4"/>
  <c r="R122" i="4" s="1"/>
  <c r="P123" i="4"/>
  <c r="BK123" i="4"/>
  <c r="J123" i="4"/>
  <c r="BE123" i="4" s="1"/>
  <c r="BI117" i="4"/>
  <c r="BH117" i="4"/>
  <c r="BG117" i="4"/>
  <c r="BF117" i="4"/>
  <c r="T117" i="4"/>
  <c r="R117" i="4"/>
  <c r="P117" i="4"/>
  <c r="BK117" i="4"/>
  <c r="J117" i="4"/>
  <c r="BE117" i="4" s="1"/>
  <c r="BI112" i="4"/>
  <c r="BH112" i="4"/>
  <c r="BG112" i="4"/>
  <c r="BF112" i="4"/>
  <c r="T112" i="4"/>
  <c r="R112" i="4"/>
  <c r="P112" i="4"/>
  <c r="BK112" i="4"/>
  <c r="J112" i="4"/>
  <c r="BE112" i="4" s="1"/>
  <c r="BI107" i="4"/>
  <c r="BH107" i="4"/>
  <c r="BG107" i="4"/>
  <c r="BF107" i="4"/>
  <c r="T107" i="4"/>
  <c r="R107" i="4"/>
  <c r="R106" i="4" s="1"/>
  <c r="P107" i="4"/>
  <c r="P106" i="4" s="1"/>
  <c r="BK107" i="4"/>
  <c r="J107" i="4"/>
  <c r="BE107" i="4" s="1"/>
  <c r="BI100" i="4"/>
  <c r="BH100" i="4"/>
  <c r="BG100" i="4"/>
  <c r="BF100" i="4"/>
  <c r="T100" i="4"/>
  <c r="R100" i="4"/>
  <c r="P100" i="4"/>
  <c r="BK100" i="4"/>
  <c r="J100" i="4"/>
  <c r="BE100" i="4" s="1"/>
  <c r="BI94" i="4"/>
  <c r="BH94" i="4"/>
  <c r="BG94" i="4"/>
  <c r="BF94" i="4"/>
  <c r="T94" i="4"/>
  <c r="R94" i="4"/>
  <c r="P94" i="4"/>
  <c r="BK94" i="4"/>
  <c r="J94" i="4"/>
  <c r="BE94" i="4" s="1"/>
  <c r="BI88" i="4"/>
  <c r="BH88" i="4"/>
  <c r="BG88" i="4"/>
  <c r="BF88" i="4"/>
  <c r="T88" i="4"/>
  <c r="R88" i="4"/>
  <c r="P88" i="4"/>
  <c r="P87" i="4" s="1"/>
  <c r="P86" i="4" s="1"/>
  <c r="BK88" i="4"/>
  <c r="BK87" i="4" s="1"/>
  <c r="J88" i="4"/>
  <c r="BE88" i="4" s="1"/>
  <c r="F79" i="4"/>
  <c r="E77" i="4"/>
  <c r="F49" i="4"/>
  <c r="E47" i="4"/>
  <c r="J21" i="4"/>
  <c r="E21" i="4"/>
  <c r="J81" i="4" s="1"/>
  <c r="J20" i="4"/>
  <c r="J18" i="4"/>
  <c r="E18" i="4"/>
  <c r="J17" i="4"/>
  <c r="J15" i="4"/>
  <c r="E15" i="4"/>
  <c r="F81" i="4" s="1"/>
  <c r="J14" i="4"/>
  <c r="J12" i="4"/>
  <c r="J49" i="4" s="1"/>
  <c r="E7" i="4"/>
  <c r="E75" i="4" s="1"/>
  <c r="AY53" i="1"/>
  <c r="AX53" i="1"/>
  <c r="BI237" i="3"/>
  <c r="BH237" i="3"/>
  <c r="BG237" i="3"/>
  <c r="BF237" i="3"/>
  <c r="BE237" i="3"/>
  <c r="T237" i="3"/>
  <c r="T236" i="3" s="1"/>
  <c r="R237" i="3"/>
  <c r="R236" i="3" s="1"/>
  <c r="P237" i="3"/>
  <c r="P236" i="3" s="1"/>
  <c r="BK237" i="3"/>
  <c r="BK236" i="3" s="1"/>
  <c r="J236" i="3" s="1"/>
  <c r="J63" i="3" s="1"/>
  <c r="J237" i="3"/>
  <c r="BI234" i="3"/>
  <c r="BH234" i="3"/>
  <c r="BG234" i="3"/>
  <c r="BF234" i="3"/>
  <c r="T234" i="3"/>
  <c r="R234" i="3"/>
  <c r="P234" i="3"/>
  <c r="BK234" i="3"/>
  <c r="J234" i="3"/>
  <c r="BE234" i="3" s="1"/>
  <c r="BI232" i="3"/>
  <c r="BH232" i="3"/>
  <c r="BG232" i="3"/>
  <c r="BF232" i="3"/>
  <c r="T232" i="3"/>
  <c r="R232" i="3"/>
  <c r="P232" i="3"/>
  <c r="BK232" i="3"/>
  <c r="J232" i="3"/>
  <c r="BE232" i="3" s="1"/>
  <c r="BI230" i="3"/>
  <c r="BH230" i="3"/>
  <c r="BG230" i="3"/>
  <c r="BF230" i="3"/>
  <c r="T230" i="3"/>
  <c r="R230" i="3"/>
  <c r="P230" i="3"/>
  <c r="BK230" i="3"/>
  <c r="J230" i="3"/>
  <c r="BE230" i="3" s="1"/>
  <c r="BI228" i="3"/>
  <c r="BH228" i="3"/>
  <c r="BG228" i="3"/>
  <c r="BF228" i="3"/>
  <c r="T228" i="3"/>
  <c r="R228" i="3"/>
  <c r="P228" i="3"/>
  <c r="BK228" i="3"/>
  <c r="J228" i="3"/>
  <c r="BE228" i="3" s="1"/>
  <c r="BI226" i="3"/>
  <c r="BH226" i="3"/>
  <c r="BG226" i="3"/>
  <c r="BF226" i="3"/>
  <c r="BE226" i="3"/>
  <c r="T226" i="3"/>
  <c r="R226" i="3"/>
  <c r="P226" i="3"/>
  <c r="BK226" i="3"/>
  <c r="J226" i="3"/>
  <c r="BI224" i="3"/>
  <c r="BH224" i="3"/>
  <c r="BG224" i="3"/>
  <c r="BF224" i="3"/>
  <c r="T224" i="3"/>
  <c r="R224" i="3"/>
  <c r="P224" i="3"/>
  <c r="BK224" i="3"/>
  <c r="J224" i="3"/>
  <c r="BE224" i="3" s="1"/>
  <c r="BI222" i="3"/>
  <c r="BH222" i="3"/>
  <c r="BG222" i="3"/>
  <c r="BF222" i="3"/>
  <c r="BE222" i="3"/>
  <c r="T222" i="3"/>
  <c r="R222" i="3"/>
  <c r="P222" i="3"/>
  <c r="BK222" i="3"/>
  <c r="J222" i="3"/>
  <c r="BI220" i="3"/>
  <c r="BH220" i="3"/>
  <c r="BG220" i="3"/>
  <c r="BF220" i="3"/>
  <c r="T220" i="3"/>
  <c r="R220" i="3"/>
  <c r="P220" i="3"/>
  <c r="BK220" i="3"/>
  <c r="J220" i="3"/>
  <c r="BE220" i="3" s="1"/>
  <c r="BI218" i="3"/>
  <c r="BH218" i="3"/>
  <c r="BG218" i="3"/>
  <c r="BF218" i="3"/>
  <c r="T218" i="3"/>
  <c r="R218" i="3"/>
  <c r="P218" i="3"/>
  <c r="BK218" i="3"/>
  <c r="J218" i="3"/>
  <c r="BE218" i="3" s="1"/>
  <c r="BI216" i="3"/>
  <c r="BH216" i="3"/>
  <c r="BG216" i="3"/>
  <c r="BF216" i="3"/>
  <c r="T216" i="3"/>
  <c r="R216" i="3"/>
  <c r="P216" i="3"/>
  <c r="BK216" i="3"/>
  <c r="J216" i="3"/>
  <c r="BE216" i="3" s="1"/>
  <c r="BI214" i="3"/>
  <c r="BH214" i="3"/>
  <c r="BG214" i="3"/>
  <c r="BF214" i="3"/>
  <c r="T214" i="3"/>
  <c r="R214" i="3"/>
  <c r="P214" i="3"/>
  <c r="BK214" i="3"/>
  <c r="J214" i="3"/>
  <c r="BE214" i="3" s="1"/>
  <c r="BI212" i="3"/>
  <c r="BH212" i="3"/>
  <c r="BG212" i="3"/>
  <c r="BF212" i="3"/>
  <c r="T212" i="3"/>
  <c r="R212" i="3"/>
  <c r="P212" i="3"/>
  <c r="BK212" i="3"/>
  <c r="J212" i="3"/>
  <c r="BE212" i="3" s="1"/>
  <c r="BI210" i="3"/>
  <c r="BH210" i="3"/>
  <c r="BG210" i="3"/>
  <c r="BF210" i="3"/>
  <c r="BE210" i="3"/>
  <c r="T210" i="3"/>
  <c r="R210" i="3"/>
  <c r="P210" i="3"/>
  <c r="BK210" i="3"/>
  <c r="J210" i="3"/>
  <c r="BI208" i="3"/>
  <c r="BH208" i="3"/>
  <c r="BG208" i="3"/>
  <c r="BF208" i="3"/>
  <c r="T208" i="3"/>
  <c r="R208" i="3"/>
  <c r="P208" i="3"/>
  <c r="BK208" i="3"/>
  <c r="J208" i="3"/>
  <c r="BE208" i="3" s="1"/>
  <c r="BI206" i="3"/>
  <c r="BH206" i="3"/>
  <c r="BG206" i="3"/>
  <c r="BF206" i="3"/>
  <c r="BE206" i="3"/>
  <c r="T206" i="3"/>
  <c r="R206" i="3"/>
  <c r="P206" i="3"/>
  <c r="BK206" i="3"/>
  <c r="J206" i="3"/>
  <c r="BI204" i="3"/>
  <c r="BH204" i="3"/>
  <c r="BG204" i="3"/>
  <c r="BF204" i="3"/>
  <c r="T204" i="3"/>
  <c r="R204" i="3"/>
  <c r="P204" i="3"/>
  <c r="BK204" i="3"/>
  <c r="J204" i="3"/>
  <c r="BE204" i="3" s="1"/>
  <c r="BI202" i="3"/>
  <c r="BH202" i="3"/>
  <c r="BG202" i="3"/>
  <c r="BF202" i="3"/>
  <c r="BE202" i="3"/>
  <c r="T202" i="3"/>
  <c r="R202" i="3"/>
  <c r="P202" i="3"/>
  <c r="BK202" i="3"/>
  <c r="J202" i="3"/>
  <c r="BI200" i="3"/>
  <c r="BH200" i="3"/>
  <c r="BG200" i="3"/>
  <c r="BF200" i="3"/>
  <c r="T200" i="3"/>
  <c r="R200" i="3"/>
  <c r="P200" i="3"/>
  <c r="BK200" i="3"/>
  <c r="J200" i="3"/>
  <c r="BE200" i="3" s="1"/>
  <c r="BI198" i="3"/>
  <c r="BH198" i="3"/>
  <c r="BG198" i="3"/>
  <c r="BF198" i="3"/>
  <c r="T198" i="3"/>
  <c r="R198" i="3"/>
  <c r="P198" i="3"/>
  <c r="BK198" i="3"/>
  <c r="J198" i="3"/>
  <c r="BE198" i="3" s="1"/>
  <c r="BI196" i="3"/>
  <c r="BH196" i="3"/>
  <c r="BG196" i="3"/>
  <c r="BF196" i="3"/>
  <c r="T196" i="3"/>
  <c r="R196" i="3"/>
  <c r="P196" i="3"/>
  <c r="BK196" i="3"/>
  <c r="J196" i="3"/>
  <c r="BE196" i="3" s="1"/>
  <c r="BI194" i="3"/>
  <c r="BH194" i="3"/>
  <c r="BG194" i="3"/>
  <c r="BF194" i="3"/>
  <c r="BE194" i="3"/>
  <c r="T194" i="3"/>
  <c r="R194" i="3"/>
  <c r="P194" i="3"/>
  <c r="BK194" i="3"/>
  <c r="J194" i="3"/>
  <c r="BI192" i="3"/>
  <c r="BH192" i="3"/>
  <c r="BG192" i="3"/>
  <c r="BF192" i="3"/>
  <c r="T192" i="3"/>
  <c r="R192" i="3"/>
  <c r="P192" i="3"/>
  <c r="BK192" i="3"/>
  <c r="J192" i="3"/>
  <c r="BE192" i="3" s="1"/>
  <c r="BI190" i="3"/>
  <c r="BH190" i="3"/>
  <c r="BG190" i="3"/>
  <c r="BF190" i="3"/>
  <c r="BE190" i="3"/>
  <c r="T190" i="3"/>
  <c r="R190" i="3"/>
  <c r="P190" i="3"/>
  <c r="BK190" i="3"/>
  <c r="J190" i="3"/>
  <c r="BI188" i="3"/>
  <c r="BH188" i="3"/>
  <c r="BG188" i="3"/>
  <c r="BF188" i="3"/>
  <c r="T188" i="3"/>
  <c r="R188" i="3"/>
  <c r="P188" i="3"/>
  <c r="BK188" i="3"/>
  <c r="J188" i="3"/>
  <c r="BE188" i="3" s="1"/>
  <c r="BI186" i="3"/>
  <c r="BH186" i="3"/>
  <c r="BG186" i="3"/>
  <c r="BF186" i="3"/>
  <c r="BE186" i="3"/>
  <c r="T186" i="3"/>
  <c r="R186" i="3"/>
  <c r="P186" i="3"/>
  <c r="BK186" i="3"/>
  <c r="J186" i="3"/>
  <c r="BI184" i="3"/>
  <c r="BH184" i="3"/>
  <c r="BG184" i="3"/>
  <c r="BF184" i="3"/>
  <c r="T184" i="3"/>
  <c r="R184" i="3"/>
  <c r="P184" i="3"/>
  <c r="BK184" i="3"/>
  <c r="J184" i="3"/>
  <c r="BE184" i="3" s="1"/>
  <c r="BI182" i="3"/>
  <c r="BH182" i="3"/>
  <c r="BG182" i="3"/>
  <c r="BF182" i="3"/>
  <c r="T182" i="3"/>
  <c r="R182" i="3"/>
  <c r="P182" i="3"/>
  <c r="BK182" i="3"/>
  <c r="J182" i="3"/>
  <c r="BE182" i="3" s="1"/>
  <c r="BI180" i="3"/>
  <c r="BH180" i="3"/>
  <c r="BG180" i="3"/>
  <c r="BF180" i="3"/>
  <c r="T180" i="3"/>
  <c r="R180" i="3"/>
  <c r="P180" i="3"/>
  <c r="BK180" i="3"/>
  <c r="J180" i="3"/>
  <c r="BE180" i="3" s="1"/>
  <c r="BI178" i="3"/>
  <c r="BH178" i="3"/>
  <c r="BG178" i="3"/>
  <c r="BF178" i="3"/>
  <c r="BE178" i="3"/>
  <c r="T178" i="3"/>
  <c r="R178" i="3"/>
  <c r="P178" i="3"/>
  <c r="BK178" i="3"/>
  <c r="J178" i="3"/>
  <c r="BI176" i="3"/>
  <c r="BH176" i="3"/>
  <c r="BG176" i="3"/>
  <c r="BF176" i="3"/>
  <c r="T176" i="3"/>
  <c r="R176" i="3"/>
  <c r="P176" i="3"/>
  <c r="BK176" i="3"/>
  <c r="J176" i="3"/>
  <c r="BE176" i="3" s="1"/>
  <c r="BI174" i="3"/>
  <c r="BH174" i="3"/>
  <c r="BG174" i="3"/>
  <c r="BF174" i="3"/>
  <c r="BE174" i="3"/>
  <c r="T174" i="3"/>
  <c r="R174" i="3"/>
  <c r="P174" i="3"/>
  <c r="BK174" i="3"/>
  <c r="J174" i="3"/>
  <c r="BI172" i="3"/>
  <c r="BH172" i="3"/>
  <c r="BG172" i="3"/>
  <c r="BF172" i="3"/>
  <c r="T172" i="3"/>
  <c r="R172" i="3"/>
  <c r="P172" i="3"/>
  <c r="BK172" i="3"/>
  <c r="J172" i="3"/>
  <c r="BE172" i="3" s="1"/>
  <c r="BI170" i="3"/>
  <c r="BH170" i="3"/>
  <c r="BG170" i="3"/>
  <c r="BF170" i="3"/>
  <c r="T170" i="3"/>
  <c r="R170" i="3"/>
  <c r="P170" i="3"/>
  <c r="BK170" i="3"/>
  <c r="J170" i="3"/>
  <c r="BE170" i="3" s="1"/>
  <c r="BI168" i="3"/>
  <c r="BH168" i="3"/>
  <c r="BG168" i="3"/>
  <c r="BF168" i="3"/>
  <c r="T168" i="3"/>
  <c r="R168" i="3"/>
  <c r="P168" i="3"/>
  <c r="BK168" i="3"/>
  <c r="J168" i="3"/>
  <c r="BE168" i="3" s="1"/>
  <c r="BI166" i="3"/>
  <c r="BH166" i="3"/>
  <c r="BG166" i="3"/>
  <c r="BF166" i="3"/>
  <c r="T166" i="3"/>
  <c r="R166" i="3"/>
  <c r="P166" i="3"/>
  <c r="BK166" i="3"/>
  <c r="J166" i="3"/>
  <c r="BE166" i="3" s="1"/>
  <c r="BI163" i="3"/>
  <c r="BH163" i="3"/>
  <c r="BG163" i="3"/>
  <c r="BF163" i="3"/>
  <c r="T163" i="3"/>
  <c r="R163" i="3"/>
  <c r="P163" i="3"/>
  <c r="BK163" i="3"/>
  <c r="J163" i="3"/>
  <c r="BE163" i="3" s="1"/>
  <c r="BI161" i="3"/>
  <c r="BH161" i="3"/>
  <c r="BG161" i="3"/>
  <c r="BF161" i="3"/>
  <c r="T161" i="3"/>
  <c r="R161" i="3"/>
  <c r="P161" i="3"/>
  <c r="BK161" i="3"/>
  <c r="J161" i="3"/>
  <c r="BE161" i="3" s="1"/>
  <c r="BI159" i="3"/>
  <c r="BH159" i="3"/>
  <c r="BG159" i="3"/>
  <c r="BF159" i="3"/>
  <c r="T159" i="3"/>
  <c r="R159" i="3"/>
  <c r="P159" i="3"/>
  <c r="BK159" i="3"/>
  <c r="J159" i="3"/>
  <c r="BE159" i="3" s="1"/>
  <c r="BI157" i="3"/>
  <c r="BH157" i="3"/>
  <c r="BG157" i="3"/>
  <c r="BF157" i="3"/>
  <c r="T157" i="3"/>
  <c r="R157" i="3"/>
  <c r="P157" i="3"/>
  <c r="BK157" i="3"/>
  <c r="J157" i="3"/>
  <c r="BE157" i="3" s="1"/>
  <c r="BI155" i="3"/>
  <c r="BH155" i="3"/>
  <c r="BG155" i="3"/>
  <c r="BF155" i="3"/>
  <c r="T155" i="3"/>
  <c r="R155" i="3"/>
  <c r="P155" i="3"/>
  <c r="BK155" i="3"/>
  <c r="J155" i="3"/>
  <c r="BE155" i="3" s="1"/>
  <c r="BI153" i="3"/>
  <c r="BH153" i="3"/>
  <c r="BG153" i="3"/>
  <c r="BF153" i="3"/>
  <c r="T153" i="3"/>
  <c r="R153" i="3"/>
  <c r="P153" i="3"/>
  <c r="BK153" i="3"/>
  <c r="J153" i="3"/>
  <c r="BE153" i="3" s="1"/>
  <c r="BI151" i="3"/>
  <c r="BH151" i="3"/>
  <c r="BG151" i="3"/>
  <c r="BF151" i="3"/>
  <c r="T151" i="3"/>
  <c r="R151" i="3"/>
  <c r="P151" i="3"/>
  <c r="BK151" i="3"/>
  <c r="J151" i="3"/>
  <c r="BE151" i="3" s="1"/>
  <c r="BI149" i="3"/>
  <c r="BH149" i="3"/>
  <c r="BG149" i="3"/>
  <c r="BF149" i="3"/>
  <c r="T149" i="3"/>
  <c r="R149" i="3"/>
  <c r="P149" i="3"/>
  <c r="BK149" i="3"/>
  <c r="J149" i="3"/>
  <c r="BE149" i="3" s="1"/>
  <c r="BI147" i="3"/>
  <c r="BH147" i="3"/>
  <c r="BG147" i="3"/>
  <c r="BF147" i="3"/>
  <c r="T147" i="3"/>
  <c r="R147" i="3"/>
  <c r="P147" i="3"/>
  <c r="BK147" i="3"/>
  <c r="J147" i="3"/>
  <c r="BE147" i="3" s="1"/>
  <c r="BI145" i="3"/>
  <c r="BH145" i="3"/>
  <c r="BG145" i="3"/>
  <c r="BF145" i="3"/>
  <c r="T145" i="3"/>
  <c r="R145" i="3"/>
  <c r="P145" i="3"/>
  <c r="BK145" i="3"/>
  <c r="J145" i="3"/>
  <c r="BE145" i="3" s="1"/>
  <c r="BI143" i="3"/>
  <c r="BH143" i="3"/>
  <c r="BG143" i="3"/>
  <c r="BF143" i="3"/>
  <c r="T143" i="3"/>
  <c r="R143" i="3"/>
  <c r="P143" i="3"/>
  <c r="BK143" i="3"/>
  <c r="J143" i="3"/>
  <c r="BE143" i="3" s="1"/>
  <c r="BI141" i="3"/>
  <c r="BH141" i="3"/>
  <c r="BG141" i="3"/>
  <c r="BF141" i="3"/>
  <c r="T141" i="3"/>
  <c r="R141" i="3"/>
  <c r="P141" i="3"/>
  <c r="BK141" i="3"/>
  <c r="J141" i="3"/>
  <c r="BE141" i="3" s="1"/>
  <c r="BI139" i="3"/>
  <c r="BH139" i="3"/>
  <c r="BG139" i="3"/>
  <c r="BF139" i="3"/>
  <c r="T139" i="3"/>
  <c r="R139" i="3"/>
  <c r="P139" i="3"/>
  <c r="BK139" i="3"/>
  <c r="J139" i="3"/>
  <c r="BE139" i="3" s="1"/>
  <c r="BI137" i="3"/>
  <c r="BH137" i="3"/>
  <c r="BG137" i="3"/>
  <c r="BF137" i="3"/>
  <c r="T137" i="3"/>
  <c r="R137" i="3"/>
  <c r="P137" i="3"/>
  <c r="BK137" i="3"/>
  <c r="J137" i="3"/>
  <c r="BE137" i="3" s="1"/>
  <c r="BI135" i="3"/>
  <c r="BH135" i="3"/>
  <c r="BG135" i="3"/>
  <c r="BF135" i="3"/>
  <c r="T135" i="3"/>
  <c r="R135" i="3"/>
  <c r="P135" i="3"/>
  <c r="BK135" i="3"/>
  <c r="J135" i="3"/>
  <c r="BE135" i="3" s="1"/>
  <c r="BI133" i="3"/>
  <c r="BH133" i="3"/>
  <c r="BG133" i="3"/>
  <c r="BF133" i="3"/>
  <c r="T133" i="3"/>
  <c r="R133" i="3"/>
  <c r="P133" i="3"/>
  <c r="BK133" i="3"/>
  <c r="J133" i="3"/>
  <c r="BE133" i="3" s="1"/>
  <c r="BI131" i="3"/>
  <c r="BH131" i="3"/>
  <c r="BG131" i="3"/>
  <c r="BF131" i="3"/>
  <c r="T131" i="3"/>
  <c r="T130" i="3" s="1"/>
  <c r="R131" i="3"/>
  <c r="P131" i="3"/>
  <c r="BK131" i="3"/>
  <c r="J131" i="3"/>
  <c r="BE131" i="3" s="1"/>
  <c r="BI128" i="3"/>
  <c r="BH128" i="3"/>
  <c r="BG128" i="3"/>
  <c r="BF128" i="3"/>
  <c r="T128" i="3"/>
  <c r="R128" i="3"/>
  <c r="P128" i="3"/>
  <c r="BK128" i="3"/>
  <c r="J128" i="3"/>
  <c r="BE128" i="3" s="1"/>
  <c r="BI126" i="3"/>
  <c r="BH126" i="3"/>
  <c r="BG126" i="3"/>
  <c r="BF126" i="3"/>
  <c r="T126" i="3"/>
  <c r="R126" i="3"/>
  <c r="P126" i="3"/>
  <c r="BK126" i="3"/>
  <c r="J126" i="3"/>
  <c r="BE126" i="3" s="1"/>
  <c r="BI124" i="3"/>
  <c r="BH124" i="3"/>
  <c r="BG124" i="3"/>
  <c r="BF124" i="3"/>
  <c r="T124" i="3"/>
  <c r="R124" i="3"/>
  <c r="P124" i="3"/>
  <c r="BK124" i="3"/>
  <c r="J124" i="3"/>
  <c r="BE124" i="3" s="1"/>
  <c r="BI122" i="3"/>
  <c r="BH122" i="3"/>
  <c r="BG122" i="3"/>
  <c r="BF122" i="3"/>
  <c r="BE122" i="3"/>
  <c r="T122" i="3"/>
  <c r="R122" i="3"/>
  <c r="P122" i="3"/>
  <c r="BK122" i="3"/>
  <c r="J122" i="3"/>
  <c r="BI120" i="3"/>
  <c r="BH120" i="3"/>
  <c r="BG120" i="3"/>
  <c r="BF120" i="3"/>
  <c r="T120" i="3"/>
  <c r="R120" i="3"/>
  <c r="P120" i="3"/>
  <c r="BK120" i="3"/>
  <c r="J120" i="3"/>
  <c r="BE120" i="3" s="1"/>
  <c r="BI118" i="3"/>
  <c r="BH118" i="3"/>
  <c r="BG118" i="3"/>
  <c r="BF118" i="3"/>
  <c r="BE118" i="3"/>
  <c r="T118" i="3"/>
  <c r="R118" i="3"/>
  <c r="P118" i="3"/>
  <c r="BK118" i="3"/>
  <c r="J118" i="3"/>
  <c r="BI116" i="3"/>
  <c r="BH116" i="3"/>
  <c r="BG116" i="3"/>
  <c r="BF116" i="3"/>
  <c r="T116" i="3"/>
  <c r="R116" i="3"/>
  <c r="P116" i="3"/>
  <c r="BK116" i="3"/>
  <c r="J116" i="3"/>
  <c r="BE116" i="3" s="1"/>
  <c r="BI114" i="3"/>
  <c r="BH114" i="3"/>
  <c r="BG114" i="3"/>
  <c r="BF114" i="3"/>
  <c r="BE114" i="3"/>
  <c r="T114" i="3"/>
  <c r="R114" i="3"/>
  <c r="P114" i="3"/>
  <c r="BK114" i="3"/>
  <c r="J114" i="3"/>
  <c r="BI112" i="3"/>
  <c r="BH112" i="3"/>
  <c r="BG112" i="3"/>
  <c r="BF112" i="3"/>
  <c r="T112" i="3"/>
  <c r="R112" i="3"/>
  <c r="P112" i="3"/>
  <c r="BK112" i="3"/>
  <c r="J112" i="3"/>
  <c r="BE112" i="3" s="1"/>
  <c r="BI110" i="3"/>
  <c r="BH110" i="3"/>
  <c r="BG110" i="3"/>
  <c r="BF110" i="3"/>
  <c r="T110" i="3"/>
  <c r="R110" i="3"/>
  <c r="P110" i="3"/>
  <c r="BK110" i="3"/>
  <c r="J110" i="3"/>
  <c r="BE110" i="3" s="1"/>
  <c r="BI108" i="3"/>
  <c r="BH108" i="3"/>
  <c r="BG108" i="3"/>
  <c r="BF108" i="3"/>
  <c r="T108" i="3"/>
  <c r="R108" i="3"/>
  <c r="P108" i="3"/>
  <c r="BK108" i="3"/>
  <c r="J108" i="3"/>
  <c r="BE108" i="3" s="1"/>
  <c r="BI106" i="3"/>
  <c r="BH106" i="3"/>
  <c r="BG106" i="3"/>
  <c r="BF106" i="3"/>
  <c r="BE106" i="3"/>
  <c r="T106" i="3"/>
  <c r="R106" i="3"/>
  <c r="P106" i="3"/>
  <c r="BK106" i="3"/>
  <c r="J106" i="3"/>
  <c r="BI104" i="3"/>
  <c r="BH104" i="3"/>
  <c r="BG104" i="3"/>
  <c r="BF104" i="3"/>
  <c r="T104" i="3"/>
  <c r="R104" i="3"/>
  <c r="P104" i="3"/>
  <c r="BK104" i="3"/>
  <c r="J104" i="3"/>
  <c r="BE104" i="3" s="1"/>
  <c r="BI102" i="3"/>
  <c r="BH102" i="3"/>
  <c r="BG102" i="3"/>
  <c r="BF102" i="3"/>
  <c r="BE102" i="3"/>
  <c r="T102" i="3"/>
  <c r="R102" i="3"/>
  <c r="P102" i="3"/>
  <c r="BK102" i="3"/>
  <c r="J102" i="3"/>
  <c r="BI100" i="3"/>
  <c r="BH100" i="3"/>
  <c r="BG100" i="3"/>
  <c r="BF100" i="3"/>
  <c r="T100" i="3"/>
  <c r="R100" i="3"/>
  <c r="P100" i="3"/>
  <c r="BK100" i="3"/>
  <c r="J100" i="3"/>
  <c r="BE100" i="3" s="1"/>
  <c r="BI98" i="3"/>
  <c r="BH98" i="3"/>
  <c r="BG98" i="3"/>
  <c r="BF98" i="3"/>
  <c r="BE98" i="3"/>
  <c r="T98" i="3"/>
  <c r="R98" i="3"/>
  <c r="P98" i="3"/>
  <c r="BK98" i="3"/>
  <c r="J98" i="3"/>
  <c r="BI96" i="3"/>
  <c r="BH96" i="3"/>
  <c r="BG96" i="3"/>
  <c r="BF96" i="3"/>
  <c r="T96" i="3"/>
  <c r="R96" i="3"/>
  <c r="P96" i="3"/>
  <c r="BK96" i="3"/>
  <c r="J96" i="3"/>
  <c r="BE96" i="3" s="1"/>
  <c r="BI94" i="3"/>
  <c r="BH94" i="3"/>
  <c r="BG94" i="3"/>
  <c r="BF94" i="3"/>
  <c r="T94" i="3"/>
  <c r="R94" i="3"/>
  <c r="R93" i="3" s="1"/>
  <c r="P94" i="3"/>
  <c r="BK94" i="3"/>
  <c r="J94" i="3"/>
  <c r="BE94" i="3" s="1"/>
  <c r="BI90" i="3"/>
  <c r="BH90" i="3"/>
  <c r="BG90" i="3"/>
  <c r="BF90" i="3"/>
  <c r="BE90" i="3"/>
  <c r="T90" i="3"/>
  <c r="R90" i="3"/>
  <c r="P90" i="3"/>
  <c r="BK90" i="3"/>
  <c r="J90" i="3"/>
  <c r="BI88" i="3"/>
  <c r="BH88" i="3"/>
  <c r="BG88" i="3"/>
  <c r="BF88" i="3"/>
  <c r="T88" i="3"/>
  <c r="R88" i="3"/>
  <c r="P88" i="3"/>
  <c r="BK88" i="3"/>
  <c r="J88" i="3"/>
  <c r="BE88" i="3" s="1"/>
  <c r="BI86" i="3"/>
  <c r="BH86" i="3"/>
  <c r="F33" i="3" s="1"/>
  <c r="BC53" i="1" s="1"/>
  <c r="BG86" i="3"/>
  <c r="BF86" i="3"/>
  <c r="T86" i="3"/>
  <c r="T85" i="3" s="1"/>
  <c r="T84" i="3" s="1"/>
  <c r="R86" i="3"/>
  <c r="P86" i="3"/>
  <c r="BK86" i="3"/>
  <c r="J86" i="3"/>
  <c r="BE86" i="3" s="1"/>
  <c r="F30" i="3" s="1"/>
  <c r="AZ53" i="1" s="1"/>
  <c r="J79" i="3"/>
  <c r="F79" i="3"/>
  <c r="J77" i="3"/>
  <c r="F77" i="3"/>
  <c r="E75" i="3"/>
  <c r="J51" i="3"/>
  <c r="F51" i="3"/>
  <c r="F49" i="3"/>
  <c r="E47" i="3"/>
  <c r="J18" i="3"/>
  <c r="E18" i="3"/>
  <c r="F80" i="3" s="1"/>
  <c r="J17" i="3"/>
  <c r="J12" i="3"/>
  <c r="J49" i="3" s="1"/>
  <c r="E7" i="3"/>
  <c r="E45" i="3" s="1"/>
  <c r="AY52" i="1"/>
  <c r="AX52" i="1"/>
  <c r="BI988" i="2"/>
  <c r="BH988" i="2"/>
  <c r="BG988" i="2"/>
  <c r="BF988" i="2"/>
  <c r="T988" i="2"/>
  <c r="T987" i="2" s="1"/>
  <c r="T986" i="2" s="1"/>
  <c r="R988" i="2"/>
  <c r="R987" i="2" s="1"/>
  <c r="R986" i="2" s="1"/>
  <c r="P988" i="2"/>
  <c r="P987" i="2" s="1"/>
  <c r="P986" i="2" s="1"/>
  <c r="BK988" i="2"/>
  <c r="BK987" i="2" s="1"/>
  <c r="J988" i="2"/>
  <c r="BE988" i="2" s="1"/>
  <c r="BI982" i="2"/>
  <c r="BH982" i="2"/>
  <c r="BG982" i="2"/>
  <c r="BF982" i="2"/>
  <c r="T982" i="2"/>
  <c r="R982" i="2"/>
  <c r="P982" i="2"/>
  <c r="BK982" i="2"/>
  <c r="J982" i="2"/>
  <c r="BE982" i="2" s="1"/>
  <c r="BI971" i="2"/>
  <c r="BH971" i="2"/>
  <c r="BG971" i="2"/>
  <c r="BF971" i="2"/>
  <c r="T971" i="2"/>
  <c r="R971" i="2"/>
  <c r="R966" i="2" s="1"/>
  <c r="P971" i="2"/>
  <c r="BK971" i="2"/>
  <c r="J971" i="2"/>
  <c r="BE971" i="2" s="1"/>
  <c r="BI967" i="2"/>
  <c r="BH967" i="2"/>
  <c r="BG967" i="2"/>
  <c r="BF967" i="2"/>
  <c r="T967" i="2"/>
  <c r="T966" i="2" s="1"/>
  <c r="R967" i="2"/>
  <c r="P967" i="2"/>
  <c r="BK967" i="2"/>
  <c r="BK966" i="2" s="1"/>
  <c r="J966" i="2" s="1"/>
  <c r="J80" i="2" s="1"/>
  <c r="J967" i="2"/>
  <c r="BE967" i="2" s="1"/>
  <c r="BI964" i="2"/>
  <c r="BH964" i="2"/>
  <c r="BG964" i="2"/>
  <c r="BF964" i="2"/>
  <c r="T964" i="2"/>
  <c r="R964" i="2"/>
  <c r="P964" i="2"/>
  <c r="BK964" i="2"/>
  <c r="J964" i="2"/>
  <c r="BE964" i="2" s="1"/>
  <c r="BI957" i="2"/>
  <c r="BH957" i="2"/>
  <c r="BG957" i="2"/>
  <c r="BF957" i="2"/>
  <c r="T957" i="2"/>
  <c r="R957" i="2"/>
  <c r="P957" i="2"/>
  <c r="BK957" i="2"/>
  <c r="J957" i="2"/>
  <c r="BE957" i="2" s="1"/>
  <c r="BI951" i="2"/>
  <c r="BH951" i="2"/>
  <c r="BG951" i="2"/>
  <c r="BF951" i="2"/>
  <c r="T951" i="2"/>
  <c r="R951" i="2"/>
  <c r="P951" i="2"/>
  <c r="BK951" i="2"/>
  <c r="J951" i="2"/>
  <c r="BE951" i="2" s="1"/>
  <c r="BI945" i="2"/>
  <c r="BH945" i="2"/>
  <c r="BG945" i="2"/>
  <c r="BF945" i="2"/>
  <c r="BE945" i="2"/>
  <c r="T945" i="2"/>
  <c r="R945" i="2"/>
  <c r="P945" i="2"/>
  <c r="BK945" i="2"/>
  <c r="J945" i="2"/>
  <c r="BI939" i="2"/>
  <c r="BH939" i="2"/>
  <c r="BG939" i="2"/>
  <c r="BF939" i="2"/>
  <c r="T939" i="2"/>
  <c r="R939" i="2"/>
  <c r="R938" i="2" s="1"/>
  <c r="P939" i="2"/>
  <c r="BK939" i="2"/>
  <c r="J939" i="2"/>
  <c r="BE939" i="2" s="1"/>
  <c r="BI936" i="2"/>
  <c r="BH936" i="2"/>
  <c r="BG936" i="2"/>
  <c r="BF936" i="2"/>
  <c r="T936" i="2"/>
  <c r="R936" i="2"/>
  <c r="P936" i="2"/>
  <c r="BK936" i="2"/>
  <c r="J936" i="2"/>
  <c r="BE936" i="2" s="1"/>
  <c r="BI935" i="2"/>
  <c r="BH935" i="2"/>
  <c r="BG935" i="2"/>
  <c r="BF935" i="2"/>
  <c r="T935" i="2"/>
  <c r="R935" i="2"/>
  <c r="P935" i="2"/>
  <c r="BK935" i="2"/>
  <c r="J935" i="2"/>
  <c r="BE935" i="2" s="1"/>
  <c r="BI934" i="2"/>
  <c r="BH934" i="2"/>
  <c r="BG934" i="2"/>
  <c r="BF934" i="2"/>
  <c r="T934" i="2"/>
  <c r="R934" i="2"/>
  <c r="P934" i="2"/>
  <c r="BK934" i="2"/>
  <c r="J934" i="2"/>
  <c r="BE934" i="2" s="1"/>
  <c r="BI929" i="2"/>
  <c r="BH929" i="2"/>
  <c r="BG929" i="2"/>
  <c r="BF929" i="2"/>
  <c r="T929" i="2"/>
  <c r="R929" i="2"/>
  <c r="P929" i="2"/>
  <c r="BK929" i="2"/>
  <c r="J929" i="2"/>
  <c r="BE929" i="2" s="1"/>
  <c r="BI925" i="2"/>
  <c r="BH925" i="2"/>
  <c r="BG925" i="2"/>
  <c r="BF925" i="2"/>
  <c r="T925" i="2"/>
  <c r="R925" i="2"/>
  <c r="P925" i="2"/>
  <c r="BK925" i="2"/>
  <c r="J925" i="2"/>
  <c r="BE925" i="2" s="1"/>
  <c r="BI920" i="2"/>
  <c r="BH920" i="2"/>
  <c r="BG920" i="2"/>
  <c r="BF920" i="2"/>
  <c r="T920" i="2"/>
  <c r="R920" i="2"/>
  <c r="P920" i="2"/>
  <c r="BK920" i="2"/>
  <c r="J920" i="2"/>
  <c r="BE920" i="2" s="1"/>
  <c r="BI905" i="2"/>
  <c r="BH905" i="2"/>
  <c r="BG905" i="2"/>
  <c r="BF905" i="2"/>
  <c r="T905" i="2"/>
  <c r="R905" i="2"/>
  <c r="P905" i="2"/>
  <c r="BK905" i="2"/>
  <c r="J905" i="2"/>
  <c r="BE905" i="2" s="1"/>
  <c r="BI888" i="2"/>
  <c r="BH888" i="2"/>
  <c r="BG888" i="2"/>
  <c r="BF888" i="2"/>
  <c r="T888" i="2"/>
  <c r="R888" i="2"/>
  <c r="R887" i="2" s="1"/>
  <c r="P888" i="2"/>
  <c r="BK888" i="2"/>
  <c r="J888" i="2"/>
  <c r="BE888" i="2" s="1"/>
  <c r="BI885" i="2"/>
  <c r="BH885" i="2"/>
  <c r="BG885" i="2"/>
  <c r="BF885" i="2"/>
  <c r="T885" i="2"/>
  <c r="R885" i="2"/>
  <c r="P885" i="2"/>
  <c r="BK885" i="2"/>
  <c r="J885" i="2"/>
  <c r="BE885" i="2" s="1"/>
  <c r="BI878" i="2"/>
  <c r="BH878" i="2"/>
  <c r="BG878" i="2"/>
  <c r="BF878" i="2"/>
  <c r="BE878" i="2"/>
  <c r="T878" i="2"/>
  <c r="R878" i="2"/>
  <c r="P878" i="2"/>
  <c r="BK878" i="2"/>
  <c r="J878" i="2"/>
  <c r="BI872" i="2"/>
  <c r="BH872" i="2"/>
  <c r="BG872" i="2"/>
  <c r="BF872" i="2"/>
  <c r="T872" i="2"/>
  <c r="R872" i="2"/>
  <c r="P872" i="2"/>
  <c r="BK872" i="2"/>
  <c r="J872" i="2"/>
  <c r="BE872" i="2" s="1"/>
  <c r="BI867" i="2"/>
  <c r="BH867" i="2"/>
  <c r="BG867" i="2"/>
  <c r="BF867" i="2"/>
  <c r="BE867" i="2"/>
  <c r="T867" i="2"/>
  <c r="R867" i="2"/>
  <c r="P867" i="2"/>
  <c r="BK867" i="2"/>
  <c r="J867" i="2"/>
  <c r="BI862" i="2"/>
  <c r="BH862" i="2"/>
  <c r="BG862" i="2"/>
  <c r="BF862" i="2"/>
  <c r="T862" i="2"/>
  <c r="R862" i="2"/>
  <c r="P862" i="2"/>
  <c r="BK862" i="2"/>
  <c r="J862" i="2"/>
  <c r="BE862" i="2" s="1"/>
  <c r="BI858" i="2"/>
  <c r="BH858" i="2"/>
  <c r="BG858" i="2"/>
  <c r="BF858" i="2"/>
  <c r="T858" i="2"/>
  <c r="R858" i="2"/>
  <c r="P858" i="2"/>
  <c r="BK858" i="2"/>
  <c r="J858" i="2"/>
  <c r="BE858" i="2" s="1"/>
  <c r="BI854" i="2"/>
  <c r="BH854" i="2"/>
  <c r="BG854" i="2"/>
  <c r="BF854" i="2"/>
  <c r="T854" i="2"/>
  <c r="R854" i="2"/>
  <c r="P854" i="2"/>
  <c r="BK854" i="2"/>
  <c r="J854" i="2"/>
  <c r="BE854" i="2" s="1"/>
  <c r="BI850" i="2"/>
  <c r="BH850" i="2"/>
  <c r="BG850" i="2"/>
  <c r="BF850" i="2"/>
  <c r="T850" i="2"/>
  <c r="R850" i="2"/>
  <c r="P850" i="2"/>
  <c r="BK850" i="2"/>
  <c r="J850" i="2"/>
  <c r="BE850" i="2" s="1"/>
  <c r="BI844" i="2"/>
  <c r="BH844" i="2"/>
  <c r="BG844" i="2"/>
  <c r="BF844" i="2"/>
  <c r="T844" i="2"/>
  <c r="R844" i="2"/>
  <c r="P844" i="2"/>
  <c r="BK844" i="2"/>
  <c r="J844" i="2"/>
  <c r="BE844" i="2" s="1"/>
  <c r="BI841" i="2"/>
  <c r="BH841" i="2"/>
  <c r="BG841" i="2"/>
  <c r="BF841" i="2"/>
  <c r="T841" i="2"/>
  <c r="R841" i="2"/>
  <c r="P841" i="2"/>
  <c r="BK841" i="2"/>
  <c r="J841" i="2"/>
  <c r="BE841" i="2" s="1"/>
  <c r="BI826" i="2"/>
  <c r="BH826" i="2"/>
  <c r="BG826" i="2"/>
  <c r="BF826" i="2"/>
  <c r="T826" i="2"/>
  <c r="R826" i="2"/>
  <c r="P826" i="2"/>
  <c r="BK826" i="2"/>
  <c r="J826" i="2"/>
  <c r="BE826" i="2" s="1"/>
  <c r="BI822" i="2"/>
  <c r="BH822" i="2"/>
  <c r="BG822" i="2"/>
  <c r="BF822" i="2"/>
  <c r="T822" i="2"/>
  <c r="R822" i="2"/>
  <c r="P822" i="2"/>
  <c r="BK822" i="2"/>
  <c r="J822" i="2"/>
  <c r="BE822" i="2" s="1"/>
  <c r="BI818" i="2"/>
  <c r="BH818" i="2"/>
  <c r="BG818" i="2"/>
  <c r="BF818" i="2"/>
  <c r="T818" i="2"/>
  <c r="R818" i="2"/>
  <c r="P818" i="2"/>
  <c r="BK818" i="2"/>
  <c r="J818" i="2"/>
  <c r="BE818" i="2" s="1"/>
  <c r="BI815" i="2"/>
  <c r="BH815" i="2"/>
  <c r="BG815" i="2"/>
  <c r="BF815" i="2"/>
  <c r="T815" i="2"/>
  <c r="R815" i="2"/>
  <c r="P815" i="2"/>
  <c r="BK815" i="2"/>
  <c r="J815" i="2"/>
  <c r="BE815" i="2" s="1"/>
  <c r="BI804" i="2"/>
  <c r="BH804" i="2"/>
  <c r="BG804" i="2"/>
  <c r="BF804" i="2"/>
  <c r="T804" i="2"/>
  <c r="R804" i="2"/>
  <c r="P804" i="2"/>
  <c r="BK804" i="2"/>
  <c r="J804" i="2"/>
  <c r="BE804" i="2" s="1"/>
  <c r="BI797" i="2"/>
  <c r="BH797" i="2"/>
  <c r="BG797" i="2"/>
  <c r="BF797" i="2"/>
  <c r="BE797" i="2"/>
  <c r="T797" i="2"/>
  <c r="R797" i="2"/>
  <c r="P797" i="2"/>
  <c r="BK797" i="2"/>
  <c r="BK796" i="2" s="1"/>
  <c r="J796" i="2" s="1"/>
  <c r="J76" i="2" s="1"/>
  <c r="J797" i="2"/>
  <c r="BI794" i="2"/>
  <c r="BH794" i="2"/>
  <c r="BG794" i="2"/>
  <c r="BF794" i="2"/>
  <c r="BE794" i="2"/>
  <c r="T794" i="2"/>
  <c r="R794" i="2"/>
  <c r="P794" i="2"/>
  <c r="BK794" i="2"/>
  <c r="J794" i="2"/>
  <c r="BI789" i="2"/>
  <c r="BH789" i="2"/>
  <c r="BG789" i="2"/>
  <c r="BF789" i="2"/>
  <c r="T789" i="2"/>
  <c r="R789" i="2"/>
  <c r="P789" i="2"/>
  <c r="BK789" i="2"/>
  <c r="J789" i="2"/>
  <c r="BE789" i="2" s="1"/>
  <c r="BI785" i="2"/>
  <c r="BH785" i="2"/>
  <c r="BG785" i="2"/>
  <c r="BF785" i="2"/>
  <c r="BE785" i="2"/>
  <c r="T785" i="2"/>
  <c r="R785" i="2"/>
  <c r="P785" i="2"/>
  <c r="P784" i="2" s="1"/>
  <c r="BK785" i="2"/>
  <c r="BK784" i="2" s="1"/>
  <c r="J784" i="2" s="1"/>
  <c r="J75" i="2" s="1"/>
  <c r="J785" i="2"/>
  <c r="BI782" i="2"/>
  <c r="BH782" i="2"/>
  <c r="BG782" i="2"/>
  <c r="BF782" i="2"/>
  <c r="T782" i="2"/>
  <c r="R782" i="2"/>
  <c r="P782" i="2"/>
  <c r="BK782" i="2"/>
  <c r="J782" i="2"/>
  <c r="BE782" i="2" s="1"/>
  <c r="BI777" i="2"/>
  <c r="BH777" i="2"/>
  <c r="BG777" i="2"/>
  <c r="BF777" i="2"/>
  <c r="BE777" i="2"/>
  <c r="T777" i="2"/>
  <c r="R777" i="2"/>
  <c r="P777" i="2"/>
  <c r="BK777" i="2"/>
  <c r="J777" i="2"/>
  <c r="BI773" i="2"/>
  <c r="BH773" i="2"/>
  <c r="BG773" i="2"/>
  <c r="BF773" i="2"/>
  <c r="T773" i="2"/>
  <c r="R773" i="2"/>
  <c r="P773" i="2"/>
  <c r="BK773" i="2"/>
  <c r="J773" i="2"/>
  <c r="BE773" i="2" s="1"/>
  <c r="BI771" i="2"/>
  <c r="BH771" i="2"/>
  <c r="BG771" i="2"/>
  <c r="BF771" i="2"/>
  <c r="T771" i="2"/>
  <c r="R771" i="2"/>
  <c r="P771" i="2"/>
  <c r="BK771" i="2"/>
  <c r="J771" i="2"/>
  <c r="BE771" i="2" s="1"/>
  <c r="BI769" i="2"/>
  <c r="BH769" i="2"/>
  <c r="BG769" i="2"/>
  <c r="BF769" i="2"/>
  <c r="T769" i="2"/>
  <c r="R769" i="2"/>
  <c r="P769" i="2"/>
  <c r="BK769" i="2"/>
  <c r="J769" i="2"/>
  <c r="BE769" i="2" s="1"/>
  <c r="BI766" i="2"/>
  <c r="BH766" i="2"/>
  <c r="BG766" i="2"/>
  <c r="BF766" i="2"/>
  <c r="BE766" i="2"/>
  <c r="T766" i="2"/>
  <c r="R766" i="2"/>
  <c r="P766" i="2"/>
  <c r="BK766" i="2"/>
  <c r="J766" i="2"/>
  <c r="BI764" i="2"/>
  <c r="BH764" i="2"/>
  <c r="BG764" i="2"/>
  <c r="BF764" i="2"/>
  <c r="T764" i="2"/>
  <c r="R764" i="2"/>
  <c r="P764" i="2"/>
  <c r="BK764" i="2"/>
  <c r="J764" i="2"/>
  <c r="BE764" i="2" s="1"/>
  <c r="BI762" i="2"/>
  <c r="BH762" i="2"/>
  <c r="BG762" i="2"/>
  <c r="BF762" i="2"/>
  <c r="BE762" i="2"/>
  <c r="T762" i="2"/>
  <c r="R762" i="2"/>
  <c r="P762" i="2"/>
  <c r="BK762" i="2"/>
  <c r="J762" i="2"/>
  <c r="BI758" i="2"/>
  <c r="BH758" i="2"/>
  <c r="BG758" i="2"/>
  <c r="BF758" i="2"/>
  <c r="T758" i="2"/>
  <c r="R758" i="2"/>
  <c r="R757" i="2" s="1"/>
  <c r="P758" i="2"/>
  <c r="BK758" i="2"/>
  <c r="J758" i="2"/>
  <c r="BE758" i="2" s="1"/>
  <c r="BI755" i="2"/>
  <c r="BH755" i="2"/>
  <c r="BG755" i="2"/>
  <c r="BF755" i="2"/>
  <c r="T755" i="2"/>
  <c r="R755" i="2"/>
  <c r="P755" i="2"/>
  <c r="BK755" i="2"/>
  <c r="J755" i="2"/>
  <c r="BE755" i="2" s="1"/>
  <c r="BI750" i="2"/>
  <c r="BH750" i="2"/>
  <c r="BG750" i="2"/>
  <c r="BF750" i="2"/>
  <c r="BE750" i="2"/>
  <c r="T750" i="2"/>
  <c r="R750" i="2"/>
  <c r="P750" i="2"/>
  <c r="BK750" i="2"/>
  <c r="J750" i="2"/>
  <c r="BI745" i="2"/>
  <c r="BH745" i="2"/>
  <c r="BG745" i="2"/>
  <c r="BF745" i="2"/>
  <c r="T745" i="2"/>
  <c r="R745" i="2"/>
  <c r="R744" i="2" s="1"/>
  <c r="P745" i="2"/>
  <c r="BK745" i="2"/>
  <c r="J745" i="2"/>
  <c r="BE745" i="2" s="1"/>
  <c r="BI742" i="2"/>
  <c r="BH742" i="2"/>
  <c r="BG742" i="2"/>
  <c r="BF742" i="2"/>
  <c r="BE742" i="2"/>
  <c r="T742" i="2"/>
  <c r="R742" i="2"/>
  <c r="P742" i="2"/>
  <c r="BK742" i="2"/>
  <c r="J742" i="2"/>
  <c r="BI737" i="2"/>
  <c r="BH737" i="2"/>
  <c r="BG737" i="2"/>
  <c r="BF737" i="2"/>
  <c r="T737" i="2"/>
  <c r="R737" i="2"/>
  <c r="P737" i="2"/>
  <c r="BK737" i="2"/>
  <c r="J737" i="2"/>
  <c r="BE737" i="2" s="1"/>
  <c r="BI732" i="2"/>
  <c r="BH732" i="2"/>
  <c r="BG732" i="2"/>
  <c r="BF732" i="2"/>
  <c r="T732" i="2"/>
  <c r="R732" i="2"/>
  <c r="P732" i="2"/>
  <c r="BK732" i="2"/>
  <c r="J732" i="2"/>
  <c r="BE732" i="2" s="1"/>
  <c r="BI727" i="2"/>
  <c r="BH727" i="2"/>
  <c r="BG727" i="2"/>
  <c r="BF727" i="2"/>
  <c r="T727" i="2"/>
  <c r="R727" i="2"/>
  <c r="P727" i="2"/>
  <c r="BK727" i="2"/>
  <c r="J727" i="2"/>
  <c r="BE727" i="2" s="1"/>
  <c r="BI720" i="2"/>
  <c r="BH720" i="2"/>
  <c r="BG720" i="2"/>
  <c r="BF720" i="2"/>
  <c r="BE720" i="2"/>
  <c r="T720" i="2"/>
  <c r="R720" i="2"/>
  <c r="P720" i="2"/>
  <c r="BK720" i="2"/>
  <c r="J720" i="2"/>
  <c r="BI714" i="2"/>
  <c r="BH714" i="2"/>
  <c r="BG714" i="2"/>
  <c r="BF714" i="2"/>
  <c r="T714" i="2"/>
  <c r="R714" i="2"/>
  <c r="P714" i="2"/>
  <c r="BK714" i="2"/>
  <c r="J714" i="2"/>
  <c r="BE714" i="2" s="1"/>
  <c r="BI709" i="2"/>
  <c r="BH709" i="2"/>
  <c r="BG709" i="2"/>
  <c r="BF709" i="2"/>
  <c r="BE709" i="2"/>
  <c r="T709" i="2"/>
  <c r="R709" i="2"/>
  <c r="P709" i="2"/>
  <c r="BK709" i="2"/>
  <c r="BK708" i="2" s="1"/>
  <c r="J708" i="2" s="1"/>
  <c r="J72" i="2" s="1"/>
  <c r="J709" i="2"/>
  <c r="BI706" i="2"/>
  <c r="BH706" i="2"/>
  <c r="BG706" i="2"/>
  <c r="BF706" i="2"/>
  <c r="T706" i="2"/>
  <c r="R706" i="2"/>
  <c r="P706" i="2"/>
  <c r="BK706" i="2"/>
  <c r="J706" i="2"/>
  <c r="BE706" i="2" s="1"/>
  <c r="BI705" i="2"/>
  <c r="BH705" i="2"/>
  <c r="BG705" i="2"/>
  <c r="BF705" i="2"/>
  <c r="T705" i="2"/>
  <c r="R705" i="2"/>
  <c r="P705" i="2"/>
  <c r="BK705" i="2"/>
  <c r="J705" i="2"/>
  <c r="BE705" i="2" s="1"/>
  <c r="BI704" i="2"/>
  <c r="BH704" i="2"/>
  <c r="BG704" i="2"/>
  <c r="BF704" i="2"/>
  <c r="BE704" i="2"/>
  <c r="T704" i="2"/>
  <c r="R704" i="2"/>
  <c r="P704" i="2"/>
  <c r="BK704" i="2"/>
  <c r="J704" i="2"/>
  <c r="BI700" i="2"/>
  <c r="BH700" i="2"/>
  <c r="BG700" i="2"/>
  <c r="BF700" i="2"/>
  <c r="T700" i="2"/>
  <c r="R700" i="2"/>
  <c r="R699" i="2" s="1"/>
  <c r="P700" i="2"/>
  <c r="BK700" i="2"/>
  <c r="J700" i="2"/>
  <c r="BE700" i="2" s="1"/>
  <c r="BI697" i="2"/>
  <c r="BH697" i="2"/>
  <c r="BG697" i="2"/>
  <c r="BF697" i="2"/>
  <c r="BE697" i="2"/>
  <c r="T697" i="2"/>
  <c r="R697" i="2"/>
  <c r="P697" i="2"/>
  <c r="BK697" i="2"/>
  <c r="J697" i="2"/>
  <c r="BI694" i="2"/>
  <c r="BH694" i="2"/>
  <c r="BG694" i="2"/>
  <c r="BF694" i="2"/>
  <c r="T694" i="2"/>
  <c r="R694" i="2"/>
  <c r="P694" i="2"/>
  <c r="BK694" i="2"/>
  <c r="J694" i="2"/>
  <c r="BE694" i="2" s="1"/>
  <c r="BI691" i="2"/>
  <c r="BH691" i="2"/>
  <c r="BG691" i="2"/>
  <c r="BF691" i="2"/>
  <c r="T691" i="2"/>
  <c r="R691" i="2"/>
  <c r="P691" i="2"/>
  <c r="BK691" i="2"/>
  <c r="J691" i="2"/>
  <c r="BE691" i="2" s="1"/>
  <c r="BI690" i="2"/>
  <c r="BH690" i="2"/>
  <c r="BG690" i="2"/>
  <c r="BF690" i="2"/>
  <c r="T690" i="2"/>
  <c r="R690" i="2"/>
  <c r="P690" i="2"/>
  <c r="BK690" i="2"/>
  <c r="J690" i="2"/>
  <c r="BE690" i="2" s="1"/>
  <c r="BI687" i="2"/>
  <c r="BH687" i="2"/>
  <c r="BG687" i="2"/>
  <c r="BF687" i="2"/>
  <c r="T687" i="2"/>
  <c r="R687" i="2"/>
  <c r="P687" i="2"/>
  <c r="BK687" i="2"/>
  <c r="J687" i="2"/>
  <c r="BE687" i="2" s="1"/>
  <c r="BI683" i="2"/>
  <c r="BH683" i="2"/>
  <c r="BG683" i="2"/>
  <c r="BF683" i="2"/>
  <c r="T683" i="2"/>
  <c r="R683" i="2"/>
  <c r="P683" i="2"/>
  <c r="BK683" i="2"/>
  <c r="J683" i="2"/>
  <c r="BE683" i="2" s="1"/>
  <c r="BI680" i="2"/>
  <c r="BH680" i="2"/>
  <c r="BG680" i="2"/>
  <c r="BF680" i="2"/>
  <c r="BE680" i="2"/>
  <c r="T680" i="2"/>
  <c r="R680" i="2"/>
  <c r="P680" i="2"/>
  <c r="BK680" i="2"/>
  <c r="J680" i="2"/>
  <c r="BI677" i="2"/>
  <c r="BH677" i="2"/>
  <c r="BG677" i="2"/>
  <c r="BF677" i="2"/>
  <c r="T677" i="2"/>
  <c r="R677" i="2"/>
  <c r="P677" i="2"/>
  <c r="BK677" i="2"/>
  <c r="J677" i="2"/>
  <c r="BE677" i="2" s="1"/>
  <c r="BI673" i="2"/>
  <c r="BH673" i="2"/>
  <c r="BG673" i="2"/>
  <c r="BF673" i="2"/>
  <c r="BE673" i="2"/>
  <c r="T673" i="2"/>
  <c r="R673" i="2"/>
  <c r="P673" i="2"/>
  <c r="BK673" i="2"/>
  <c r="J673" i="2"/>
  <c r="BI669" i="2"/>
  <c r="BH669" i="2"/>
  <c r="BG669" i="2"/>
  <c r="BF669" i="2"/>
  <c r="T669" i="2"/>
  <c r="R669" i="2"/>
  <c r="R668" i="2" s="1"/>
  <c r="P669" i="2"/>
  <c r="BK669" i="2"/>
  <c r="J669" i="2"/>
  <c r="BE669" i="2" s="1"/>
  <c r="BI666" i="2"/>
  <c r="BH666" i="2"/>
  <c r="BG666" i="2"/>
  <c r="BF666" i="2"/>
  <c r="T666" i="2"/>
  <c r="R666" i="2"/>
  <c r="P666" i="2"/>
  <c r="BK666" i="2"/>
  <c r="J666" i="2"/>
  <c r="BE666" i="2" s="1"/>
  <c r="BI657" i="2"/>
  <c r="BH657" i="2"/>
  <c r="BG657" i="2"/>
  <c r="BF657" i="2"/>
  <c r="BE657" i="2"/>
  <c r="T657" i="2"/>
  <c r="R657" i="2"/>
  <c r="P657" i="2"/>
  <c r="BK657" i="2"/>
  <c r="J657" i="2"/>
  <c r="BI653" i="2"/>
  <c r="BH653" i="2"/>
  <c r="BG653" i="2"/>
  <c r="BF653" i="2"/>
  <c r="T653" i="2"/>
  <c r="R653" i="2"/>
  <c r="P653" i="2"/>
  <c r="BK653" i="2"/>
  <c r="J653" i="2"/>
  <c r="BE653" i="2" s="1"/>
  <c r="BI648" i="2"/>
  <c r="BH648" i="2"/>
  <c r="BG648" i="2"/>
  <c r="BF648" i="2"/>
  <c r="BE648" i="2"/>
  <c r="T648" i="2"/>
  <c r="R648" i="2"/>
  <c r="P648" i="2"/>
  <c r="BK648" i="2"/>
  <c r="J648" i="2"/>
  <c r="BI644" i="2"/>
  <c r="BH644" i="2"/>
  <c r="BG644" i="2"/>
  <c r="BF644" i="2"/>
  <c r="T644" i="2"/>
  <c r="R644" i="2"/>
  <c r="P644" i="2"/>
  <c r="BK644" i="2"/>
  <c r="J644" i="2"/>
  <c r="BE644" i="2" s="1"/>
  <c r="BI639" i="2"/>
  <c r="BH639" i="2"/>
  <c r="BG639" i="2"/>
  <c r="BF639" i="2"/>
  <c r="T639" i="2"/>
  <c r="R639" i="2"/>
  <c r="P639" i="2"/>
  <c r="BK639" i="2"/>
  <c r="J639" i="2"/>
  <c r="BE639" i="2" s="1"/>
  <c r="BI631" i="2"/>
  <c r="BH631" i="2"/>
  <c r="BG631" i="2"/>
  <c r="BF631" i="2"/>
  <c r="T631" i="2"/>
  <c r="R631" i="2"/>
  <c r="P631" i="2"/>
  <c r="BK631" i="2"/>
  <c r="J631" i="2"/>
  <c r="BE631" i="2" s="1"/>
  <c r="BI626" i="2"/>
  <c r="BH626" i="2"/>
  <c r="BG626" i="2"/>
  <c r="BF626" i="2"/>
  <c r="BE626" i="2"/>
  <c r="T626" i="2"/>
  <c r="R626" i="2"/>
  <c r="P626" i="2"/>
  <c r="BK626" i="2"/>
  <c r="J626" i="2"/>
  <c r="BI620" i="2"/>
  <c r="BH620" i="2"/>
  <c r="BG620" i="2"/>
  <c r="BF620" i="2"/>
  <c r="T620" i="2"/>
  <c r="T619" i="2" s="1"/>
  <c r="R620" i="2"/>
  <c r="P620" i="2"/>
  <c r="BK620" i="2"/>
  <c r="J620" i="2"/>
  <c r="BE620" i="2" s="1"/>
  <c r="BI616" i="2"/>
  <c r="BH616" i="2"/>
  <c r="BG616" i="2"/>
  <c r="BF616" i="2"/>
  <c r="T616" i="2"/>
  <c r="T615" i="2" s="1"/>
  <c r="R616" i="2"/>
  <c r="R615" i="2" s="1"/>
  <c r="P616" i="2"/>
  <c r="P615" i="2" s="1"/>
  <c r="BK616" i="2"/>
  <c r="BK615" i="2" s="1"/>
  <c r="J615" i="2" s="1"/>
  <c r="J67" i="2" s="1"/>
  <c r="J616" i="2"/>
  <c r="BE616" i="2" s="1"/>
  <c r="BI613" i="2"/>
  <c r="BH613" i="2"/>
  <c r="BG613" i="2"/>
  <c r="BF613" i="2"/>
  <c r="T613" i="2"/>
  <c r="R613" i="2"/>
  <c r="P613" i="2"/>
  <c r="BK613" i="2"/>
  <c r="J613" i="2"/>
  <c r="BE613" i="2" s="1"/>
  <c r="BI611" i="2"/>
  <c r="BH611" i="2"/>
  <c r="BG611" i="2"/>
  <c r="BF611" i="2"/>
  <c r="T611" i="2"/>
  <c r="R611" i="2"/>
  <c r="P611" i="2"/>
  <c r="BK611" i="2"/>
  <c r="J611" i="2"/>
  <c r="BE611" i="2" s="1"/>
  <c r="BI608" i="2"/>
  <c r="BH608" i="2"/>
  <c r="BG608" i="2"/>
  <c r="BF608" i="2"/>
  <c r="T608" i="2"/>
  <c r="R608" i="2"/>
  <c r="P608" i="2"/>
  <c r="BK608" i="2"/>
  <c r="J608" i="2"/>
  <c r="BE608" i="2" s="1"/>
  <c r="BI606" i="2"/>
  <c r="BH606" i="2"/>
  <c r="BG606" i="2"/>
  <c r="BF606" i="2"/>
  <c r="T606" i="2"/>
  <c r="R606" i="2"/>
  <c r="P606" i="2"/>
  <c r="BK606" i="2"/>
  <c r="J606" i="2"/>
  <c r="BE606" i="2" s="1"/>
  <c r="BI604" i="2"/>
  <c r="BH604" i="2"/>
  <c r="BG604" i="2"/>
  <c r="BF604" i="2"/>
  <c r="BE604" i="2"/>
  <c r="T604" i="2"/>
  <c r="R604" i="2"/>
  <c r="R603" i="2" s="1"/>
  <c r="P604" i="2"/>
  <c r="BK604" i="2"/>
  <c r="J604" i="2"/>
  <c r="BI595" i="2"/>
  <c r="BH595" i="2"/>
  <c r="BG595" i="2"/>
  <c r="BF595" i="2"/>
  <c r="BE595" i="2"/>
  <c r="T595" i="2"/>
  <c r="R595" i="2"/>
  <c r="P595" i="2"/>
  <c r="BK595" i="2"/>
  <c r="J595" i="2"/>
  <c r="BI590" i="2"/>
  <c r="BH590" i="2"/>
  <c r="BG590" i="2"/>
  <c r="BF590" i="2"/>
  <c r="T590" i="2"/>
  <c r="R590" i="2"/>
  <c r="P590" i="2"/>
  <c r="BK590" i="2"/>
  <c r="J590" i="2"/>
  <c r="BE590" i="2" s="1"/>
  <c r="BI585" i="2"/>
  <c r="BH585" i="2"/>
  <c r="BG585" i="2"/>
  <c r="BF585" i="2"/>
  <c r="T585" i="2"/>
  <c r="R585" i="2"/>
  <c r="P585" i="2"/>
  <c r="BK585" i="2"/>
  <c r="J585" i="2"/>
  <c r="BE585" i="2" s="1"/>
  <c r="BI580" i="2"/>
  <c r="BH580" i="2"/>
  <c r="BG580" i="2"/>
  <c r="BF580" i="2"/>
  <c r="T580" i="2"/>
  <c r="R580" i="2"/>
  <c r="P580" i="2"/>
  <c r="BK580" i="2"/>
  <c r="J580" i="2"/>
  <c r="BE580" i="2" s="1"/>
  <c r="BI573" i="2"/>
  <c r="BH573" i="2"/>
  <c r="BG573" i="2"/>
  <c r="BF573" i="2"/>
  <c r="BE573" i="2"/>
  <c r="T573" i="2"/>
  <c r="R573" i="2"/>
  <c r="P573" i="2"/>
  <c r="BK573" i="2"/>
  <c r="J573" i="2"/>
  <c r="BI564" i="2"/>
  <c r="BH564" i="2"/>
  <c r="BG564" i="2"/>
  <c r="BF564" i="2"/>
  <c r="T564" i="2"/>
  <c r="R564" i="2"/>
  <c r="P564" i="2"/>
  <c r="BK564" i="2"/>
  <c r="J564" i="2"/>
  <c r="BE564" i="2" s="1"/>
  <c r="BI559" i="2"/>
  <c r="BH559" i="2"/>
  <c r="BG559" i="2"/>
  <c r="BF559" i="2"/>
  <c r="BE559" i="2"/>
  <c r="T559" i="2"/>
  <c r="R559" i="2"/>
  <c r="P559" i="2"/>
  <c r="BK559" i="2"/>
  <c r="J559" i="2"/>
  <c r="BI552" i="2"/>
  <c r="BH552" i="2"/>
  <c r="BG552" i="2"/>
  <c r="BF552" i="2"/>
  <c r="T552" i="2"/>
  <c r="R552" i="2"/>
  <c r="P552" i="2"/>
  <c r="BK552" i="2"/>
  <c r="J552" i="2"/>
  <c r="BE552" i="2" s="1"/>
  <c r="BI548" i="2"/>
  <c r="BH548" i="2"/>
  <c r="BG548" i="2"/>
  <c r="BF548" i="2"/>
  <c r="T548" i="2"/>
  <c r="R548" i="2"/>
  <c r="P548" i="2"/>
  <c r="BK548" i="2"/>
  <c r="J548" i="2"/>
  <c r="BE548" i="2" s="1"/>
  <c r="BI539" i="2"/>
  <c r="BH539" i="2"/>
  <c r="BG539" i="2"/>
  <c r="BF539" i="2"/>
  <c r="T539" i="2"/>
  <c r="R539" i="2"/>
  <c r="P539" i="2"/>
  <c r="BK539" i="2"/>
  <c r="J539" i="2"/>
  <c r="BE539" i="2" s="1"/>
  <c r="BI530" i="2"/>
  <c r="BH530" i="2"/>
  <c r="BG530" i="2"/>
  <c r="BF530" i="2"/>
  <c r="T530" i="2"/>
  <c r="R530" i="2"/>
  <c r="P530" i="2"/>
  <c r="BK530" i="2"/>
  <c r="J530" i="2"/>
  <c r="BE530" i="2" s="1"/>
  <c r="BI525" i="2"/>
  <c r="BH525" i="2"/>
  <c r="BG525" i="2"/>
  <c r="BF525" i="2"/>
  <c r="T525" i="2"/>
  <c r="R525" i="2"/>
  <c r="P525" i="2"/>
  <c r="BK525" i="2"/>
  <c r="J525" i="2"/>
  <c r="BE525" i="2" s="1"/>
  <c r="BI517" i="2"/>
  <c r="BH517" i="2"/>
  <c r="BG517" i="2"/>
  <c r="BF517" i="2"/>
  <c r="BE517" i="2"/>
  <c r="T517" i="2"/>
  <c r="R517" i="2"/>
  <c r="P517" i="2"/>
  <c r="BK517" i="2"/>
  <c r="J517" i="2"/>
  <c r="BI509" i="2"/>
  <c r="BH509" i="2"/>
  <c r="BG509" i="2"/>
  <c r="BF509" i="2"/>
  <c r="T509" i="2"/>
  <c r="R509" i="2"/>
  <c r="P509" i="2"/>
  <c r="BK509" i="2"/>
  <c r="J509" i="2"/>
  <c r="BE509" i="2" s="1"/>
  <c r="BI503" i="2"/>
  <c r="BH503" i="2"/>
  <c r="BG503" i="2"/>
  <c r="BF503" i="2"/>
  <c r="BE503" i="2"/>
  <c r="T503" i="2"/>
  <c r="R503" i="2"/>
  <c r="P503" i="2"/>
  <c r="BK503" i="2"/>
  <c r="J503" i="2"/>
  <c r="BI445" i="2"/>
  <c r="BH445" i="2"/>
  <c r="BG445" i="2"/>
  <c r="BF445" i="2"/>
  <c r="T445" i="2"/>
  <c r="R445" i="2"/>
  <c r="P445" i="2"/>
  <c r="BK445" i="2"/>
  <c r="J445" i="2"/>
  <c r="BE445" i="2" s="1"/>
  <c r="BI439" i="2"/>
  <c r="BH439" i="2"/>
  <c r="BG439" i="2"/>
  <c r="BF439" i="2"/>
  <c r="T439" i="2"/>
  <c r="R439" i="2"/>
  <c r="P439" i="2"/>
  <c r="BK439" i="2"/>
  <c r="J439" i="2"/>
  <c r="BE439" i="2" s="1"/>
  <c r="BI437" i="2"/>
  <c r="BH437" i="2"/>
  <c r="BG437" i="2"/>
  <c r="BF437" i="2"/>
  <c r="T437" i="2"/>
  <c r="R437" i="2"/>
  <c r="P437" i="2"/>
  <c r="BK437" i="2"/>
  <c r="J437" i="2"/>
  <c r="BE437" i="2" s="1"/>
  <c r="BI434" i="2"/>
  <c r="BH434" i="2"/>
  <c r="BG434" i="2"/>
  <c r="BF434" i="2"/>
  <c r="T434" i="2"/>
  <c r="R434" i="2"/>
  <c r="P434" i="2"/>
  <c r="BK434" i="2"/>
  <c r="J434" i="2"/>
  <c r="BE434" i="2" s="1"/>
  <c r="BI428" i="2"/>
  <c r="BH428" i="2"/>
  <c r="BG428" i="2"/>
  <c r="BF428" i="2"/>
  <c r="T428" i="2"/>
  <c r="R428" i="2"/>
  <c r="P428" i="2"/>
  <c r="BK428" i="2"/>
  <c r="J428" i="2"/>
  <c r="BE428" i="2" s="1"/>
  <c r="BI422" i="2"/>
  <c r="BH422" i="2"/>
  <c r="BG422" i="2"/>
  <c r="BF422" i="2"/>
  <c r="BE422" i="2"/>
  <c r="T422" i="2"/>
  <c r="R422" i="2"/>
  <c r="P422" i="2"/>
  <c r="BK422" i="2"/>
  <c r="J422" i="2"/>
  <c r="BI420" i="2"/>
  <c r="BH420" i="2"/>
  <c r="BG420" i="2"/>
  <c r="BF420" i="2"/>
  <c r="T420" i="2"/>
  <c r="R420" i="2"/>
  <c r="P420" i="2"/>
  <c r="BK420" i="2"/>
  <c r="J420" i="2"/>
  <c r="BE420" i="2" s="1"/>
  <c r="BI416" i="2"/>
  <c r="BH416" i="2"/>
  <c r="BG416" i="2"/>
  <c r="BF416" i="2"/>
  <c r="T416" i="2"/>
  <c r="R416" i="2"/>
  <c r="P416" i="2"/>
  <c r="BK416" i="2"/>
  <c r="BK415" i="2" s="1"/>
  <c r="J415" i="2" s="1"/>
  <c r="J64" i="2" s="1"/>
  <c r="J416" i="2"/>
  <c r="BE416" i="2" s="1"/>
  <c r="BI407" i="2"/>
  <c r="BH407" i="2"/>
  <c r="BG407" i="2"/>
  <c r="BF407" i="2"/>
  <c r="BE407" i="2"/>
  <c r="T407" i="2"/>
  <c r="R407" i="2"/>
  <c r="P407" i="2"/>
  <c r="BK407" i="2"/>
  <c r="J407" i="2"/>
  <c r="BI402" i="2"/>
  <c r="BH402" i="2"/>
  <c r="BG402" i="2"/>
  <c r="BF402" i="2"/>
  <c r="T402" i="2"/>
  <c r="R402" i="2"/>
  <c r="P402" i="2"/>
  <c r="BK402" i="2"/>
  <c r="J402" i="2"/>
  <c r="BE402" i="2" s="1"/>
  <c r="BI393" i="2"/>
  <c r="BH393" i="2"/>
  <c r="BG393" i="2"/>
  <c r="BF393" i="2"/>
  <c r="BE393" i="2"/>
  <c r="T393" i="2"/>
  <c r="R393" i="2"/>
  <c r="P393" i="2"/>
  <c r="BK393" i="2"/>
  <c r="J393" i="2"/>
  <c r="BI388" i="2"/>
  <c r="BH388" i="2"/>
  <c r="BG388" i="2"/>
  <c r="BF388" i="2"/>
  <c r="T388" i="2"/>
  <c r="R388" i="2"/>
  <c r="P388" i="2"/>
  <c r="BK388" i="2"/>
  <c r="J388" i="2"/>
  <c r="BE388" i="2" s="1"/>
  <c r="BI384" i="2"/>
  <c r="BH384" i="2"/>
  <c r="BG384" i="2"/>
  <c r="BF384" i="2"/>
  <c r="BE384" i="2"/>
  <c r="T384" i="2"/>
  <c r="R384" i="2"/>
  <c r="P384" i="2"/>
  <c r="BK384" i="2"/>
  <c r="J384" i="2"/>
  <c r="BI379" i="2"/>
  <c r="BH379" i="2"/>
  <c r="BG379" i="2"/>
  <c r="BF379" i="2"/>
  <c r="T379" i="2"/>
  <c r="R379" i="2"/>
  <c r="P379" i="2"/>
  <c r="BK379" i="2"/>
  <c r="J379" i="2"/>
  <c r="BE379" i="2" s="1"/>
  <c r="BI374" i="2"/>
  <c r="BH374" i="2"/>
  <c r="BG374" i="2"/>
  <c r="BF374" i="2"/>
  <c r="T374" i="2"/>
  <c r="R374" i="2"/>
  <c r="P374" i="2"/>
  <c r="BK374" i="2"/>
  <c r="J374" i="2"/>
  <c r="BE374" i="2" s="1"/>
  <c r="BI369" i="2"/>
  <c r="BH369" i="2"/>
  <c r="BG369" i="2"/>
  <c r="BF369" i="2"/>
  <c r="T369" i="2"/>
  <c r="R369" i="2"/>
  <c r="P369" i="2"/>
  <c r="BK369" i="2"/>
  <c r="J369" i="2"/>
  <c r="BE369" i="2" s="1"/>
  <c r="BI361" i="2"/>
  <c r="BH361" i="2"/>
  <c r="BG361" i="2"/>
  <c r="BF361" i="2"/>
  <c r="BE361" i="2"/>
  <c r="T361" i="2"/>
  <c r="R361" i="2"/>
  <c r="P361" i="2"/>
  <c r="BK361" i="2"/>
  <c r="J361" i="2"/>
  <c r="BI354" i="2"/>
  <c r="BH354" i="2"/>
  <c r="BG354" i="2"/>
  <c r="BF354" i="2"/>
  <c r="T354" i="2"/>
  <c r="R354" i="2"/>
  <c r="P354" i="2"/>
  <c r="BK354" i="2"/>
  <c r="J354" i="2"/>
  <c r="BE354" i="2" s="1"/>
  <c r="BI347" i="2"/>
  <c r="BH347" i="2"/>
  <c r="BG347" i="2"/>
  <c r="BF347" i="2"/>
  <c r="BE347" i="2"/>
  <c r="T347" i="2"/>
  <c r="R347" i="2"/>
  <c r="P347" i="2"/>
  <c r="BK347" i="2"/>
  <c r="J347" i="2"/>
  <c r="BI331" i="2"/>
  <c r="BH331" i="2"/>
  <c r="BG331" i="2"/>
  <c r="BF331" i="2"/>
  <c r="T331" i="2"/>
  <c r="R331" i="2"/>
  <c r="P331" i="2"/>
  <c r="BK331" i="2"/>
  <c r="J331" i="2"/>
  <c r="BE331" i="2" s="1"/>
  <c r="BI327" i="2"/>
  <c r="BH327" i="2"/>
  <c r="BG327" i="2"/>
  <c r="BF327" i="2"/>
  <c r="BE327" i="2"/>
  <c r="T327" i="2"/>
  <c r="R327" i="2"/>
  <c r="P327" i="2"/>
  <c r="BK327" i="2"/>
  <c r="J327" i="2"/>
  <c r="BI320" i="2"/>
  <c r="BH320" i="2"/>
  <c r="BG320" i="2"/>
  <c r="BF320" i="2"/>
  <c r="T320" i="2"/>
  <c r="R320" i="2"/>
  <c r="P320" i="2"/>
  <c r="BK320" i="2"/>
  <c r="J320" i="2"/>
  <c r="BE320" i="2" s="1"/>
  <c r="BI316" i="2"/>
  <c r="BH316" i="2"/>
  <c r="BG316" i="2"/>
  <c r="BF316" i="2"/>
  <c r="T316" i="2"/>
  <c r="R316" i="2"/>
  <c r="R315" i="2" s="1"/>
  <c r="P316" i="2"/>
  <c r="BK316" i="2"/>
  <c r="J316" i="2"/>
  <c r="BE316" i="2" s="1"/>
  <c r="BI310" i="2"/>
  <c r="BH310" i="2"/>
  <c r="BG310" i="2"/>
  <c r="BF310" i="2"/>
  <c r="T310" i="2"/>
  <c r="R310" i="2"/>
  <c r="P310" i="2"/>
  <c r="BK310" i="2"/>
  <c r="J310" i="2"/>
  <c r="BE310" i="2" s="1"/>
  <c r="BI305" i="2"/>
  <c r="BH305" i="2"/>
  <c r="BG305" i="2"/>
  <c r="BF305" i="2"/>
  <c r="T305" i="2"/>
  <c r="R305" i="2"/>
  <c r="P305" i="2"/>
  <c r="P304" i="2" s="1"/>
  <c r="BK305" i="2"/>
  <c r="BK304" i="2" s="1"/>
  <c r="J304" i="2" s="1"/>
  <c r="J62" i="2" s="1"/>
  <c r="J305" i="2"/>
  <c r="BE305" i="2" s="1"/>
  <c r="BI301" i="2"/>
  <c r="BH301" i="2"/>
  <c r="BG301" i="2"/>
  <c r="BF301" i="2"/>
  <c r="T301" i="2"/>
  <c r="R301" i="2"/>
  <c r="P301" i="2"/>
  <c r="BK301" i="2"/>
  <c r="J301" i="2"/>
  <c r="BE301" i="2" s="1"/>
  <c r="BI296" i="2"/>
  <c r="BH296" i="2"/>
  <c r="BG296" i="2"/>
  <c r="BF296" i="2"/>
  <c r="T296" i="2"/>
  <c r="R296" i="2"/>
  <c r="P296" i="2"/>
  <c r="BK296" i="2"/>
  <c r="J296" i="2"/>
  <c r="BE296" i="2" s="1"/>
  <c r="BI293" i="2"/>
  <c r="BH293" i="2"/>
  <c r="BG293" i="2"/>
  <c r="BF293" i="2"/>
  <c r="BE293" i="2"/>
  <c r="T293" i="2"/>
  <c r="R293" i="2"/>
  <c r="P293" i="2"/>
  <c r="BK293" i="2"/>
  <c r="J293" i="2"/>
  <c r="BI290" i="2"/>
  <c r="BH290" i="2"/>
  <c r="BG290" i="2"/>
  <c r="BF290" i="2"/>
  <c r="T290" i="2"/>
  <c r="R290" i="2"/>
  <c r="P290" i="2"/>
  <c r="BK290" i="2"/>
  <c r="J290" i="2"/>
  <c r="BE290" i="2" s="1"/>
  <c r="BI287" i="2"/>
  <c r="BH287" i="2"/>
  <c r="BG287" i="2"/>
  <c r="BF287" i="2"/>
  <c r="BE287" i="2"/>
  <c r="T287" i="2"/>
  <c r="R287" i="2"/>
  <c r="P287" i="2"/>
  <c r="BK287" i="2"/>
  <c r="J287" i="2"/>
  <c r="BI280" i="2"/>
  <c r="BH280" i="2"/>
  <c r="BG280" i="2"/>
  <c r="BF280" i="2"/>
  <c r="T280" i="2"/>
  <c r="R280" i="2"/>
  <c r="P280" i="2"/>
  <c r="P279" i="2" s="1"/>
  <c r="BK280" i="2"/>
  <c r="J280" i="2"/>
  <c r="BE280" i="2" s="1"/>
  <c r="BI274" i="2"/>
  <c r="BH274" i="2"/>
  <c r="BG274" i="2"/>
  <c r="BF274" i="2"/>
  <c r="T274" i="2"/>
  <c r="R274" i="2"/>
  <c r="P274" i="2"/>
  <c r="BK274" i="2"/>
  <c r="J274" i="2"/>
  <c r="BE274" i="2" s="1"/>
  <c r="BI267" i="2"/>
  <c r="BH267" i="2"/>
  <c r="BG267" i="2"/>
  <c r="BF267" i="2"/>
  <c r="T267" i="2"/>
  <c r="R267" i="2"/>
  <c r="P267" i="2"/>
  <c r="BK267" i="2"/>
  <c r="J267" i="2"/>
  <c r="BE267" i="2" s="1"/>
  <c r="BI262" i="2"/>
  <c r="BH262" i="2"/>
  <c r="BG262" i="2"/>
  <c r="BF262" i="2"/>
  <c r="T262" i="2"/>
  <c r="R262" i="2"/>
  <c r="P262" i="2"/>
  <c r="BK262" i="2"/>
  <c r="J262" i="2"/>
  <c r="BE262" i="2" s="1"/>
  <c r="BI255" i="2"/>
  <c r="BH255" i="2"/>
  <c r="BG255" i="2"/>
  <c r="BF255" i="2"/>
  <c r="T255" i="2"/>
  <c r="R255" i="2"/>
  <c r="P255" i="2"/>
  <c r="BK255" i="2"/>
  <c r="J255" i="2"/>
  <c r="BE255" i="2" s="1"/>
  <c r="BI248" i="2"/>
  <c r="BH248" i="2"/>
  <c r="BG248" i="2"/>
  <c r="BF248" i="2"/>
  <c r="T248" i="2"/>
  <c r="R248" i="2"/>
  <c r="P248" i="2"/>
  <c r="BK248" i="2"/>
  <c r="J248" i="2"/>
  <c r="BE248" i="2" s="1"/>
  <c r="BI243" i="2"/>
  <c r="BH243" i="2"/>
  <c r="BG243" i="2"/>
  <c r="BF243" i="2"/>
  <c r="T243" i="2"/>
  <c r="R243" i="2"/>
  <c r="P243" i="2"/>
  <c r="BK243" i="2"/>
  <c r="J243" i="2"/>
  <c r="BE243" i="2" s="1"/>
  <c r="BI236" i="2"/>
  <c r="BH236" i="2"/>
  <c r="BG236" i="2"/>
  <c r="BF236" i="2"/>
  <c r="T236" i="2"/>
  <c r="R236" i="2"/>
  <c r="P236" i="2"/>
  <c r="BK236" i="2"/>
  <c r="J236" i="2"/>
  <c r="BE236" i="2" s="1"/>
  <c r="BI231" i="2"/>
  <c r="BH231" i="2"/>
  <c r="BG231" i="2"/>
  <c r="BF231" i="2"/>
  <c r="T231" i="2"/>
  <c r="R231" i="2"/>
  <c r="P231" i="2"/>
  <c r="BK231" i="2"/>
  <c r="J231" i="2"/>
  <c r="BE231" i="2" s="1"/>
  <c r="BI223" i="2"/>
  <c r="BH223" i="2"/>
  <c r="BG223" i="2"/>
  <c r="BF223" i="2"/>
  <c r="T223" i="2"/>
  <c r="R223" i="2"/>
  <c r="P223" i="2"/>
  <c r="BK223" i="2"/>
  <c r="J223" i="2"/>
  <c r="BE223" i="2" s="1"/>
  <c r="BI218" i="2"/>
  <c r="BH218" i="2"/>
  <c r="BG218" i="2"/>
  <c r="BF218" i="2"/>
  <c r="T218" i="2"/>
  <c r="R218" i="2"/>
  <c r="P218" i="2"/>
  <c r="BK218" i="2"/>
  <c r="J218" i="2"/>
  <c r="BE218" i="2" s="1"/>
  <c r="BI213" i="2"/>
  <c r="BH213" i="2"/>
  <c r="BG213" i="2"/>
  <c r="BF213" i="2"/>
  <c r="T213" i="2"/>
  <c r="R213" i="2"/>
  <c r="P213" i="2"/>
  <c r="BK213" i="2"/>
  <c r="J213" i="2"/>
  <c r="BE213" i="2" s="1"/>
  <c r="BI208" i="2"/>
  <c r="BH208" i="2"/>
  <c r="BG208" i="2"/>
  <c r="BF208" i="2"/>
  <c r="T208" i="2"/>
  <c r="R208" i="2"/>
  <c r="P208" i="2"/>
  <c r="BK208" i="2"/>
  <c r="BK207" i="2" s="1"/>
  <c r="J207" i="2" s="1"/>
  <c r="J60" i="2" s="1"/>
  <c r="J208" i="2"/>
  <c r="BE208" i="2" s="1"/>
  <c r="BI202" i="2"/>
  <c r="BH202" i="2"/>
  <c r="BG202" i="2"/>
  <c r="BF202" i="2"/>
  <c r="T202" i="2"/>
  <c r="T201" i="2" s="1"/>
  <c r="R202" i="2"/>
  <c r="R201" i="2" s="1"/>
  <c r="P202" i="2"/>
  <c r="P201" i="2" s="1"/>
  <c r="BK202" i="2"/>
  <c r="BK201" i="2" s="1"/>
  <c r="J201" i="2" s="1"/>
  <c r="J59" i="2" s="1"/>
  <c r="J202" i="2"/>
  <c r="BE202" i="2" s="1"/>
  <c r="BI193" i="2"/>
  <c r="BH193" i="2"/>
  <c r="BG193" i="2"/>
  <c r="BF193" i="2"/>
  <c r="T193" i="2"/>
  <c r="R193" i="2"/>
  <c r="P193" i="2"/>
  <c r="BK193" i="2"/>
  <c r="J193" i="2"/>
  <c r="BE193" i="2" s="1"/>
  <c r="BI189" i="2"/>
  <c r="BH189" i="2"/>
  <c r="BG189" i="2"/>
  <c r="BF189" i="2"/>
  <c r="T189" i="2"/>
  <c r="R189" i="2"/>
  <c r="P189" i="2"/>
  <c r="BK189" i="2"/>
  <c r="J189" i="2"/>
  <c r="BE189" i="2" s="1"/>
  <c r="BI185" i="2"/>
  <c r="BH185" i="2"/>
  <c r="BG185" i="2"/>
  <c r="BF185" i="2"/>
  <c r="T185" i="2"/>
  <c r="R185" i="2"/>
  <c r="P185" i="2"/>
  <c r="BK185" i="2"/>
  <c r="J185" i="2"/>
  <c r="BE185" i="2" s="1"/>
  <c r="BI180" i="2"/>
  <c r="BH180" i="2"/>
  <c r="BG180" i="2"/>
  <c r="BF180" i="2"/>
  <c r="T180" i="2"/>
  <c r="R180" i="2"/>
  <c r="P180" i="2"/>
  <c r="BK180" i="2"/>
  <c r="J180" i="2"/>
  <c r="BE180" i="2" s="1"/>
  <c r="BI175" i="2"/>
  <c r="BH175" i="2"/>
  <c r="BG175" i="2"/>
  <c r="BF175" i="2"/>
  <c r="T175" i="2"/>
  <c r="R175" i="2"/>
  <c r="P175" i="2"/>
  <c r="BK175" i="2"/>
  <c r="J175" i="2"/>
  <c r="BE175" i="2" s="1"/>
  <c r="BI168" i="2"/>
  <c r="BH168" i="2"/>
  <c r="BG168" i="2"/>
  <c r="BF168" i="2"/>
  <c r="T168" i="2"/>
  <c r="R168" i="2"/>
  <c r="P168" i="2"/>
  <c r="BK168" i="2"/>
  <c r="J168" i="2"/>
  <c r="BE168" i="2" s="1"/>
  <c r="BI161" i="2"/>
  <c r="BH161" i="2"/>
  <c r="BG161" i="2"/>
  <c r="BF161" i="2"/>
  <c r="T161" i="2"/>
  <c r="R161" i="2"/>
  <c r="P161" i="2"/>
  <c r="BK161" i="2"/>
  <c r="J161" i="2"/>
  <c r="BE161" i="2" s="1"/>
  <c r="BI155" i="2"/>
  <c r="BH155" i="2"/>
  <c r="BG155" i="2"/>
  <c r="BF155" i="2"/>
  <c r="T155" i="2"/>
  <c r="R155" i="2"/>
  <c r="P155" i="2"/>
  <c r="BK155" i="2"/>
  <c r="J155" i="2"/>
  <c r="BE155" i="2" s="1"/>
  <c r="BI149" i="2"/>
  <c r="BH149" i="2"/>
  <c r="BG149" i="2"/>
  <c r="BF149" i="2"/>
  <c r="BE149" i="2"/>
  <c r="T149" i="2"/>
  <c r="R149" i="2"/>
  <c r="P149" i="2"/>
  <c r="BK149" i="2"/>
  <c r="J149" i="2"/>
  <c r="BI144" i="2"/>
  <c r="BH144" i="2"/>
  <c r="BG144" i="2"/>
  <c r="BF144" i="2"/>
  <c r="T144" i="2"/>
  <c r="R144" i="2"/>
  <c r="P144" i="2"/>
  <c r="BK144" i="2"/>
  <c r="J144" i="2"/>
  <c r="BE144" i="2" s="1"/>
  <c r="BI139" i="2"/>
  <c r="BH139" i="2"/>
  <c r="BG139" i="2"/>
  <c r="BF139" i="2"/>
  <c r="T139" i="2"/>
  <c r="R139" i="2"/>
  <c r="P139" i="2"/>
  <c r="BK139" i="2"/>
  <c r="J139" i="2"/>
  <c r="BE139" i="2" s="1"/>
  <c r="BI133" i="2"/>
  <c r="BH133" i="2"/>
  <c r="BG133" i="2"/>
  <c r="BF133" i="2"/>
  <c r="T133" i="2"/>
  <c r="R133" i="2"/>
  <c r="P133" i="2"/>
  <c r="BK133" i="2"/>
  <c r="J133" i="2"/>
  <c r="BE133" i="2" s="1"/>
  <c r="BI129" i="2"/>
  <c r="BH129" i="2"/>
  <c r="BG129" i="2"/>
  <c r="BF129" i="2"/>
  <c r="BE129" i="2"/>
  <c r="T129" i="2"/>
  <c r="R129" i="2"/>
  <c r="P129" i="2"/>
  <c r="BK129" i="2"/>
  <c r="J129" i="2"/>
  <c r="BI123" i="2"/>
  <c r="BH123" i="2"/>
  <c r="BG123" i="2"/>
  <c r="BF123" i="2"/>
  <c r="T123" i="2"/>
  <c r="R123" i="2"/>
  <c r="P123" i="2"/>
  <c r="BK123" i="2"/>
  <c r="J123" i="2"/>
  <c r="BE123" i="2" s="1"/>
  <c r="BI117" i="2"/>
  <c r="BH117" i="2"/>
  <c r="BG117" i="2"/>
  <c r="BF117" i="2"/>
  <c r="T117" i="2"/>
  <c r="R117" i="2"/>
  <c r="P117" i="2"/>
  <c r="BK117" i="2"/>
  <c r="J117" i="2"/>
  <c r="BE117" i="2" s="1"/>
  <c r="BI111" i="2"/>
  <c r="BH111" i="2"/>
  <c r="BG111" i="2"/>
  <c r="BF111" i="2"/>
  <c r="T111" i="2"/>
  <c r="R111" i="2"/>
  <c r="P111" i="2"/>
  <c r="BK111" i="2"/>
  <c r="J111" i="2"/>
  <c r="BE111" i="2" s="1"/>
  <c r="BI105" i="2"/>
  <c r="BH105" i="2"/>
  <c r="BG105" i="2"/>
  <c r="F32" i="2" s="1"/>
  <c r="BB52" i="1" s="1"/>
  <c r="BF105" i="2"/>
  <c r="BE105" i="2"/>
  <c r="T105" i="2"/>
  <c r="R105" i="2"/>
  <c r="R104" i="2" s="1"/>
  <c r="P105" i="2"/>
  <c r="BK105" i="2"/>
  <c r="J105" i="2"/>
  <c r="J98" i="2"/>
  <c r="F98" i="2"/>
  <c r="F96" i="2"/>
  <c r="E94" i="2"/>
  <c r="F52" i="2"/>
  <c r="J51" i="2"/>
  <c r="F51" i="2"/>
  <c r="F49" i="2"/>
  <c r="E47" i="2"/>
  <c r="J18" i="2"/>
  <c r="E18" i="2"/>
  <c r="F99" i="2" s="1"/>
  <c r="J17" i="2"/>
  <c r="J12" i="2"/>
  <c r="J49" i="2" s="1"/>
  <c r="E7" i="2"/>
  <c r="E92" i="2" s="1"/>
  <c r="AS51" i="1"/>
  <c r="L47" i="1"/>
  <c r="AM46" i="1"/>
  <c r="L46" i="1"/>
  <c r="AM44" i="1"/>
  <c r="L44" i="1"/>
  <c r="L42" i="1"/>
  <c r="L41" i="1"/>
  <c r="P207" i="2" l="1"/>
  <c r="T315" i="2"/>
  <c r="P104" i="2"/>
  <c r="F31" i="2"/>
  <c r="BA52" i="1" s="1"/>
  <c r="R421" i="2"/>
  <c r="P603" i="2"/>
  <c r="R619" i="2"/>
  <c r="P744" i="2"/>
  <c r="P757" i="2"/>
  <c r="BK843" i="2"/>
  <c r="J843" i="2" s="1"/>
  <c r="J77" i="2" s="1"/>
  <c r="F52" i="4"/>
  <c r="F82" i="4"/>
  <c r="J49" i="5"/>
  <c r="J72" i="5"/>
  <c r="P708" i="2"/>
  <c r="BK85" i="3"/>
  <c r="BK84" i="3" s="1"/>
  <c r="F34" i="3"/>
  <c r="BD53" i="1" s="1"/>
  <c r="T93" i="3"/>
  <c r="R165" i="3"/>
  <c r="F31" i="4"/>
  <c r="BA54" i="1" s="1"/>
  <c r="P178" i="4"/>
  <c r="J96" i="2"/>
  <c r="BK104" i="2"/>
  <c r="BK103" i="2" s="1"/>
  <c r="F34" i="2"/>
  <c r="BD52" i="1" s="1"/>
  <c r="R207" i="2"/>
  <c r="R103" i="2" s="1"/>
  <c r="R279" i="2"/>
  <c r="T415" i="2"/>
  <c r="P421" i="2"/>
  <c r="P668" i="2"/>
  <c r="T699" i="2"/>
  <c r="T796" i="2"/>
  <c r="T843" i="2"/>
  <c r="T887" i="2"/>
  <c r="T938" i="2"/>
  <c r="BK130" i="3"/>
  <c r="J130" i="3" s="1"/>
  <c r="J61" i="3" s="1"/>
  <c r="T165" i="3"/>
  <c r="F32" i="4"/>
  <c r="BB54" i="1" s="1"/>
  <c r="T122" i="4"/>
  <c r="R178" i="4"/>
  <c r="R105" i="4" s="1"/>
  <c r="T216" i="4"/>
  <c r="BK287" i="4"/>
  <c r="J287" i="4" s="1"/>
  <c r="J64" i="4" s="1"/>
  <c r="F31" i="6"/>
  <c r="BA56" i="1" s="1"/>
  <c r="T84" i="6"/>
  <c r="T80" i="6" s="1"/>
  <c r="T79" i="6" s="1"/>
  <c r="T104" i="2"/>
  <c r="F33" i="2"/>
  <c r="BC52" i="1" s="1"/>
  <c r="T207" i="2"/>
  <c r="T279" i="2"/>
  <c r="R304" i="2"/>
  <c r="BK315" i="2"/>
  <c r="J315" i="2" s="1"/>
  <c r="J63" i="2" s="1"/>
  <c r="P415" i="2"/>
  <c r="T421" i="2"/>
  <c r="T603" i="2"/>
  <c r="BK619" i="2"/>
  <c r="BK618" i="2" s="1"/>
  <c r="J618" i="2" s="1"/>
  <c r="J68" i="2" s="1"/>
  <c r="T668" i="2"/>
  <c r="T618" i="2" s="1"/>
  <c r="BK699" i="2"/>
  <c r="J699" i="2" s="1"/>
  <c r="J71" i="2" s="1"/>
  <c r="R708" i="2"/>
  <c r="T744" i="2"/>
  <c r="T757" i="2"/>
  <c r="R784" i="2"/>
  <c r="P796" i="2"/>
  <c r="P618" i="2" s="1"/>
  <c r="P843" i="2"/>
  <c r="BK887" i="2"/>
  <c r="J887" i="2" s="1"/>
  <c r="J78" i="2" s="1"/>
  <c r="P85" i="3"/>
  <c r="P84" i="3" s="1"/>
  <c r="J31" i="3"/>
  <c r="AW53" i="1" s="1"/>
  <c r="BK93" i="3"/>
  <c r="P130" i="3"/>
  <c r="BK165" i="3"/>
  <c r="J165" i="3" s="1"/>
  <c r="J62" i="3" s="1"/>
  <c r="R87" i="4"/>
  <c r="R86" i="4" s="1"/>
  <c r="F33" i="4"/>
  <c r="BC54" i="1" s="1"/>
  <c r="T106" i="4"/>
  <c r="BK122" i="4"/>
  <c r="J122" i="4" s="1"/>
  <c r="J61" i="4" s="1"/>
  <c r="T178" i="4"/>
  <c r="BK216" i="4"/>
  <c r="J216" i="4" s="1"/>
  <c r="J63" i="4" s="1"/>
  <c r="P287" i="4"/>
  <c r="F32" i="6"/>
  <c r="BB56" i="1" s="1"/>
  <c r="BK84" i="6"/>
  <c r="J84" i="6" s="1"/>
  <c r="J59" i="6" s="1"/>
  <c r="I142" i="8"/>
  <c r="I10" i="8" s="1"/>
  <c r="G168" i="8"/>
  <c r="I13" i="8" s="1"/>
  <c r="BK279" i="2"/>
  <c r="J279" i="2" s="1"/>
  <c r="J61" i="2" s="1"/>
  <c r="T304" i="2"/>
  <c r="P315" i="2"/>
  <c r="R415" i="2"/>
  <c r="BK421" i="2"/>
  <c r="J421" i="2" s="1"/>
  <c r="J65" i="2" s="1"/>
  <c r="BK603" i="2"/>
  <c r="J603" i="2" s="1"/>
  <c r="J66" i="2" s="1"/>
  <c r="P619" i="2"/>
  <c r="BK668" i="2"/>
  <c r="J668" i="2" s="1"/>
  <c r="J70" i="2" s="1"/>
  <c r="P699" i="2"/>
  <c r="T708" i="2"/>
  <c r="BK744" i="2"/>
  <c r="J744" i="2" s="1"/>
  <c r="J73" i="2" s="1"/>
  <c r="BK757" i="2"/>
  <c r="J757" i="2" s="1"/>
  <c r="J74" i="2" s="1"/>
  <c r="T784" i="2"/>
  <c r="R796" i="2"/>
  <c r="R843" i="2"/>
  <c r="P887" i="2"/>
  <c r="P938" i="2"/>
  <c r="BK938" i="2"/>
  <c r="J938" i="2" s="1"/>
  <c r="J79" i="2" s="1"/>
  <c r="P966" i="2"/>
  <c r="R85" i="3"/>
  <c r="R84" i="3" s="1"/>
  <c r="F32" i="3"/>
  <c r="BB53" i="1" s="1"/>
  <c r="P93" i="3"/>
  <c r="P92" i="3" s="1"/>
  <c r="P83" i="3" s="1"/>
  <c r="AU53" i="1" s="1"/>
  <c r="R130" i="3"/>
  <c r="R92" i="3" s="1"/>
  <c r="R83" i="3" s="1"/>
  <c r="P165" i="3"/>
  <c r="F51" i="4"/>
  <c r="T87" i="4"/>
  <c r="T86" i="4" s="1"/>
  <c r="F34" i="4"/>
  <c r="BD54" i="1" s="1"/>
  <c r="BK106" i="4"/>
  <c r="P122" i="4"/>
  <c r="P105" i="4" s="1"/>
  <c r="P85" i="4" s="1"/>
  <c r="AU54" i="1" s="1"/>
  <c r="BK178" i="4"/>
  <c r="J178" i="4" s="1"/>
  <c r="J62" i="4" s="1"/>
  <c r="R287" i="4"/>
  <c r="BK306" i="4"/>
  <c r="J306" i="4" s="1"/>
  <c r="J65" i="4" s="1"/>
  <c r="F52" i="6"/>
  <c r="F34" i="6"/>
  <c r="BD56" i="1" s="1"/>
  <c r="G142" i="8"/>
  <c r="I9" i="8" s="1"/>
  <c r="G161" i="8"/>
  <c r="I12" i="8" s="1"/>
  <c r="J31" i="5"/>
  <c r="AW55" i="1" s="1"/>
  <c r="BB51" i="1"/>
  <c r="W28" i="1" s="1"/>
  <c r="I14" i="8"/>
  <c r="I81" i="5" s="1"/>
  <c r="F30" i="4"/>
  <c r="AZ54" i="1" s="1"/>
  <c r="J30" i="4"/>
  <c r="AV54" i="1" s="1"/>
  <c r="J106" i="4"/>
  <c r="J60" i="4" s="1"/>
  <c r="J30" i="2"/>
  <c r="AV52" i="1" s="1"/>
  <c r="P80" i="6"/>
  <c r="P79" i="6" s="1"/>
  <c r="AU56" i="1" s="1"/>
  <c r="J619" i="2"/>
  <c r="J69" i="2" s="1"/>
  <c r="J93" i="3"/>
  <c r="J60" i="3" s="1"/>
  <c r="J85" i="3"/>
  <c r="J58" i="3" s="1"/>
  <c r="F30" i="6"/>
  <c r="AZ56" i="1" s="1"/>
  <c r="J30" i="6"/>
  <c r="AV56" i="1" s="1"/>
  <c r="BK986" i="2"/>
  <c r="J986" i="2" s="1"/>
  <c r="J81" i="2" s="1"/>
  <c r="J987" i="2"/>
  <c r="J82" i="2" s="1"/>
  <c r="BK86" i="4"/>
  <c r="J87" i="4"/>
  <c r="J58" i="4" s="1"/>
  <c r="BA51" i="1"/>
  <c r="R80" i="6"/>
  <c r="R79" i="6" s="1"/>
  <c r="E45" i="2"/>
  <c r="F30" i="2"/>
  <c r="AZ52" i="1" s="1"/>
  <c r="E73" i="3"/>
  <c r="F31" i="3"/>
  <c r="BA53" i="1" s="1"/>
  <c r="J79" i="4"/>
  <c r="J31" i="4"/>
  <c r="AW54" i="1" s="1"/>
  <c r="E68" i="5"/>
  <c r="E45" i="6"/>
  <c r="J31" i="6"/>
  <c r="AW56" i="1" s="1"/>
  <c r="J81" i="6"/>
  <c r="J58" i="6" s="1"/>
  <c r="J31" i="2"/>
  <c r="AW52" i="1" s="1"/>
  <c r="F52" i="3"/>
  <c r="J30" i="3"/>
  <c r="AV53" i="1" s="1"/>
  <c r="J51" i="4"/>
  <c r="F52" i="5"/>
  <c r="J49" i="6"/>
  <c r="E45" i="4"/>
  <c r="AT52" i="1" l="1"/>
  <c r="T103" i="2"/>
  <c r="T102" i="2" s="1"/>
  <c r="BK92" i="3"/>
  <c r="J92" i="3" s="1"/>
  <c r="J59" i="3" s="1"/>
  <c r="BK105" i="4"/>
  <c r="J105" i="4" s="1"/>
  <c r="J59" i="4" s="1"/>
  <c r="J104" i="2"/>
  <c r="J58" i="2" s="1"/>
  <c r="AT53" i="1"/>
  <c r="T105" i="4"/>
  <c r="T85" i="4" s="1"/>
  <c r="BK80" i="6"/>
  <c r="T92" i="3"/>
  <c r="T83" i="3" s="1"/>
  <c r="R85" i="4"/>
  <c r="BC51" i="1"/>
  <c r="BD51" i="1"/>
  <c r="W30" i="1" s="1"/>
  <c r="R618" i="2"/>
  <c r="R102" i="2" s="1"/>
  <c r="P103" i="2"/>
  <c r="P102" i="2" s="1"/>
  <c r="AU52" i="1" s="1"/>
  <c r="AU51" i="1" s="1"/>
  <c r="BK81" i="5"/>
  <c r="BK80" i="5" s="1"/>
  <c r="J81" i="5"/>
  <c r="BE81" i="5" s="1"/>
  <c r="AX51" i="1"/>
  <c r="W27" i="1"/>
  <c r="AW51" i="1"/>
  <c r="AK27" i="1" s="1"/>
  <c r="BK83" i="3"/>
  <c r="J83" i="3" s="1"/>
  <c r="J84" i="3"/>
  <c r="J57" i="3" s="1"/>
  <c r="AT54" i="1"/>
  <c r="BK85" i="4"/>
  <c r="J85" i="4" s="1"/>
  <c r="J86" i="4"/>
  <c r="J57" i="4" s="1"/>
  <c r="J103" i="2"/>
  <c r="J57" i="2" s="1"/>
  <c r="BK102" i="2"/>
  <c r="J102" i="2" s="1"/>
  <c r="AT56" i="1"/>
  <c r="BK79" i="6" l="1"/>
  <c r="J79" i="6" s="1"/>
  <c r="J80" i="6"/>
  <c r="J57" i="6" s="1"/>
  <c r="AY51" i="1"/>
  <c r="W29" i="1"/>
  <c r="BK79" i="5"/>
  <c r="J80" i="5"/>
  <c r="J58" i="5" s="1"/>
  <c r="F30" i="5"/>
  <c r="AZ55" i="1" s="1"/>
  <c r="AZ51" i="1" s="1"/>
  <c r="J30" i="5"/>
  <c r="AV55" i="1" s="1"/>
  <c r="AT55" i="1" s="1"/>
  <c r="J27" i="2"/>
  <c r="J56" i="2"/>
  <c r="J27" i="3"/>
  <c r="J56" i="3"/>
  <c r="J56" i="4"/>
  <c r="J27" i="4"/>
  <c r="J27" i="6" l="1"/>
  <c r="J56" i="6"/>
  <c r="AV51" i="1"/>
  <c r="W26" i="1"/>
  <c r="J79" i="5"/>
  <c r="J57" i="5" s="1"/>
  <c r="BK78" i="5"/>
  <c r="J78" i="5" s="1"/>
  <c r="J36" i="4"/>
  <c r="AG54" i="1"/>
  <c r="AN54" i="1" s="1"/>
  <c r="AG53" i="1"/>
  <c r="AN53" i="1" s="1"/>
  <c r="J36" i="3"/>
  <c r="AG52" i="1"/>
  <c r="J36" i="2"/>
  <c r="AG56" i="1" l="1"/>
  <c r="AN56" i="1" s="1"/>
  <c r="J36" i="6"/>
  <c r="AK26" i="1"/>
  <c r="AT51" i="1"/>
  <c r="J56" i="5"/>
  <c r="J27" i="5"/>
  <c r="AN52" i="1"/>
  <c r="J36" i="5" l="1"/>
  <c r="AG55" i="1"/>
  <c r="AN55" i="1" l="1"/>
  <c r="AG51" i="1"/>
  <c r="AN51" i="1" l="1"/>
  <c r="AK23" i="1"/>
  <c r="AK32" i="1" s="1"/>
</calcChain>
</file>

<file path=xl/sharedStrings.xml><?xml version="1.0" encoding="utf-8"?>
<sst xmlns="http://schemas.openxmlformats.org/spreadsheetml/2006/main" count="13695" uniqueCount="2004">
  <si>
    <t>Export VZ</t>
  </si>
  <si>
    <t>List obsahuje:</t>
  </si>
  <si>
    <t>3.0</t>
  </si>
  <si>
    <t>ZAMOK</t>
  </si>
  <si>
    <t>False</t>
  </si>
  <si>
    <t>{26861ef7-950a-4948-ad6a-75aa744af9ba}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</si>
  <si>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</si>
  <si>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</si>
  <si>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</si>
  <si>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</si>
  <si>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</si>
  <si>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</si>
  <si>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</si>
  <si>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</si>
  <si>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PHADED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</si>
  <si>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položek_x000D_
_x000D_
Podrobnosti k vyplnění naleznete na poslední záložce s Pokyny pro vyplnění</t>
  </si>
  <si>
    <t>Stavba:</t>
  </si>
  <si>
    <t>VUZ Dědina - rekonstrukce sociálních zařízení a vstupního schodiště</t>
  </si>
  <si>
    <t>0,1</t>
  </si>
  <si>
    <t>KSO:</t>
  </si>
  <si>
    <t/>
  </si>
  <si>
    <t>CC-CZ:</t>
  </si>
  <si>
    <t>1</t>
  </si>
  <si>
    <t>Místo:</t>
  </si>
  <si>
    <t>VUZ Dědina,Pilotů 217,Praha 6</t>
  </si>
  <si>
    <t>Datum:</t>
  </si>
  <si>
    <t>28.11.2016</t>
  </si>
  <si>
    <t>10</t>
  </si>
  <si>
    <t>100</t>
  </si>
  <si>
    <t>Zadavatel:</t>
  </si>
  <si>
    <t>IČ:</t>
  </si>
  <si>
    <t>ARMÁDNÍ SERVISNÍ p.o.,Podbabská 1589/1,Praha 6</t>
  </si>
  <si>
    <t>DIČ:</t>
  </si>
  <si>
    <t>Uchazeč:</t>
  </si>
  <si>
    <t>Vyplň údaj</t>
  </si>
  <si>
    <t>Projektant:</t>
  </si>
  <si>
    <t>B K N, spol. s r.o., Vladislavova 29/I,Vysoké Mýto</t>
  </si>
  <si>
    <t>True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</si>
  <si>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</si>
  <si>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</si>
  <si>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</si>
  <si>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</si>
  <si>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</si>
  <si>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</si>
  <si>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</si>
  <si>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</si>
  <si>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</si>
  <si>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</si>
  <si>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</si>
  <si>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</si>
  <si>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</si>
  <si>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</si>
  <si>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</si>
  <si>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</si>
  <si>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</si>
  <si>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Objekt, Soupis prací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</si>
  <si>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</si>
  <si>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</si>
  <si>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</si>
  <si>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</si>
  <si>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</si>
  <si>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</si>
  <si>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</si>
  <si>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</si>
  <si>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</si>
  <si>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</si>
  <si>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</si>
  <si>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</si>
  <si>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</si>
  <si>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</si>
  <si>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</si>
  <si>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</si>
  <si>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</si>
  <si>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</si>
  <si>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</si>
  <si>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</si>
  <si>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</si>
  <si>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D.1.1</t>
  </si>
  <si>
    <t>Rekonstrukce sociálních zařízení a vstupního schodiště</t>
  </si>
  <si>
    <t>STA</t>
  </si>
  <si>
    <t>{d57e7566-735c-4018-b069-46318986a67b}</t>
  </si>
  <si>
    <t>2</t>
  </si>
  <si>
    <t>D.1.4.1</t>
  </si>
  <si>
    <t>Zdravotně technické instalace</t>
  </si>
  <si>
    <t>{f0eb1fd2-9ef4-4af4-b55d-f44226ac4d87}</t>
  </si>
  <si>
    <t>801 21</t>
  </si>
  <si>
    <t>D.1.4.2</t>
  </si>
  <si>
    <t>Zařízení pro vytápění staveb</t>
  </si>
  <si>
    <t>{a0ef99dd-a58c-4aaf-b1a5-c0b907355bb8}</t>
  </si>
  <si>
    <t>D.1.4.3</t>
  </si>
  <si>
    <t>Silnoproudá elektrotechnika</t>
  </si>
  <si>
    <t>{a345265e-1528-42ed-bc83-e1459c736e74}</t>
  </si>
  <si>
    <t>OST</t>
  </si>
  <si>
    <t>Vedlejší a ostatní náklady stavby</t>
  </si>
  <si>
    <t>VON</t>
  </si>
  <si>
    <t>{e7dcad93-828a-4c4c-af2e-2b1d764619e7}</t>
  </si>
  <si>
    <t>812 19 12</t>
  </si>
  <si>
    <t>Zpět na list:</t>
  </si>
  <si>
    <t>APU</t>
  </si>
  <si>
    <t>26,5</t>
  </si>
  <si>
    <t>bm01</t>
  </si>
  <si>
    <t>0,992</t>
  </si>
  <si>
    <t>KRYCÍ LIST SOUPISU</t>
  </si>
  <si>
    <t>bmst</t>
  </si>
  <si>
    <t>0,993</t>
  </si>
  <si>
    <t>i10</t>
  </si>
  <si>
    <t>14,553</t>
  </si>
  <si>
    <t>k1</t>
  </si>
  <si>
    <t>dlažba keramická s hydroizolací</t>
  </si>
  <si>
    <t>m2</t>
  </si>
  <si>
    <t>13</t>
  </si>
  <si>
    <t>KD</t>
  </si>
  <si>
    <t>81,52</t>
  </si>
  <si>
    <t>Objekt:</t>
  </si>
  <si>
    <t>m1</t>
  </si>
  <si>
    <t>147,794</t>
  </si>
  <si>
    <t>D.1.1 - Rekonstrukce sociálních zařízení a vstupního schodiště</t>
  </si>
  <si>
    <t>m1ste</t>
  </si>
  <si>
    <t>66,274</t>
  </si>
  <si>
    <t>o1</t>
  </si>
  <si>
    <t xml:space="preserve">plocha oken </t>
  </si>
  <si>
    <t>16,626</t>
  </si>
  <si>
    <t>ok</t>
  </si>
  <si>
    <t>obklad keramický</t>
  </si>
  <si>
    <t>215,348</t>
  </si>
  <si>
    <t>omstuste</t>
  </si>
  <si>
    <t>281,622</t>
  </si>
  <si>
    <t>omstustr</t>
  </si>
  <si>
    <t>p101</t>
  </si>
  <si>
    <t>40,88</t>
  </si>
  <si>
    <t>p101i</t>
  </si>
  <si>
    <t>p201</t>
  </si>
  <si>
    <t>27,64</t>
  </si>
  <si>
    <t>p300</t>
  </si>
  <si>
    <t>332,525</t>
  </si>
  <si>
    <t>p301</t>
  </si>
  <si>
    <t>240</t>
  </si>
  <si>
    <t>p302</t>
  </si>
  <si>
    <t>94</t>
  </si>
  <si>
    <t>p302sch</t>
  </si>
  <si>
    <t>116,888</t>
  </si>
  <si>
    <t>p303</t>
  </si>
  <si>
    <t>35,5</t>
  </si>
  <si>
    <t>p304</t>
  </si>
  <si>
    <t>36,5</t>
  </si>
  <si>
    <t>p305</t>
  </si>
  <si>
    <t>139,5</t>
  </si>
  <si>
    <t>Soupis prací a dodávek je sestaven za využití položek Cenové soustavy ÚRS. Cenové a technické podmínky položek Cenové soustavy ÚRS, které nejsou uvedeny v soupisu prací ( tzn. úvodní části katalogů ) jsou neomezeně dálkově k dispozici na www.cs-urs.cz. Položky soupisu prací, které nemají ve sloupci "Cenová soustava" uveden žádný údaj, nepochází z Cenové soustavy ÚRS._x000D_
Předmětem zakázky je stavba podrobně popsaná v projektové dokumentaci a vyjádřená soupisem prací a dodávek. Podrobnosti o předmětu stavby a jejích technických podmínkách, zejména materiálových a kvalitativních požadavcích, jednotlivých výrobcích a konstrukcích, způsobu provádění stavby a další informace nutné pro realizaci stavby jsou součástí projektové dokumentace. Tato dokumentace je nedílnou součástí při ocenění soupisu prací a dodávek. Text jednotlivých položek soupisu prací a dodávek nedokáže díky svému omezenému rozsahu a pouze textové podobě vyjádřit popisovanou položku vyčerpávajícím způsobem. K úplnému popisu požadovaných prací slouží projektová dokumentace.</t>
  </si>
  <si>
    <t>par1</t>
  </si>
  <si>
    <t>délka parapetu</t>
  </si>
  <si>
    <t>m</t>
  </si>
  <si>
    <t>10,2</t>
  </si>
  <si>
    <t>PZD</t>
  </si>
  <si>
    <t>13,23</t>
  </si>
  <si>
    <t>sdk13</t>
  </si>
  <si>
    <t>33,5</t>
  </si>
  <si>
    <t>sumaS1</t>
  </si>
  <si>
    <t>53,88</t>
  </si>
  <si>
    <t>sumaS2</t>
  </si>
  <si>
    <t>vv1</t>
  </si>
  <si>
    <t>2,62</t>
  </si>
  <si>
    <t>vv2</t>
  </si>
  <si>
    <t>2,6</t>
  </si>
  <si>
    <t>xd1</t>
  </si>
  <si>
    <t>19,5</t>
  </si>
  <si>
    <t>xx1</t>
  </si>
  <si>
    <t>55,5</t>
  </si>
  <si>
    <t>s1</t>
  </si>
  <si>
    <t>REKAPITULACE ČLENĚNÍ SOUPISU PRACÍ</t>
  </si>
  <si>
    <t>Kód dílu - Popis</t>
  </si>
  <si>
    <t>Cena celkem [CZK]</t>
  </si>
  <si>
    <t>Náklady soupisu celkem</t>
  </si>
  <si>
    <t>-1</t>
  </si>
  <si>
    <t>HSV -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</si>
  <si>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</si>
  <si>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</si>
  <si>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</si>
  <si>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4 - Vodorovné konstrukce</t>
  </si>
  <si>
    <t xml:space="preserve">    5 - Komunikace pozemní</t>
  </si>
  <si>
    <t xml:space="preserve">    6 - Úpravy povrchů, podlahy a osazování výplní</t>
  </si>
  <si>
    <t xml:space="preserve">    8 - Trubní vedení</t>
  </si>
  <si>
    <t xml:space="preserve">    9 - Ostatní konstrukce a práce-bourání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</si>
  <si>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</si>
  <si>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</si>
  <si>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</si>
  <si>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</si>
  <si>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 xml:space="preserve">    725 - Zdravotechnika - zařizovací předměty</t>
  </si>
  <si>
    <t xml:space="preserve">    751 - Vzduchotechnika</t>
  </si>
  <si>
    <t xml:space="preserve">    763 - Konstrukce suché výstavby</t>
  </si>
  <si>
    <t xml:space="preserve">    764 - Konstrukce klempířské</t>
  </si>
  <si>
    <t xml:space="preserve">    766 - Konstrukce truhlářské</t>
  </si>
  <si>
    <t xml:space="preserve">    767 - Konstrukce zámečnické</t>
  </si>
  <si>
    <t xml:space="preserve">    771 - Podlahy z dlaždic</t>
  </si>
  <si>
    <t xml:space="preserve">    772 - Podlahy z kamene</t>
  </si>
  <si>
    <t xml:space="preserve">    781 - Dokončovací práce - obklady</t>
  </si>
  <si>
    <t xml:space="preserve">    782 - Dokončovací práce - obklady z kamene</t>
  </si>
  <si>
    <t xml:space="preserve">    784 - Dokončovací práce - malby</t>
  </si>
  <si>
    <t>N00 - Ostatní práce</t>
  </si>
  <si>
    <t xml:space="preserve">    N01 - HZS</t>
  </si>
  <si>
    <t>SOUPIS PRACÍ</t>
  </si>
  <si>
    <t>PČ</t>
  </si>
  <si>
    <t>Popis</t>
  </si>
  <si>
    <t>MJ</t>
  </si>
  <si>
    <t>Množství</t>
  </si>
  <si>
    <t>J.cena [CZK]</t>
  </si>
  <si>
    <t>Cenová soustava</t>
  </si>
  <si>
    <t>Poznámka</t>
  </si>
  <si>
    <t>J. Nh [h]</t>
  </si>
  <si>
    <t>Nh celkem [h]</t>
  </si>
  <si>
    <t>J. hmotnost_x000D_
[t]</t>
  </si>
  <si>
    <t>Hmotnost_x000D_
celkem [t]</t>
  </si>
  <si>
    <t>J. suť [t]</t>
  </si>
  <si>
    <t>Suť Celkem [t]</t>
  </si>
  <si>
    <t>HSV</t>
  </si>
  <si>
    <t>ROZPOCET</t>
  </si>
  <si>
    <t>Zemní práce</t>
  </si>
  <si>
    <t>K</t>
  </si>
  <si>
    <t>111201101</t>
  </si>
  <si>
    <t>Odstranění křovin a stromů průměru kmene do 100 mm i s kořeny z celkové plochy do 1000 m2</t>
  </si>
  <si>
    <t>CS ÚRS 2016 02</t>
  </si>
  <si>
    <t>4</t>
  </si>
  <si>
    <t>916887240</t>
  </si>
  <si>
    <t>PP</t>
  </si>
  <si>
    <t>Odstranění křovin a stromů s odstraněním kořenů průměru kmene do 100 mm do sklonu terénu 1 : 5, při celkové ploše do 1 000 m2</t>
  </si>
  <si>
    <t>VV</t>
  </si>
  <si>
    <t>"u opěrné zdi"</t>
  </si>
  <si>
    <t>"dle fotodokumentace"</t>
  </si>
  <si>
    <t>56,0</t>
  </si>
  <si>
    <t>Součet</t>
  </si>
  <si>
    <t>111201401</t>
  </si>
  <si>
    <t>Spálení křovin a stromů průměru kmene do 100 mm</t>
  </si>
  <si>
    <t>-1039630494</t>
  </si>
  <si>
    <t>Spálení odstraněných křovin a stromů na hromadách průměru kmene do 100 mm pro jakoukoliv plochu</t>
  </si>
  <si>
    <t>3</t>
  </si>
  <si>
    <t>112101122</t>
  </si>
  <si>
    <t>Kácení stromů jehličnatých D kmene do 500 mm</t>
  </si>
  <si>
    <t>kus</t>
  </si>
  <si>
    <t>-36626366</t>
  </si>
  <si>
    <t>Kácení stromů s odřezáním kmene a s odvětvením jehličnatých bez odkornění, kmene průměru přes 300 do 500 mm</t>
  </si>
  <si>
    <t>112201102</t>
  </si>
  <si>
    <t>Odstranění pařezů D do 500 mm</t>
  </si>
  <si>
    <t>-2083651133</t>
  </si>
  <si>
    <t>Odstranění pařezů s jejich vykopáním, vytrháním nebo odstřelením, s přesekáním kořenů průměru přes 300 do 500 mm</t>
  </si>
  <si>
    <t>5</t>
  </si>
  <si>
    <t>113107122</t>
  </si>
  <si>
    <t>Odstranění podkladu pl do 50 m2 z kameniva drceného tl 200 mm</t>
  </si>
  <si>
    <t>-1389147208</t>
  </si>
  <si>
    <t>Odstranění podkladů nebo krytů s přemístěním hmot na skládku na vzdálenost do 3 m nebo s naložením na dopravní prostředek v ploše jednotlivě do 50 m2 z kameniva hrubého drceného, o tl. vrstvy přes 100 do 200 mm</t>
  </si>
  <si>
    <t>6</t>
  </si>
  <si>
    <t>113107141</t>
  </si>
  <si>
    <t>Odstranění podkladu pl do 50 m2 živičných tl 50 mm</t>
  </si>
  <si>
    <t>-1953095593</t>
  </si>
  <si>
    <t>Odstranění podkladů nebo krytů s přemístěním hmot na skládku na vzdálenost do 3 m nebo s naložením na dopravní prostředek v ploše jednotlivě do 50 m2 živičných, o tl. vrstvy do 50 mm</t>
  </si>
  <si>
    <t>"dle D.1.1.13 SCHODIŠTĚ PŘED VSTUPEM"</t>
  </si>
  <si>
    <t>Mezisoučet</t>
  </si>
  <si>
    <t>7</t>
  </si>
  <si>
    <t>131201101</t>
  </si>
  <si>
    <t>Hloubení jam nezapažených v hornině tř. 3 objemu do 100 m3</t>
  </si>
  <si>
    <t>m3</t>
  </si>
  <si>
    <t>304037636</t>
  </si>
  <si>
    <t>Hloubení nezapažených jam a zářezů s urovnáním dna do předepsaného profilu a spádu v hornině tř. 3 do 100 m3</t>
  </si>
  <si>
    <t>"dle D.1.1.16 SCHODIŠTĚ PŘED VSTUPEM - ÚPRAVA OPĚRNÉ ZDI"</t>
  </si>
  <si>
    <t>8</t>
  </si>
  <si>
    <t>131201109</t>
  </si>
  <si>
    <t>Příplatek za lepivost u hloubení jam nezapažených v hornině tř. 3</t>
  </si>
  <si>
    <t>451116569</t>
  </si>
  <si>
    <t>Hloubení nezapažených jam a zářezů s urovnáním dna do předepsaného profilu a spádu Příplatek k cenám za lepivost horniny tř. 3</t>
  </si>
  <si>
    <t>"50 % objemu"</t>
  </si>
  <si>
    <t>xx1*0,5</t>
  </si>
  <si>
    <t>9</t>
  </si>
  <si>
    <t>162301416</t>
  </si>
  <si>
    <t>Vodorovné přemístění kmenů stromů jehličnatých do 5 km D kmene do 500 mm</t>
  </si>
  <si>
    <t>-1595174825</t>
  </si>
  <si>
    <t>Vodorovné přemístění větví, kmenů nebo pařezů s naložením, složením a dopravou do 5000 m kmenů stromů jehličnatých, průměru přes 300 do 500 mm</t>
  </si>
  <si>
    <t>162301422</t>
  </si>
  <si>
    <t>Vodorovné přemístění pařezů do 5 km D do 500 mm</t>
  </si>
  <si>
    <t>-681085230</t>
  </si>
  <si>
    <t>Vodorovné přemístění větví, kmenů nebo pařezů s naložením, složením a dopravou do 5000 m pařezů kmenů, průměru přes 300 do 500 mm</t>
  </si>
  <si>
    <t>11</t>
  </si>
  <si>
    <t>162301916</t>
  </si>
  <si>
    <t>Příplatek k vodorovnému přemístění kmenů stromů jehličnatých D kmene do 500 mm ZKD 5 km</t>
  </si>
  <si>
    <t>1322603120</t>
  </si>
  <si>
    <t>Vodorovné přemístění větví, kmenů nebo pařezů s naložením, složením a dopravou Příplatek k cenám za každých dalších i započatých 5000 m přes 5000 m kmenů stromů jehličnatých, průměru přes 300 do 500 mm</t>
  </si>
  <si>
    <t>3*3 'Přepočtené koeficientem množství</t>
  </si>
  <si>
    <t>12</t>
  </si>
  <si>
    <t>162301922</t>
  </si>
  <si>
    <t>Příplatek k vodorovnému přemístění pařezů D 500 mm ZKD 5 km</t>
  </si>
  <si>
    <t>-1519285967</t>
  </si>
  <si>
    <t>Vodorovné přemístění větví, kmenů nebo pařezů s naložením, složením a dopravou Příplatek k cenám za každých dalších i započatých 5000 m přes 5000 m pařezů kmenů, průměru přes 300 do 500 mm</t>
  </si>
  <si>
    <t>162701105</t>
  </si>
  <si>
    <t>Vodorovné přemístění do 10000 m výkopku/sypaniny z horniny tř. 1 až 4</t>
  </si>
  <si>
    <t>206800094</t>
  </si>
  <si>
    <t>Vodorovné přemístění výkopku nebo sypaniny po suchu na obvyklém dopravním prostředku, bez naložení výkopku, avšak se složením bez rozhrnutí z horniny tř. 1 až 4 na vzdálenost přes 9 000 do 10 000 m</t>
  </si>
  <si>
    <t>"přebytečná zemina na deponii"</t>
  </si>
  <si>
    <t>14</t>
  </si>
  <si>
    <t>162701109</t>
  </si>
  <si>
    <t>Příplatek k vodorovnému přemístění výkopku/sypaniny z horniny tř. 1 až 4 ZKD 1000 m přes 10000 m</t>
  </si>
  <si>
    <t>1518597548</t>
  </si>
  <si>
    <t>Vodorovné přemístění výkopku nebo sypaniny po suchu na obvyklém dopravním prostředku, bez naložení výkopku, avšak se složením bez rozhrnutí z horniny tř. 1 až 4 na vzdálenost Příplatek k ceně za každých dalších i započatých 1 000 m</t>
  </si>
  <si>
    <t>55,5*9 'Přepočtené koeficientem množství</t>
  </si>
  <si>
    <t>171201201</t>
  </si>
  <si>
    <t>Uložení sypaniny na skládky</t>
  </si>
  <si>
    <t>-1492910460</t>
  </si>
  <si>
    <t>16</t>
  </si>
  <si>
    <t>171201211</t>
  </si>
  <si>
    <t>Poplatek za uložení odpadu ze sypaniny na skládce (skládkovné)</t>
  </si>
  <si>
    <t>t</t>
  </si>
  <si>
    <t>-1962223032</t>
  </si>
  <si>
    <t>Uložení sypaniny poplatek za uložení sypaniny na skládce (skládkovné)</t>
  </si>
  <si>
    <t>s1*1,8</t>
  </si>
  <si>
    <t>17</t>
  </si>
  <si>
    <t>1891010R01</t>
  </si>
  <si>
    <t>Úprava stávající zeleně,ohumusování a osetí</t>
  </si>
  <si>
    <t>-370976733</t>
  </si>
  <si>
    <t>"odborné ořezaní stávajících jehličnanů"</t>
  </si>
  <si>
    <t>"ohumusování a osetí travním semenem"</t>
  </si>
  <si>
    <t>40,0</t>
  </si>
  <si>
    <t>Zakládání</t>
  </si>
  <si>
    <t>18</t>
  </si>
  <si>
    <t>215901101</t>
  </si>
  <si>
    <t>Zhutnění podloží z hornin soudržných do 92% PS nebo nesoudržných sypkých I(d) do 0,8</t>
  </si>
  <si>
    <t>-1521414837</t>
  </si>
  <si>
    <t>Zhutnění podloží pod násypy z rostlé horniny tř. 1 až 4 z hornin soudružných do 92 % PS a nesoudržných sypkých relativní ulehlosti I(d) do 0,8</t>
  </si>
  <si>
    <t>Svislé a kompletní konstrukce</t>
  </si>
  <si>
    <t>19</t>
  </si>
  <si>
    <t>317168112</t>
  </si>
  <si>
    <t>Překlad keramický plochý š 11,5 cm dl 125 cm</t>
  </si>
  <si>
    <t>867321152</t>
  </si>
  <si>
    <t>Překlady keramické ploché [POROTHERM] osazené do maltového lože, výšky překladu 7,1 cm šířky 11,5 cm, délky 125 cm</t>
  </si>
  <si>
    <t>"dle D.1.1.11 VÝPIS PŘEKLADŮ"</t>
  </si>
  <si>
    <t>20</t>
  </si>
  <si>
    <t>317168122</t>
  </si>
  <si>
    <t>Překlad keramický plochý š 14,5 cm dl 125 cm</t>
  </si>
  <si>
    <t>-1501896528</t>
  </si>
  <si>
    <t>Překlady keramické ploché [POROTHERM] osazené do maltového lože, výšky překladu 7,1 cm šířky 14,5 cm, délky 125 cm</t>
  </si>
  <si>
    <t>340238235</t>
  </si>
  <si>
    <t>Zazdívka otvorů pl do 1 m2 v příčkách nebo stěnách z příčkovek Ytong tl 150 mm</t>
  </si>
  <si>
    <t>332484483</t>
  </si>
  <si>
    <t>Zazdívka otvorů v příčkách nebo stěnách plochy přes 0,25 m2 do 1 m2 příčkovkami hladkými pórobetonovými [YTONG], objemové hmotnosti 500 kg/m3, tl. příčky 150 mm</t>
  </si>
  <si>
    <t>"dle D.1.1.7 PŮDORYS 1.NP, OBJEKT 5.2 - NOVÝ STAV"</t>
  </si>
  <si>
    <t>0,9*2,02*1</t>
  </si>
  <si>
    <t>22</t>
  </si>
  <si>
    <t>342273323</t>
  </si>
  <si>
    <t>Příčky tl 100 mm z pórobetonových přesných příčkovek na pero a drážku objemové hmotnosti 500 kg/m3</t>
  </si>
  <si>
    <t>25344074</t>
  </si>
  <si>
    <t>Příčky z pórobetonových přesných příčkovek [YTONG] na pero a drážku, objemové hmotnosti 500 kg/m3 na tenké maltové lože, tloušťky příčky 100 mm</t>
  </si>
  <si>
    <t>"dle D.1.1.4  OBJEKT 5.1 - NOVÝ STAV"</t>
  </si>
  <si>
    <t>vv1*(2,66+1,95+3,45)-0,8*1,97*2</t>
  </si>
  <si>
    <t>2,2*0,95*3</t>
  </si>
  <si>
    <t>vv2*(0,75+0,35)</t>
  </si>
  <si>
    <t>23</t>
  </si>
  <si>
    <t>342273523</t>
  </si>
  <si>
    <t>Příčky tl 150 mm z pórobetonových přesných příčkovek na pero a drážku objemové hmotnosti 500 kg/m3</t>
  </si>
  <si>
    <t>370407089</t>
  </si>
  <si>
    <t>Příčky z pórobetonových přesných příčkovek [YTONG] na pero a drážku, objemové hmotnosti 500 kg/m3 na tenké maltové lože, tloušťky příčky 150 mm</t>
  </si>
  <si>
    <t>vv1*(2,0)</t>
  </si>
  <si>
    <t>24</t>
  </si>
  <si>
    <t>342291111</t>
  </si>
  <si>
    <t>Ukotvení příček montážní polyuretanovou pěnou tl příčky do 100 mm</t>
  </si>
  <si>
    <t>1281166059</t>
  </si>
  <si>
    <t>Ukotvení příček polyuretanovou pěnou, tl. příčky do 100 mm</t>
  </si>
  <si>
    <t>vv1*5*2</t>
  </si>
  <si>
    <t>vv2*2*2</t>
  </si>
  <si>
    <t>25</t>
  </si>
  <si>
    <t>342291112</t>
  </si>
  <si>
    <t>Ukotvení příček montážní polyuretanovou pěnou tl příčky přes 100 mm</t>
  </si>
  <si>
    <t>194460972</t>
  </si>
  <si>
    <t>Ukotvení příček polyuretanovou pěnou, tl. příčky přes 100 mm</t>
  </si>
  <si>
    <t>vv1*1*2</t>
  </si>
  <si>
    <t>26</t>
  </si>
  <si>
    <t>342291131</t>
  </si>
  <si>
    <t>Ukotvení příček k betonovým konstrukcím plochými kotvami</t>
  </si>
  <si>
    <t>1214001447</t>
  </si>
  <si>
    <t>Ukotvení příček plochými kotvami, do konstrukce betonové</t>
  </si>
  <si>
    <t>vv1*6</t>
  </si>
  <si>
    <t>vv2*2</t>
  </si>
  <si>
    <t>27</t>
  </si>
  <si>
    <t>346244354</t>
  </si>
  <si>
    <t>Obezdívka koupelnových van ploch rovných tl 100 mm z pórobetonových příčkovek hladkých Ytong</t>
  </si>
  <si>
    <t>-1493701453</t>
  </si>
  <si>
    <t>Obezdívka koupelnových van ploch rovných z přesných pórobetonových tvárnic [YTONG], na tenké maltové lože tl. 100 mm</t>
  </si>
  <si>
    <t>"dle D.1.1.1 TECHNICKÁ ZPRÁVA"</t>
  </si>
  <si>
    <t>0,15*0,9*(3+2)</t>
  </si>
  <si>
    <t>0,15*1,2*(1)</t>
  </si>
  <si>
    <t>28</t>
  </si>
  <si>
    <t>346272111</t>
  </si>
  <si>
    <t>Přizdívky ochranné tl 50 mm z pórobetonových přesných příčkovek Ytong objemové hmotnosti 500 kg/m3</t>
  </si>
  <si>
    <t>-215675694</t>
  </si>
  <si>
    <t>Přizdívky izolační a ochranné z pórobetonových tvárnic [YTONG] o objemové hmotnosti 500 kg/m3, na tenké maltové lože tloušťky přizdívky 50 mm</t>
  </si>
  <si>
    <t>vv2*(2,85)</t>
  </si>
  <si>
    <t>29</t>
  </si>
  <si>
    <t>346272113</t>
  </si>
  <si>
    <t>Přizdívky ochranné tl 100 mm z pórobetonových přesných příčkovek Ytong objemové hmotnosti 500 kg/m3</t>
  </si>
  <si>
    <t>343411201</t>
  </si>
  <si>
    <t>Přizdívky izolační a ochranné z pórobetonových tvárnic [YTONG] o objemové hmotnosti 500 kg/m3, na tenké maltové lože tloušťky přizdívky 100 mm</t>
  </si>
  <si>
    <t>vv1*(1,0+1,2+7,05)</t>
  </si>
  <si>
    <t>vv2*(2,42+0,93)</t>
  </si>
  <si>
    <t>30</t>
  </si>
  <si>
    <t>346272117R01</t>
  </si>
  <si>
    <t>Přizdívky ochranné tl 250 mm z pórobetonových přesných hladkých tvárnic Ytong hmotnosti 500 kg/m3</t>
  </si>
  <si>
    <t>-554891220</t>
  </si>
  <si>
    <t>Přizdívky izolační a ochranné z pórobetonových tvárnic [YTONG] o objemové hmotnosti 500 kg/m3, na tenké maltové lože tloušťky přizdívky 250 mm</t>
  </si>
  <si>
    <t>1,6*(2,0)</t>
  </si>
  <si>
    <t>Vodorovné konstrukce</t>
  </si>
  <si>
    <t>31</t>
  </si>
  <si>
    <t>411121232</t>
  </si>
  <si>
    <t>Montáž prefabrikovaných ŽB stropů ze stropních desek dl do 1800 mm</t>
  </si>
  <si>
    <t>2012387465</t>
  </si>
  <si>
    <t>Montáž prefabrikovaných železobetonových stropů se zalitím spár, včetně podpěrné konstrukce, na cementovou maltu ze stropních desek, šířky do 600 mm a délky přes 900 do 1800 mm</t>
  </si>
  <si>
    <t>"PZD 28/10"   6</t>
  </si>
  <si>
    <t>"PZD 29/10"   2</t>
  </si>
  <si>
    <t>"PZD 30/10"   6</t>
  </si>
  <si>
    <t>32</t>
  </si>
  <si>
    <t>M</t>
  </si>
  <si>
    <t>593412240</t>
  </si>
  <si>
    <t>deska stropní plná PZD 28/10 119x29x9 cm</t>
  </si>
  <si>
    <t>-1806401015</t>
  </si>
  <si>
    <t>deska stropní plná PZD 119x29x9 cm</t>
  </si>
  <si>
    <t>6*1,01 'Přepočtené koeficientem množství</t>
  </si>
  <si>
    <t>33</t>
  </si>
  <si>
    <t>593412250</t>
  </si>
  <si>
    <t>deska stropní plná PZD 29/10 149x29x9 cm</t>
  </si>
  <si>
    <t>-1818324286</t>
  </si>
  <si>
    <t>deska stropní plná PZD 149x29x9 cm</t>
  </si>
  <si>
    <t>2*1,01 'Přepočtené koeficientem množství</t>
  </si>
  <si>
    <t>34</t>
  </si>
  <si>
    <t>593412260</t>
  </si>
  <si>
    <t>deska stropní plná PZD 30/10 179x29x9 cm</t>
  </si>
  <si>
    <t>-351556791</t>
  </si>
  <si>
    <t>deska stropní plná PZD 179x29x9 cm</t>
  </si>
  <si>
    <t>35</t>
  </si>
  <si>
    <t>411121243</t>
  </si>
  <si>
    <t>Montáž prefabrikovaných ŽB stropů ze stropních desek dl do 2700 mm</t>
  </si>
  <si>
    <t>-749273035</t>
  </si>
  <si>
    <t>Montáž prefabrikovaných železobetonových stropů se zalitím spár, včetně podpěrné konstrukce, na cementovou maltu ze stropních desek, šířky do 600 mm a délky přes 1800 do 2700 mm</t>
  </si>
  <si>
    <t>"PZD 31/10"   11</t>
  </si>
  <si>
    <t>36</t>
  </si>
  <si>
    <t>593412270</t>
  </si>
  <si>
    <t>deska stropní plná PZD 31/10 209x29x9 cm</t>
  </si>
  <si>
    <t>1145961256</t>
  </si>
  <si>
    <t>deska stropní plná PZD 209x29x9 cm</t>
  </si>
  <si>
    <t>11*1,01 'Přepočtené koeficientem množství</t>
  </si>
  <si>
    <t>Komunikace pozemní</t>
  </si>
  <si>
    <t>37</t>
  </si>
  <si>
    <t>564861111</t>
  </si>
  <si>
    <t>Podklad ze štěrkodrtě ŠD tl 200 mm</t>
  </si>
  <si>
    <t>-1863476479</t>
  </si>
  <si>
    <t>Podklad ze štěrkodrti ŠD s rozprostřením a zhutněním, po zhutnění tl. 200 mm</t>
  </si>
  <si>
    <t>38</t>
  </si>
  <si>
    <t>576136311</t>
  </si>
  <si>
    <t>Asfaltový koberec otevřený AKO 16 (AKOH) tl 40 mm š do 3 m z nemodifikovaného asfaltu</t>
  </si>
  <si>
    <t>-388823136</t>
  </si>
  <si>
    <t>Asfaltový koberec otevřený AKO 16 (AKOH) s rozprostřením a se zhutněním z nemodifikovaného asfaltu v pruhu šířky do 3 m, po zhutnění tl. 40 mm</t>
  </si>
  <si>
    <t>Úpravy povrchů, podlahy a osazování výplní</t>
  </si>
  <si>
    <t>39</t>
  </si>
  <si>
    <t>611131101</t>
  </si>
  <si>
    <t>Cementový postřik vnitřních stropů nanášený celoplošně ručně</t>
  </si>
  <si>
    <t>1730113014</t>
  </si>
  <si>
    <t>Podkladní a spojovací vrstva vnitřních omítaných ploch cementový postřik nanášený ručně celoplošně stropů</t>
  </si>
  <si>
    <t>40</t>
  </si>
  <si>
    <t>611321141</t>
  </si>
  <si>
    <t>Vápenocementová omítka štuková dvouvrstvá vnitřních stropů rovných nanášená ručně</t>
  </si>
  <si>
    <t>-1264433772</t>
  </si>
  <si>
    <t>Omítka vápenocementová vnitřních ploch nanášená ručně dvouvrstvá, tloušťky jádrové omítky do 10 mm a tloušťky štuku do 3 mm štuková vodorovných konstrukcí stropů rovných</t>
  </si>
  <si>
    <t>41</t>
  </si>
  <si>
    <t>612131101</t>
  </si>
  <si>
    <t>Cementový postřik vnitřních stěn nanášený celoplošně ručně</t>
  </si>
  <si>
    <t>-2025443982</t>
  </si>
  <si>
    <t>Podkladní a spojovací vrstva vnitřních omítaných ploch cementový postřik nanášený ručně celoplošně stěn</t>
  </si>
  <si>
    <t>42</t>
  </si>
  <si>
    <t>612321141</t>
  </si>
  <si>
    <t>Vápenocementová omítka štuková dvouvrstvá vnitřních stěn nanášená ručně</t>
  </si>
  <si>
    <t>1315879661</t>
  </si>
  <si>
    <t>Omítka vápenocementová vnitřních ploch nanášená ručně dvouvrstvá, tloušťky jádrové omítky do 10 mm a tloušťky štuku do 3 mm štuková svislých konstrukcí stěn</t>
  </si>
  <si>
    <t>"112"   vv1*((1,95+3,45)*2)-0,8*1,97*3</t>
  </si>
  <si>
    <t>"112a"   vv1*((1,95+2,45+0,95)*2)-0,8*1,97*1,97</t>
  </si>
  <si>
    <t>"112b"   vv1*((3,95+3,5)*2)-0,8*1,97*1-3,0*1,63</t>
  </si>
  <si>
    <t>"113a"   vv1*((2,69+2,25)*2)-0,8*1,97*3</t>
  </si>
  <si>
    <t>"113b"   vv1*((2,84+2,92)*2)-0,8*1,97*2-1,8*1,63</t>
  </si>
  <si>
    <t>"114a"   vv1*((2,66+2,9+0,95*2)*2)-0,8*1,97*1</t>
  </si>
  <si>
    <t>"114"   vv1*((2,66+2,25)*2)-0,8*1,97*1-1,8*1,63</t>
  </si>
  <si>
    <t>"163a"   vv2*((2,7+2,25)*2)-0,8*1,97*3</t>
  </si>
  <si>
    <t>"163b"   vv2*((2,85+2,85)*2)-0,8*1,97*1-1,8*1,63</t>
  </si>
  <si>
    <t>"164"   vv2*((2,85+0,65+0,7+0,35+5,25)*2)-0,8*1,97*1-1,8*1,63</t>
  </si>
  <si>
    <t>"ostění"   APU*0,15</t>
  </si>
  <si>
    <t>43</t>
  </si>
  <si>
    <t>622143003</t>
  </si>
  <si>
    <t>Montáž omítkových plastových nebo pozinkovaných rohových profilů s tkaninou</t>
  </si>
  <si>
    <t>1531450833</t>
  </si>
  <si>
    <t>Montáž omítkových profilů plastových nebo pozinkovaných, upevněných vtlačením do podkladní vrstvy nebo přibitím rohových s tkaninou</t>
  </si>
  <si>
    <t>vv2*5</t>
  </si>
  <si>
    <t>"ostění"   APU</t>
  </si>
  <si>
    <t>44</t>
  </si>
  <si>
    <t>590302110</t>
  </si>
  <si>
    <t>úhelník na ochranu rohů pozinkovaný 31/31/0,5 délka 2,8 m</t>
  </si>
  <si>
    <t>1395444398</t>
  </si>
  <si>
    <t>45</t>
  </si>
  <si>
    <t>622143004</t>
  </si>
  <si>
    <t>Montáž omítkových samolepících začišťovacích profilů (APU lišt)</t>
  </si>
  <si>
    <t>-518607840</t>
  </si>
  <si>
    <t>Montáž omítkových profilů plastových nebo pozinkovaných, upevněných vtlačením do podkladní vrstvy nebo přibitím začišťovacích samolepících [APU lišty]</t>
  </si>
  <si>
    <t>"O1"   (1,8+1,63*2)*4</t>
  </si>
  <si>
    <t>"O2"   (3,0+1,63*2)*1</t>
  </si>
  <si>
    <t>"vnitřní"</t>
  </si>
  <si>
    <t>46</t>
  </si>
  <si>
    <t>590514750</t>
  </si>
  <si>
    <t>profil okenní začišťovací s tkaninou -Thermospoj 6 mm/2,4 m</t>
  </si>
  <si>
    <t>-324008654</t>
  </si>
  <si>
    <t>profil okenní začišťovací se sklovláknitou armovací tkaninou 6 mm/2,4 m</t>
  </si>
  <si>
    <t>P</t>
  </si>
  <si>
    <t>Poznámka k položce:
délka 2,4 m, přesah tkaniny 100 mm</t>
  </si>
  <si>
    <t>47</t>
  </si>
  <si>
    <t>590514760</t>
  </si>
  <si>
    <t>profil okenní začišťovací s tkaninou -Thermospoj 9 mm/2,4 m</t>
  </si>
  <si>
    <t>-732510663</t>
  </si>
  <si>
    <t>profil okenní začišťovací se sklovláknitou armovací tkaninou 9 mm/2,4 m</t>
  </si>
  <si>
    <t>48</t>
  </si>
  <si>
    <t>631311116</t>
  </si>
  <si>
    <t>Mazanina tl do 80 mm z betonu prostého bez zvýšených nároků na prostředí tř. C 25/30</t>
  </si>
  <si>
    <t>-1005203088</t>
  </si>
  <si>
    <t>Mazanina z betonu prostého bez zvýšených nároků na prostředí tl. přes 50 do 80 mm tř. C 25/30</t>
  </si>
  <si>
    <t>PZD*(0,035+0,065)*0,75</t>
  </si>
  <si>
    <t>49</t>
  </si>
  <si>
    <t>631319171</t>
  </si>
  <si>
    <t>Příplatek k mazanině tl do 80 mm za stržení povrchu spodní vrstvy před vložením výztuže</t>
  </si>
  <si>
    <t>1199694511</t>
  </si>
  <si>
    <t>Příplatek k cenám mazanin za stržení povrchu spodní vrstvy mazaniny latí před vložením výztuže nebo pletiva pro tl. obou vrstev mazaniny přes 50 do 80 mm</t>
  </si>
  <si>
    <t>50</t>
  </si>
  <si>
    <t>631362021</t>
  </si>
  <si>
    <t>Výztuž mazanin svařovanými sítěmi Kari</t>
  </si>
  <si>
    <t>1994913932</t>
  </si>
  <si>
    <t>Výztuž mazanin ze svařovaných sítí z drátů typu KARI</t>
  </si>
  <si>
    <t>"4/150-4/150,+25 % na přesahy"</t>
  </si>
  <si>
    <t>PZD*1,45*0,001*1,25</t>
  </si>
  <si>
    <t>51</t>
  </si>
  <si>
    <t>632451031</t>
  </si>
  <si>
    <t>Vyrovnávací potěr tl do 20 mm z MC 15 provedený v ploše</t>
  </si>
  <si>
    <t>1303180140</t>
  </si>
  <si>
    <t>Potěr cementový vyrovnávací z malty (MC-15) v ploše o průměrné (střední) tl. od 10 do 20 mm</t>
  </si>
  <si>
    <t>"PZD 28/10"   1,2*0,3*6</t>
  </si>
  <si>
    <t>"PZD 29/10"   1,5*0,3*2</t>
  </si>
  <si>
    <t>"PZD 30/10"   1,8*0,3*6</t>
  </si>
  <si>
    <t>"PZD 31/10"   2,1*0,3*11</t>
  </si>
  <si>
    <t>52</t>
  </si>
  <si>
    <t>632453331</t>
  </si>
  <si>
    <t>Potěr betonový samonivelační tl do 30 mm tř. C 25/30</t>
  </si>
  <si>
    <t>1482855669</t>
  </si>
  <si>
    <t>Potěr betonový samonivelační litý tl. od 20 mm do 30 mm tř. C 25/30</t>
  </si>
  <si>
    <t>53</t>
  </si>
  <si>
    <t>636395011</t>
  </si>
  <si>
    <t>Oprava spárování dlažby z dlaždic MC pl přes 4 m2</t>
  </si>
  <si>
    <t>848749293</t>
  </si>
  <si>
    <t>Oprava spárování dlažeb cementovou maltou včetně vyškrábání a vymytí spar z dlaždic, plochy jednotlivě přes 4 m2</t>
  </si>
  <si>
    <t>"stávající plochy"</t>
  </si>
  <si>
    <t>p301*0,3</t>
  </si>
  <si>
    <t>p302*0,55</t>
  </si>
  <si>
    <t>p303*0,55</t>
  </si>
  <si>
    <t>p305*0,5</t>
  </si>
  <si>
    <t>Trubní vedení</t>
  </si>
  <si>
    <t>54</t>
  </si>
  <si>
    <t>899101111</t>
  </si>
  <si>
    <t>Osazení poklopů litinových nebo ocelových včetně rámů hmotnosti do 50 kg</t>
  </si>
  <si>
    <t>-1106125464</t>
  </si>
  <si>
    <t>Osazení poklopů litinových a ocelových včetně rámů hmotnosti jednotlivě do 50 kg</t>
  </si>
  <si>
    <t>"X10"   2</t>
  </si>
  <si>
    <t>55</t>
  </si>
  <si>
    <t>5539910.1</t>
  </si>
  <si>
    <t>poklop k zadláždění,600/600 mm,třída zatížení L15,nerez</t>
  </si>
  <si>
    <t>1919712257</t>
  </si>
  <si>
    <t>Ostatní konstrukce a práce-bourání</t>
  </si>
  <si>
    <t>56</t>
  </si>
  <si>
    <t>919121233</t>
  </si>
  <si>
    <t>Těsnění spár zálivkou za studena pro komůrky š 20 mm hl 40 mm bez těsnicího profilu</t>
  </si>
  <si>
    <t>-543533613</t>
  </si>
  <si>
    <t>Utěsnění dilatačních spár zálivkou za studena v cementobetonovém nebo živičném krytu včetně adhezního nátěru bez těsnicího profilu pod zálivkou, pro komůrky šířky 20 mm, hloubky 40 mm</t>
  </si>
  <si>
    <t>"pravé rameno"</t>
  </si>
  <si>
    <t>13,65</t>
  </si>
  <si>
    <t>57</t>
  </si>
  <si>
    <t>919735111</t>
  </si>
  <si>
    <t>Řezání stávajícího živičného krytu hl do 50 mm</t>
  </si>
  <si>
    <t>257935705</t>
  </si>
  <si>
    <t>Řezání stávajícího živičného krytu nebo podkladu hloubky do 50 mm</t>
  </si>
  <si>
    <t>"levé rameno"</t>
  </si>
  <si>
    <t>13,7+0,3</t>
  </si>
  <si>
    <t>58</t>
  </si>
  <si>
    <t>935932110R01</t>
  </si>
  <si>
    <t>Osazení podlahového roštu vč.rámu</t>
  </si>
  <si>
    <t>-1798614983</t>
  </si>
  <si>
    <t>"X13"   4,15*2</t>
  </si>
  <si>
    <t>59</t>
  </si>
  <si>
    <t>553470010.1</t>
  </si>
  <si>
    <t>rošt podlahový lisovaný 450 x 4150 mm,žárově zinkováno+nátěr</t>
  </si>
  <si>
    <t>-2031742079</t>
  </si>
  <si>
    <t>60</t>
  </si>
  <si>
    <t>949101111</t>
  </si>
  <si>
    <t>Lešení pomocné pro objekty pozemních staveb s lešeňovou podlahou v do 1,9 m zatížení do 150 kg/m2</t>
  </si>
  <si>
    <t>1100769337</t>
  </si>
  <si>
    <t>Lešení pomocné pracovní pro objekty pozemních staveb pro zatížení do 150 kg/m2, o výšce lešeňové podlahy do 1,9 m</t>
  </si>
  <si>
    <t>"pro úpravy stropů a podhledů"</t>
  </si>
  <si>
    <t>61</t>
  </si>
  <si>
    <t>952901111</t>
  </si>
  <si>
    <t>Vyčištění budov bytové a občanské výstavby při výšce podlaží do 4 m</t>
  </si>
  <si>
    <t>-714184638</t>
  </si>
  <si>
    <t>Vyčištění budov nebo objektů před předáním do užívání budov bytové nebo občanské výstavby - zametení a umytí podlah, dlažeb, obkladů, schodů v místnostech, chodbách a schodištích, vyčištění a umytí oken, dveří s rámy, zárubněmi, umytí a vyčištění jiných zasklených a natíraných ploch a zařizovacích předmětů, při světlé výšce podlaží do 4 m</t>
  </si>
  <si>
    <t>"pomocný výpočet"</t>
  </si>
  <si>
    <t>"Objekt 5.1 - světlá výška"</t>
  </si>
  <si>
    <t>"Objekt 5.2 - světlá výška"</t>
  </si>
  <si>
    <t>"5.1"</t>
  </si>
  <si>
    <t>"P1"</t>
  </si>
  <si>
    <t>"keramická dlažba"</t>
  </si>
  <si>
    <t>"112"   6,73</t>
  </si>
  <si>
    <t>"112b"   13,82</t>
  </si>
  <si>
    <t>"113a"   6,05</t>
  </si>
  <si>
    <t>"113b"   8,29</t>
  </si>
  <si>
    <t>"114"   5,99</t>
  </si>
  <si>
    <t>"P2"</t>
  </si>
  <si>
    <t>"keramická dlažba s hydroizolací"</t>
  </si>
  <si>
    <t>"112a"   5,57</t>
  </si>
  <si>
    <t>"114a"   7,43</t>
  </si>
  <si>
    <t>"5.2"</t>
  </si>
  <si>
    <t>"163a"   5,63</t>
  </si>
  <si>
    <t>"163b"   8,12</t>
  </si>
  <si>
    <t>"164"   13,89</t>
  </si>
  <si>
    <t>"podesta"</t>
  </si>
  <si>
    <t>240,0</t>
  </si>
  <si>
    <t>"schodišťové stupně"</t>
  </si>
  <si>
    <t>"stupnice"   54,0+40,0</t>
  </si>
  <si>
    <t>"podstupnice"   20,5+15,0</t>
  </si>
  <si>
    <t>"boční a středová zídka"</t>
  </si>
  <si>
    <t>"vodorovné plochy"</t>
  </si>
  <si>
    <t>"svislé plochy"</t>
  </si>
  <si>
    <t>sumaS3</t>
  </si>
  <si>
    <t>sumaS</t>
  </si>
  <si>
    <t>62</t>
  </si>
  <si>
    <t>952909000R01</t>
  </si>
  <si>
    <t>Vyklizení a upravovaných částí objektu</t>
  </si>
  <si>
    <t>848471713</t>
  </si>
  <si>
    <t>Vyklizení upravovaných částí objektu</t>
  </si>
  <si>
    <t>"dle podlahové plochy"</t>
  </si>
  <si>
    <t>63</t>
  </si>
  <si>
    <t>953312122</t>
  </si>
  <si>
    <t>Vložky do svislých dilatačních spár z extrudovaných polystyrénových desek tl 20 mm</t>
  </si>
  <si>
    <t>1663647164</t>
  </si>
  <si>
    <t>Vložky svislé do dilatačních spár z polystyrenových desek extrudovaných včetně dodání a osazení, v jakémkoliv zdivu přes 10 do 20 mm</t>
  </si>
  <si>
    <t>vv1*5*0,1</t>
  </si>
  <si>
    <t>vv1*1*0,15</t>
  </si>
  <si>
    <t>vv2*2*0,1</t>
  </si>
  <si>
    <t>64</t>
  </si>
  <si>
    <t>962031136</t>
  </si>
  <si>
    <t>Bourání příček z tvárnic nebo příčkovek tl do 150 mm</t>
  </si>
  <si>
    <t>-479638596</t>
  </si>
  <si>
    <t>Bourání příček z cihel, tvárnic nebo příčkovek z tvárnic nebo příčkovek pálených nebo nepálených na maltu vápennou nebo vápenocementovou, tl. do 150 mm</t>
  </si>
  <si>
    <t>"dle D.1.1.3  OBJEKT 5.1 - BOURACÍ PRÁCE"</t>
  </si>
  <si>
    <t>vv1*0,97</t>
  </si>
  <si>
    <t>"dle D.1.1.6 PŮDORYS 1.NP, OBJEKT 5.2 - BOURACÍ PRÁCE"</t>
  </si>
  <si>
    <t>vv2*(0,98)</t>
  </si>
  <si>
    <t>2,1*(1,18*2+2,85)-0,6*1,97*3</t>
  </si>
  <si>
    <t>65</t>
  </si>
  <si>
    <t>962052211</t>
  </si>
  <si>
    <t>Bourání zdiva nadzákladového ze ŽB přes 1 m3</t>
  </si>
  <si>
    <t>-89313972</t>
  </si>
  <si>
    <t>Bourání zdiva železobetonového nadzákladového, objemu přes 1 m3</t>
  </si>
  <si>
    <t>9,3</t>
  </si>
  <si>
    <t>66</t>
  </si>
  <si>
    <t>963012510</t>
  </si>
  <si>
    <t>Bourání stropů z ŽB desek š do 300 mm tl do 140 mm</t>
  </si>
  <si>
    <t>1703969084</t>
  </si>
  <si>
    <t>Bourání stropů z desek nebo panelů železobetonových prefabrikovaných s dutinami z desek, š. do 300 mm tl. do 140 mm</t>
  </si>
  <si>
    <t>"tl.90+15 mm"</t>
  </si>
  <si>
    <t>"PZD 28/10"   1,2*0,3*0,105*6</t>
  </si>
  <si>
    <t>"PZD 29/10"   1,5*0,3*0,105*2</t>
  </si>
  <si>
    <t>"PZD 30/10"   1,8*0,3*0,105*6</t>
  </si>
  <si>
    <t>"PZD 31/10"   2,1*0,3*0,105*11</t>
  </si>
  <si>
    <t>67</t>
  </si>
  <si>
    <t>965042121</t>
  </si>
  <si>
    <t>Bourání podkladů pod dlažby nebo mazanin betonových nebo z litého asfaltu tl do 100 mm pl do 1 m2</t>
  </si>
  <si>
    <t>199515696</t>
  </si>
  <si>
    <t>Bourání mazanin betonových nebo z litého asfaltu tl. do 100 mm, plochy do 1 m2</t>
  </si>
  <si>
    <t>"tl.35-65 mm"</t>
  </si>
  <si>
    <t>"PZD 28/10"   1,2*0,3*(0,035+0,065)*0,75*6</t>
  </si>
  <si>
    <t>"PZD 29/10"   1,5*0,3*(0,035+0,065)*0,75*2</t>
  </si>
  <si>
    <t>"PZD 30/10"   1,8*0,3*(0,035+0,065)*0,75*6</t>
  </si>
  <si>
    <t>"PZD 31/10"   2,1*0,3*(0,035+0,065)*0,75*11</t>
  </si>
  <si>
    <t>68</t>
  </si>
  <si>
    <t>965049111</t>
  </si>
  <si>
    <t>Příplatek k bourání betonových mazanin za bourání mazanin se svařovanou sítí tl do 100 mm</t>
  </si>
  <si>
    <t>-1957702234</t>
  </si>
  <si>
    <t>Bourání mazanin Příplatek k cenám za bourání mazanin betonových se svařovanou sítí, tl. do 100 mm</t>
  </si>
  <si>
    <t>69</t>
  </si>
  <si>
    <t>968062376</t>
  </si>
  <si>
    <t>Vybourání dřevěných rámů oken zdvojených včetně křídel pl do 4 m2</t>
  </si>
  <si>
    <t>1576947364</t>
  </si>
  <si>
    <t>Vybourání dřevěných rámů oken s křídly, dveřních zárubní, vrat, stěn, ostění nebo obkladů rámů oken s křídly zdvojených, plochy do 4 m2</t>
  </si>
  <si>
    <t>1,8*1,63*2</t>
  </si>
  <si>
    <t>70</t>
  </si>
  <si>
    <t>968062377</t>
  </si>
  <si>
    <t>Vybourání dřevěných rámů oken zdvojených včetně křídel pl přes 4 m2</t>
  </si>
  <si>
    <t>1785217812</t>
  </si>
  <si>
    <t>Vybourání dřevěných rámů oken s křídly, dveřních zárubní, vrat, stěn, ostění nebo obkladů rámů oken s křídly zdvojených, plochy přes 4 m2</t>
  </si>
  <si>
    <t>3,0*1,63*1</t>
  </si>
  <si>
    <t>71</t>
  </si>
  <si>
    <t>968072455</t>
  </si>
  <si>
    <t>Vybourání kovových dveřních zárubní pl do 2 m2</t>
  </si>
  <si>
    <t>327238038</t>
  </si>
  <si>
    <t>Vybourání kovových rámů oken s křídly, dveřních zárubní, vrat, stěn, ostění nebo obkladů dveřních zárubní, plochy do 2 m2</t>
  </si>
  <si>
    <t>0,7*2,02*10</t>
  </si>
  <si>
    <t>0,7*2,02*3</t>
  </si>
  <si>
    <t>0,9*2,02*3</t>
  </si>
  <si>
    <t>72</t>
  </si>
  <si>
    <t>973048121</t>
  </si>
  <si>
    <t>Vysekání kapes ve zdivu z betonu pro zavázání příček nebo zdí tl do 100 mm</t>
  </si>
  <si>
    <t>7925669</t>
  </si>
  <si>
    <t>Vysekání výklenků nebo kapes ve zdivu betonovém kapes pro zavázaní nových zdí a příček ve zdivu z betonu nebo z cihel na maltu cementovou, tl. do 100 mm</t>
  </si>
  <si>
    <t>vv1*5</t>
  </si>
  <si>
    <t>73</t>
  </si>
  <si>
    <t>973048131</t>
  </si>
  <si>
    <t>Vysekání kapes ve zdivu z betonu pro zavázání příček nebo zdí tl do 150 mm</t>
  </si>
  <si>
    <t>-1450462896</t>
  </si>
  <si>
    <t>Vysekání výklenků nebo kapes ve zdivu betonovém kapes pro zavázaní nových zdí a příček ve zdivu z betonu nebo z cihel na maltu cementovou, tl. do 150 mm</t>
  </si>
  <si>
    <t>vv1*1</t>
  </si>
  <si>
    <t>74</t>
  </si>
  <si>
    <t>976085311</t>
  </si>
  <si>
    <t>Vybourání kanalizačních rámů včetně poklopů nebo mříží pl do 0,6 m2</t>
  </si>
  <si>
    <t>566200541</t>
  </si>
  <si>
    <t>Vybourání drobných zámečnických a jiných konstrukcí kanalizačních rámů litinových, z rýhovaného plechu nebo betonových včetně poklopů nebo mříží, plochy do 0,60 m2</t>
  </si>
  <si>
    <t>75</t>
  </si>
  <si>
    <t>985131311</t>
  </si>
  <si>
    <t>Ruční dočištění ploch stěn, rubu kleneb a podlah ocelových kartáči</t>
  </si>
  <si>
    <t>-1849075677</t>
  </si>
  <si>
    <t>Očištění ploch stěn, rubu kleneb a podlah ruční dočištění ocelovými kartáči</t>
  </si>
  <si>
    <t>76</t>
  </si>
  <si>
    <t>985311111</t>
  </si>
  <si>
    <t>Reprofilace stěn cementovými sanačními maltami tl 10 mm</t>
  </si>
  <si>
    <t>1957691826</t>
  </si>
  <si>
    <t>Reprofilace betonu sanačními maltami na cementové bázi ručně stěn, tloušťky do 10 mm</t>
  </si>
  <si>
    <t>p301*0,7</t>
  </si>
  <si>
    <t>(p302+p303)*0,45</t>
  </si>
  <si>
    <t>997</t>
  </si>
  <si>
    <t>Přesun sutě</t>
  </si>
  <si>
    <t>77</t>
  </si>
  <si>
    <t>997013151</t>
  </si>
  <si>
    <t>Vnitrostaveništní doprava suti a vybouraných hmot pro budovy v do 6 m s omezením mechanizace</t>
  </si>
  <si>
    <t>1649311516</t>
  </si>
  <si>
    <t>Vnitrostaveništní doprava suti a vybouraných hmot vodorovně do 50 m svisle s omezením mechanizace pro budovy a haly výšky do 6 m</t>
  </si>
  <si>
    <t>78</t>
  </si>
  <si>
    <t>997013501</t>
  </si>
  <si>
    <t>Odvoz suti a vybouraných hmot na skládku nebo meziskládku do 1 km se složením</t>
  </si>
  <si>
    <t>1424434286</t>
  </si>
  <si>
    <t>Odvoz suti a vybouraných hmot na skládku nebo meziskládku se složením, na vzdálenost do 1 km</t>
  </si>
  <si>
    <t>79</t>
  </si>
  <si>
    <t>997013509</t>
  </si>
  <si>
    <t>Příplatek k odvozu suti a vybouraných hmot na skládku ZKD 1 km přes 1 km</t>
  </si>
  <si>
    <t>-784077799</t>
  </si>
  <si>
    <t>Odvoz suti a vybouraných hmot na skládku nebo meziskládku se složením, na vzdálenost Příplatek k ceně za každý další i započatý 1 km přes 1 km</t>
  </si>
  <si>
    <t>68,516*19 'Přepočtené koeficientem množství</t>
  </si>
  <si>
    <t>80</t>
  </si>
  <si>
    <t>997013822</t>
  </si>
  <si>
    <t>Poplatek za uložení stavebního odpadu s oleji nebo ropnými látkami na skládce (skládkovné)</t>
  </si>
  <si>
    <t>1131311705</t>
  </si>
  <si>
    <t>Poplatek za uložení stavebního odpadu na skládce (skládkovné) s oleji nebo ropnými látkami</t>
  </si>
  <si>
    <t>81</t>
  </si>
  <si>
    <t>997013831</t>
  </si>
  <si>
    <t>Poplatek za uložení stavebního směsného odpadu na skládce (skládkovné)</t>
  </si>
  <si>
    <t>-2043261859</t>
  </si>
  <si>
    <t>Poplatek za uložení stavebního odpadu na skládce (skládkovné) směsného</t>
  </si>
  <si>
    <t>998</t>
  </si>
  <si>
    <t>Přesun hmot</t>
  </si>
  <si>
    <t>82</t>
  </si>
  <si>
    <t>998017001</t>
  </si>
  <si>
    <t>Přesun hmot s omezením mechanizace pro budovy v do 6 m</t>
  </si>
  <si>
    <t>-191314881</t>
  </si>
  <si>
    <t>Přesun hmot pro budovy občanské výstavby, bydlení, výrobu a služby s omezením mechanizace vodorovná dopravní vzdálenost do 100 m pro budovy s jakoukoliv nosnou konstrukcí výšky do 6 m</t>
  </si>
  <si>
    <t>PSV</t>
  </si>
  <si>
    <t>Práce a dodávky PSV</t>
  </si>
  <si>
    <t>711</t>
  </si>
  <si>
    <t>Izolace proti vodě, vlhkosti a plynům</t>
  </si>
  <si>
    <t>83</t>
  </si>
  <si>
    <t>711411001</t>
  </si>
  <si>
    <t>Provedení izolace proti tlakové vodě vodorovné za studena nátěrem penetračním</t>
  </si>
  <si>
    <t>1122916960</t>
  </si>
  <si>
    <t>Provedení izolace proti povrchové a podpovrchové tlakové vodě natěradly a tmely za studena na ploše vodorovné V nátěrem penetračním</t>
  </si>
  <si>
    <t>"+10 % na napojení na stávající hydroizolaci"</t>
  </si>
  <si>
    <t>PZD*1,1</t>
  </si>
  <si>
    <t>84</t>
  </si>
  <si>
    <t>111631500</t>
  </si>
  <si>
    <t>lak asfaltový ALP/9 (MJ t) bal 9 kg</t>
  </si>
  <si>
    <t>1731056707</t>
  </si>
  <si>
    <t>lak asfaltový penetrační (MJ t) bal 9 kg</t>
  </si>
  <si>
    <t>Poznámka k položce:
Spotřeba 0,3-0,4kg/m2 dle povrchu, ředidlo technický benzín</t>
  </si>
  <si>
    <t>i10*0,00035</t>
  </si>
  <si>
    <t>85</t>
  </si>
  <si>
    <t>711131811</t>
  </si>
  <si>
    <t>Odstranění izolace proti zemní vlhkosti vodorovné</t>
  </si>
  <si>
    <t>-1930284204</t>
  </si>
  <si>
    <t>Odstranění izolace proti zemní vlhkosti na ploše vodorovné V</t>
  </si>
  <si>
    <t>"PZD 28/10"   1,2*0,3*6*2</t>
  </si>
  <si>
    <t>"PZD 29/10"   1,5*0,3*2*2</t>
  </si>
  <si>
    <t>"PZD 30/10"   1,8*0,3*6*2</t>
  </si>
  <si>
    <t>"PZD 31/10"   2,1*0,3*11*2</t>
  </si>
  <si>
    <t>86</t>
  </si>
  <si>
    <t>711441559</t>
  </si>
  <si>
    <t>Provedení izolace proti tlakové vodě vodorovné přitavením pásu NAIP</t>
  </si>
  <si>
    <t>1703115406</t>
  </si>
  <si>
    <t>Provedení izolace proti povrchové a podpovrchové tlakové vodě pásy přitavením NAIP na ploše vodorovné V</t>
  </si>
  <si>
    <t>"2 vrstvy"</t>
  </si>
  <si>
    <t>i10*2</t>
  </si>
  <si>
    <t>87</t>
  </si>
  <si>
    <t>628560010.1</t>
  </si>
  <si>
    <t>SBS modifikovaný asfaltový pás; výztužná  vložka ze skleněné tkaniny 200 g/m2</t>
  </si>
  <si>
    <t>-1099943645</t>
  </si>
  <si>
    <t>i10*2*1,15</t>
  </si>
  <si>
    <t>88</t>
  </si>
  <si>
    <t>711493111R01</t>
  </si>
  <si>
    <t xml:space="preserve">Izolace proti podpovrchové a tlakové vodě vodorovná těsnicí kaší vč.systémových prvků </t>
  </si>
  <si>
    <t>234921564</t>
  </si>
  <si>
    <t>"vlhké provozy"</t>
  </si>
  <si>
    <t>89</t>
  </si>
  <si>
    <t>711493129R01</t>
  </si>
  <si>
    <t>Izolace proti podpovrchové a tlakové vodě těsnicí kaší</t>
  </si>
  <si>
    <t>-1849033771</t>
  </si>
  <si>
    <t>90</t>
  </si>
  <si>
    <t>711493121R01</t>
  </si>
  <si>
    <t>Izolace proti podpovrchové a tlakové vodě svislá těsnicí vč.systémových prvků</t>
  </si>
  <si>
    <t>-713778499</t>
  </si>
  <si>
    <t>"vytažení na stěny do v. 200 mm"</t>
  </si>
  <si>
    <t>"112a"   0,2*((1,9+1,5)*2-0,8)</t>
  </si>
  <si>
    <t>"114a"   0,2*((1,76+2,9)*2-0,8)</t>
  </si>
  <si>
    <t>"vytažení na stěny do v. 2000 mm"</t>
  </si>
  <si>
    <t>"112a"   2,0*(0,9*3*2+1,2+0,9*2)</t>
  </si>
  <si>
    <t>"114a"   2,0*(0,9*3*2+0,9*3)</t>
  </si>
  <si>
    <t>91</t>
  </si>
  <si>
    <t>998711201</t>
  </si>
  <si>
    <t>Přesun hmot procentní pro izolace proti vodě, vlhkosti a plynům v objektech v do 6 m</t>
  </si>
  <si>
    <t>%</t>
  </si>
  <si>
    <t>-318832139</t>
  </si>
  <si>
    <t>Přesun hmot pro izolace proti vodě, vlhkosti a plynům stanovený procentní sazbou (%) z ceny vodorovná dopravní vzdálenost do 50 m v objektech výšky do 6 m</t>
  </si>
  <si>
    <t>725</t>
  </si>
  <si>
    <t>Zdravotechnika - zařizovací předměty</t>
  </si>
  <si>
    <t>92</t>
  </si>
  <si>
    <t>725245122</t>
  </si>
  <si>
    <t>Zástěna sprchová dvoukřídlá do výšky 2000 mm a šířky 900 mm</t>
  </si>
  <si>
    <t>soubor</t>
  </si>
  <si>
    <t>-784246714</t>
  </si>
  <si>
    <t>Sprchové vaničky, boxy, kouty a zástěny zástěny sprchové do výšky 2000 mm dveře dvoukřídlé, šířky 900 mm</t>
  </si>
  <si>
    <t>"X9"   5</t>
  </si>
  <si>
    <t>93</t>
  </si>
  <si>
    <t>725245123</t>
  </si>
  <si>
    <t>Zástěna sprchová dvoukřídlá do výšky 2000 mm a šířky 1200 mm</t>
  </si>
  <si>
    <t>-2042850882</t>
  </si>
  <si>
    <t>Sprchové vaničky, boxy, kouty a zástěny zástěny sprchové do výšky 2000 mm dveře dvoukřídlé, šířky 1200 mm</t>
  </si>
  <si>
    <t>"X9"   1</t>
  </si>
  <si>
    <t>725291610R01</t>
  </si>
  <si>
    <t>Doplňky zařízení koupelen a záchodů zrcadlo 600/800 mm</t>
  </si>
  <si>
    <t>-588288536</t>
  </si>
  <si>
    <t>"X1"   8</t>
  </si>
  <si>
    <t>95</t>
  </si>
  <si>
    <t>725291620R01</t>
  </si>
  <si>
    <t>Doplňky zařízení koupelen a záchodů nerezové dávkovač tekutého mýdla 500 ml</t>
  </si>
  <si>
    <t>1839445235</t>
  </si>
  <si>
    <t>"X2"   8</t>
  </si>
  <si>
    <t>96</t>
  </si>
  <si>
    <t>725291621</t>
  </si>
  <si>
    <t>Doplňky zařízení koupelen a záchodů nerezové zásobník toaletních papírů</t>
  </si>
  <si>
    <t>984771136</t>
  </si>
  <si>
    <t>Doplňky zařízení koupelen a záchodů nerezové zásobník toaletních papírů d=300 mm</t>
  </si>
  <si>
    <t>"X5"   12</t>
  </si>
  <si>
    <t>97</t>
  </si>
  <si>
    <t>725291630R01</t>
  </si>
  <si>
    <t>Doplňky zařízení koupelen a záchodů osoušeč rukou štěrbinový 650/300/320 mm,antibakteriální s ohřevem vzduchu</t>
  </si>
  <si>
    <t>1100904424</t>
  </si>
  <si>
    <t>"X3"   6</t>
  </si>
  <si>
    <t>98</t>
  </si>
  <si>
    <t>554310799.1</t>
  </si>
  <si>
    <t>Ozn.X4 koš odpadkový nášlapný (nerez), 12 litrů</t>
  </si>
  <si>
    <t>-1491409621</t>
  </si>
  <si>
    <t>99</t>
  </si>
  <si>
    <t>725291640R01</t>
  </si>
  <si>
    <t>Doplňky zařízení koupelen a záchodů kartáč na WC nerez</t>
  </si>
  <si>
    <t>2085336670</t>
  </si>
  <si>
    <t>"X6"   12</t>
  </si>
  <si>
    <t>725291650R01</t>
  </si>
  <si>
    <t>Doplňky zařízení koupelen a záchodů háček nerez</t>
  </si>
  <si>
    <t>-1336585274</t>
  </si>
  <si>
    <t>"X8"   7</t>
  </si>
  <si>
    <t>101</t>
  </si>
  <si>
    <t>998725201</t>
  </si>
  <si>
    <t>Přesun hmot procentní pro zařizovací předměty v objektech v do 6 m</t>
  </si>
  <si>
    <t>-331052000</t>
  </si>
  <si>
    <t>Přesun hmot pro zařizovací předměty stanovený procentní sazbou (%) z ceny vodorovná dopravní vzdálenost do 50 m v objektech výšky do 6 m</t>
  </si>
  <si>
    <t>751</t>
  </si>
  <si>
    <t>Vzduchotechnika</t>
  </si>
  <si>
    <t>102</t>
  </si>
  <si>
    <t>751311011</t>
  </si>
  <si>
    <t>Mtž vyústi lineární podhledové do 0,100 m2</t>
  </si>
  <si>
    <t>2140087465</t>
  </si>
  <si>
    <t>Montáž vyústí lineární podhledové, průřezu do 0,100 m2</t>
  </si>
  <si>
    <t>"X12"   9+15</t>
  </si>
  <si>
    <t>103</t>
  </si>
  <si>
    <t>4299910.1</t>
  </si>
  <si>
    <t>odsávací výustka jednořadá komfortní,200x100 mm, vč.regulace a nástavce dl.250 mm</t>
  </si>
  <si>
    <t>818592591</t>
  </si>
  <si>
    <t>104</t>
  </si>
  <si>
    <t>4299911.1</t>
  </si>
  <si>
    <t>odsávací výustka jednořadá komfortní,280x140 mm, vč.regulace a nástavce dl.250 mm</t>
  </si>
  <si>
    <t>-2028396437</t>
  </si>
  <si>
    <t>105</t>
  </si>
  <si>
    <t>998751201</t>
  </si>
  <si>
    <t>Přesun hmot procentní pro vzduchotechniku v objektech v do 12 m</t>
  </si>
  <si>
    <t>-399720789</t>
  </si>
  <si>
    <t>Přesun hmot pro vzduchotechniku stanovený procentní sazbou (%) z ceny vodorovná dopravní vzdálenost do 50 m v objektech výšky do 12 m</t>
  </si>
  <si>
    <t>763</t>
  </si>
  <si>
    <t>Konstrukce suché výstavby</t>
  </si>
  <si>
    <t>106</t>
  </si>
  <si>
    <t>763111811</t>
  </si>
  <si>
    <t>Demontáž SDK příčky s jednoduchou ocelovou nosnou konstrukcí opláštění jednoduché</t>
  </si>
  <si>
    <t>943883497</t>
  </si>
  <si>
    <t>Demontáž příček ze sádrokartonových desek s nosnou konstrukcí z ocelových profilů jednoduchých, opláštění jednoduché</t>
  </si>
  <si>
    <t>vv1*(0,95+1,0+0,91+2,66+1,3+2,0+4,05+1,5*2+1,5+4,0+1,4)</t>
  </si>
  <si>
    <t>107</t>
  </si>
  <si>
    <t>763121811</t>
  </si>
  <si>
    <t>Demontáž SDK předsazené/šachtové stěny s jednoduchou nosnou kcí opláštění jednoduché</t>
  </si>
  <si>
    <t>2014215161</t>
  </si>
  <si>
    <t>Demontáž předsazených nebo šachtových stěn ze sádrokartonových desek s nosnou konstrukcí z ocelových profilů jednoduchých, opláštění jednoduché</t>
  </si>
  <si>
    <t>vv1*(3,05)</t>
  </si>
  <si>
    <t>0,15*(4,05)</t>
  </si>
  <si>
    <t>108</t>
  </si>
  <si>
    <t>763131713</t>
  </si>
  <si>
    <t>SDK podhled napojení na obvodové konstrukce profilem</t>
  </si>
  <si>
    <t>-1338891271</t>
  </si>
  <si>
    <t>Podhled ze sádrokartonových desek ostatní práce a konstrukce na podhledech ze sádrokartonových desek napojení na obvodové konstrukce profilem</t>
  </si>
  <si>
    <t>2,66*2+2,9+0,95+2,69*2+1,95+3,95+3,35</t>
  </si>
  <si>
    <t>2,85+1,67*2+2,75*2</t>
  </si>
  <si>
    <t>109</t>
  </si>
  <si>
    <t>763131714</t>
  </si>
  <si>
    <t>SDK podhled základní penetrační nátěr</t>
  </si>
  <si>
    <t>534051081</t>
  </si>
  <si>
    <t>Podhled ze sádrokartonových desek ostatní práce a konstrukce na podhledech ze sádrokartonových desek základní penetrační nátěr</t>
  </si>
  <si>
    <t>sdk100</t>
  </si>
  <si>
    <t>110</t>
  </si>
  <si>
    <t>763164511</t>
  </si>
  <si>
    <t>SDK obklad kovových kcí tvaru L š do 0,4 m desky 1xA 12,5</t>
  </si>
  <si>
    <t>857842823</t>
  </si>
  <si>
    <t>Obklad ze sádrokartonových desek konstrukcí kovových včetně ochranných úhelníků ve tvaru L rozvinuté šíře do 0,4 m, opláštěný deskou standardní A, tl. 12,5 mm</t>
  </si>
  <si>
    <t>"113b"   vv1*1</t>
  </si>
  <si>
    <t>111</t>
  </si>
  <si>
    <t>763164561</t>
  </si>
  <si>
    <t>SDK obklad kovových kcí tvaru L š přes 0,8 m desky 1xH2 12,5</t>
  </si>
  <si>
    <t>-53033877</t>
  </si>
  <si>
    <t>Obklad ze sádrokartonových desek konstrukcí kovových včetně ochranných úhelníků ve tvaru L rozvinuté šíře přes 0,8 m, opláštěný deskou impregnovanou H2, tl. 12,5 mm</t>
  </si>
  <si>
    <t>"X7"   33,5</t>
  </si>
  <si>
    <t>112</t>
  </si>
  <si>
    <t>998763401</t>
  </si>
  <si>
    <t>Přesun hmot procentní pro sádrokartonové konstrukce v objektech v do 6 m</t>
  </si>
  <si>
    <t>2004172149</t>
  </si>
  <si>
    <t>Přesun hmot pro konstrukce montované z desek stanovený procentní sazbou (%) z ceny vodorovná dopravní vzdálenost do 50 m v objektech výšky do 6 m</t>
  </si>
  <si>
    <t>764</t>
  </si>
  <si>
    <t>Konstrukce klempířské</t>
  </si>
  <si>
    <t>113</t>
  </si>
  <si>
    <t>764002851</t>
  </si>
  <si>
    <t>Demontáž oplechování parapetů do suti</t>
  </si>
  <si>
    <t>1000512200</t>
  </si>
  <si>
    <t>Demontáž klempířských konstrukcí oplechování parapetů do suti</t>
  </si>
  <si>
    <t>"dle nových"</t>
  </si>
  <si>
    <t>114</t>
  </si>
  <si>
    <t>764216604</t>
  </si>
  <si>
    <t>Oplechování rovných parapetů mechanicky kotvené z Pz s povrchovou úpravou rš 330 mm</t>
  </si>
  <si>
    <t>-1852659520</t>
  </si>
  <si>
    <t>Oplechování parapetů z pozinkovaného plechu s povrchovou úpravou rovných mechanicky kotvené, bez rohů rš 330 mm</t>
  </si>
  <si>
    <t>"O1"   1,8*4</t>
  </si>
  <si>
    <t>"O2"   3,0*1</t>
  </si>
  <si>
    <t>115</t>
  </si>
  <si>
    <t>998764201</t>
  </si>
  <si>
    <t>Přesun hmot procentní pro konstrukce klempířské v objektech v do 6 m</t>
  </si>
  <si>
    <t>-2066972511</t>
  </si>
  <si>
    <t>Přesun hmot pro konstrukce klempířské stanovený procentní sazbou (%) z ceny vodorovná dopravní vzdálenost do 50 m v objektech výšky přes 6 do 12 m</t>
  </si>
  <si>
    <t>766</t>
  </si>
  <si>
    <t>Konstrukce truhlářské</t>
  </si>
  <si>
    <t>116</t>
  </si>
  <si>
    <t>766622132</t>
  </si>
  <si>
    <t>Montáž plastových oken plochy přes 1 m2 otevíravých výšky do 2,5 m s rámem do zdiva</t>
  </si>
  <si>
    <t>1331961533</t>
  </si>
  <si>
    <t>"O1"   1,8*1,63*4</t>
  </si>
  <si>
    <t>"O2"   3,0*1,63*1</t>
  </si>
  <si>
    <t>117</t>
  </si>
  <si>
    <t>611400300.1</t>
  </si>
  <si>
    <t>ozn.O1 okno plastové dvoukřídlové otevíravé a sklápěcí, 1800/1630 mm,rám bílý,izol.2sklo,Uw do 1,2 W/m2K vč.int.parapetu</t>
  </si>
  <si>
    <t>1334282679</t>
  </si>
  <si>
    <t>okno plastové dvoukřídlé otvíravé a vyklápěcí 180 x 150 cm</t>
  </si>
  <si>
    <t>118</t>
  </si>
  <si>
    <t>611400320.1</t>
  </si>
  <si>
    <t>ozn.O2 okno plastové tříkřídlové otevíravé a sklápěcí, 3000/1630 mm,rám bílý,izol.2sklo,Uw do 1,2 W/m2K vč.int.parapetu</t>
  </si>
  <si>
    <t>747807475</t>
  </si>
  <si>
    <t>119</t>
  </si>
  <si>
    <t>76662290R01</t>
  </si>
  <si>
    <t>Příplatek za zvýšenou neprůzvučnost u oken,Rw min 35-39 dB</t>
  </si>
  <si>
    <t>779542213</t>
  </si>
  <si>
    <t>120</t>
  </si>
  <si>
    <t>7660001R01</t>
  </si>
  <si>
    <t>Ozn.D1 Dveřní interiérové výplně otevíravé jednokřídlé CPL laminát,800/1970 mm,EW 30 DP3 C (samozavírač),vč.zárubně,kování,klik a zámků,do ŽB stěny tl.150 mm- kompletní D+M</t>
  </si>
  <si>
    <t>-1385623433</t>
  </si>
  <si>
    <t>Ozn.D04 Dveřní interiérové výplně otevíravé jednokřídlé,900/1970 mm,EI 30 DP3 C (samozavírač),vč.zárubně,kování,klik a zámků,do zděné stěny tl.360 mm- kompletní D+M</t>
  </si>
  <si>
    <t>121</t>
  </si>
  <si>
    <t>7660002R01</t>
  </si>
  <si>
    <t>Ozn.D2 Dveřní interiérové výplně otevíravé jednokřídlé CPL laminát,800/1970 mm,vč.zárubně,kování,klik a zámků,do stěny tl.80-150 mm- kompletní D+M</t>
  </si>
  <si>
    <t>2027103117</t>
  </si>
  <si>
    <t>Ozn.D07,D08 Dveřní interiérové výplně otevíravé jednokřídlé,800/1970 mm,vč.zárubně,kování,klik a zámků,do zděné stěny tl.330 mm- kompletní D+M</t>
  </si>
  <si>
    <t>122</t>
  </si>
  <si>
    <t>766211R01</t>
  </si>
  <si>
    <t>Ozn.X11 Dělící WC příčky,vysokotlaký laminát,tl.min.12mm,stavitelné nohy,vč.dveří- kompletní D+M</t>
  </si>
  <si>
    <t>826557264</t>
  </si>
  <si>
    <t>Ozn.Os10-Os12,Os32-Os33,Os45-Os46 Dělící WC příčky,vysokotlaký laminát,tl.min.12mm,stavitelné nohy,vč.dveří- kompletní D+M</t>
  </si>
  <si>
    <t>"X11"   2,01*(32,1)</t>
  </si>
  <si>
    <t>123</t>
  </si>
  <si>
    <t>766629214</t>
  </si>
  <si>
    <t>Příplatek k montáži oken rovné ostění připojovací spára do 15 mm - páska</t>
  </si>
  <si>
    <t>-1103350268</t>
  </si>
  <si>
    <t>Montáž oken dřevěných Příplatek k cenám za tepelnou izolaci mezi ostěním a rámem okna při rovném ostění, připojovací spára tl. do 15 mm, páska</t>
  </si>
  <si>
    <t>"O1"   (1,8+1,63)*2*4</t>
  </si>
  <si>
    <t>"O2"   (3,0+1,63)*2*1</t>
  </si>
  <si>
    <t>124</t>
  </si>
  <si>
    <t>998766201</t>
  </si>
  <si>
    <t>Přesun hmot procentní pro konstrukce truhlářské v objektech v do 6 m</t>
  </si>
  <si>
    <t>-123247751</t>
  </si>
  <si>
    <t>Přesun hmot pro konstrukce truhlářské stanovený procentní sazbou (%) z ceny vodorovná dopravní vzdálenost do 50 m v objektech výšky do 6 m</t>
  </si>
  <si>
    <t>767</t>
  </si>
  <si>
    <t>Konstrukce zámečnické</t>
  </si>
  <si>
    <t>125</t>
  </si>
  <si>
    <t>767201R01</t>
  </si>
  <si>
    <t>Požárně bezpečnostní informační systém,fotoluminiscenční provedení, značení únikových cest</t>
  </si>
  <si>
    <t>-1952143643</t>
  </si>
  <si>
    <t>Ozn.OS04 Požárně bezpečnostní informační systém,fotoluminiscenční provedení, značení únikových cest</t>
  </si>
  <si>
    <t>"předpoklad"   20</t>
  </si>
  <si>
    <t>126</t>
  </si>
  <si>
    <t>76799911R01</t>
  </si>
  <si>
    <t xml:space="preserve">Drobné zámečnické práce a doplňkové konstrukce samostatně nespecifikovné </t>
  </si>
  <si>
    <t>kg</t>
  </si>
  <si>
    <t>-270009926</t>
  </si>
  <si>
    <t>"odborný odhad"</t>
  </si>
  <si>
    <t>50,0</t>
  </si>
  <si>
    <t>127</t>
  </si>
  <si>
    <t>998767201</t>
  </si>
  <si>
    <t>Přesun hmot procentní pro zámečnické konstrukce v objektech v do 6 m</t>
  </si>
  <si>
    <t>-1558381521</t>
  </si>
  <si>
    <t>Přesun hmot pro zámečnické konstrukce stanovený procentní sazbou (%) z ceny vodorovná dopravní vzdálenost do 50 m v objektech výšky do 6 m</t>
  </si>
  <si>
    <t>771</t>
  </si>
  <si>
    <t>Podlahy z dlaždic</t>
  </si>
  <si>
    <t>128</t>
  </si>
  <si>
    <t>771571810</t>
  </si>
  <si>
    <t>Demontáž podlah z dlaždic keramických kladených do malty</t>
  </si>
  <si>
    <t>1578011145</t>
  </si>
  <si>
    <t>7,8+6,75+11,9+3,7+6,9+2,1+7,7+2,05+3,8</t>
  </si>
  <si>
    <t>6,1+8,3+14,2</t>
  </si>
  <si>
    <t>129</t>
  </si>
  <si>
    <t>771575113</t>
  </si>
  <si>
    <t>Montáž podlah keramických režných hladkých lepených disperzním lepidlem do 12 ks/m2</t>
  </si>
  <si>
    <t>-1024963293</t>
  </si>
  <si>
    <t>Montáž podlah z dlaždic keramických lepených disperzním lepidlem režných nebo glazovaných hladkých přes 9 do 12 ks/ m2</t>
  </si>
  <si>
    <t>"hydroizolační stěrka"</t>
  </si>
  <si>
    <t>"bez hydroizolační stěrky"</t>
  </si>
  <si>
    <t>k2</t>
  </si>
  <si>
    <t>130</t>
  </si>
  <si>
    <t>597637000.1</t>
  </si>
  <si>
    <t>dlaždice keramická tl.9 mm,cca 300x300 mm,protiskluznost 0,4-0,75</t>
  </si>
  <si>
    <t>2112522853</t>
  </si>
  <si>
    <t>KD*1,1</t>
  </si>
  <si>
    <t>131</t>
  </si>
  <si>
    <t>7710110.1</t>
  </si>
  <si>
    <t>tmel + spárovací hmota + systémové lišty</t>
  </si>
  <si>
    <t>206411747</t>
  </si>
  <si>
    <t>132</t>
  </si>
  <si>
    <t>771591111</t>
  </si>
  <si>
    <t>Podlahy penetrace podkladu</t>
  </si>
  <si>
    <t>1850988464</t>
  </si>
  <si>
    <t>Podlahy - ostatní práce penetrace podkladu</t>
  </si>
  <si>
    <t>133</t>
  </si>
  <si>
    <t>771591115</t>
  </si>
  <si>
    <t>Podlahy spárování silikonem</t>
  </si>
  <si>
    <t>-1591001065</t>
  </si>
  <si>
    <t>Podlahy - ostatní práce spárování silikonem</t>
  </si>
  <si>
    <t>"112"   ((1,95+3,45)*2)</t>
  </si>
  <si>
    <t>"112a"   ((1,95+2,45+0,95)*2)</t>
  </si>
  <si>
    <t>"112b"   ((3,95+3,5)*2)</t>
  </si>
  <si>
    <t>"113a"   ((2,69+2,25)*2)</t>
  </si>
  <si>
    <t>"113b"   ((2,84+2,92)*2</t>
  </si>
  <si>
    <t>"114a"   ((2,66+2,9+0,95*2)*2)</t>
  </si>
  <si>
    <t>"114"   ((2,66+2,25)*2)</t>
  </si>
  <si>
    <t>"163a"   ((2,7+2,25)*2)</t>
  </si>
  <si>
    <t>"163b"   ((2,85+2,85)*2)</t>
  </si>
  <si>
    <t>"164"   ((2,85+0,65+0,7+0,35+5,25)*2)</t>
  </si>
  <si>
    <t>134</t>
  </si>
  <si>
    <t>998771201</t>
  </si>
  <si>
    <t>Přesun hmot procentní pro podlahy z dlaždic v objektech v do 6 m</t>
  </si>
  <si>
    <t>161810475</t>
  </si>
  <si>
    <t>Přesun hmot pro podlahy z dlaždic stanovený procentní sazbou (%) z ceny vodorovná dopravní vzdálenost do 50 m v objektech výšky do 6 m</t>
  </si>
  <si>
    <t>772</t>
  </si>
  <si>
    <t>Podlahy z kamene</t>
  </si>
  <si>
    <t>135</t>
  </si>
  <si>
    <t>772231312</t>
  </si>
  <si>
    <t>Montáž obkladu stupňů deskami lepenými z kamene tvrdého tl do 30 mm</t>
  </si>
  <si>
    <t>-449799586</t>
  </si>
  <si>
    <t>Montáž obkladu schodišťových stupňů deskami z tvrdých kamenů kladených do lepidla s přímou nebo zakřivenou výstupní čárou deskami stupnicovými pravoúhlými nebo kosoúhlými, tl. 30 mm</t>
  </si>
  <si>
    <t>"výměna"   (13,7*8+13,65*11)*0,15</t>
  </si>
  <si>
    <t>"přeložení"   (13,7*8+13,65*11)*0,3</t>
  </si>
  <si>
    <t>136</t>
  </si>
  <si>
    <t>583876210</t>
  </si>
  <si>
    <t>nástupnice tryskaná, žula š 35 cm tl 3 cm</t>
  </si>
  <si>
    <t>-243910049</t>
  </si>
  <si>
    <t>p302sch*0,15</t>
  </si>
  <si>
    <t>137</t>
  </si>
  <si>
    <t>772231423</t>
  </si>
  <si>
    <t>Montáž obkladu stupňů deskami podstupnicovými lepenými z kamene tvrdého tl do 30 mm</t>
  </si>
  <si>
    <t>736289456</t>
  </si>
  <si>
    <t>Montáž obkladu schodišťových stupňů deskami z tvrdých kamenů kladených do lepidla s přímou nebo zakřivenou výstupní čárou deskami podstupnicovými v. do 200 mm, tl. do 30 mm</t>
  </si>
  <si>
    <t>138</t>
  </si>
  <si>
    <t>583866320</t>
  </si>
  <si>
    <t>podstupnice tryskaná, žula tl 3 cm</t>
  </si>
  <si>
    <t>-141606743</t>
  </si>
  <si>
    <t>139</t>
  </si>
  <si>
    <t>772521240</t>
  </si>
  <si>
    <t>Kladení dlažby z kamene z pravoúhlých desek a dlaždic lepených tl do 30 mm</t>
  </si>
  <si>
    <t>-1857529306</t>
  </si>
  <si>
    <t>Kladení dlažby z kamene do lepidla z nejvýše dvou rozdílných druhů pravoúhlých desek nebo dlaždic ve skladbě se pravidelně opakujících, tl. do 30 mm</t>
  </si>
  <si>
    <t>140</t>
  </si>
  <si>
    <t>583813450</t>
  </si>
  <si>
    <t>deska dlažební, žula broušená tl 3 cm do 0,48 m2</t>
  </si>
  <si>
    <t>-1750409407</t>
  </si>
  <si>
    <t>p301*0,2</t>
  </si>
  <si>
    <t>48*1,05 'Přepočtené koeficientem množství</t>
  </si>
  <si>
    <t>141</t>
  </si>
  <si>
    <t>772991111</t>
  </si>
  <si>
    <t>Penetrace podkladu dlažby z kamene</t>
  </si>
  <si>
    <t>-537455434</t>
  </si>
  <si>
    <t>Dlažby z kamene - ostatní práce penetrace podkladu</t>
  </si>
  <si>
    <t>p302*0,45</t>
  </si>
  <si>
    <t>p303*0,45</t>
  </si>
  <si>
    <t>142</t>
  </si>
  <si>
    <t>772991421</t>
  </si>
  <si>
    <t>Impregnační nátěr nově položených kamenných dlažeb včetně základní čištění jednovrstvý</t>
  </si>
  <si>
    <t>605724394</t>
  </si>
  <si>
    <t>Dlažby z kamene - ostatní práce impregnační nátěr včetně základního čištění jednovrstvý</t>
  </si>
  <si>
    <t>"stávající a nové plochy"</t>
  </si>
  <si>
    <t>143</t>
  </si>
  <si>
    <t>998772201</t>
  </si>
  <si>
    <t>Přesun hmot procentní pro podlahy z kamene v objektech v do 6 m</t>
  </si>
  <si>
    <t>1055654822</t>
  </si>
  <si>
    <t>Přesun hmot pro kamenné dlažby, obklady schodišťových stupňů a soklů stanovený procentní sazbou (%) z ceny vodorovná dopravní vzdálenost do 50 m v objektech výšky do 6 m</t>
  </si>
  <si>
    <t>781</t>
  </si>
  <si>
    <t>Dokončovací práce - obklady</t>
  </si>
  <si>
    <t>144</t>
  </si>
  <si>
    <t>781471810</t>
  </si>
  <si>
    <t>Demontáž obkladů z obkladaček keramických kladených do malty</t>
  </si>
  <si>
    <t>-397577322</t>
  </si>
  <si>
    <t>Demontáž obkladů z dlaždic keramických kladených do malty</t>
  </si>
  <si>
    <t>2,1*(0,9*2+0,81+0,91*2+2,3+0,95+1,0+0,9)-0,6*1,97</t>
  </si>
  <si>
    <t>2,1*(1,0+0,91+1,66+0,95+1,3-0,7)-0,8*1,97</t>
  </si>
  <si>
    <t>2,1*((1,61+2,25)*2-0,7)-0,8*1,97-0,6*1,97</t>
  </si>
  <si>
    <t>2,1*((0,93+2,25)*2)-0,6*1,97</t>
  </si>
  <si>
    <t>2,1*((2,66+2,85)*2)-0,8*1,97*2-1,8*(2,1-0,92)</t>
  </si>
  <si>
    <t>2,1*((0,87+0,89+0,88+1,69+1,18*3+1,64)*2)-0,8*1,97*1-0,6*1,97*6-1,8*(2,1-0,92)</t>
  </si>
  <si>
    <t>2,02*((1,95+4,0)*2)-0,8*1,97-0,6*1,97*2</t>
  </si>
  <si>
    <t>2,1*((1,3+2,0+0,95*2+0,9+1,5+1,4*2)*2)-0,6*1,97*7</t>
  </si>
  <si>
    <t>2,1*((4,05+2,95+1,5*3)*2)-0,6*1,97*1-3,0*(2,1-0,92)</t>
  </si>
  <si>
    <t>1,86*((2,7+2,25)*2-0,8*2)</t>
  </si>
  <si>
    <t>1,86*((2,86+0,88*2+0,89+1,18+1,57)*2-0,8-0,6*6)-1,8*(1,86-0,92)</t>
  </si>
  <si>
    <t>1,86*((2,81+0,7+5,25)*2-0,8*2)-1,8*(1,86-0,92)</t>
  </si>
  <si>
    <t>145</t>
  </si>
  <si>
    <t>781474115</t>
  </si>
  <si>
    <t>Montáž obkladů vnitřních keramických hladkých do 25 ks/m2 lepených flexibilním lepidlem</t>
  </si>
  <si>
    <t>2094429587</t>
  </si>
  <si>
    <t>Montáž obkladů vnitřních stěn z dlaždic keramických lepených flexibilním lepidlem režných nebo glazovaných hladkých přes 22 do 25 ks/m2</t>
  </si>
  <si>
    <t>"112"   2,02*((1,95+3,45)*2-0,8*3)</t>
  </si>
  <si>
    <t>"112a"   2,2*((1,95+2,45+0,95)*2)-0,8*1,97</t>
  </si>
  <si>
    <t>"112b"   2,02*((3,95+3,5)*2-0,8*1)-3,0*(2,02-0,92)</t>
  </si>
  <si>
    <t>"113a"   2,02*((2,69+2,25)*2-0,8*3)</t>
  </si>
  <si>
    <t>"113b"   2,02*((2,84+2,92)*2-0,8*2)-1,8*(2,02-0,92)</t>
  </si>
  <si>
    <t>"114a"   2,2*((2,66+2,9+0,95*2)*2)-0,8*1,97</t>
  </si>
  <si>
    <t>"114"   2,02*((2,66+2,25)*2-0,8*1)-1,8*(2,02-0,92)</t>
  </si>
  <si>
    <t>"163a"   2,02*((2,7+2,25)*2-0,8*3)</t>
  </si>
  <si>
    <t>"163b"   2,02*((2,85+2,85)*2-0,8*1)-1,8*(2,02-0,92)</t>
  </si>
  <si>
    <t>"164"   2,02*((2,85+0,65+0,7+0,35+5,25)*2-0,8*1)-1,8*(2,02-0,92)</t>
  </si>
  <si>
    <t>146</t>
  </si>
  <si>
    <t>5976127.1</t>
  </si>
  <si>
    <t>dlaždice keramická - dle výběru investora</t>
  </si>
  <si>
    <t>713837280</t>
  </si>
  <si>
    <t>215,348*1,1 'Přepočtené koeficientem množství</t>
  </si>
  <si>
    <t>147</t>
  </si>
  <si>
    <t>7811010.1</t>
  </si>
  <si>
    <t>-1248849419</t>
  </si>
  <si>
    <t>148</t>
  </si>
  <si>
    <t>781493611</t>
  </si>
  <si>
    <t>Montáž vanových plastových dvířek s rámem lepených</t>
  </si>
  <si>
    <t>-636685274</t>
  </si>
  <si>
    <t>Ostatní prvky montáž vanových dvířek plastových lepených s rámem</t>
  </si>
  <si>
    <t>"X14"   1</t>
  </si>
  <si>
    <t>"X15"   6</t>
  </si>
  <si>
    <t>149</t>
  </si>
  <si>
    <t>10.903.537</t>
  </si>
  <si>
    <t>revizní dvířka pod obklad,150x300 mm</t>
  </si>
  <si>
    <t>-658736751</t>
  </si>
  <si>
    <t>150</t>
  </si>
  <si>
    <t>10.903.550</t>
  </si>
  <si>
    <t>revizní dvířka pod obklad,300x300 mm</t>
  </si>
  <si>
    <t>-1317135262</t>
  </si>
  <si>
    <t>151</t>
  </si>
  <si>
    <t>998781201</t>
  </si>
  <si>
    <t>Přesun hmot procentní pro obklady keramické v objektech v do 6 m</t>
  </si>
  <si>
    <t>1478776039</t>
  </si>
  <si>
    <t>Přesun hmot pro obklady keramické stanovený procentní sazbou (%) z ceny vodorovná dopravní vzdálenost do 50 m v objektech výšky do 6 m</t>
  </si>
  <si>
    <t>782</t>
  </si>
  <si>
    <t>Dokončovací práce - obklady z kamene</t>
  </si>
  <si>
    <t>152</t>
  </si>
  <si>
    <t>782132112</t>
  </si>
  <si>
    <t>Montáž obkladu stěn z pravoúhlých desek z tvrdého kamene do lepidla tl do 30 mm</t>
  </si>
  <si>
    <t>-905565334</t>
  </si>
  <si>
    <t>Montáž obkladů stěn z tvrdých kamenů kladených do lepidla z nejvýše dvou rozdílných druhů pravoúhlých desek ve skladbě se pravidelně opakujících tl. přes 25 do 30 mm</t>
  </si>
  <si>
    <t>"boční a středové zídky"</t>
  </si>
  <si>
    <t>153</t>
  </si>
  <si>
    <t>178531002</t>
  </si>
  <si>
    <t>p304*0,3</t>
  </si>
  <si>
    <t>p305*0,2</t>
  </si>
  <si>
    <t>38,85*1,05 'Přepočtené koeficientem množství</t>
  </si>
  <si>
    <t>154</t>
  </si>
  <si>
    <t>782991111</t>
  </si>
  <si>
    <t>Penetrace podkladu obkladu z kamene</t>
  </si>
  <si>
    <t>-2111163903</t>
  </si>
  <si>
    <t>Obklady z kamene - ostatní práce penetrace podkladu</t>
  </si>
  <si>
    <t>155</t>
  </si>
  <si>
    <t>782991421</t>
  </si>
  <si>
    <t>Základní čištění nových kamenných obkladů včetně jednovrstvého impregnačního nátěru</t>
  </si>
  <si>
    <t>2125554647</t>
  </si>
  <si>
    <t>Obklady z kamene - ostatní práce impregnační nátěr včetně základního čištění jednovrstvý</t>
  </si>
  <si>
    <t>156</t>
  </si>
  <si>
    <t>998782201</t>
  </si>
  <si>
    <t>Přesun hmot procentní pro obklady kamenné v objektech v do 6 m</t>
  </si>
  <si>
    <t>1274455851</t>
  </si>
  <si>
    <t>Přesun hmot pro obklady kamenné stanovený procentní sazbou (%) z ceny vodorovná dopravní vzdálenost do 50 m v objektech výšky do 6 m</t>
  </si>
  <si>
    <t>784</t>
  </si>
  <si>
    <t>Dokončovací práce - malby</t>
  </si>
  <si>
    <t>157</t>
  </si>
  <si>
    <t>784181121</t>
  </si>
  <si>
    <t>Hloubková jednonásobná penetrace podkladu v místnostech výšky do 3,80 m</t>
  </si>
  <si>
    <t>1004282797</t>
  </si>
  <si>
    <t>Penetrace podkladu jednonásobná hloubková v místnostech výšky do 3,80 m</t>
  </si>
  <si>
    <t>158</t>
  </si>
  <si>
    <t>784221101</t>
  </si>
  <si>
    <t>Dvojnásobné bílé malby  ze směsí za sucha dobře otěruvzdorných v místnostech do 3,80 m</t>
  </si>
  <si>
    <t>-976197221</t>
  </si>
  <si>
    <t>Malby z malířských směsí otěruvzdorných za sucha dvojnásobné, bílé za sucha otěruvzdorné dobře v místnostech výšky do 3,80 m</t>
  </si>
  <si>
    <t>"omítky stropů"</t>
  </si>
  <si>
    <t>m1str</t>
  </si>
  <si>
    <t>"omítky stěn"</t>
  </si>
  <si>
    <t>"odpočet obkladů"</t>
  </si>
  <si>
    <t>-ok</t>
  </si>
  <si>
    <t>159</t>
  </si>
  <si>
    <t>784221153</t>
  </si>
  <si>
    <t>Příplatek k cenám 2x maleb za sucha otěruvzdorných za barevnou malbu v odstínu středně sytém</t>
  </si>
  <si>
    <t>1124422670</t>
  </si>
  <si>
    <t>Malby z malířských směsí otěruvzdorných za sucha Příplatek k cenám dvojnásobných maleb na tónovacích automatech, v odstínu středně sytém</t>
  </si>
  <si>
    <t>N00</t>
  </si>
  <si>
    <t>Ostatní práce</t>
  </si>
  <si>
    <t>N01</t>
  </si>
  <si>
    <t>HZS</t>
  </si>
  <si>
    <t>160</t>
  </si>
  <si>
    <t>001</t>
  </si>
  <si>
    <t xml:space="preserve">Stavební přípomoce, dozdívky, bourání prostupů a ostatní stavební práce a konstrukce nutné k řádnému dokončení díla    </t>
  </si>
  <si>
    <t>hod</t>
  </si>
  <si>
    <t>512</t>
  </si>
  <si>
    <t>-399280659</t>
  </si>
  <si>
    <t>D.1.4.1 - Zdravotně technické instalace</t>
  </si>
  <si>
    <t>Praha 6 Pilotů 217</t>
  </si>
  <si>
    <t>60460580</t>
  </si>
  <si>
    <t>Armádní servisní,příspěvková organizace</t>
  </si>
  <si>
    <t>CZ60460580</t>
  </si>
  <si>
    <t>15028909</t>
  </si>
  <si>
    <t>BKN,spol.s r.o.Vladislavova 29/I,566 01Vysoké Mýto</t>
  </si>
  <si>
    <t>CZ15028909</t>
  </si>
  <si>
    <t>HSV - Práce a dodávky HSV</t>
  </si>
  <si>
    <t xml:space="preserve">    721 - Zdravotechnika - vnitřní kanalizace</t>
  </si>
  <si>
    <t xml:space="preserve">    722 - Zdravotechnika - vnitřní vodovod</t>
  </si>
  <si>
    <t xml:space="preserve">    727 - Zdravotechnika - požární ochrana</t>
  </si>
  <si>
    <t>Práce a dodávky HSV</t>
  </si>
  <si>
    <t>-274128997</t>
  </si>
  <si>
    <t>1937886420</t>
  </si>
  <si>
    <t>1648873560</t>
  </si>
  <si>
    <t>721</t>
  </si>
  <si>
    <t>Zdravotechnika - vnitřní kanalizace</t>
  </si>
  <si>
    <t>721173401</t>
  </si>
  <si>
    <t>Potrubí z plastových trub PVC SN4 svodné (ležaté) DN 100</t>
  </si>
  <si>
    <t>-1045987615</t>
  </si>
  <si>
    <t>721173402</t>
  </si>
  <si>
    <t>Potrubí z plastových trub PVC SN4 svodné (ležaté) DN 125</t>
  </si>
  <si>
    <t>-1294190742</t>
  </si>
  <si>
    <t>721173490</t>
  </si>
  <si>
    <t>Příplatek za ztížené podmínky v instalačním prostoru pod podlahou</t>
  </si>
  <si>
    <t>-1331696629</t>
  </si>
  <si>
    <t>721174025</t>
  </si>
  <si>
    <t>Potrubí z plastových trub polypropylenové odpadní (svislé) DN 100</t>
  </si>
  <si>
    <t>-1492615529</t>
  </si>
  <si>
    <t>721174043</t>
  </si>
  <si>
    <t>Potrubí z plastových trub polypropylenové připojovací DN 50</t>
  </si>
  <si>
    <t>-1799271620</t>
  </si>
  <si>
    <t>721174044</t>
  </si>
  <si>
    <t>Potrubí z plastových trub polypropylenové připojovací DN 70</t>
  </si>
  <si>
    <t>48374805</t>
  </si>
  <si>
    <t>721174045</t>
  </si>
  <si>
    <t>Potrubí z plastových trub polypropylenové připojovací DN 100</t>
  </si>
  <si>
    <t>1360913730</t>
  </si>
  <si>
    <t>7211749X01</t>
  </si>
  <si>
    <t>Napojení nových kanalizačního rozvodů na stávající rozvody</t>
  </si>
  <si>
    <t>426196581</t>
  </si>
  <si>
    <t>721194105</t>
  </si>
  <si>
    <t>Vyměření přípojek na potrubí vyvedení a upevnění odpadních výpustek DN 50</t>
  </si>
  <si>
    <t>1601567681</t>
  </si>
  <si>
    <t>721194109</t>
  </si>
  <si>
    <t>Vyměření přípojek na potrubí vyvedení a upevnění odpadních výpustek DN 100</t>
  </si>
  <si>
    <t>-559603881</t>
  </si>
  <si>
    <t>72122X08</t>
  </si>
  <si>
    <t>Vpust podlahová, se svislým odtokem, DN 50/70/100, průtok 0,5 l/s s vodním a přídavným suchým pachotěsným uzávěrem, těleso z PE, mřížka nerez včetně montáže VP</t>
  </si>
  <si>
    <t>-1242167060</t>
  </si>
  <si>
    <t>721274123</t>
  </si>
  <si>
    <t>Ventily přivzdušňovací odpadních potrubí vnitřní DN 100</t>
  </si>
  <si>
    <t>-1496433096</t>
  </si>
  <si>
    <t>721290111</t>
  </si>
  <si>
    <t>Zkouška těsnosti kanalizace v objektech vodou do DN 125</t>
  </si>
  <si>
    <t>-892139697</t>
  </si>
  <si>
    <t>72129X011</t>
  </si>
  <si>
    <t>Demontáž kanalizačního potrubí, stavební přípomoce, dozdívky a ostatní stavební práce a konstrukce při demontáži zařizovacích předmětů</t>
  </si>
  <si>
    <t>-1651100171</t>
  </si>
  <si>
    <t>721910X03</t>
  </si>
  <si>
    <t xml:space="preserve">Stavební úpravy pro vnitřní kanalizaci nové prostupy stropní konsktrukcí a jejich oprava </t>
  </si>
  <si>
    <t>-573406840</t>
  </si>
  <si>
    <t>721920X04</t>
  </si>
  <si>
    <t>Systémový montážní materiál pro zavěšené svodné potrubí z pozinkované oceli</t>
  </si>
  <si>
    <t>-1613004387</t>
  </si>
  <si>
    <t>7219X14</t>
  </si>
  <si>
    <t xml:space="preserve">Zednické výpomoci pro vnitřní kanalizaci </t>
  </si>
  <si>
    <t>1845094101</t>
  </si>
  <si>
    <t>998721101</t>
  </si>
  <si>
    <t>Přesun hmot pro vnitřní kanalizace stanovený z hmotnosti přesunovaného materiálu vodorovná dopravní vzdálenost do 50 m v objektech výšky do 6 m</t>
  </si>
  <si>
    <t>1758306660</t>
  </si>
  <si>
    <t>722</t>
  </si>
  <si>
    <t>Zdravotechnika - vnitřní vodovod</t>
  </si>
  <si>
    <t>722175002X11</t>
  </si>
  <si>
    <t>Potrubí vodovodní plastové PP-RCT (polypropylen typ 4) DN 15 mm (D 20 x 2,3 mm)</t>
  </si>
  <si>
    <t>vlastní</t>
  </si>
  <si>
    <t>-645396145</t>
  </si>
  <si>
    <t>722175003X12</t>
  </si>
  <si>
    <t>Potrubí vodovodní plastové PP-RCT (polypropylen typ 4) DN 20 mm ( D 25 x 2,8 mm)</t>
  </si>
  <si>
    <t>-902227686</t>
  </si>
  <si>
    <t>722175004X13</t>
  </si>
  <si>
    <t>Potrubí vodovodní plastové PP-RCT (polypropylen typ 4) DN 25 mm ( D 32 x 3,6 mm)</t>
  </si>
  <si>
    <t>-1232344441</t>
  </si>
  <si>
    <t>722175926X16</t>
  </si>
  <si>
    <t>Napojení nových vodovodních rozvodů na stávající</t>
  </si>
  <si>
    <t>915273772</t>
  </si>
  <si>
    <t>722181211</t>
  </si>
  <si>
    <t>Ochrana potrubí tepelně izolačními trubicemi z pěnového polyetylenu PE přilepenými v příčných a podélných spojích, tloušťky izolace do 6 mm, vnitřního průměru izolace DN do 22 mm</t>
  </si>
  <si>
    <t>-1979919367</t>
  </si>
  <si>
    <t>722181212</t>
  </si>
  <si>
    <t>Ochrana potrubí tepelně izolačními trubicemi z pěnového polyetylenu PE přilepenými v příčných a podélných spojích, tloušťky izolace do 6 mm, vnitřního průměru izolace DN přes 22 do 32 mm</t>
  </si>
  <si>
    <t>985010151</t>
  </si>
  <si>
    <t>722190401</t>
  </si>
  <si>
    <t>Zřízení přípojek na potrubí vyvedení a upevnění výpustek do DN 25</t>
  </si>
  <si>
    <t>1912287601</t>
  </si>
  <si>
    <t>722190901</t>
  </si>
  <si>
    <t>Opravy ostatní uzavření nebo otevření vodovodního potrubí při opravách včetně vypuštění a napuštění</t>
  </si>
  <si>
    <t>1931193851</t>
  </si>
  <si>
    <t>722224115</t>
  </si>
  <si>
    <t>Armatury s jedním závitem kohouty plnicí a vypouštěcí PN 10 G 1/2</t>
  </si>
  <si>
    <t>-1147329663</t>
  </si>
  <si>
    <t>722231073</t>
  </si>
  <si>
    <t>Armatury se dvěma závity ventily zpětné mosazné PN 10 do 110 st.C G 3/4"</t>
  </si>
  <si>
    <t>341840424</t>
  </si>
  <si>
    <t>722240101</t>
  </si>
  <si>
    <t>Armatury z plastických hmot ventily (PPR) přímé DN 20</t>
  </si>
  <si>
    <t>-1150104973</t>
  </si>
  <si>
    <t>722240102</t>
  </si>
  <si>
    <t>Armatury z plastických hmot ventily (PPR) přímé DN 25</t>
  </si>
  <si>
    <t>938331991</t>
  </si>
  <si>
    <t>722290226</t>
  </si>
  <si>
    <t>Zkoušky, proplach a desinfekce vodovodního potrubí zkoušky těsnosti vodovodního potrubí závitového do DN 50</t>
  </si>
  <si>
    <t>-408467646</t>
  </si>
  <si>
    <t>722290234</t>
  </si>
  <si>
    <t>Zkoušky, proplach a desinfekce vodovodního potrubí proplach a desinfekce vodovodního potrubí do DN 80</t>
  </si>
  <si>
    <t>295477699</t>
  </si>
  <si>
    <t>72259X011</t>
  </si>
  <si>
    <t>Demontáž vodovodního potrubí, stavební přípomoce, dozdívky a ostatní stavební práce a konstrukce při demontáži zařizovacích předmětů</t>
  </si>
  <si>
    <t>-298950076</t>
  </si>
  <si>
    <t>7229X15</t>
  </si>
  <si>
    <t>Zednické výpomoci pro vnitřní vodovod</t>
  </si>
  <si>
    <t>949629028</t>
  </si>
  <si>
    <t>998722101</t>
  </si>
  <si>
    <t>Přesun hmot pro vnitřní vodovod stanovený z hmotnosti přesunovaného materiálu vodorovná dopravní vzdálenost do 50 m v objektech výšky do 6 m</t>
  </si>
  <si>
    <t>1521497849</t>
  </si>
  <si>
    <t>725110814</t>
  </si>
  <si>
    <t>Demontáž klozetů odsávacích nebo kombinačních</t>
  </si>
  <si>
    <t>-165121398</t>
  </si>
  <si>
    <t>725119122</t>
  </si>
  <si>
    <t>Zařízení záchodů montáž klozetových mís kombi</t>
  </si>
  <si>
    <t>1275118252</t>
  </si>
  <si>
    <t>642320151X01</t>
  </si>
  <si>
    <t>Klozet diturvitový kombi, svislý odpad DN 100, barva bílá duroplastové sedátko s antibakteriální úpravou ovládací tlačítko pro dvě množství WC</t>
  </si>
  <si>
    <t>1776777617</t>
  </si>
  <si>
    <t>642320151X02</t>
  </si>
  <si>
    <t>Klozet diturvitový kombi, vodorovný odpad DN 100, barva bílá duroplastové sedátko s antibakteriální úpravou ovládací tlačítko pro dvě množství WC1</t>
  </si>
  <si>
    <t>-1686260066</t>
  </si>
  <si>
    <t>725122817</t>
  </si>
  <si>
    <t>Demontáž pisoárů bez nádrže s rohovým ventilem s 1 záchodkem</t>
  </si>
  <si>
    <t>291117181</t>
  </si>
  <si>
    <t>725129102</t>
  </si>
  <si>
    <t>Pisoárové záchodky montáž ostatních typů automatických</t>
  </si>
  <si>
    <t>284443833</t>
  </si>
  <si>
    <t>642513101X03</t>
  </si>
  <si>
    <t>pisoár diturvitový, provedení antivandal, automatické senzorové (radarové) splachování, bez viditelných prvků automatiky</t>
  </si>
  <si>
    <t>1504714230</t>
  </si>
  <si>
    <t>725210821</t>
  </si>
  <si>
    <t>Demontáž umyvadel bez výtokových armatur umyvadel</t>
  </si>
  <si>
    <t>1779648877</t>
  </si>
  <si>
    <t>725219102</t>
  </si>
  <si>
    <t>Umyvadla montáž umyvadel ostatních typů na šrouby do zdiva</t>
  </si>
  <si>
    <t>1001011570</t>
  </si>
  <si>
    <t>642110611X04</t>
  </si>
  <si>
    <t>Umyvadlo diturvitové, šířka 600 mm, barva bílá U</t>
  </si>
  <si>
    <t>-243376429</t>
  </si>
  <si>
    <t>642110481X06</t>
  </si>
  <si>
    <t>Kryt na sifon - polosloup</t>
  </si>
  <si>
    <t>-796156165</t>
  </si>
  <si>
    <t>725240811</t>
  </si>
  <si>
    <t>Demontáž sprchových kabin a vaniček bez výtokových armatur kabin</t>
  </si>
  <si>
    <t>-481128527</t>
  </si>
  <si>
    <t>725249101</t>
  </si>
  <si>
    <t>Sprchové vaničky, boxy, kouty a zástěny montáž sprchových vaniček</t>
  </si>
  <si>
    <t>1557427668</t>
  </si>
  <si>
    <t>64293855X04</t>
  </si>
  <si>
    <t xml:space="preserve">Sprchová vanička keramická čtvercová (900x900) mm montážní výška 30 mm + stavitelné nožičky cca (75 až 105) mm S_x000D_
</t>
  </si>
  <si>
    <t>1715842126</t>
  </si>
  <si>
    <t>64293856X05</t>
  </si>
  <si>
    <t xml:space="preserve">Sprchová vanička keramická obdélníková (900x1200) mm montážní výška 30 mm + stavitelné nožičky cca (75 až 105) mm S1_x000D_
</t>
  </si>
  <si>
    <t>-1303126096</t>
  </si>
  <si>
    <t>725249103</t>
  </si>
  <si>
    <t>Sprchové vaničky, boxy, kouty a zástěny montáž sprchových koutů</t>
  </si>
  <si>
    <t>1572377579</t>
  </si>
  <si>
    <t>554840101X23</t>
  </si>
  <si>
    <t>Sprchové dveře posuvné třídílné, šířka 900 mm, neprůhledné bezpečnostní sklo, vše odolné vodnímu kameni S</t>
  </si>
  <si>
    <t>-976334178</t>
  </si>
  <si>
    <t>554840101X24</t>
  </si>
  <si>
    <t>Sprchové dveře posuvné třídílné, šířka 900 mm + 300 mm pevný díl, neprůhledné bezpečnostní sklo, vše odolné vodnímu kameni S1</t>
  </si>
  <si>
    <t>-471144566</t>
  </si>
  <si>
    <t>725590811</t>
  </si>
  <si>
    <t>Vnitrostaveništní přemístění vybouraných (demontovaných) hmot zařizovacích předmětů vodorovně do 100 m v objektech výšky do 6 m</t>
  </si>
  <si>
    <t>593205529</t>
  </si>
  <si>
    <t>725819201</t>
  </si>
  <si>
    <t>Ventily montáž ventilů ostatních typů nástěnných G 1/2</t>
  </si>
  <si>
    <t>1505489105</t>
  </si>
  <si>
    <t>551456501X13</t>
  </si>
  <si>
    <t>nástěnný výtokový ventil s hadicovým nástavkem 1/2" (DN 15 mm)</t>
  </si>
  <si>
    <t>-1543540020</t>
  </si>
  <si>
    <t>725819402</t>
  </si>
  <si>
    <t>Ventily montáž ventilů ostatních typů rohových bez připojovací trubičky G 1/2</t>
  </si>
  <si>
    <t>-2067592381</t>
  </si>
  <si>
    <t>55141041X51</t>
  </si>
  <si>
    <t>ventil rohový DN 1/2"</t>
  </si>
  <si>
    <t>-1566177046</t>
  </si>
  <si>
    <t>725820801</t>
  </si>
  <si>
    <t>Demontáž baterií nástěnných do G 3/4</t>
  </si>
  <si>
    <t>-2061536401</t>
  </si>
  <si>
    <t>725829131</t>
  </si>
  <si>
    <t>Baterie umyvadlové montáž ostatních typů stojánkových G 1/2</t>
  </si>
  <si>
    <t>-1319290350</t>
  </si>
  <si>
    <t>55145701X53</t>
  </si>
  <si>
    <t xml:space="preserve">Stojánková páková baterie umyvadlová, materiál mosaz, povrchová úprava chrom, keramická kartuše, úsporná 0,1 l/s (SV+TV), _x000D_
</t>
  </si>
  <si>
    <t>-1214155873</t>
  </si>
  <si>
    <t>725840850</t>
  </si>
  <si>
    <t>Demontáž baterií sprchových diferenciálních T 1954 do G 3/4 x 1</t>
  </si>
  <si>
    <t>302270479</t>
  </si>
  <si>
    <t>725849411</t>
  </si>
  <si>
    <t>Baterie sprchové montáž nástěnných baterií s nastavitelnou výškou sprchy</t>
  </si>
  <si>
    <t>-2037673117</t>
  </si>
  <si>
    <t>55145671X54</t>
  </si>
  <si>
    <t xml:space="preserve">Sprchová páková baterie nástěnná (SV+TV), (2x ½“) sprchový komplet (tyč 90 cm, hadice 150 cm, růžice s úsporným proudem 0,15 l/s, mýdlenka)_x000D_
</t>
  </si>
  <si>
    <t>-882708461</t>
  </si>
  <si>
    <t>725861102</t>
  </si>
  <si>
    <t>Zápachové uzávěrky zařizovacích předmětů pro umyvadla DN 40 mm</t>
  </si>
  <si>
    <t>-1746093776</t>
  </si>
  <si>
    <t>725865323X022</t>
  </si>
  <si>
    <t>Zápachové uzávěrky zařizovacích předmětů pro sprchové vaničky DN 50 mm</t>
  </si>
  <si>
    <t>1127630973</t>
  </si>
  <si>
    <t>725865412X021</t>
  </si>
  <si>
    <t>Zápachové uzávěrky zařizovacích předmětů pro pisoáry DN 50 mm</t>
  </si>
  <si>
    <t>-2057396837</t>
  </si>
  <si>
    <t>725980121</t>
  </si>
  <si>
    <t>Dvířka 15/15</t>
  </si>
  <si>
    <t>-1309661399</t>
  </si>
  <si>
    <t>725980124</t>
  </si>
  <si>
    <t>Dvířka 15/30</t>
  </si>
  <si>
    <t>-926104603</t>
  </si>
  <si>
    <t>998725101</t>
  </si>
  <si>
    <t>Přesun hmot pro zařizovací předměty stanovený z hmotnosti přesunovaného materiálu vodorovná dopravní vzdálenost do 50 m v objektech výšky do 6 m</t>
  </si>
  <si>
    <t>523900372</t>
  </si>
  <si>
    <t>727</t>
  </si>
  <si>
    <t>Zdravotechnika - požární ochrana</t>
  </si>
  <si>
    <t>727111023X1</t>
  </si>
  <si>
    <t xml:space="preserve">Protipožární trubní ucpávky potrubí </t>
  </si>
  <si>
    <t>-174973767</t>
  </si>
  <si>
    <t>D.1.4.2 - Zařízení pro vytápění staveb</t>
  </si>
  <si>
    <t xml:space="preserve"> </t>
  </si>
  <si>
    <t>OST - Ostatní</t>
  </si>
  <si>
    <t xml:space="preserve">    OST - Ostatní</t>
  </si>
  <si>
    <t xml:space="preserve">    713 - Izolace tepelné</t>
  </si>
  <si>
    <t xml:space="preserve">    733 - Ústřední vytápění - potrubí</t>
  </si>
  <si>
    <t xml:space="preserve">    734 - Ústřední vytápění - armatury</t>
  </si>
  <si>
    <t xml:space="preserve">    735 - Ústřední vytápění - otopná tělesa</t>
  </si>
  <si>
    <t xml:space="preserve">    783 - Dokončovací práce - nátěry</t>
  </si>
  <si>
    <t>Ostatní</t>
  </si>
  <si>
    <t>128909</t>
  </si>
  <si>
    <t>HZS - topna zkouska</t>
  </si>
  <si>
    <t>viz výkr. č. D.1.4.2.01-03vč.</t>
  </si>
  <si>
    <t>topná zkouška dle platných ČSN a vyhlášek</t>
  </si>
  <si>
    <t>129910</t>
  </si>
  <si>
    <t>Doregulovani systemu</t>
  </si>
  <si>
    <t>zaregulování a nastavení požadovaných hodnot průtoků a tlaků na čerpadlech a armaturách na rozdělovači ÚT</t>
  </si>
  <si>
    <t>131915</t>
  </si>
  <si>
    <t>Serizeni a uvedeni do provozu</t>
  </si>
  <si>
    <t>713</t>
  </si>
  <si>
    <t>Izolace tepelné</t>
  </si>
  <si>
    <t>713411121</t>
  </si>
  <si>
    <t>Izol tepel trub pasy 1x</t>
  </si>
  <si>
    <t>M2</t>
  </si>
  <si>
    <t>1*0,5</t>
  </si>
  <si>
    <t>viz výkr. č. D.1.4.2.02-03vč.</t>
  </si>
  <si>
    <t>před.cena.713-11</t>
  </si>
  <si>
    <t>Izolace potrubi pěnová 15x15  tl.15mm</t>
  </si>
  <si>
    <t>BM</t>
  </si>
  <si>
    <t>1,5+1,5</t>
  </si>
  <si>
    <t>998713201</t>
  </si>
  <si>
    <t>Přesun hmot procentní pro izolace tepelné v objektech v do 6 m</t>
  </si>
  <si>
    <t>1,77</t>
  </si>
  <si>
    <t>1,77% ze součtu položek kapitoly</t>
  </si>
  <si>
    <t>733</t>
  </si>
  <si>
    <t>Ústřední vytápění - potrubí</t>
  </si>
  <si>
    <t>733111102</t>
  </si>
  <si>
    <t>Potrubí ocelové závitové bezešvé běžné nízkotlaké DN 10</t>
  </si>
  <si>
    <t>12+5+2+6+2+12+2+1+6</t>
  </si>
  <si>
    <t>733111103</t>
  </si>
  <si>
    <t>Potrubí ocelové závitové bezešvé běžné nízkotlaké DN 15</t>
  </si>
  <si>
    <t>733111107</t>
  </si>
  <si>
    <t>Potrubí z trubek ocelových závitových bezešvých běžných nízkotlakých DN 40</t>
  </si>
  <si>
    <t>733111108</t>
  </si>
  <si>
    <t>Potrubí ocelové závitové bezešvé běžné nízkotlaké DN 50</t>
  </si>
  <si>
    <t>733191922</t>
  </si>
  <si>
    <t>Navaření odbočky na potrubí ocelové závitové DN 10</t>
  </si>
  <si>
    <t>2*7</t>
  </si>
  <si>
    <t>733191923</t>
  </si>
  <si>
    <t>Navaření odbočky na potrubí ocelové závitové DN 15</t>
  </si>
  <si>
    <t>733190107</t>
  </si>
  <si>
    <t>Zkouška těsnosti potrubí ocelové závitové do DN 40</t>
  </si>
  <si>
    <t>48+6+2</t>
  </si>
  <si>
    <t>733191925.3</t>
  </si>
  <si>
    <t>dopojení na potrubí ocelové závitové DN 40</t>
  </si>
  <si>
    <t>viz výkr. č. D.1.4.2.02</t>
  </si>
  <si>
    <t>733191925.4</t>
  </si>
  <si>
    <t>dopojení na potrubí ocelové závitové DN 50</t>
  </si>
  <si>
    <t>pr.cena20</t>
  </si>
  <si>
    <t>krycí plastová rozeta prostupu potrubí stěnami a stropy, dodávka+montáž</t>
  </si>
  <si>
    <t>4+4+4+4+4</t>
  </si>
  <si>
    <t>pr.cena23</t>
  </si>
  <si>
    <t>stavební výpomoce - prostup příčkou - vybouraní, zazdění, oprava omítky. Dodávka+montáž.</t>
  </si>
  <si>
    <t>pr.cena26</t>
  </si>
  <si>
    <t>plastová konzolka pro uložení potrubí na stěnách.Dodávka+montáž.</t>
  </si>
  <si>
    <t>10+10</t>
  </si>
  <si>
    <t>pred.cena.1a</t>
  </si>
  <si>
    <t>DMT stáv. ÚT - 5x otopné těleso litinové, 3x topný žebřík, radiátorové armatury, potrubí včetně tepelné izolace, zaslepení přípojek DMT těles, DMT potrubí vč.konzol</t>
  </si>
  <si>
    <t>998733201</t>
  </si>
  <si>
    <t>Přesun hmot procentní pro rozvody potrubí v objektech v do 6 m</t>
  </si>
  <si>
    <t>734</t>
  </si>
  <si>
    <t>Ústřední vytápění - armatury</t>
  </si>
  <si>
    <t>734200823</t>
  </si>
  <si>
    <t>Demontáž armatury závitové se dvěma závity do G 6/4</t>
  </si>
  <si>
    <t>734200824</t>
  </si>
  <si>
    <t>Demontáž armatury závitové se dvěma závity do G 2</t>
  </si>
  <si>
    <t>734209102</t>
  </si>
  <si>
    <t>MT armatur na 1 zavit G 3/8</t>
  </si>
  <si>
    <t>KUS</t>
  </si>
  <si>
    <t>551212900</t>
  </si>
  <si>
    <t>ventil automatický odvzdušňovací, svislý + zpětný ventil, mosaz R88/1 3/8"</t>
  </si>
  <si>
    <t>Poznámka k položce:
Giacomini, kód: R88IY002</t>
  </si>
  <si>
    <t>734209117</t>
  </si>
  <si>
    <t>Montáž armatury závitové s dvěma závity G 6/4</t>
  </si>
  <si>
    <t>734209118</t>
  </si>
  <si>
    <t>Montáž armatury závitové s dvěma závity G 2</t>
  </si>
  <si>
    <t>734291123</t>
  </si>
  <si>
    <t>Kohout plnící a vypouštěcí G 1/2 PN 10 do 110°C závitový</t>
  </si>
  <si>
    <t>734292717</t>
  </si>
  <si>
    <t>Kohout kulový přímý G 1 1/2 PN 42 do 185°C vnitřní závit</t>
  </si>
  <si>
    <t>734292718</t>
  </si>
  <si>
    <t>Kohout kulový přímý G 2 PN 42 do 185°C vnitřní závit</t>
  </si>
  <si>
    <t>pr.cena734-13</t>
  </si>
  <si>
    <t>Interiérová voděodolná skříňka pro přístup ke stoupačkovým uzávěrům a vypouštěcím kohoutům v rohu místnosti 114</t>
  </si>
  <si>
    <t>viz výkr. č. D.1.4.02</t>
  </si>
  <si>
    <t>998734201</t>
  </si>
  <si>
    <t>Přesun hmot procentní pro armatury v objektech v do 6 m</t>
  </si>
  <si>
    <t>pr.cena734-14</t>
  </si>
  <si>
    <t>Vybourání a opětovné dobetonování podlahy v rohu místnosti 114 pro demontáž a montáž stoupačkových uzavíracích armatur</t>
  </si>
  <si>
    <t>735</t>
  </si>
  <si>
    <t>Ústřední vytápění - otopná tělesa</t>
  </si>
  <si>
    <t>734209113</t>
  </si>
  <si>
    <t>Montáž armatury závitové s dvěma závity G 1/2</t>
  </si>
  <si>
    <t>10*2</t>
  </si>
  <si>
    <t>735 00-0912</t>
  </si>
  <si>
    <t>Vyregul ventilu s TRV ovladanim</t>
  </si>
  <si>
    <t>735151574</t>
  </si>
  <si>
    <t>Otopné těleso panelové K 22 výška/délka 600/700 mm</t>
  </si>
  <si>
    <t>735151579</t>
  </si>
  <si>
    <t>Otopné těleso panelové K 22 výška/délka 600/1200 mm</t>
  </si>
  <si>
    <t>735159220</t>
  </si>
  <si>
    <t>MT otop teles panel 2-3radych</t>
  </si>
  <si>
    <t>735164532</t>
  </si>
  <si>
    <t>Montáž otopného tělesa trubkového volně výšky tělesa přes 1500 mm</t>
  </si>
  <si>
    <t>735494811</t>
  </si>
  <si>
    <t>Vypuštění a napuštění vody z otopných těles</t>
  </si>
  <si>
    <t>před.cena.24.2</t>
  </si>
  <si>
    <t>Termostaticky radiatorovy ventil s přednastavením průtoku v rozsahu 1-6 DN15</t>
  </si>
  <si>
    <t>přímé provedení</t>
  </si>
  <si>
    <t>735191905</t>
  </si>
  <si>
    <t>Odvzdušnění otopných těles</t>
  </si>
  <si>
    <t>před.cena.31</t>
  </si>
  <si>
    <t>HM-armatura pro pripojeni otopnych teles tvar H otopná žebříková tělesa</t>
  </si>
  <si>
    <t>před.cena.31.2</t>
  </si>
  <si>
    <t>regulovatelné a uzavíratelné radiátorové šroubení pro připojení otopných těles, DN15</t>
  </si>
  <si>
    <t>před.cena.31a</t>
  </si>
  <si>
    <t>úprava přípojky vratného potrubí pro připojení regulačního šroubení</t>
  </si>
  <si>
    <t xml:space="preserve">úprava přípojky vratné vody pro novou rozteč otopných těles pomocí Adaptéru pro ocelová potrubí (pro výměnu otopných těles bez svařování </t>
  </si>
  <si>
    <t>a řezání závitů) se svěrným kroužkem. Tlaková odolnost 3/8" - 8bar; 1/2"-8bar; 3/4-6bar; 95°C</t>
  </si>
  <si>
    <t xml:space="preserve">Včetně dodávky připojovacího potrubí 0,25m DN15 </t>
  </si>
  <si>
    <t>před.cena.32a</t>
  </si>
  <si>
    <t>otopné těleso žebříkové 1830 x 450mm, obloukový profil, střední připojení</t>
  </si>
  <si>
    <t>před.cena.32b</t>
  </si>
  <si>
    <t>otopné těleso žebříkové 1830 x 600mm, obloukový profil, střední připojení</t>
  </si>
  <si>
    <t>před.cena.47</t>
  </si>
  <si>
    <t>DMT stáv konzol a držáků otopných těles, oprava omítky za otopným tělesem, malba stěny za otopným tělesem</t>
  </si>
  <si>
    <t>viz. výkr.č. D.1.4.02-03</t>
  </si>
  <si>
    <t>před.cena.47a</t>
  </si>
  <si>
    <t>úklid po demontáži stávajícího a montáži nového otopného tělesa</t>
  </si>
  <si>
    <t>před.cena.51</t>
  </si>
  <si>
    <t>Hlavice ovl. termostat. radiátorových ventilů s pojistkou proti zcizení</t>
  </si>
  <si>
    <t>998735201</t>
  </si>
  <si>
    <t>Přesun hmot procentní pro otopná tělesa v objektech v do 6 m</t>
  </si>
  <si>
    <t>13 231 020</t>
  </si>
  <si>
    <t>UHELN ROVNORAM 11373 25X25X4MM   A</t>
  </si>
  <si>
    <t>T</t>
  </si>
  <si>
    <t>0.005</t>
  </si>
  <si>
    <t>materiál pro zhotovení atyp. konzol</t>
  </si>
  <si>
    <t>767995101</t>
  </si>
  <si>
    <t>MT ostat atyp kov konstrukci -5kg</t>
  </si>
  <si>
    <t>KG</t>
  </si>
  <si>
    <t>pred.cena7-1</t>
  </si>
  <si>
    <t>konzola vedení potrubí - objímka s pryžovou výplní. Dodávka+montáž.</t>
  </si>
  <si>
    <t>Zamecnicke konstr presun hmot v -6m</t>
  </si>
  <si>
    <t>1,35</t>
  </si>
  <si>
    <t>1,35% ze součtu položek v kapitole</t>
  </si>
  <si>
    <t>783</t>
  </si>
  <si>
    <t>Dokončovací práce - nátěry</t>
  </si>
  <si>
    <t>783225100</t>
  </si>
  <si>
    <t>Nater podpěrných konstrukcí synteticke 2x email 1x</t>
  </si>
  <si>
    <t>0,5</t>
  </si>
  <si>
    <t>783424240</t>
  </si>
  <si>
    <t>Nater potrubi -50 synt 1x em 1x +zn</t>
  </si>
  <si>
    <t>30+30</t>
  </si>
  <si>
    <t>D.1.4.3 - Silnoproudá elektrotechnika</t>
  </si>
  <si>
    <t xml:space="preserve">    746 - Elektromontáže</t>
  </si>
  <si>
    <t>746</t>
  </si>
  <si>
    <t>Elektromontáže</t>
  </si>
  <si>
    <t>7469090R01</t>
  </si>
  <si>
    <t>-1285627477</t>
  </si>
  <si>
    <t>"položka dle soupisu vodičů  č.D.1.4.3.1 "</t>
  </si>
  <si>
    <t>OST - Vedlejší a ostatní náklady stavby</t>
  </si>
  <si>
    <t>BKN s.r.o., Vladislavova 29/I, Vysoké Mýto</t>
  </si>
  <si>
    <t>VRN -  Vedlejší rozpočtové náklady</t>
  </si>
  <si>
    <t xml:space="preserve">    0 -  Vedlejší rozpočtové náklady</t>
  </si>
  <si>
    <t xml:space="preserve">    O02 -  Ostatní náklady</t>
  </si>
  <si>
    <t>VRN</t>
  </si>
  <si>
    <t xml:space="preserve"> Vedlejší rozpočtové náklady</t>
  </si>
  <si>
    <t>031103R00</t>
  </si>
  <si>
    <t xml:space="preserve">Vybudování, provoz, údržba a odstranění zařízení staveniště </t>
  </si>
  <si>
    <t>Kč</t>
  </si>
  <si>
    <t>1024</t>
  </si>
  <si>
    <t>-2040633941</t>
  </si>
  <si>
    <t>Poznámka k položce:
Náklady spojené s vypracováním projektové dokumentace zařízení staveniště, zřízením přípojek energií k objektům zařízení staveniště, vybudování měřících odběrných míst a zřízení, příprava území pro objekty zařízení staveniště a vlastní vybudování objektů zařízení staveniště.
Náklady na vybavení objektů zařízení staveniště , náklady na energie spotřebované dodavatelem v rámci provozu zařízení staveniště, náklady na potřebný úklid v prostorách zařízení staveniště, náklady na nutnou údržbu a opravy na objektech zařízení staveniště a na přípojkách energií.
Odstranění objektů zařízení staveniště včetně přípojek energií a jejich odvoz. Položka zahrnuje i náklady na úpravu povrchů po odstranění zařízení staveniště a úklid ploch, na kterých bylo zařízení staveniště provozováno.</t>
  </si>
  <si>
    <t>O02</t>
  </si>
  <si>
    <t xml:space="preserve"> Ostatní náklady</t>
  </si>
  <si>
    <t>011114R00</t>
  </si>
  <si>
    <t>Inženýrské sítě, vytýčení stavby, staveniště</t>
  </si>
  <si>
    <t>262144</t>
  </si>
  <si>
    <t>-1245824067</t>
  </si>
  <si>
    <t>012103R00</t>
  </si>
  <si>
    <t xml:space="preserve">Geodetické zaměření </t>
  </si>
  <si>
    <t>790280814</t>
  </si>
  <si>
    <t>013254R00</t>
  </si>
  <si>
    <t xml:space="preserve">Dokumentace skutečného provedení </t>
  </si>
  <si>
    <t>175954377</t>
  </si>
  <si>
    <t xml:space="preserve">Poznámka k položce:
Náklady na vyhotovení dokumentace skutečného provedení stavby a její předání objednateli v požadované formě a požadovaném počtu (2x tištěná a 1x elektronická verze).				
</t>
  </si>
  <si>
    <t>013264R10</t>
  </si>
  <si>
    <t xml:space="preserve">Výrobní a dílenská dokumentace </t>
  </si>
  <si>
    <t>-627347497</t>
  </si>
  <si>
    <t>043103R00</t>
  </si>
  <si>
    <t>Zkoušky, atesty a revize</t>
  </si>
  <si>
    <t>1492409785</t>
  </si>
  <si>
    <t>Poznámka k položce:
Náklady na zajištění všech nezbytných zkoušek a atestů podle ČSN a případných jiných právních nebo technických předpisů platných v době provádění a předání díla, kterými bude prokázáno dosažení předepsané kvality a předepsaných technických parametrů díla.</t>
  </si>
  <si>
    <t>043194R00</t>
  </si>
  <si>
    <t xml:space="preserve">Fotodokumentace prováděného díla </t>
  </si>
  <si>
    <t>1575187776</t>
  </si>
  <si>
    <t>Poznámka k položce:
Náklady na zajištění průběžné fotodokumentace provádění díla - zhotovitel zajistí a předá objednateli průběžnou fotodokumentaci realizace díla v 1 digitálním vyhotovení. Fotodokumentace bude dokladovat průběh díla a bude zejména dokumentovat části stavby a konstrukce před jejich zakrytím.</t>
  </si>
  <si>
    <t>045002R00</t>
  </si>
  <si>
    <t>Koordinační a kompletační  činnosti</t>
  </si>
  <si>
    <t>1390071720</t>
  </si>
  <si>
    <t xml:space="preserve">Poznámka k položce:
Náklady na zajištění koordinační činnosti subdodavatelů zhotovitele; zajištění a provedení všech nezbytných opatření organizačního a stavebně technologického charakteru k řádnému provedení předmětu díla; předání všech dokladů o dokončené stavbě. </t>
  </si>
  <si>
    <t>1) Rekapitulace stavby</t>
  </si>
  <si>
    <t>2) Rekapitulace objektů stavby a soupisů prací</t>
  </si>
  <si>
    <t>/</t>
  </si>
  <si>
    <t>1) Krycí list soupisu</t>
  </si>
  <si>
    <t>2) Rekapitulace</t>
  </si>
  <si>
    <t>3) Soupis prací</t>
  </si>
  <si>
    <t>Rekapitulace stavby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</si>
  <si>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</si>
  <si>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</si>
  <si>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</si>
  <si>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</si>
  <si>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9"/>
        <rFont val="Trebuchet MS"/>
        <family val="2"/>
        <charset val="238"/>
      </rPr>
      <t xml:space="preserve">Rekapitulace stavby </t>
    </r>
    <r>
      <rPr>
        <sz val="9"/>
        <rFont val="Trebuchet MS"/>
        <family val="2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</si>
  <si>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9"/>
        <rFont val="Trebuchet MS"/>
        <family val="2"/>
        <charset val="238"/>
      </rPr>
      <t>Rekapitulace stavby</t>
    </r>
    <r>
      <rPr>
        <sz val="9"/>
        <rFont val="Trebuchet MS"/>
        <family val="2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</si>
  <si>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</si>
  <si>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r>
      <t xml:space="preserve">V sestavě </t>
    </r>
    <r>
      <rPr>
        <b/>
        <sz val="9"/>
        <rFont val="Trebuchet MS"/>
        <family val="2"/>
        <charset val="238"/>
      </rPr>
      <t>Rekapitulace objektů stavby a soupisů prací</t>
    </r>
    <r>
      <rPr>
        <sz val="9"/>
        <rFont val="Trebuchet MS"/>
        <family val="2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</si>
  <si>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</si>
  <si>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</si>
  <si>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</si>
  <si>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</si>
  <si>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</si>
  <si>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</si>
  <si>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</si>
  <si>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Vedlejší a ostatní náklady</t>
  </si>
  <si>
    <t>Soupis</t>
  </si>
  <si>
    <t>Soupis prací pro daný typ objektu</t>
  </si>
  <si>
    <r>
      <rPr>
        <i/>
        <sz val="9"/>
        <rFont val="Trebuchet MS"/>
        <family val="2"/>
        <charset val="238"/>
      </rPr>
      <t xml:space="preserve">Soupis prací </t>
    </r>
    <r>
      <rPr>
        <sz val="9"/>
        <rFont val="Trebuchet MS"/>
        <family val="2"/>
        <charset val="238"/>
      </rPr>
      <t>pro jednotlivé objekty obsahuje sestavy Krycí list soupisu, Rekapitulace členění soupisu prací, Soupis prací. Za soupis prací může být považován</t>
    </r>
  </si>
  <si>
    <t>i objekt stavby v případě, že neobsahuje podřízenou zakázku.</t>
  </si>
  <si>
    <r>
      <rPr>
        <b/>
        <sz val="9"/>
        <rFont val="Trebuchet MS"/>
        <family val="2"/>
        <charset val="238"/>
      </rPr>
      <t>Krycí list soupisu</t>
    </r>
    <r>
      <rPr>
        <sz val="9"/>
        <rFont val="Trebuchet MS"/>
        <family val="2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</si>
  <si>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</si>
  <si>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9"/>
        <rFont val="Trebuchet MS"/>
        <family val="2"/>
        <charset val="238"/>
      </rPr>
      <t>Rekapitulace členění soupisu prací</t>
    </r>
    <r>
      <rPr>
        <sz val="9"/>
        <rFont val="Trebuchet MS"/>
        <family val="2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</si>
  <si>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</si>
  <si>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9"/>
        <rFont val="Trebuchet MS"/>
        <family val="2"/>
        <charset val="238"/>
      </rPr>
      <t xml:space="preserve">Soupis prací </t>
    </r>
    <r>
      <rPr>
        <sz val="9"/>
        <rFont val="Trebuchet MS"/>
        <family val="2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</si>
  <si>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</si>
  <si>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</si>
  <si>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</si>
  <si>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</si>
  <si>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</si>
  <si>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</si>
  <si>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</si>
  <si>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</si>
  <si>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</si>
  <si>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</si>
  <si>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</si>
  <si>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</si>
  <si>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</si>
  <si>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</si>
  <si>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</si>
  <si>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</si>
  <si>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</si>
  <si>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</si>
  <si>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</si>
  <si>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</si>
  <si>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</si>
  <si>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</si>
  <si>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</si>
  <si>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</si>
  <si>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</si>
  <si>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</si>
  <si>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</si>
  <si>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</si>
  <si>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musí být všechna tato pole vyplněna nenulovými kladnými číslicemi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</si>
  <si>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</si>
  <si>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</si>
  <si>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</si>
  <si>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</si>
  <si>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je v tomto případě povinen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</si>
  <si>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</si>
  <si>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Není však přípustné, aby obě pole - J.materiál, J.Montáž byly u jedné položky vyplněny nulou.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</si>
  <si>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</si>
  <si>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</si>
  <si>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</si>
  <si>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</si>
  <si>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</si>
  <si>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</si>
  <si>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</si>
  <si>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</si>
  <si>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</si>
  <si>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</si>
  <si>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</si>
  <si>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</si>
  <si>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</si>
  <si>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</si>
  <si>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</si>
  <si>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</si>
  <si>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</si>
  <si>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</si>
  <si>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</si>
  <si>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</si>
  <si>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</si>
  <si>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</si>
  <si>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</si>
  <si>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</si>
  <si>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</si>
  <si>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</si>
  <si>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</si>
  <si>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</si>
  <si>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</si>
  <si>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</si>
  <si>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</si>
  <si>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</si>
  <si>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</si>
  <si>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</si>
  <si>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</si>
  <si>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</si>
  <si>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</si>
  <si>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</si>
  <si>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</si>
  <si>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</si>
  <si>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</si>
  <si>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</si>
  <si>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</si>
  <si>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</si>
  <si>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</si>
  <si>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</si>
  <si>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</si>
  <si>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</si>
  <si>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</si>
  <si>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</si>
  <si>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</si>
  <si>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</si>
  <si>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</si>
  <si>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</si>
  <si>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</si>
  <si>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</si>
  <si>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</si>
  <si>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</si>
  <si>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</si>
  <si>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</si>
  <si>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</si>
  <si>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</si>
  <si>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</si>
  <si>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</si>
  <si>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</si>
  <si>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</si>
  <si>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</si>
  <si>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</si>
  <si>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</si>
  <si>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</si>
  <si>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</si>
  <si>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</si>
  <si>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</si>
  <si>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</si>
  <si>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</si>
  <si>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</si>
  <si>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</si>
  <si>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</si>
  <si>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</si>
  <si>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</si>
  <si>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</si>
  <si>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</si>
  <si>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</si>
  <si>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</si>
  <si>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</si>
  <si>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</si>
  <si>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</si>
  <si>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</si>
  <si>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</si>
  <si>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</si>
  <si>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</si>
  <si>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</si>
  <si>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</si>
  <si>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</si>
  <si>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</si>
  <si>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</si>
  <si>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</si>
  <si>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</si>
  <si>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</si>
  <si>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</si>
  <si>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</si>
  <si>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</si>
  <si>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</si>
  <si>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</si>
  <si>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</si>
  <si>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</si>
  <si>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</si>
  <si>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</si>
  <si>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</si>
  <si>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</si>
  <si>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</si>
  <si>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</si>
  <si>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</si>
  <si>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</si>
  <si>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</si>
  <si>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</si>
  <si>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</si>
  <si>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</si>
  <si>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</si>
  <si>
    <t>akce: VUZ Dědina - rekonstr.soc.zařízení</t>
  </si>
  <si>
    <t>název objektu: D.1.4.3 Silnoproudá elektrotechnika</t>
  </si>
  <si>
    <t>materiál</t>
  </si>
  <si>
    <t>montáž</t>
  </si>
  <si>
    <t>č.</t>
  </si>
  <si>
    <t>počet</t>
  </si>
  <si>
    <t xml:space="preserve">cena </t>
  </si>
  <si>
    <t>celkem</t>
  </si>
  <si>
    <t>cena</t>
  </si>
  <si>
    <t xml:space="preserve">   </t>
  </si>
  <si>
    <t xml:space="preserve">REKAPITULACE                    </t>
  </si>
  <si>
    <t xml:space="preserve">                 </t>
  </si>
  <si>
    <t>Montážní materiál</t>
  </si>
  <si>
    <t>Montážní práce</t>
  </si>
  <si>
    <t>Rozvaděč RSx.1</t>
  </si>
  <si>
    <t>Rozvaděč RSx.2</t>
  </si>
  <si>
    <t>Úprava stávajících rozvaděčů</t>
  </si>
  <si>
    <t xml:space="preserve">Náklady </t>
  </si>
  <si>
    <t>Elektroinstalační materiál a montáž</t>
  </si>
  <si>
    <t>341 11000 744-44-1100</t>
  </si>
  <si>
    <t xml:space="preserve">CYKY-O 2x1,5  -  uložený pevně   </t>
  </si>
  <si>
    <t>CS ÚRS 2016 01</t>
  </si>
  <si>
    <t xml:space="preserve">položka dle soupisu vodičů  č.D.1.4.3.1  </t>
  </si>
  <si>
    <t>341 11032 744 44-1100</t>
  </si>
  <si>
    <t xml:space="preserve">CYKY-J 3x1,5  -  uložený pevně   </t>
  </si>
  <si>
    <t>341 11090 744 44-1100</t>
  </si>
  <si>
    <t xml:space="preserve">CYKY-J 5x1,5  -  uložený pevně   </t>
  </si>
  <si>
    <t>341 11038 744 44-1100</t>
  </si>
  <si>
    <t xml:space="preserve">CYKY-J 3x2,5  -  uložený pevně   </t>
  </si>
  <si>
    <t>R položka</t>
  </si>
  <si>
    <t xml:space="preserve">1-CXKH-R-J  3x6 B2ca,s1,d0                       uložený pevně   </t>
  </si>
  <si>
    <t>746 21-1120</t>
  </si>
  <si>
    <t xml:space="preserve">Ukončení vodiče  do  4 mm2  </t>
  </si>
  <si>
    <t>ks</t>
  </si>
  <si>
    <t>341 42156 743 61-9242</t>
  </si>
  <si>
    <t xml:space="preserve">CY (H05V-U) 4 zelenožlutý  -  ochranné  pospojení </t>
  </si>
  <si>
    <t>354 41936 743 62-2320</t>
  </si>
  <si>
    <t xml:space="preserve">Svorka pro ochranné pospojení </t>
  </si>
  <si>
    <t>746 41-3150</t>
  </si>
  <si>
    <t>Ukončení kabelu  do 3 x 4  mm2</t>
  </si>
  <si>
    <t>746 41-3420</t>
  </si>
  <si>
    <t>Ukončení kabelu  do 3 x 6  mm2</t>
  </si>
  <si>
    <t>746 41-3560</t>
  </si>
  <si>
    <t>Ukončení kabelu  do 5 x 4  mm2</t>
  </si>
  <si>
    <t>345 00000 747 11-2113</t>
  </si>
  <si>
    <t>Spínač se snímačem pohybu 230V/740W vč.rámečku</t>
  </si>
  <si>
    <t xml:space="preserve">položka dle přílohy č. .D.1.4.3.3 a D.1.4.3.4  </t>
  </si>
  <si>
    <t>51102+52200 747 16-1240</t>
  </si>
  <si>
    <t xml:space="preserve">Zásuvka 250V, 10/16A   jednonásobná  + kryt a rámeček, IP20   </t>
  </si>
  <si>
    <t>345 51475 747 16-1514</t>
  </si>
  <si>
    <t>Zásuvka  250V, 10/16A  jednonásobná  + kryt a rámeček, IP44</t>
  </si>
  <si>
    <t>345 71518 743 41-2111</t>
  </si>
  <si>
    <t>Krabice 1901 přístrojová</t>
  </si>
  <si>
    <t>345 71521 743 41-4111</t>
  </si>
  <si>
    <t xml:space="preserve">Krabice 1903 rozvodková   </t>
  </si>
  <si>
    <t>345 71505 743 41-2510</t>
  </si>
  <si>
    <t xml:space="preserve">Krabice pro lišt. rozvod </t>
  </si>
  <si>
    <t>345 71509 743 41-9120</t>
  </si>
  <si>
    <t>Víčko ke krabici pro lištový rozvod</t>
  </si>
  <si>
    <t>345 72105 743 31-2110</t>
  </si>
  <si>
    <t xml:space="preserve">Lišta vkládací  18x13                 </t>
  </si>
  <si>
    <t>345 72114 743 31-2120</t>
  </si>
  <si>
    <t xml:space="preserve">Lišta vkládací  40x20                </t>
  </si>
  <si>
    <t xml:space="preserve">Zdroj ke splachovačům a k aut. bateriím </t>
  </si>
  <si>
    <t>742 11-1200</t>
  </si>
  <si>
    <t>Montáž rozvaděčů do 50kg</t>
  </si>
  <si>
    <t>LED svítidlo interiérové, stropní, čtvercové, přisazené, 1x18W, 2020lm, IP44</t>
  </si>
  <si>
    <t>Předb.cena</t>
  </si>
  <si>
    <t>Demontáž a zpětná montáž stávajícího nouzového svítidla</t>
  </si>
  <si>
    <t>Připojení automatických splachovačů</t>
  </si>
  <si>
    <t>Zapojení pohybových spínačů ventilátorů do stávajícího spínacího obvodu</t>
  </si>
  <si>
    <t>974 03-1110</t>
  </si>
  <si>
    <t>Sekání rýhy ve zdivu  30 x 30 mm</t>
  </si>
  <si>
    <t>971 03-3200</t>
  </si>
  <si>
    <t>Vrtání otvoru v betonu pr.60mm do 300mm</t>
  </si>
  <si>
    <t>612 40-3399 612 42-3531</t>
  </si>
  <si>
    <t>Zaházení vysekaných rýh maltou + oprava štukové omítky a malby</t>
  </si>
  <si>
    <t xml:space="preserve">Demontáž a zpětná montáž kazet interiérového podhledu 600x600 </t>
  </si>
  <si>
    <t>Odvíkování stávajícího žlabu a zpětné zavíkování po přiložení nového kabelu</t>
  </si>
  <si>
    <t>celková prohlídka a vyhotovení revizní zprávy pro objem montážních prací do 100 tis. Kč</t>
  </si>
  <si>
    <t>742991110</t>
  </si>
  <si>
    <t>Zkoušky a prohlídky rozvodných zařízení kontrola rozváděčů nn, (1 pole) silových, hmotnosti do 200 kg</t>
  </si>
  <si>
    <t xml:space="preserve">Celkem  materiál, montáže         </t>
  </si>
  <si>
    <t>Rozvaděč  RSx.1</t>
  </si>
  <si>
    <t xml:space="preserve">položka dle přílohy č. .D.1.4.3.5 </t>
  </si>
  <si>
    <t>R.položka</t>
  </si>
  <si>
    <t>Plastová rozvodnice polozapuštěná, 18 modulů, IP40 vč, DIN, svorkovnice PE a N + montážní příslušenství</t>
  </si>
  <si>
    <t>Svodič přepětí  typ 2, L+N</t>
  </si>
  <si>
    <t>Jistič jednopólový  B10/1</t>
  </si>
  <si>
    <t>Jistič + chránič  10/1N/003B</t>
  </si>
  <si>
    <t>Jistič + chránič  16/1N/003B</t>
  </si>
  <si>
    <t>Celkem rozvaděče RSx.1</t>
  </si>
  <si>
    <t>Rozvaděč  RSx.2</t>
  </si>
  <si>
    <t xml:space="preserve">položka dle přílohy č. .D.1.4.3.6 </t>
  </si>
  <si>
    <t>Celkem rozvaděče RSx.2</t>
  </si>
  <si>
    <t xml:space="preserve">položka dle příloh č. .D.1.4.3.5 a 6 </t>
  </si>
  <si>
    <t>předb.cena</t>
  </si>
  <si>
    <t>Demontáž a zpětná montáž plechových zákrytů, nový výřez pro 1 modul v krycím plechu, vytvoření nového vyvedení kabelu</t>
  </si>
  <si>
    <t>Jistič jednopólový  B25/1</t>
  </si>
  <si>
    <t>Jistič jednopólový  B32/1</t>
  </si>
  <si>
    <t>Celkem úprava rozvaděče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</si>
</sst>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%"/>
    <numFmt numFmtId="165" formatCode="dd\.mm\.yyyy"/>
    <numFmt numFmtId="166" formatCode="#,##0.00000"/>
    <numFmt numFmtId="167" formatCode="#,##0.000"/>
    <numFmt numFmtId="168" formatCode="#,##0.0"/>
  </numFmts>
  <fonts count="66" x14ac:knownFonts="1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800080"/>
      <name val="Trebuchet MS"/>
    </font>
    <font>
      <sz val="8"/>
      <color rgb="FF505050"/>
      <name val="Trebuchet MS"/>
    </font>
    <font>
      <sz val="8"/>
      <color rgb="FFFF0000"/>
      <name val="Trebuchet MS"/>
    </font>
    <font>
      <sz val="8"/>
      <color rgb="FF0000A8"/>
      <name val="Trebuchet MS"/>
    </font>
    <font>
      <sz val="8"/>
      <color rgb="FFFAE682"/>
      <name val="Trebuchet MS"/>
    </font>
    <font>
      <b/>
      <sz val="16"/>
      <name val="Trebuchet MS"/>
    </font>
    <font>
      <sz val="8"/>
      <color rgb="FF3366FF"/>
      <name val="Trebuchet MS"/>
    </font>
    <font>
      <b/>
      <sz val="12"/>
      <color rgb="FF969696"/>
      <name val="Trebuchet MS"/>
    </font>
    <font>
      <sz val="9"/>
      <color rgb="FF969696"/>
      <name val="Trebuchet MS"/>
    </font>
    <font>
      <b/>
      <sz val="8"/>
      <color rgb="FF969696"/>
      <name val="Trebuchet MS"/>
    </font>
    <font>
      <b/>
      <sz val="10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b/>
      <sz val="11"/>
      <color rgb="FF003366"/>
      <name val="Trebuchet MS"/>
    </font>
    <font>
      <sz val="11"/>
      <color rgb="FF003366"/>
      <name val="Trebuchet MS"/>
    </font>
    <font>
      <b/>
      <sz val="11"/>
      <name val="Trebuchet MS"/>
    </font>
    <font>
      <sz val="11"/>
      <color rgb="FF969696"/>
      <name val="Trebuchet MS"/>
    </font>
    <font>
      <sz val="8"/>
      <color rgb="FF000000"/>
      <name val="Trebuchet MS"/>
    </font>
    <font>
      <b/>
      <sz val="12"/>
      <color rgb="FF800000"/>
      <name val="Trebuchet MS"/>
    </font>
    <font>
      <sz val="9"/>
      <color rgb="FF000000"/>
      <name val="Trebuchet MS"/>
    </font>
    <font>
      <sz val="8"/>
      <color rgb="FF960000"/>
      <name val="Trebuchet MS"/>
    </font>
    <font>
      <b/>
      <sz val="8"/>
      <name val="Trebuchet MS"/>
    </font>
    <font>
      <sz val="7"/>
      <color rgb="FF969696"/>
      <name val="Trebuchet MS"/>
    </font>
    <font>
      <sz val="7"/>
      <name val="Trebuchet MS"/>
    </font>
    <font>
      <sz val="8"/>
      <color rgb="FF800080"/>
      <name val="Trebuchet MS"/>
    </font>
    <font>
      <sz val="8"/>
      <color rgb="FFFF0000"/>
      <name val="Trebuchet MS"/>
    </font>
    <font>
      <i/>
      <sz val="8"/>
      <color rgb="FF0000FF"/>
      <name val="Trebuchet MS"/>
    </font>
    <font>
      <i/>
      <sz val="7"/>
      <color rgb="FF969696"/>
      <name val="Trebuchet MS"/>
    </font>
    <font>
      <u/>
      <sz val="8"/>
      <color theme="10"/>
      <name val="Trebuchet MS"/>
      <family val="2"/>
    </font>
    <font>
      <sz val="18"/>
      <color theme="10"/>
      <name val="Wingdings 2"/>
      <family val="1"/>
      <charset val="2"/>
    </font>
    <font>
      <sz val="10"/>
      <color rgb="FF960000"/>
      <name val="Trebuchet MS"/>
      <family val="2"/>
    </font>
    <font>
      <sz val="10"/>
      <name val="Trebuchet MS"/>
      <family val="2"/>
    </font>
    <font>
      <u/>
      <sz val="10"/>
      <color theme="10"/>
      <name val="Trebuchet MS"/>
      <family val="2"/>
    </font>
    <font>
      <sz val="8"/>
      <name val="Trebuchet MS"/>
      <charset val="238"/>
    </font>
    <font>
      <sz val="8"/>
      <name val="Trebuchet MS"/>
      <family val="2"/>
      <charset val="238"/>
    </font>
    <font>
      <b/>
      <sz val="16"/>
      <name val="Trebuchet MS"/>
      <family val="2"/>
      <charset val="238"/>
    </font>
    <font>
      <b/>
      <sz val="11"/>
      <name val="Trebuchet MS"/>
      <family val="2"/>
      <charset val="238"/>
    </font>
    <font>
      <sz val="9"/>
      <name val="Trebuchet MS"/>
      <family val="2"/>
      <charset val="238"/>
    </font>
    <font>
      <i/>
      <sz val="9"/>
      <name val="Trebuchet MS"/>
      <family val="2"/>
      <charset val="238"/>
    </font>
    <font>
      <b/>
      <sz val="9"/>
      <name val="Trebuchet MS"/>
      <family val="2"/>
      <charset val="238"/>
    </font>
    <font>
      <sz val="10"/>
      <name val="Trebuchet MS"/>
      <family val="2"/>
      <charset val="238"/>
    </font>
    <font>
      <sz val="11"/>
      <name val="Trebuchet MS"/>
      <family val="2"/>
      <charset val="238"/>
    </font>
    <font>
      <sz val="10"/>
      <name val="Arial CE"/>
      <charset val="238"/>
    </font>
    <font>
      <sz val="6"/>
      <name val="Arial CE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sz val="9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8"/>
      <name val="Arial CE"/>
      <charset val="238"/>
    </font>
    <font>
      <sz val="7"/>
      <name val="Arial CE"/>
      <family val="2"/>
      <charset val="238"/>
    </font>
    <font>
      <i/>
      <sz val="7"/>
      <name val="Arial CE"/>
      <family val="2"/>
      <charset val="238"/>
    </font>
    <font>
      <sz val="10"/>
      <name val="Arial CE"/>
      <family val="2"/>
      <charset val="238"/>
    </font>
    <font>
      <i/>
      <sz val="7"/>
      <name val="Arial CE"/>
      <charset val="238"/>
    </font>
    <font>
      <b/>
      <sz val="8"/>
      <name val="Arial CE"/>
      <family val="2"/>
      <charset val="238"/>
    </font>
    <font>
      <sz val="6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 style="thin">
        <color rgb="FF000000"/>
      </right>
      <top style="hair">
        <color rgb="FF969696"/>
      </top>
      <bottom/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0" fontId="38" fillId="0" borderId="0" applyNumberFormat="0" applyFill="0" applyBorder="0" applyAlignment="0" applyProtection="0">
      <alignment vertical="top"/>
      <protection locked="0"/>
    </xf>
    <xf numFmtId="0" fontId="43" fillId="0" borderId="0" applyAlignment="0">
      <alignment vertical="top" wrapText="1"/>
      <protection locked="0"/>
    </xf>
    <xf numFmtId="0" fontId="52" fillId="0" borderId="0"/>
    <xf numFmtId="0" fontId="62" fillId="0" borderId="0" applyProtection="0"/>
  </cellStyleXfs>
  <cellXfs count="478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2" borderId="0" xfId="0" applyFont="1" applyFill="1" applyAlignment="1">
      <alignment horizontal="left" vertical="center"/>
    </xf>
    <xf numFmtId="0" fontId="0" fillId="2" borderId="0" xfId="0" applyFill="1"/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0" xfId="0" applyBorder="1" applyProtection="1"/>
    <xf numFmtId="0" fontId="13" fillId="0" borderId="0" xfId="0" applyFont="1" applyBorder="1" applyAlignment="1" applyProtection="1">
      <alignment horizontal="left" vertical="center"/>
    </xf>
    <xf numFmtId="0" fontId="0" fillId="0" borderId="5" xfId="0" applyBorder="1" applyProtection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top"/>
    </xf>
    <xf numFmtId="0" fontId="16" fillId="0" borderId="0" xfId="0" applyFont="1" applyBorder="1" applyAlignment="1" applyProtection="1">
      <alignment horizontal="left" vertical="center"/>
    </xf>
    <xf numFmtId="0" fontId="2" fillId="3" borderId="0" xfId="0" applyFont="1" applyFill="1" applyBorder="1" applyAlignment="1" applyProtection="1">
      <alignment horizontal="left" vertical="center"/>
      <protection locked="0"/>
    </xf>
    <xf numFmtId="49" fontId="2" fillId="3" borderId="0" xfId="0" applyNumberFormat="1" applyFont="1" applyFill="1" applyBorder="1" applyAlignment="1" applyProtection="1">
      <alignment horizontal="left" vertical="center"/>
      <protection locked="0"/>
    </xf>
    <xf numFmtId="0" fontId="0" fillId="0" borderId="6" xfId="0" applyBorder="1" applyProtection="1"/>
    <xf numFmtId="0" fontId="0" fillId="0" borderId="4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18" fillId="0" borderId="7" xfId="0" applyFont="1" applyBorder="1" applyAlignment="1" applyProtection="1">
      <alignment horizontal="left" vertical="center"/>
    </xf>
    <xf numFmtId="0" fontId="0" fillId="0" borderId="7" xfId="0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5" xfId="0" applyFont="1" applyBorder="1" applyAlignment="1" applyProtection="1">
      <alignment vertical="center"/>
    </xf>
    <xf numFmtId="0" fontId="0" fillId="4" borderId="0" xfId="0" applyFont="1" applyFill="1" applyBorder="1" applyAlignment="1" applyProtection="1">
      <alignment vertical="center"/>
    </xf>
    <xf numFmtId="0" fontId="3" fillId="4" borderId="8" xfId="0" applyFont="1" applyFill="1" applyBorder="1" applyAlignment="1" applyProtection="1">
      <alignment horizontal="left" vertical="center"/>
    </xf>
    <xf numFmtId="0" fontId="0" fillId="4" borderId="9" xfId="0" applyFont="1" applyFill="1" applyBorder="1" applyAlignment="1" applyProtection="1">
      <alignment vertical="center"/>
    </xf>
    <xf numFmtId="0" fontId="3" fillId="4" borderId="9" xfId="0" applyFont="1" applyFill="1" applyBorder="1" applyAlignment="1" applyProtection="1">
      <alignment horizontal="center" vertical="center"/>
    </xf>
    <xf numFmtId="0" fontId="0" fillId="4" borderId="5" xfId="0" applyFont="1" applyFill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3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16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4" xfId="0" applyFont="1" applyBorder="1" applyAlignment="1">
      <alignment vertical="center"/>
    </xf>
    <xf numFmtId="0" fontId="19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5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0" fillId="0" borderId="17" xfId="0" applyFont="1" applyBorder="1" applyAlignment="1" applyProtection="1">
      <alignment vertical="center"/>
    </xf>
    <xf numFmtId="0" fontId="0" fillId="0" borderId="18" xfId="0" applyFont="1" applyBorder="1" applyAlignment="1" applyProtection="1">
      <alignment vertical="center"/>
    </xf>
    <xf numFmtId="0" fontId="0" fillId="5" borderId="9" xfId="0" applyFont="1" applyFill="1" applyBorder="1" applyAlignment="1" applyProtection="1">
      <alignment vertical="center"/>
    </xf>
    <xf numFmtId="0" fontId="2" fillId="5" borderId="10" xfId="0" applyFont="1" applyFill="1" applyBorder="1" applyAlignment="1" applyProtection="1">
      <alignment horizontal="center" vertical="center"/>
    </xf>
    <xf numFmtId="0" fontId="16" fillId="0" borderId="19" xfId="0" applyFont="1" applyBorder="1" applyAlignment="1" applyProtection="1">
      <alignment horizontal="center" vertical="center" wrapText="1"/>
    </xf>
    <xf numFmtId="0" fontId="16" fillId="0" borderId="20" xfId="0" applyFont="1" applyBorder="1" applyAlignment="1" applyProtection="1">
      <alignment horizontal="center" vertical="center" wrapText="1"/>
    </xf>
    <xf numFmtId="0" fontId="16" fillId="0" borderId="21" xfId="0" applyFont="1" applyBorder="1" applyAlignment="1" applyProtection="1">
      <alignment horizontal="center" vertical="center" wrapText="1"/>
    </xf>
    <xf numFmtId="0" fontId="0" fillId="0" borderId="14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1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4" fontId="20" fillId="0" borderId="17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8" xfId="0" applyNumberFormat="1" applyFont="1" applyBorder="1" applyAlignment="1" applyProtection="1">
      <alignment vertical="center"/>
    </xf>
    <xf numFmtId="0" fontId="3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4" fillId="0" borderId="4" xfId="0" applyFont="1" applyBorder="1" applyAlignment="1" applyProtection="1">
      <alignment vertical="center"/>
    </xf>
    <xf numFmtId="0" fontId="23" fillId="0" borderId="0" xfId="0" applyFont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6" fillId="0" borderId="17" xfId="0" applyNumberFormat="1" applyFont="1" applyBorder="1" applyAlignment="1" applyProtection="1">
      <alignment vertical="center"/>
    </xf>
    <xf numFmtId="4" fontId="26" fillId="0" borderId="0" xfId="0" applyNumberFormat="1" applyFont="1" applyBorder="1" applyAlignment="1" applyProtection="1">
      <alignment vertical="center"/>
    </xf>
    <xf numFmtId="166" fontId="26" fillId="0" borderId="0" xfId="0" applyNumberFormat="1" applyFont="1" applyBorder="1" applyAlignment="1" applyProtection="1">
      <alignment vertical="center"/>
    </xf>
    <xf numFmtId="4" fontId="26" fillId="0" borderId="18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4" fontId="26" fillId="0" borderId="22" xfId="0" applyNumberFormat="1" applyFont="1" applyBorder="1" applyAlignment="1" applyProtection="1">
      <alignment vertical="center"/>
    </xf>
    <xf numFmtId="4" fontId="26" fillId="0" borderId="23" xfId="0" applyNumberFormat="1" applyFont="1" applyBorder="1" applyAlignment="1" applyProtection="1">
      <alignment vertical="center"/>
    </xf>
    <xf numFmtId="166" fontId="26" fillId="0" borderId="23" xfId="0" applyNumberFormat="1" applyFont="1" applyBorder="1" applyAlignment="1" applyProtection="1">
      <alignment vertical="center"/>
    </xf>
    <xf numFmtId="4" fontId="26" fillId="0" borderId="24" xfId="0" applyNumberFormat="1" applyFont="1" applyBorder="1" applyAlignment="1" applyProtection="1">
      <alignment vertical="center"/>
    </xf>
    <xf numFmtId="0" fontId="0" fillId="0" borderId="0" xfId="0" applyProtection="1">
      <protection locked="0"/>
    </xf>
    <xf numFmtId="0" fontId="27" fillId="0" borderId="0" xfId="0" applyFont="1" applyAlignment="1">
      <alignment horizontal="left" vertical="center"/>
    </xf>
    <xf numFmtId="0" fontId="0" fillId="0" borderId="2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16" fillId="0" borderId="0" xfId="0" applyFont="1" applyBorder="1" applyAlignment="1" applyProtection="1">
      <alignment horizontal="left" vertical="center"/>
      <protection locked="0"/>
    </xf>
    <xf numFmtId="165" fontId="2" fillId="0" borderId="0" xfId="0" applyNumberFormat="1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  <protection locked="0"/>
    </xf>
    <xf numFmtId="0" fontId="0" fillId="0" borderId="5" xfId="0" applyFont="1" applyBorder="1" applyAlignment="1" applyProtection="1">
      <alignment vertical="center" wrapText="1"/>
    </xf>
    <xf numFmtId="0" fontId="27" fillId="0" borderId="0" xfId="0" applyFont="1" applyAlignment="1">
      <alignment horizontal="left" vertical="center" wrapText="1"/>
    </xf>
    <xf numFmtId="0" fontId="0" fillId="0" borderId="15" xfId="0" applyFont="1" applyBorder="1" applyAlignment="1" applyProtection="1">
      <alignment vertical="center"/>
      <protection locked="0"/>
    </xf>
    <xf numFmtId="0" fontId="0" fillId="0" borderId="25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horizontal="left" vertical="center"/>
    </xf>
    <xf numFmtId="4" fontId="21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vertical="center"/>
    </xf>
    <xf numFmtId="164" fontId="1" fillId="0" borderId="0" xfId="0" applyNumberFormat="1" applyFont="1" applyBorder="1" applyAlignment="1" applyProtection="1">
      <alignment horizontal="right" vertical="center"/>
      <protection locked="0"/>
    </xf>
    <xf numFmtId="0" fontId="0" fillId="5" borderId="0" xfId="0" applyFont="1" applyFill="1" applyBorder="1" applyAlignment="1" applyProtection="1">
      <alignment vertical="center"/>
    </xf>
    <xf numFmtId="0" fontId="3" fillId="5" borderId="8" xfId="0" applyFont="1" applyFill="1" applyBorder="1" applyAlignment="1" applyProtection="1">
      <alignment horizontal="left" vertical="center"/>
    </xf>
    <xf numFmtId="0" fontId="3" fillId="5" borderId="9" xfId="0" applyFont="1" applyFill="1" applyBorder="1" applyAlignment="1" applyProtection="1">
      <alignment horizontal="right" vertical="center"/>
    </xf>
    <xf numFmtId="0" fontId="3" fillId="5" borderId="9" xfId="0" applyFont="1" applyFill="1" applyBorder="1" applyAlignment="1" applyProtection="1">
      <alignment horizontal="center" vertical="center"/>
    </xf>
    <xf numFmtId="0" fontId="0" fillId="5" borderId="9" xfId="0" applyFont="1" applyFill="1" applyBorder="1" applyAlignment="1" applyProtection="1">
      <alignment vertical="center"/>
      <protection locked="0"/>
    </xf>
    <xf numFmtId="4" fontId="3" fillId="5" borderId="9" xfId="0" applyNumberFormat="1" applyFont="1" applyFill="1" applyBorder="1" applyAlignment="1" applyProtection="1">
      <alignment vertical="center"/>
    </xf>
    <xf numFmtId="0" fontId="0" fillId="5" borderId="26" xfId="0" applyFont="1" applyFill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 applyProtection="1">
      <alignment vertical="center"/>
      <protection locked="0"/>
    </xf>
    <xf numFmtId="0" fontId="0" fillId="0" borderId="3" xfId="0" applyFont="1" applyBorder="1" applyAlignment="1">
      <alignment vertical="center"/>
    </xf>
    <xf numFmtId="0" fontId="2" fillId="5" borderId="0" xfId="0" applyFont="1" applyFill="1" applyBorder="1" applyAlignment="1" applyProtection="1">
      <alignment horizontal="left" vertical="center"/>
    </xf>
    <xf numFmtId="0" fontId="0" fillId="5" borderId="0" xfId="0" applyFont="1" applyFill="1" applyBorder="1" applyAlignment="1" applyProtection="1">
      <alignment vertical="center"/>
      <protection locked="0"/>
    </xf>
    <xf numFmtId="0" fontId="2" fillId="5" borderId="0" xfId="0" applyFont="1" applyFill="1" applyBorder="1" applyAlignment="1" applyProtection="1">
      <alignment horizontal="right" vertical="center"/>
    </xf>
    <xf numFmtId="0" fontId="0" fillId="5" borderId="5" xfId="0" applyFont="1" applyFill="1" applyBorder="1" applyAlignment="1" applyProtection="1">
      <alignment vertical="center"/>
    </xf>
    <xf numFmtId="0" fontId="28" fillId="0" borderId="0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23" xfId="0" applyFont="1" applyBorder="1" applyAlignment="1" applyProtection="1">
      <alignment horizontal="left" vertical="center"/>
    </xf>
    <xf numFmtId="0" fontId="5" fillId="0" borderId="23" xfId="0" applyFont="1" applyBorder="1" applyAlignment="1" applyProtection="1">
      <alignment vertical="center"/>
    </xf>
    <xf numFmtId="0" fontId="5" fillId="0" borderId="23" xfId="0" applyFont="1" applyBorder="1" applyAlignment="1" applyProtection="1">
      <alignment vertical="center"/>
      <protection locked="0"/>
    </xf>
    <xf numFmtId="4" fontId="5" fillId="0" borderId="23" xfId="0" applyNumberFormat="1" applyFont="1" applyBorder="1" applyAlignment="1" applyProtection="1">
      <alignment vertical="center"/>
    </xf>
    <xf numFmtId="0" fontId="5" fillId="0" borderId="5" xfId="0" applyFont="1" applyBorder="1" applyAlignment="1" applyProtection="1">
      <alignment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23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vertical="center"/>
    </xf>
    <xf numFmtId="0" fontId="6" fillId="0" borderId="23" xfId="0" applyFont="1" applyBorder="1" applyAlignment="1" applyProtection="1">
      <alignment vertical="center"/>
      <protection locked="0"/>
    </xf>
    <xf numFmtId="4" fontId="6" fillId="0" borderId="23" xfId="0" applyNumberFormat="1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 applyProtection="1">
      <alignment horizontal="left" vertical="center"/>
      <protection locked="0"/>
    </xf>
    <xf numFmtId="0" fontId="0" fillId="0" borderId="4" xfId="0" applyFont="1" applyBorder="1" applyAlignment="1" applyProtection="1">
      <alignment horizontal="center" vertical="center" wrapText="1"/>
    </xf>
    <xf numFmtId="0" fontId="2" fillId="5" borderId="19" xfId="0" applyFont="1" applyFill="1" applyBorder="1" applyAlignment="1" applyProtection="1">
      <alignment horizontal="center" vertical="center" wrapText="1"/>
    </xf>
    <xf numFmtId="0" fontId="2" fillId="5" borderId="20" xfId="0" applyFont="1" applyFill="1" applyBorder="1" applyAlignment="1" applyProtection="1">
      <alignment horizontal="center" vertical="center" wrapText="1"/>
    </xf>
    <xf numFmtId="0" fontId="29" fillId="5" borderId="20" xfId="0" applyFont="1" applyFill="1" applyBorder="1" applyAlignment="1" applyProtection="1">
      <alignment horizontal="center" vertical="center" wrapText="1"/>
      <protection locked="0"/>
    </xf>
    <xf numFmtId="0" fontId="2" fillId="5" borderId="21" xfId="0" applyFont="1" applyFill="1" applyBorder="1" applyAlignment="1" applyProtection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4" fontId="21" fillId="0" borderId="0" xfId="0" applyNumberFormat="1" applyFont="1" applyAlignment="1" applyProtection="1"/>
    <xf numFmtId="166" fontId="30" fillId="0" borderId="15" xfId="0" applyNumberFormat="1" applyFont="1" applyBorder="1" applyAlignment="1" applyProtection="1"/>
    <xf numFmtId="166" fontId="30" fillId="0" borderId="16" xfId="0" applyNumberFormat="1" applyFont="1" applyBorder="1" applyAlignment="1" applyProtection="1"/>
    <xf numFmtId="4" fontId="31" fillId="0" borderId="0" xfId="0" applyNumberFormat="1" applyFont="1" applyAlignment="1">
      <alignment vertical="center"/>
    </xf>
    <xf numFmtId="0" fontId="7" fillId="0" borderId="4" xfId="0" applyFont="1" applyBorder="1" applyAlignment="1" applyProtection="1"/>
    <xf numFmtId="0" fontId="7" fillId="0" borderId="0" xfId="0" applyFont="1" applyAlignment="1" applyProtection="1"/>
    <xf numFmtId="0" fontId="7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7" fillId="0" borderId="0" xfId="0" applyFont="1" applyAlignment="1" applyProtection="1">
      <protection locked="0"/>
    </xf>
    <xf numFmtId="4" fontId="5" fillId="0" borderId="0" xfId="0" applyNumberFormat="1" applyFont="1" applyAlignment="1" applyProtection="1"/>
    <xf numFmtId="0" fontId="7" fillId="0" borderId="4" xfId="0" applyFont="1" applyBorder="1" applyAlignment="1"/>
    <xf numFmtId="0" fontId="7" fillId="0" borderId="17" xfId="0" applyFont="1" applyBorder="1" applyAlignment="1" applyProtection="1"/>
    <xf numFmtId="0" fontId="7" fillId="0" borderId="0" xfId="0" applyFont="1" applyBorder="1" applyAlignment="1" applyProtection="1"/>
    <xf numFmtId="166" fontId="7" fillId="0" borderId="0" xfId="0" applyNumberFormat="1" applyFont="1" applyBorder="1" applyAlignment="1" applyProtection="1"/>
    <xf numFmtId="166" fontId="7" fillId="0" borderId="18" xfId="0" applyNumberFormat="1" applyFont="1" applyBorder="1" applyAlignment="1" applyProtection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7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left"/>
    </xf>
    <xf numFmtId="4" fontId="6" fillId="0" borderId="0" xfId="0" applyNumberFormat="1" applyFont="1" applyBorder="1" applyAlignment="1" applyProtection="1"/>
    <xf numFmtId="0" fontId="0" fillId="0" borderId="27" xfId="0" applyFont="1" applyBorder="1" applyAlignment="1" applyProtection="1">
      <alignment horizontal="center" vertical="center"/>
    </xf>
    <xf numFmtId="49" fontId="0" fillId="0" borderId="27" xfId="0" applyNumberFormat="1" applyFont="1" applyBorder="1" applyAlignment="1" applyProtection="1">
      <alignment horizontal="left" vertical="center" wrapText="1"/>
    </xf>
    <xf numFmtId="0" fontId="0" fillId="0" borderId="27" xfId="0" applyFont="1" applyBorder="1" applyAlignment="1" applyProtection="1">
      <alignment horizontal="left" vertical="center" wrapText="1"/>
    </xf>
    <xf numFmtId="0" fontId="0" fillId="0" borderId="27" xfId="0" applyFont="1" applyBorder="1" applyAlignment="1" applyProtection="1">
      <alignment horizontal="center" vertical="center" wrapText="1"/>
    </xf>
    <xf numFmtId="167" fontId="0" fillId="0" borderId="27" xfId="0" applyNumberFormat="1" applyFont="1" applyBorder="1" applyAlignment="1" applyProtection="1">
      <alignment vertical="center"/>
    </xf>
    <xf numFmtId="4" fontId="0" fillId="3" borderId="27" xfId="0" applyNumberFormat="1" applyFont="1" applyFill="1" applyBorder="1" applyAlignment="1" applyProtection="1">
      <alignment vertical="center"/>
      <protection locked="0"/>
    </xf>
    <xf numFmtId="4" fontId="0" fillId="0" borderId="27" xfId="0" applyNumberFormat="1" applyFont="1" applyBorder="1" applyAlignment="1" applyProtection="1">
      <alignment vertical="center"/>
    </xf>
    <xf numFmtId="0" fontId="1" fillId="3" borderId="27" xfId="0" applyFont="1" applyFill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center" vertical="center"/>
    </xf>
    <xf numFmtId="166" fontId="1" fillId="0" borderId="0" xfId="0" applyNumberFormat="1" applyFont="1" applyBorder="1" applyAlignment="1" applyProtection="1">
      <alignment vertical="center"/>
    </xf>
    <xf numFmtId="166" fontId="1" fillId="0" borderId="18" xfId="0" applyNumberFormat="1" applyFont="1" applyBorder="1" applyAlignment="1" applyProtection="1">
      <alignment vertical="center"/>
    </xf>
    <xf numFmtId="4" fontId="0" fillId="0" borderId="0" xfId="0" applyNumberFormat="1" applyFont="1" applyAlignment="1">
      <alignment vertical="center"/>
    </xf>
    <xf numFmtId="0" fontId="32" fillId="0" borderId="0" xfId="0" applyFont="1" applyAlignment="1" applyProtection="1">
      <alignment horizontal="left" vertical="center"/>
    </xf>
    <xf numFmtId="0" fontId="33" fillId="0" borderId="0" xfId="0" applyFont="1" applyAlignment="1" applyProtection="1">
      <alignment horizontal="left" vertical="center" wrapText="1"/>
    </xf>
    <xf numFmtId="0" fontId="8" fillId="0" borderId="4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34" fillId="0" borderId="0" xfId="0" applyFont="1" applyAlignment="1" applyProtection="1">
      <alignment horizontal="left" vertical="center"/>
    </xf>
    <xf numFmtId="0" fontId="34" fillId="0" borderId="0" xfId="0" applyFont="1" applyAlignment="1" applyProtection="1">
      <alignment horizontal="left" vertical="center" wrapText="1"/>
    </xf>
    <xf numFmtId="0" fontId="8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4" xfId="0" applyFont="1" applyBorder="1" applyAlignment="1">
      <alignment vertical="center"/>
    </xf>
    <xf numFmtId="0" fontId="8" fillId="0" borderId="17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18" xfId="0" applyFont="1" applyBorder="1" applyAlignment="1" applyProtection="1">
      <alignment vertical="center"/>
    </xf>
    <xf numFmtId="0" fontId="8" fillId="0" borderId="0" xfId="0" applyFont="1" applyAlignment="1">
      <alignment horizontal="left"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7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8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32" fillId="0" borderId="0" xfId="0" applyFont="1" applyBorder="1" applyAlignment="1" applyProtection="1">
      <alignment horizontal="left" vertical="center"/>
    </xf>
    <xf numFmtId="0" fontId="35" fillId="0" borderId="0" xfId="0" applyFont="1" applyBorder="1" applyAlignment="1" applyProtection="1">
      <alignment horizontal="left" vertical="center"/>
    </xf>
    <xf numFmtId="0" fontId="35" fillId="0" borderId="0" xfId="0" applyFont="1" applyBorder="1" applyAlignment="1" applyProtection="1">
      <alignment horizontal="left" vertical="center" wrapText="1"/>
    </xf>
    <xf numFmtId="167" fontId="10" fillId="0" borderId="0" xfId="0" applyNumberFormat="1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7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8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7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8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5" fillId="0" borderId="0" xfId="0" applyFont="1" applyAlignment="1" applyProtection="1">
      <alignment horizontal="left" vertical="center"/>
    </xf>
    <xf numFmtId="0" fontId="35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9" fillId="0" borderId="0" xfId="0" applyFont="1" applyBorder="1" applyAlignment="1" applyProtection="1">
      <alignment horizontal="left" vertical="center" wrapText="1"/>
    </xf>
    <xf numFmtId="167" fontId="9" fillId="0" borderId="0" xfId="0" applyNumberFormat="1" applyFont="1" applyBorder="1" applyAlignment="1" applyProtection="1">
      <alignment vertical="center"/>
    </xf>
    <xf numFmtId="0" fontId="36" fillId="0" borderId="27" xfId="0" applyFont="1" applyBorder="1" applyAlignment="1" applyProtection="1">
      <alignment horizontal="center" vertical="center"/>
    </xf>
    <xf numFmtId="49" fontId="36" fillId="0" borderId="27" xfId="0" applyNumberFormat="1" applyFont="1" applyBorder="1" applyAlignment="1" applyProtection="1">
      <alignment horizontal="left" vertical="center" wrapText="1"/>
    </xf>
    <xf numFmtId="0" fontId="36" fillId="0" borderId="27" xfId="0" applyFont="1" applyBorder="1" applyAlignment="1" applyProtection="1">
      <alignment horizontal="left" vertical="center" wrapText="1"/>
    </xf>
    <xf numFmtId="0" fontId="36" fillId="0" borderId="27" xfId="0" applyFont="1" applyBorder="1" applyAlignment="1" applyProtection="1">
      <alignment horizontal="center" vertical="center" wrapText="1"/>
    </xf>
    <xf numFmtId="167" fontId="36" fillId="0" borderId="27" xfId="0" applyNumberFormat="1" applyFont="1" applyBorder="1" applyAlignment="1" applyProtection="1">
      <alignment vertical="center"/>
    </xf>
    <xf numFmtId="4" fontId="36" fillId="3" borderId="27" xfId="0" applyNumberFormat="1" applyFont="1" applyFill="1" applyBorder="1" applyAlignment="1" applyProtection="1">
      <alignment vertical="center"/>
      <protection locked="0"/>
    </xf>
    <xf numFmtId="4" fontId="36" fillId="0" borderId="27" xfId="0" applyNumberFormat="1" applyFont="1" applyBorder="1" applyAlignment="1" applyProtection="1">
      <alignment vertical="center"/>
    </xf>
    <xf numFmtId="0" fontId="36" fillId="0" borderId="4" xfId="0" applyFont="1" applyBorder="1" applyAlignment="1">
      <alignment vertical="center"/>
    </xf>
    <xf numFmtId="0" fontId="36" fillId="3" borderId="27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center" vertical="center"/>
    </xf>
    <xf numFmtId="0" fontId="37" fillId="0" borderId="0" xfId="0" applyFont="1" applyAlignment="1" applyProtection="1">
      <alignment vertical="center" wrapText="1"/>
    </xf>
    <xf numFmtId="0" fontId="33" fillId="0" borderId="0" xfId="0" applyFont="1" applyBorder="1" applyAlignment="1" applyProtection="1">
      <alignment horizontal="left" vertical="center" wrapText="1"/>
    </xf>
    <xf numFmtId="167" fontId="0" fillId="3" borderId="27" xfId="0" applyNumberFormat="1" applyFont="1" applyFill="1" applyBorder="1" applyAlignment="1" applyProtection="1">
      <alignment vertical="center"/>
      <protection locked="0"/>
    </xf>
    <xf numFmtId="0" fontId="10" fillId="0" borderId="22" xfId="0" applyFont="1" applyBorder="1" applyAlignment="1" applyProtection="1">
      <alignment vertical="center"/>
    </xf>
    <xf numFmtId="0" fontId="10" fillId="0" borderId="23" xfId="0" applyFont="1" applyBorder="1" applyAlignment="1" applyProtection="1">
      <alignment vertical="center"/>
    </xf>
    <xf numFmtId="0" fontId="10" fillId="0" borderId="24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0" fillId="0" borderId="23" xfId="0" applyFont="1" applyBorder="1" applyAlignment="1" applyProtection="1">
      <alignment vertical="center"/>
    </xf>
    <xf numFmtId="0" fontId="0" fillId="0" borderId="24" xfId="0" applyFont="1" applyBorder="1" applyAlignment="1" applyProtection="1">
      <alignment vertical="center"/>
    </xf>
    <xf numFmtId="0" fontId="37" fillId="0" borderId="0" xfId="0" applyFont="1" applyBorder="1" applyAlignment="1" applyProtection="1">
      <alignment vertical="center" wrapText="1"/>
    </xf>
    <xf numFmtId="0" fontId="38" fillId="2" borderId="0" xfId="1" applyFill="1" applyAlignment="1" applyProtection="1"/>
    <xf numFmtId="0" fontId="39" fillId="0" borderId="0" xfId="1" applyFont="1" applyAlignment="1" applyProtection="1">
      <alignment horizontal="center" vertical="center"/>
    </xf>
    <xf numFmtId="0" fontId="40" fillId="2" borderId="0" xfId="0" applyFont="1" applyFill="1" applyAlignment="1">
      <alignment horizontal="left" vertical="center"/>
    </xf>
    <xf numFmtId="0" fontId="41" fillId="2" borderId="0" xfId="0" applyFont="1" applyFill="1" applyAlignment="1">
      <alignment vertical="center"/>
    </xf>
    <xf numFmtId="0" fontId="42" fillId="2" borderId="0" xfId="1" applyFont="1" applyFill="1" applyAlignment="1" applyProtection="1">
      <alignment vertical="center"/>
    </xf>
    <xf numFmtId="0" fontId="12" fillId="2" borderId="0" xfId="0" applyFont="1" applyFill="1" applyAlignment="1" applyProtection="1">
      <alignment horizontal="left" vertical="center"/>
    </xf>
    <xf numFmtId="0" fontId="41" fillId="2" borderId="0" xfId="0" applyFont="1" applyFill="1" applyAlignment="1" applyProtection="1">
      <alignment vertical="center"/>
    </xf>
    <xf numFmtId="0" fontId="40" fillId="2" borderId="0" xfId="0" applyFont="1" applyFill="1" applyAlignment="1" applyProtection="1">
      <alignment horizontal="left" vertical="center"/>
    </xf>
    <xf numFmtId="0" fontId="41" fillId="2" borderId="0" xfId="0" applyFont="1" applyFill="1" applyAlignment="1" applyProtection="1">
      <alignment vertical="center"/>
      <protection locked="0"/>
    </xf>
    <xf numFmtId="0" fontId="43" fillId="0" borderId="0" xfId="2" applyAlignment="1">
      <alignment vertical="top"/>
      <protection locked="0"/>
    </xf>
    <xf numFmtId="0" fontId="44" fillId="0" borderId="28" xfId="2" applyFont="1" applyBorder="1" applyAlignment="1">
      <alignment vertical="center" wrapText="1"/>
      <protection locked="0"/>
    </xf>
    <xf numFmtId="0" fontId="44" fillId="0" borderId="29" xfId="2" applyFont="1" applyBorder="1" applyAlignment="1">
      <alignment vertical="center" wrapText="1"/>
      <protection locked="0"/>
    </xf>
    <xf numFmtId="0" fontId="44" fillId="0" borderId="30" xfId="2" applyFont="1" applyBorder="1" applyAlignment="1">
      <alignment vertical="center" wrapText="1"/>
      <protection locked="0"/>
    </xf>
    <xf numFmtId="0" fontId="44" fillId="0" borderId="31" xfId="2" applyFont="1" applyBorder="1" applyAlignment="1">
      <alignment horizontal="center" vertical="center" wrapText="1"/>
      <protection locked="0"/>
    </xf>
    <xf numFmtId="0" fontId="44" fillId="0" borderId="32" xfId="2" applyFont="1" applyBorder="1" applyAlignment="1">
      <alignment horizontal="center" vertical="center" wrapText="1"/>
      <protection locked="0"/>
    </xf>
    <xf numFmtId="0" fontId="43" fillId="0" borderId="0" xfId="2" applyAlignment="1">
      <alignment horizontal="center" vertical="center"/>
      <protection locked="0"/>
    </xf>
    <xf numFmtId="0" fontId="44" fillId="0" borderId="31" xfId="2" applyFont="1" applyBorder="1" applyAlignment="1">
      <alignment vertical="center" wrapText="1"/>
      <protection locked="0"/>
    </xf>
    <xf numFmtId="0" fontId="44" fillId="0" borderId="32" xfId="2" applyFont="1" applyBorder="1" applyAlignment="1">
      <alignment vertical="center" wrapText="1"/>
      <protection locked="0"/>
    </xf>
    <xf numFmtId="0" fontId="46" fillId="0" borderId="0" xfId="2" applyFont="1" applyBorder="1" applyAlignment="1">
      <alignment horizontal="left" vertical="center" wrapText="1"/>
      <protection locked="0"/>
    </xf>
    <xf numFmtId="0" fontId="47" fillId="0" borderId="31" xfId="2" applyFont="1" applyBorder="1" applyAlignment="1">
      <alignment vertical="center" wrapText="1"/>
      <protection locked="0"/>
    </xf>
    <xf numFmtId="0" fontId="47" fillId="0" borderId="0" xfId="2" applyFont="1" applyBorder="1" applyAlignment="1">
      <alignment horizontal="left" vertical="center" wrapText="1"/>
      <protection locked="0"/>
    </xf>
    <xf numFmtId="0" fontId="47" fillId="0" borderId="0" xfId="2" applyFont="1" applyBorder="1" applyAlignment="1">
      <alignment vertical="center" wrapText="1"/>
      <protection locked="0"/>
    </xf>
    <xf numFmtId="0" fontId="47" fillId="0" borderId="0" xfId="2" applyFont="1" applyBorder="1" applyAlignment="1">
      <alignment vertical="center"/>
      <protection locked="0"/>
    </xf>
    <xf numFmtId="0" fontId="47" fillId="0" borderId="0" xfId="2" applyFont="1" applyBorder="1" applyAlignment="1">
      <alignment horizontal="left" vertical="center"/>
      <protection locked="0"/>
    </xf>
    <xf numFmtId="49" fontId="47" fillId="0" borderId="0" xfId="2" applyNumberFormat="1" applyFont="1" applyBorder="1" applyAlignment="1">
      <alignment vertical="center" wrapText="1"/>
      <protection locked="0"/>
    </xf>
    <xf numFmtId="0" fontId="44" fillId="0" borderId="34" xfId="2" applyFont="1" applyBorder="1" applyAlignment="1">
      <alignment vertical="center" wrapText="1"/>
      <protection locked="0"/>
    </xf>
    <xf numFmtId="0" fontId="50" fillId="0" borderId="33" xfId="2" applyFont="1" applyBorder="1" applyAlignment="1">
      <alignment vertical="center" wrapText="1"/>
      <protection locked="0"/>
    </xf>
    <xf numFmtId="0" fontId="44" fillId="0" borderId="35" xfId="2" applyFont="1" applyBorder="1" applyAlignment="1">
      <alignment vertical="center" wrapText="1"/>
      <protection locked="0"/>
    </xf>
    <xf numFmtId="0" fontId="44" fillId="0" borderId="0" xfId="2" applyFont="1" applyBorder="1" applyAlignment="1">
      <alignment vertical="top"/>
      <protection locked="0"/>
    </xf>
    <xf numFmtId="0" fontId="44" fillId="0" borderId="0" xfId="2" applyFont="1" applyAlignment="1">
      <alignment vertical="top"/>
      <protection locked="0"/>
    </xf>
    <xf numFmtId="0" fontId="44" fillId="0" borderId="28" xfId="2" applyFont="1" applyBorder="1" applyAlignment="1">
      <alignment horizontal="left" vertical="center"/>
      <protection locked="0"/>
    </xf>
    <xf numFmtId="0" fontId="44" fillId="0" borderId="29" xfId="2" applyFont="1" applyBorder="1" applyAlignment="1">
      <alignment horizontal="left" vertical="center"/>
      <protection locked="0"/>
    </xf>
    <xf numFmtId="0" fontId="44" fillId="0" borderId="30" xfId="2" applyFont="1" applyBorder="1" applyAlignment="1">
      <alignment horizontal="left" vertical="center"/>
      <protection locked="0"/>
    </xf>
    <xf numFmtId="0" fontId="44" fillId="0" borderId="31" xfId="2" applyFont="1" applyBorder="1" applyAlignment="1">
      <alignment horizontal="left" vertical="center"/>
      <protection locked="0"/>
    </xf>
    <xf numFmtId="0" fontId="44" fillId="0" borderId="32" xfId="2" applyFont="1" applyBorder="1" applyAlignment="1">
      <alignment horizontal="left" vertical="center"/>
      <protection locked="0"/>
    </xf>
    <xf numFmtId="0" fontId="46" fillId="0" borderId="0" xfId="2" applyFont="1" applyBorder="1" applyAlignment="1">
      <alignment horizontal="left" vertical="center"/>
      <protection locked="0"/>
    </xf>
    <xf numFmtId="0" fontId="51" fillId="0" borderId="0" xfId="2" applyFont="1" applyAlignment="1">
      <alignment horizontal="left" vertical="center"/>
      <protection locked="0"/>
    </xf>
    <xf numFmtId="0" fontId="46" fillId="0" borderId="33" xfId="2" applyFont="1" applyBorder="1" applyAlignment="1">
      <alignment horizontal="left" vertical="center"/>
      <protection locked="0"/>
    </xf>
    <xf numFmtId="0" fontId="46" fillId="0" borderId="33" xfId="2" applyFont="1" applyBorder="1" applyAlignment="1">
      <alignment horizontal="center" vertical="center"/>
      <protection locked="0"/>
    </xf>
    <xf numFmtId="0" fontId="51" fillId="0" borderId="33" xfId="2" applyFont="1" applyBorder="1" applyAlignment="1">
      <alignment horizontal="left" vertical="center"/>
      <protection locked="0"/>
    </xf>
    <xf numFmtId="0" fontId="49" fillId="0" borderId="0" xfId="2" applyFont="1" applyBorder="1" applyAlignment="1">
      <alignment horizontal="left" vertical="center"/>
      <protection locked="0"/>
    </xf>
    <xf numFmtId="0" fontId="47" fillId="0" borderId="0" xfId="2" applyFont="1" applyAlignment="1">
      <alignment horizontal="left" vertical="center"/>
      <protection locked="0"/>
    </xf>
    <xf numFmtId="0" fontId="47" fillId="0" borderId="0" xfId="2" applyFont="1" applyBorder="1" applyAlignment="1">
      <alignment horizontal="center" vertical="center"/>
      <protection locked="0"/>
    </xf>
    <xf numFmtId="0" fontId="47" fillId="0" borderId="31" xfId="2" applyFont="1" applyBorder="1" applyAlignment="1">
      <alignment horizontal="left" vertical="center"/>
      <protection locked="0"/>
    </xf>
    <xf numFmtId="0" fontId="47" fillId="0" borderId="0" xfId="2" applyFont="1" applyFill="1" applyBorder="1" applyAlignment="1">
      <alignment horizontal="left" vertical="center"/>
      <protection locked="0"/>
    </xf>
    <xf numFmtId="0" fontId="47" fillId="0" borderId="0" xfId="2" applyFont="1" applyFill="1" applyBorder="1" applyAlignment="1">
      <alignment horizontal="center" vertical="center"/>
      <protection locked="0"/>
    </xf>
    <xf numFmtId="0" fontId="44" fillId="0" borderId="34" xfId="2" applyFont="1" applyBorder="1" applyAlignment="1">
      <alignment horizontal="left" vertical="center"/>
      <protection locked="0"/>
    </xf>
    <xf numFmtId="0" fontId="50" fillId="0" borderId="33" xfId="2" applyFont="1" applyBorder="1" applyAlignment="1">
      <alignment horizontal="left" vertical="center"/>
      <protection locked="0"/>
    </xf>
    <xf numFmtId="0" fontId="44" fillId="0" borderId="35" xfId="2" applyFont="1" applyBorder="1" applyAlignment="1">
      <alignment horizontal="left" vertical="center"/>
      <protection locked="0"/>
    </xf>
    <xf numFmtId="0" fontId="44" fillId="0" borderId="0" xfId="2" applyFont="1" applyBorder="1" applyAlignment="1">
      <alignment horizontal="left" vertical="center"/>
      <protection locked="0"/>
    </xf>
    <xf numFmtId="0" fontId="50" fillId="0" borderId="0" xfId="2" applyFont="1" applyBorder="1" applyAlignment="1">
      <alignment horizontal="left" vertical="center"/>
      <protection locked="0"/>
    </xf>
    <xf numFmtId="0" fontId="51" fillId="0" borderId="0" xfId="2" applyFont="1" applyBorder="1" applyAlignment="1">
      <alignment horizontal="left" vertical="center"/>
      <protection locked="0"/>
    </xf>
    <xf numFmtId="0" fontId="47" fillId="0" borderId="33" xfId="2" applyFont="1" applyBorder="1" applyAlignment="1">
      <alignment horizontal="left" vertical="center"/>
      <protection locked="0"/>
    </xf>
    <xf numFmtId="0" fontId="44" fillId="0" borderId="0" xfId="2" applyFont="1" applyBorder="1" applyAlignment="1">
      <alignment horizontal="left" vertical="center" wrapText="1"/>
      <protection locked="0"/>
    </xf>
    <xf numFmtId="0" fontId="47" fillId="0" borderId="0" xfId="2" applyFont="1" applyBorder="1" applyAlignment="1">
      <alignment horizontal="center" vertical="center" wrapText="1"/>
      <protection locked="0"/>
    </xf>
    <xf numFmtId="0" fontId="44" fillId="0" borderId="28" xfId="2" applyFont="1" applyBorder="1" applyAlignment="1">
      <alignment horizontal="left" vertical="center" wrapText="1"/>
      <protection locked="0"/>
    </xf>
    <xf numFmtId="0" fontId="44" fillId="0" borderId="29" xfId="2" applyFont="1" applyBorder="1" applyAlignment="1">
      <alignment horizontal="left" vertical="center" wrapText="1"/>
      <protection locked="0"/>
    </xf>
    <xf numFmtId="0" fontId="44" fillId="0" borderId="30" xfId="2" applyFont="1" applyBorder="1" applyAlignment="1">
      <alignment horizontal="left" vertical="center" wrapText="1"/>
      <protection locked="0"/>
    </xf>
    <xf numFmtId="0" fontId="44" fillId="0" borderId="31" xfId="2" applyFont="1" applyBorder="1" applyAlignment="1">
      <alignment horizontal="left" vertical="center" wrapText="1"/>
      <protection locked="0"/>
    </xf>
    <xf numFmtId="0" fontId="44" fillId="0" borderId="32" xfId="2" applyFont="1" applyBorder="1" applyAlignment="1">
      <alignment horizontal="left" vertical="center" wrapText="1"/>
      <protection locked="0"/>
    </xf>
    <xf numFmtId="0" fontId="51" fillId="0" borderId="31" xfId="2" applyFont="1" applyBorder="1" applyAlignment="1">
      <alignment horizontal="left" vertical="center" wrapText="1"/>
      <protection locked="0"/>
    </xf>
    <xf numFmtId="0" fontId="51" fillId="0" borderId="32" xfId="2" applyFont="1" applyBorder="1" applyAlignment="1">
      <alignment horizontal="left" vertical="center" wrapText="1"/>
      <protection locked="0"/>
    </xf>
    <xf numFmtId="0" fontId="47" fillId="0" borderId="31" xfId="2" applyFont="1" applyBorder="1" applyAlignment="1">
      <alignment horizontal="left" vertical="center" wrapText="1"/>
      <protection locked="0"/>
    </xf>
    <xf numFmtId="0" fontId="47" fillId="0" borderId="32" xfId="2" applyFont="1" applyBorder="1" applyAlignment="1">
      <alignment horizontal="left" vertical="center" wrapText="1"/>
      <protection locked="0"/>
    </xf>
    <xf numFmtId="0" fontId="47" fillId="0" borderId="32" xfId="2" applyFont="1" applyBorder="1" applyAlignment="1">
      <alignment horizontal="left" vertical="center"/>
      <protection locked="0"/>
    </xf>
    <xf numFmtId="0" fontId="47" fillId="0" borderId="34" xfId="2" applyFont="1" applyBorder="1" applyAlignment="1">
      <alignment horizontal="left" vertical="center" wrapText="1"/>
      <protection locked="0"/>
    </xf>
    <xf numFmtId="0" fontId="47" fillId="0" borderId="33" xfId="2" applyFont="1" applyBorder="1" applyAlignment="1">
      <alignment horizontal="left" vertical="center" wrapText="1"/>
      <protection locked="0"/>
    </xf>
    <xf numFmtId="0" fontId="47" fillId="0" borderId="35" xfId="2" applyFont="1" applyBorder="1" applyAlignment="1">
      <alignment horizontal="left" vertical="center" wrapText="1"/>
      <protection locked="0"/>
    </xf>
    <xf numFmtId="0" fontId="47" fillId="0" borderId="0" xfId="2" applyFont="1" applyBorder="1" applyAlignment="1">
      <alignment horizontal="left" vertical="top"/>
      <protection locked="0"/>
    </xf>
    <xf numFmtId="0" fontId="47" fillId="0" borderId="0" xfId="2" applyFont="1" applyBorder="1" applyAlignment="1">
      <alignment horizontal="center" vertical="top"/>
      <protection locked="0"/>
    </xf>
    <xf numFmtId="0" fontId="47" fillId="0" borderId="34" xfId="2" applyFont="1" applyBorder="1" applyAlignment="1">
      <alignment horizontal="left" vertical="center"/>
      <protection locked="0"/>
    </xf>
    <xf numFmtId="0" fontId="47" fillId="0" borderId="35" xfId="2" applyFont="1" applyBorder="1" applyAlignment="1">
      <alignment horizontal="left" vertical="center"/>
      <protection locked="0"/>
    </xf>
    <xf numFmtId="0" fontId="51" fillId="0" borderId="0" xfId="2" applyFont="1" applyAlignment="1">
      <alignment vertical="center"/>
      <protection locked="0"/>
    </xf>
    <xf numFmtId="0" fontId="46" fillId="0" borderId="0" xfId="2" applyFont="1" applyBorder="1" applyAlignment="1">
      <alignment vertical="center"/>
      <protection locked="0"/>
    </xf>
    <xf numFmtId="0" fontId="51" fillId="0" borderId="33" xfId="2" applyFont="1" applyBorder="1" applyAlignment="1">
      <alignment vertical="center"/>
      <protection locked="0"/>
    </xf>
    <xf numFmtId="0" fontId="46" fillId="0" borderId="33" xfId="2" applyFont="1" applyBorder="1" applyAlignment="1">
      <alignment vertical="center"/>
      <protection locked="0"/>
    </xf>
    <xf numFmtId="0" fontId="43" fillId="0" borderId="0" xfId="2" applyBorder="1" applyAlignment="1">
      <alignment vertical="top"/>
      <protection locked="0"/>
    </xf>
    <xf numFmtId="49" fontId="47" fillId="0" borderId="0" xfId="2" applyNumberFormat="1" applyFont="1" applyBorder="1" applyAlignment="1">
      <alignment horizontal="left" vertical="center"/>
      <protection locked="0"/>
    </xf>
    <xf numFmtId="0" fontId="43" fillId="0" borderId="33" xfId="2" applyBorder="1" applyAlignment="1">
      <alignment vertical="top"/>
      <protection locked="0"/>
    </xf>
    <xf numFmtId="0" fontId="46" fillId="0" borderId="33" xfId="2" applyFont="1" applyBorder="1" applyAlignment="1">
      <alignment horizontal="left"/>
      <protection locked="0"/>
    </xf>
    <xf numFmtId="0" fontId="51" fillId="0" borderId="33" xfId="2" applyFont="1" applyBorder="1" applyAlignment="1">
      <protection locked="0"/>
    </xf>
    <xf numFmtId="0" fontId="44" fillId="0" borderId="31" xfId="2" applyFont="1" applyBorder="1" applyAlignment="1">
      <alignment vertical="top"/>
      <protection locked="0"/>
    </xf>
    <xf numFmtId="0" fontId="44" fillId="0" borderId="32" xfId="2" applyFont="1" applyBorder="1" applyAlignment="1">
      <alignment vertical="top"/>
      <protection locked="0"/>
    </xf>
    <xf numFmtId="0" fontId="44" fillId="0" borderId="0" xfId="2" applyFont="1" applyBorder="1" applyAlignment="1">
      <alignment horizontal="center" vertical="center"/>
      <protection locked="0"/>
    </xf>
    <xf numFmtId="0" fontId="44" fillId="0" borderId="0" xfId="2" applyFont="1" applyBorder="1" applyAlignment="1">
      <alignment horizontal="left" vertical="top"/>
      <protection locked="0"/>
    </xf>
    <xf numFmtId="0" fontId="44" fillId="0" borderId="34" xfId="2" applyFont="1" applyBorder="1" applyAlignment="1">
      <alignment vertical="top"/>
      <protection locked="0"/>
    </xf>
    <xf numFmtId="0" fontId="44" fillId="0" borderId="33" xfId="2" applyFont="1" applyBorder="1" applyAlignment="1">
      <alignment vertical="top"/>
      <protection locked="0"/>
    </xf>
    <xf numFmtId="0" fontId="44" fillId="0" borderId="35" xfId="2" applyFont="1" applyBorder="1" applyAlignment="1">
      <alignment vertical="top"/>
      <protection locked="0"/>
    </xf>
    <xf numFmtId="0" fontId="52" fillId="0" borderId="0" xfId="3" applyProtection="1"/>
    <xf numFmtId="49" fontId="52" fillId="0" borderId="0" xfId="3" applyNumberFormat="1" applyAlignment="1" applyProtection="1">
      <alignment wrapText="1" shrinkToFit="1"/>
    </xf>
    <xf numFmtId="0" fontId="53" fillId="0" borderId="0" xfId="3" applyFont="1" applyProtection="1"/>
    <xf numFmtId="0" fontId="56" fillId="0" borderId="36" xfId="3" applyFont="1" applyBorder="1" applyAlignment="1" applyProtection="1">
      <alignment horizontal="center" vertical="center"/>
    </xf>
    <xf numFmtId="49" fontId="56" fillId="0" borderId="36" xfId="3" applyNumberFormat="1" applyFont="1" applyBorder="1" applyAlignment="1" applyProtection="1">
      <alignment vertical="center"/>
    </xf>
    <xf numFmtId="0" fontId="56" fillId="0" borderId="36" xfId="3" applyFont="1" applyBorder="1" applyAlignment="1" applyProtection="1">
      <alignment vertical="center"/>
    </xf>
    <xf numFmtId="0" fontId="57" fillId="0" borderId="36" xfId="3" applyFont="1" applyBorder="1" applyAlignment="1" applyProtection="1">
      <alignment vertical="center"/>
    </xf>
    <xf numFmtId="0" fontId="56" fillId="0" borderId="36" xfId="3" applyFont="1" applyBorder="1" applyAlignment="1" applyProtection="1">
      <alignment horizontal="right" vertical="center" wrapText="1" shrinkToFit="1"/>
    </xf>
    <xf numFmtId="0" fontId="53" fillId="0" borderId="0" xfId="3" applyFont="1" applyBorder="1" applyProtection="1"/>
    <xf numFmtId="0" fontId="52" fillId="0" borderId="0" xfId="3" applyBorder="1" applyProtection="1"/>
    <xf numFmtId="0" fontId="56" fillId="0" borderId="0" xfId="3" applyFont="1" applyBorder="1" applyAlignment="1" applyProtection="1">
      <alignment horizontal="center" vertical="center"/>
    </xf>
    <xf numFmtId="49" fontId="56" fillId="0" borderId="0" xfId="3" applyNumberFormat="1" applyFont="1" applyBorder="1" applyAlignment="1" applyProtection="1">
      <alignment vertical="center"/>
    </xf>
    <xf numFmtId="0" fontId="56" fillId="0" borderId="0" xfId="3" applyFont="1" applyBorder="1" applyAlignment="1" applyProtection="1">
      <alignment vertical="center"/>
    </xf>
    <xf numFmtId="0" fontId="57" fillId="0" borderId="0" xfId="3" applyFont="1" applyBorder="1" applyAlignment="1" applyProtection="1">
      <alignment vertical="center"/>
    </xf>
    <xf numFmtId="0" fontId="56" fillId="0" borderId="0" xfId="3" applyFont="1" applyBorder="1" applyAlignment="1" applyProtection="1">
      <alignment horizontal="right" vertical="center" wrapText="1" shrinkToFit="1"/>
    </xf>
    <xf numFmtId="0" fontId="57" fillId="0" borderId="0" xfId="3" applyFont="1" applyBorder="1" applyAlignment="1" applyProtection="1">
      <alignment horizontal="center" vertical="center" wrapText="1" shrinkToFit="1"/>
    </xf>
    <xf numFmtId="49" fontId="57" fillId="0" borderId="0" xfId="3" applyNumberFormat="1" applyFont="1" applyBorder="1" applyAlignment="1" applyProtection="1">
      <alignment horizontal="left" vertical="justify" wrapText="1" shrinkToFit="1"/>
    </xf>
    <xf numFmtId="0" fontId="58" fillId="0" borderId="0" xfId="3" applyFont="1" applyBorder="1" applyAlignment="1" applyProtection="1">
      <alignment vertical="center" wrapText="1" shrinkToFit="1"/>
    </xf>
    <xf numFmtId="0" fontId="57" fillId="0" borderId="0" xfId="3" applyFont="1" applyBorder="1" applyAlignment="1" applyProtection="1">
      <alignment vertical="center" wrapText="1" shrinkToFit="1"/>
    </xf>
    <xf numFmtId="4" fontId="57" fillId="0" borderId="0" xfId="3" applyNumberFormat="1" applyFont="1" applyBorder="1" applyAlignment="1" applyProtection="1">
      <alignment vertical="center" shrinkToFit="1"/>
    </xf>
    <xf numFmtId="168" fontId="57" fillId="0" borderId="0" xfId="3" applyNumberFormat="1" applyFont="1" applyBorder="1" applyAlignment="1" applyProtection="1">
      <alignment vertical="center" shrinkToFit="1"/>
    </xf>
    <xf numFmtId="49" fontId="57" fillId="0" borderId="29" xfId="3" applyNumberFormat="1" applyFont="1" applyBorder="1" applyAlignment="1" applyProtection="1">
      <alignment horizontal="left" vertical="justify" wrapText="1" shrinkToFit="1"/>
    </xf>
    <xf numFmtId="0" fontId="57" fillId="0" borderId="29" xfId="3" applyFont="1" applyBorder="1" applyAlignment="1" applyProtection="1">
      <alignment vertical="center" wrapText="1" shrinkToFit="1"/>
    </xf>
    <xf numFmtId="168" fontId="57" fillId="0" borderId="29" xfId="3" applyNumberFormat="1" applyFont="1" applyBorder="1" applyAlignment="1" applyProtection="1">
      <alignment vertical="center" shrinkToFit="1"/>
    </xf>
    <xf numFmtId="4" fontId="57" fillId="0" borderId="29" xfId="3" applyNumberFormat="1" applyFont="1" applyBorder="1" applyAlignment="1" applyProtection="1">
      <alignment vertical="center" shrinkToFit="1"/>
    </xf>
    <xf numFmtId="0" fontId="57" fillId="0" borderId="0" xfId="3" applyFont="1" applyBorder="1" applyAlignment="1" applyProtection="1">
      <alignment vertical="center" shrinkToFit="1"/>
    </xf>
    <xf numFmtId="4" fontId="57" fillId="0" borderId="0" xfId="3" applyNumberFormat="1" applyFont="1" applyBorder="1" applyAlignment="1" applyProtection="1">
      <alignment vertical="center"/>
    </xf>
    <xf numFmtId="4" fontId="57" fillId="0" borderId="0" xfId="3" applyNumberFormat="1" applyFont="1" applyProtection="1"/>
    <xf numFmtId="0" fontId="59" fillId="0" borderId="0" xfId="3" applyFont="1" applyBorder="1" applyAlignment="1" applyProtection="1">
      <alignment vertical="center" wrapText="1" shrinkToFit="1"/>
    </xf>
    <xf numFmtId="49" fontId="57" fillId="0" borderId="0" xfId="3" applyNumberFormat="1" applyFont="1" applyBorder="1" applyAlignment="1" applyProtection="1">
      <alignment horizontal="center" vertical="center" wrapText="1" shrinkToFit="1"/>
    </xf>
    <xf numFmtId="4" fontId="57" fillId="0" borderId="0" xfId="3" applyNumberFormat="1" applyFont="1" applyBorder="1" applyAlignment="1" applyProtection="1">
      <alignment vertical="center" shrinkToFit="1"/>
      <protection locked="0"/>
    </xf>
    <xf numFmtId="2" fontId="60" fillId="0" borderId="0" xfId="3" applyNumberFormat="1" applyFont="1" applyBorder="1" applyAlignment="1" applyProtection="1">
      <alignment horizontal="center" vertical="center" wrapText="1" shrinkToFit="1"/>
    </xf>
    <xf numFmtId="2" fontId="57" fillId="0" borderId="0" xfId="3" applyNumberFormat="1" applyFont="1" applyBorder="1" applyAlignment="1" applyProtection="1">
      <alignment vertical="center" wrapText="1" shrinkToFit="1"/>
    </xf>
    <xf numFmtId="4" fontId="52" fillId="0" borderId="0" xfId="3" applyNumberFormat="1" applyProtection="1"/>
    <xf numFmtId="0" fontId="57" fillId="0" borderId="0" xfId="3" applyFont="1" applyFill="1" applyBorder="1" applyAlignment="1" applyProtection="1">
      <alignment horizontal="center" vertical="center" wrapText="1" shrinkToFit="1"/>
    </xf>
    <xf numFmtId="49" fontId="57" fillId="0" borderId="0" xfId="3" applyNumberFormat="1" applyFont="1" applyFill="1" applyBorder="1" applyAlignment="1" applyProtection="1">
      <alignment horizontal="center" vertical="center" wrapText="1" shrinkToFit="1"/>
    </xf>
    <xf numFmtId="0" fontId="61" fillId="0" borderId="0" xfId="3" applyFont="1" applyFill="1" applyBorder="1" applyAlignment="1" applyProtection="1">
      <alignment vertical="center" wrapText="1" shrinkToFit="1"/>
    </xf>
    <xf numFmtId="0" fontId="57" fillId="0" borderId="0" xfId="3" applyFont="1" applyFill="1" applyBorder="1" applyAlignment="1" applyProtection="1">
      <alignment vertical="center" wrapText="1" shrinkToFit="1"/>
    </xf>
    <xf numFmtId="0" fontId="52" fillId="0" borderId="0" xfId="3" applyFill="1" applyProtection="1"/>
    <xf numFmtId="4" fontId="57" fillId="0" borderId="0" xfId="3" applyNumberFormat="1" applyFont="1" applyFill="1" applyBorder="1" applyAlignment="1" applyProtection="1">
      <alignment vertical="center" shrinkToFit="1"/>
    </xf>
    <xf numFmtId="2" fontId="57" fillId="0" borderId="0" xfId="3" applyNumberFormat="1" applyFont="1" applyFill="1" applyBorder="1" applyAlignment="1" applyProtection="1">
      <alignment horizontal="center" wrapText="1" shrinkToFit="1"/>
    </xf>
    <xf numFmtId="0" fontId="61" fillId="0" borderId="0" xfId="3" applyFont="1" applyFill="1" applyBorder="1" applyAlignment="1" applyProtection="1">
      <alignment horizontal="left" vertical="center" wrapText="1" shrinkToFit="1"/>
    </xf>
    <xf numFmtId="1" fontId="57" fillId="0" borderId="0" xfId="3" applyNumberFormat="1" applyFont="1" applyFill="1" applyAlignment="1" applyProtection="1">
      <alignment horizontal="left" vertical="top"/>
    </xf>
    <xf numFmtId="0" fontId="62" fillId="0" borderId="0" xfId="3" applyFont="1" applyProtection="1"/>
    <xf numFmtId="4" fontId="63" fillId="0" borderId="0" xfId="3" applyNumberFormat="1" applyFont="1" applyFill="1" applyBorder="1" applyAlignment="1" applyProtection="1">
      <alignment vertical="center" shrinkToFit="1"/>
    </xf>
    <xf numFmtId="0" fontId="62" fillId="0" borderId="0" xfId="3" applyFont="1" applyBorder="1" applyProtection="1"/>
    <xf numFmtId="0" fontId="57" fillId="0" borderId="0" xfId="3" applyNumberFormat="1" applyFont="1" applyBorder="1" applyAlignment="1" applyProtection="1">
      <alignment horizontal="center" vertical="center" wrapText="1" shrinkToFit="1"/>
    </xf>
    <xf numFmtId="0" fontId="57" fillId="0" borderId="29" xfId="3" applyFont="1" applyBorder="1" applyAlignment="1" applyProtection="1">
      <alignment horizontal="center" vertical="center" wrapText="1" shrinkToFit="1"/>
    </xf>
    <xf numFmtId="0" fontId="59" fillId="0" borderId="29" xfId="3" applyFont="1" applyBorder="1" applyAlignment="1" applyProtection="1">
      <alignment vertical="center" wrapText="1" shrinkToFit="1"/>
    </xf>
    <xf numFmtId="0" fontId="57" fillId="0" borderId="29" xfId="3" applyFont="1" applyBorder="1" applyAlignment="1" applyProtection="1">
      <alignment vertical="center"/>
    </xf>
    <xf numFmtId="4" fontId="59" fillId="0" borderId="29" xfId="3" applyNumberFormat="1" applyFont="1" applyBorder="1" applyAlignment="1" applyProtection="1">
      <alignment vertical="center" shrinkToFit="1"/>
    </xf>
    <xf numFmtId="1" fontId="53" fillId="0" borderId="29" xfId="3" applyNumberFormat="1" applyFont="1" applyBorder="1" applyProtection="1"/>
    <xf numFmtId="1" fontId="62" fillId="0" borderId="29" xfId="3" applyNumberFormat="1" applyFont="1" applyBorder="1" applyProtection="1"/>
    <xf numFmtId="1" fontId="57" fillId="0" borderId="29" xfId="3" applyNumberFormat="1" applyFont="1" applyBorder="1" applyAlignment="1" applyProtection="1">
      <alignment vertical="center" shrinkToFit="1"/>
    </xf>
    <xf numFmtId="0" fontId="62" fillId="0" borderId="29" xfId="3" applyFont="1" applyBorder="1" applyProtection="1"/>
    <xf numFmtId="4" fontId="59" fillId="0" borderId="0" xfId="3" applyNumberFormat="1" applyFont="1" applyBorder="1" applyAlignment="1" applyProtection="1">
      <alignment vertical="center" shrinkToFit="1"/>
    </xf>
    <xf numFmtId="1" fontId="53" fillId="0" borderId="0" xfId="3" applyNumberFormat="1" applyFont="1" applyBorder="1" applyProtection="1"/>
    <xf numFmtId="1" fontId="62" fillId="0" borderId="0" xfId="3" applyNumberFormat="1" applyFont="1" applyBorder="1" applyProtection="1"/>
    <xf numFmtId="1" fontId="57" fillId="0" borderId="0" xfId="3" applyNumberFormat="1" applyFont="1" applyBorder="1" applyAlignment="1" applyProtection="1">
      <alignment vertical="center" shrinkToFit="1"/>
    </xf>
    <xf numFmtId="0" fontId="64" fillId="0" borderId="0" xfId="3" applyFont="1" applyBorder="1" applyAlignment="1" applyProtection="1">
      <alignment vertical="center" wrapText="1" shrinkToFit="1"/>
    </xf>
    <xf numFmtId="0" fontId="65" fillId="0" borderId="0" xfId="3" applyFont="1" applyBorder="1" applyAlignment="1" applyProtection="1">
      <alignment horizontal="center" vertical="center" wrapText="1" shrinkToFit="1"/>
    </xf>
    <xf numFmtId="0" fontId="53" fillId="0" borderId="0" xfId="3" applyFont="1" applyBorder="1" applyAlignment="1" applyProtection="1">
      <alignment horizontal="center" vertical="center" wrapText="1" shrinkToFit="1"/>
    </xf>
    <xf numFmtId="1" fontId="52" fillId="0" borderId="0" xfId="3" applyNumberFormat="1" applyProtection="1"/>
    <xf numFmtId="49" fontId="52" fillId="0" borderId="0" xfId="3" applyNumberFormat="1" applyProtection="1"/>
    <xf numFmtId="0" fontId="17" fillId="0" borderId="0" xfId="0" applyFont="1" applyAlignment="1">
      <alignment horizontal="left" vertical="top" wrapText="1"/>
    </xf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0" fillId="0" borderId="0" xfId="0" applyBorder="1" applyProtection="1"/>
    <xf numFmtId="0" fontId="3" fillId="0" borderId="0" xfId="0" applyFont="1" applyBorder="1" applyAlignment="1" applyProtection="1">
      <alignment horizontal="left" vertical="top" wrapText="1"/>
    </xf>
    <xf numFmtId="49" fontId="2" fillId="3" borderId="0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center" wrapText="1"/>
    </xf>
    <xf numFmtId="4" fontId="18" fillId="0" borderId="7" xfId="0" applyNumberFormat="1" applyFont="1" applyBorder="1" applyAlignment="1" applyProtection="1">
      <alignment vertical="center"/>
    </xf>
    <xf numFmtId="0" fontId="0" fillId="0" borderId="7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0" fontId="0" fillId="0" borderId="0" xfId="0" applyFont="1" applyBorder="1" applyAlignment="1" applyProtection="1">
      <alignment vertical="center"/>
    </xf>
    <xf numFmtId="164" fontId="1" fillId="0" borderId="0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4" fontId="17" fillId="0" borderId="0" xfId="0" applyNumberFormat="1" applyFont="1" applyBorder="1" applyAlignment="1" applyProtection="1">
      <alignment vertical="center"/>
    </xf>
    <xf numFmtId="0" fontId="3" fillId="4" borderId="9" xfId="0" applyFont="1" applyFill="1" applyBorder="1" applyAlignment="1" applyProtection="1">
      <alignment horizontal="left" vertical="center"/>
    </xf>
    <xf numFmtId="0" fontId="0" fillId="4" borderId="9" xfId="0" applyFont="1" applyFill="1" applyBorder="1" applyAlignment="1" applyProtection="1">
      <alignment vertical="center"/>
    </xf>
    <xf numFmtId="4" fontId="3" fillId="4" borderId="9" xfId="0" applyNumberFormat="1" applyFont="1" applyFill="1" applyBorder="1" applyAlignment="1" applyProtection="1">
      <alignment vertical="center"/>
    </xf>
    <xf numFmtId="0" fontId="0" fillId="4" borderId="10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7" xfId="0" applyFont="1" applyBorder="1" applyAlignment="1" applyProtection="1">
      <alignment vertical="center"/>
    </xf>
    <xf numFmtId="0" fontId="2" fillId="5" borderId="8" xfId="0" applyFont="1" applyFill="1" applyBorder="1" applyAlignment="1" applyProtection="1">
      <alignment horizontal="center" vertical="center"/>
    </xf>
    <xf numFmtId="0" fontId="0" fillId="5" borderId="9" xfId="0" applyFont="1" applyFill="1" applyBorder="1" applyAlignment="1" applyProtection="1">
      <alignment vertical="center"/>
    </xf>
    <xf numFmtId="0" fontId="2" fillId="5" borderId="9" xfId="0" applyFont="1" applyFill="1" applyBorder="1" applyAlignment="1" applyProtection="1">
      <alignment horizontal="center" vertical="center"/>
    </xf>
    <xf numFmtId="0" fontId="2" fillId="5" borderId="9" xfId="0" applyFont="1" applyFill="1" applyBorder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3" fillId="0" borderId="0" xfId="0" applyFont="1" applyAlignment="1" applyProtection="1">
      <alignment horizontal="left" vertical="center" wrapText="1"/>
    </xf>
    <xf numFmtId="4" fontId="21" fillId="0" borderId="0" xfId="0" applyNumberFormat="1" applyFont="1" applyAlignment="1" applyProtection="1">
      <alignment horizontal="right" vertical="center"/>
    </xf>
    <xf numFmtId="4" fontId="21" fillId="0" borderId="0" xfId="0" applyNumberFormat="1" applyFont="1" applyAlignment="1" applyProtection="1">
      <alignment vertical="center"/>
    </xf>
    <xf numFmtId="0" fontId="16" fillId="0" borderId="0" xfId="0" applyFont="1" applyAlignment="1" applyProtection="1">
      <alignment horizontal="left" vertical="center" wrapText="1"/>
    </xf>
    <xf numFmtId="0" fontId="42" fillId="2" borderId="0" xfId="1" applyFont="1" applyFill="1" applyAlignment="1" applyProtection="1">
      <alignment vertical="center"/>
    </xf>
    <xf numFmtId="0" fontId="16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0" fillId="0" borderId="0" xfId="0" applyFont="1" applyBorder="1" applyAlignment="1" applyProtection="1">
      <alignment vertical="center" wrapText="1"/>
    </xf>
    <xf numFmtId="49" fontId="54" fillId="0" borderId="0" xfId="3" applyNumberFormat="1" applyFont="1" applyAlignment="1" applyProtection="1">
      <alignment horizontal="left" vertical="center" wrapText="1" shrinkToFit="1"/>
    </xf>
    <xf numFmtId="49" fontId="55" fillId="0" borderId="0" xfId="3" applyNumberFormat="1" applyFont="1" applyAlignment="1" applyProtection="1">
      <alignment horizontal="left" vertical="center" wrapText="1"/>
    </xf>
    <xf numFmtId="49" fontId="55" fillId="0" borderId="0" xfId="3" applyNumberFormat="1" applyFont="1" applyAlignment="1" applyProtection="1">
      <alignment horizontal="left" vertical="center"/>
    </xf>
    <xf numFmtId="0" fontId="56" fillId="0" borderId="0" xfId="3" applyFont="1" applyAlignment="1" applyProtection="1">
      <alignment horizontal="center" shrinkToFit="1"/>
    </xf>
    <xf numFmtId="0" fontId="56" fillId="0" borderId="0" xfId="3" applyFont="1" applyAlignment="1" applyProtection="1">
      <alignment horizontal="center"/>
    </xf>
    <xf numFmtId="0" fontId="47" fillId="0" borderId="0" xfId="2" applyFont="1" applyBorder="1" applyAlignment="1">
      <alignment horizontal="left" vertical="center" wrapText="1"/>
      <protection locked="0"/>
    </xf>
    <xf numFmtId="0" fontId="45" fillId="0" borderId="0" xfId="2" applyFont="1" applyBorder="1" applyAlignment="1">
      <alignment horizontal="center" vertical="center" wrapText="1"/>
      <protection locked="0"/>
    </xf>
    <xf numFmtId="0" fontId="46" fillId="0" borderId="33" xfId="2" applyFont="1" applyBorder="1" applyAlignment="1">
      <alignment horizontal="left" wrapText="1"/>
      <protection locked="0"/>
    </xf>
    <xf numFmtId="0" fontId="45" fillId="0" borderId="0" xfId="2" applyFont="1" applyBorder="1" applyAlignment="1">
      <alignment horizontal="center" vertical="center"/>
      <protection locked="0"/>
    </xf>
    <xf numFmtId="49" fontId="47" fillId="0" borderId="0" xfId="2" applyNumberFormat="1" applyFont="1" applyBorder="1" applyAlignment="1">
      <alignment horizontal="left" vertical="center" wrapText="1"/>
      <protection locked="0"/>
    </xf>
    <xf numFmtId="0" fontId="47" fillId="0" borderId="0" xfId="2" applyFont="1" applyBorder="1" applyAlignment="1">
      <alignment horizontal="left" vertical="top"/>
      <protection locked="0"/>
    </xf>
    <xf numFmtId="0" fontId="46" fillId="0" borderId="33" xfId="2" applyFont="1" applyBorder="1" applyAlignment="1">
      <alignment horizontal="left"/>
      <protection locked="0"/>
    </xf>
    <xf numFmtId="0" fontId="47" fillId="0" borderId="0" xfId="2" applyFont="1" applyBorder="1" applyAlignment="1">
      <alignment horizontal="left" vertical="center"/>
      <protection locked="0"/>
    </xf>
  </cellXfs>
  <cellStyles count="5">
    <cellStyle name="Hypertextový odkaz" xfId="1" builtinId="8"/>
    <cellStyle name="Normální" xfId="0" builtinId="0" customBuiltin="1"/>
    <cellStyle name="normální 2" xfId="2"/>
    <cellStyle name="normální 3" xfId="3"/>
    <cellStyle name="Styl 1" xfId="4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file:///C:\KROSplusData\System\Temp\rad25E1D.tm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file:///C:\KROSplusData\System\Temp\rad87B15.tm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file:///C:\KROSplusData\System\Temp\rad6DDAC.tm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file:///C:\KROSplusData\System\Temp\rad748C3.tm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file:///C:\KROSplusData\System\Temp\rad4198E.tm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file:///C:\KROSplusData\System\Temp\rad395D1.tm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266700</xdr:colOff>
      <xdr:row>1</xdr:row>
      <xdr:rowOff>0</xdr:rowOff>
    </xdr:to>
    <xdr:pic>
      <xdr:nvPicPr>
        <xdr:cNvPr id="2" name="rad25E1D.tmp" descr="C:\KROSplusData\System\Temp\rad25E1D.tmp">
          <a:hlinkClick xmlns:r="http://schemas.openxmlformats.org/officeDocument/2006/relationships" r:id="rId1" tooltip="http://www.pro-rozpocty.cz/software-a-data/kros-4-ocenovani-a-rizeni-stavebni-vyroby/"/>
        </xdr:cNvPr>
        <xdr:cNvPicPr>
          <a:picLocks/>
        </xdr:cNvPicPr>
      </xdr:nvPicPr>
      <xdr:blipFill>
        <a:blip xmlns:r="http://schemas.openxmlformats.org/officeDocument/2006/relationships" r:embed="rId2" r:link="rId3" cstate="print"/>
        <a:stretch>
          <a:fillRect/>
        </a:stretch>
      </xdr:blipFill>
      <xdr:spPr>
        <a:xfrm>
          <a:off x="0" y="0"/>
          <a:ext cx="266700" cy="266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56388</xdr:colOff>
      <xdr:row>1</xdr:row>
      <xdr:rowOff>0</xdr:rowOff>
    </xdr:to>
    <xdr:pic>
      <xdr:nvPicPr>
        <xdr:cNvPr id="2" name="rad87B15.tmp" descr="C:\KROSplusData\System\Temp\rad87B15.tmp">
          <a:hlinkClick xmlns:r="http://schemas.openxmlformats.org/officeDocument/2006/relationships" r:id="rId1" tooltip="http://www.pro-rozpocty.cz/software-a-data/kros-4-ocenovani-a-rizeni-stavebni-vyroby/"/>
        </xdr:cNvPr>
        <xdr:cNvPicPr>
          <a:picLocks/>
        </xdr:cNvPicPr>
      </xdr:nvPicPr>
      <xdr:blipFill>
        <a:blip xmlns:r="http://schemas.openxmlformats.org/officeDocument/2006/relationships" r:embed="rId2" r:link="rId3" cstate="print"/>
        <a:stretch>
          <a:fillRect/>
        </a:stretch>
      </xdr:blipFill>
      <xdr:spPr>
        <a:xfrm>
          <a:off x="0" y="0"/>
          <a:ext cx="225552" cy="2255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100584</xdr:colOff>
      <xdr:row>1</xdr:row>
      <xdr:rowOff>0</xdr:rowOff>
    </xdr:to>
    <xdr:pic>
      <xdr:nvPicPr>
        <xdr:cNvPr id="2" name="rad6DDAC.tmp" descr="C:\KROSplusData\System\Temp\rad6DDAC.tmp">
          <a:hlinkClick xmlns:r="http://schemas.openxmlformats.org/officeDocument/2006/relationships" r:id="rId1" tooltip="http://www.pro-rozpocty.cz/software-a-data/kros-4-ocenovani-a-rizeni-stavebni-vyroby/"/>
        </xdr:cNvPr>
        <xdr:cNvPicPr>
          <a:picLocks/>
        </xdr:cNvPicPr>
      </xdr:nvPicPr>
      <xdr:blipFill>
        <a:blip xmlns:r="http://schemas.openxmlformats.org/officeDocument/2006/relationships" r:embed="rId2" r:link="rId3" cstate="print"/>
        <a:stretch>
          <a:fillRect/>
        </a:stretch>
      </xdr:blipFill>
      <xdr:spPr>
        <a:xfrm>
          <a:off x="0" y="0"/>
          <a:ext cx="1409700" cy="22555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100584</xdr:colOff>
      <xdr:row>1</xdr:row>
      <xdr:rowOff>0</xdr:rowOff>
    </xdr:to>
    <xdr:pic>
      <xdr:nvPicPr>
        <xdr:cNvPr id="2" name="rad748C3.tmp" descr="C:\KROSplusData\System\Temp\rad748C3.tmp">
          <a:hlinkClick xmlns:r="http://schemas.openxmlformats.org/officeDocument/2006/relationships" r:id="rId1" tooltip="http://www.pro-rozpocty.cz/software-a-data/kros-4-ocenovani-a-rizeni-stavebni-vyroby/"/>
        </xdr:cNvPr>
        <xdr:cNvPicPr>
          <a:picLocks/>
        </xdr:cNvPicPr>
      </xdr:nvPicPr>
      <xdr:blipFill>
        <a:blip xmlns:r="http://schemas.openxmlformats.org/officeDocument/2006/relationships" r:embed="rId2" r:link="rId3" cstate="print"/>
        <a:stretch>
          <a:fillRect/>
        </a:stretch>
      </xdr:blipFill>
      <xdr:spPr>
        <a:xfrm>
          <a:off x="0" y="0"/>
          <a:ext cx="1409700" cy="22555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100584</xdr:colOff>
      <xdr:row>6</xdr:row>
      <xdr:rowOff>120396</xdr:rowOff>
    </xdr:to>
    <xdr:pic>
      <xdr:nvPicPr>
        <xdr:cNvPr id="2" name="rad4198E.tmp" descr="C:\KROSplusData\System\Temp\rad4198E.tmp">
          <a:hlinkClick xmlns:r="http://schemas.openxmlformats.org/officeDocument/2006/relationships" r:id="rId1" tooltip="http://www.pro-rozpocty.cz/software-a-data/kros-4-ocenovani-a-rizeni-stavebni-vyroby/"/>
        </xdr:cNvPr>
        <xdr:cNvPicPr>
          <a:picLocks/>
        </xdr:cNvPicPr>
      </xdr:nvPicPr>
      <xdr:blipFill>
        <a:blip xmlns:r="http://schemas.openxmlformats.org/officeDocument/2006/relationships" r:embed="rId2" r:link="rId3" cstate="print"/>
        <a:stretch>
          <a:fillRect/>
        </a:stretch>
      </xdr:blipFill>
      <xdr:spPr>
        <a:xfrm>
          <a:off x="0" y="0"/>
          <a:ext cx="1409700" cy="14097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225552</xdr:colOff>
      <xdr:row>0</xdr:row>
      <xdr:rowOff>225552</xdr:rowOff>
    </xdr:to>
    <xdr:pic>
      <xdr:nvPicPr>
        <xdr:cNvPr id="2" name="rad395D1.tmp" descr="C:\KROSplusData\System\Temp\rad395D1.tmp">
          <a:hlinkClick xmlns:r="http://schemas.openxmlformats.org/officeDocument/2006/relationships" r:id="rId1" tooltip="http://www.pro-rozpocty.cz/software-a-data/kros-4-ocenovani-a-rizeni-stavebni-vyroby/"/>
        </xdr:cNvPr>
        <xdr:cNvPicPr>
          <a:picLocks/>
        </xdr:cNvPicPr>
      </xdr:nvPicPr>
      <xdr:blipFill>
        <a:blip xmlns:r="http://schemas.openxmlformats.org/officeDocument/2006/relationships" r:embed="rId2" r:link="rId3" cstate="print"/>
        <a:stretch>
          <a:fillRect/>
        </a:stretch>
      </xdr:blipFill>
      <xdr:spPr>
        <a:xfrm>
          <a:off x="0" y="0"/>
          <a:ext cx="225552" cy="2255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58"/>
  <sheetViews>
    <sheetView showGridLines="0" tabSelected="1" workbookViewId="0">
      <pane ySplit="1" topLeftCell="A39" activePane="bottomLeft" state="frozen"/>
      <selection pane="bottomLeft"/>
    </sheetView>
  </sheetViews>
  <sheetFormatPr defaultRowHeight="12" x14ac:dyDescent="0.3"/>
  <cols>
    <col min="1" max="1" width="8.28515625" customWidth="1"/>
    <col min="2" max="2" width="1.7109375" customWidth="1"/>
    <col min="3" max="3" width="4.140625" customWidth="1"/>
    <col min="4" max="33" width="2.7109375" customWidth="1"/>
    <col min="34" max="34" width="3.28515625" customWidth="1"/>
    <col min="35" max="35" width="31.7109375" customWidth="1"/>
    <col min="36" max="37" width="2.42578125" customWidth="1"/>
    <col min="38" max="38" width="8.28515625" customWidth="1"/>
    <col min="39" max="39" width="3.28515625" customWidth="1"/>
    <col min="40" max="40" width="13.28515625" customWidth="1"/>
    <col min="41" max="41" width="7.42578125" customWidth="1"/>
    <col min="42" max="42" width="4.140625" customWidth="1"/>
    <col min="43" max="43" width="15.7109375" customWidth="1"/>
    <col min="44" max="44" width="13.7109375" customWidth="1"/>
    <col min="45" max="47" width="25.85546875" hidden="1" customWidth="1"/>
    <col min="48" max="52" width="21.7109375" hidden="1" customWidth="1"/>
    <col min="53" max="53" width="19.140625" hidden="1" customWidth="1"/>
    <col min="54" max="54" width="25" hidden="1" customWidth="1"/>
    <col min="55" max="56" width="19.140625" hidden="1" customWidth="1"/>
    <col min="57" max="57" width="66.42578125" customWidth="1"/>
    <col min="71" max="91" width="9.28515625" hidden="1"/>
  </cols>
  <sheetData>
    <row r="1" spans="1:74" ht="21.45" customHeight="1" x14ac:dyDescent="0.3">
      <c r="A1" s="274" t="s">
        <v>0</v>
      </c>
      <c r="B1" s="275"/>
      <c r="C1" s="275"/>
      <c r="D1" s="276" t="s">
        <v>1</v>
      </c>
      <c r="E1" s="275"/>
      <c r="F1" s="275"/>
      <c r="G1" s="275"/>
      <c r="H1" s="275"/>
      <c r="I1" s="275"/>
      <c r="J1" s="275"/>
      <c r="K1" s="273" t="s">
        <v>1716</v>
      </c>
      <c r="L1" s="273"/>
      <c r="M1" s="273"/>
      <c r="N1" s="273"/>
      <c r="O1" s="273"/>
      <c r="P1" s="273"/>
      <c r="Q1" s="273"/>
      <c r="R1" s="273"/>
      <c r="S1" s="273"/>
      <c r="T1" s="275"/>
      <c r="U1" s="275"/>
      <c r="V1" s="275"/>
      <c r="W1" s="273" t="s">
        <v>1717</v>
      </c>
      <c r="X1" s="273"/>
      <c r="Y1" s="273"/>
      <c r="Z1" s="273"/>
      <c r="AA1" s="273"/>
      <c r="AB1" s="273"/>
      <c r="AC1" s="273"/>
      <c r="AD1" s="273"/>
      <c r="AE1" s="273"/>
      <c r="AF1" s="273"/>
      <c r="AG1" s="273"/>
      <c r="AH1" s="273"/>
      <c r="AI1" s="269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5" t="s">
        <v>2</v>
      </c>
      <c r="BB1" s="15" t="s">
        <v>3</v>
      </c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T1" s="17" t="s">
        <v>4</v>
      </c>
      <c r="BU1" s="17" t="s">
        <v>4</v>
      </c>
      <c r="BV1" s="17" t="s">
        <v>5</v>
      </c>
    </row>
    <row r="2" spans="1:74" ht="36.9" customHeight="1" x14ac:dyDescent="0.3">
      <c r="AR2" s="422"/>
      <c r="AS2" s="422"/>
      <c r="AT2" s="422"/>
      <c r="AU2" s="422"/>
      <c r="AV2" s="422"/>
      <c r="AW2" s="422"/>
      <c r="AX2" s="422"/>
      <c r="AY2" s="422"/>
      <c r="AZ2" s="422"/>
      <c r="BA2" s="422"/>
      <c r="BB2" s="422"/>
      <c r="BC2" s="422"/>
      <c r="BD2" s="422"/>
      <c r="BE2" s="422"/>
      <c r="BS2" s="18" t="s">
        <v>6</v>
      </c>
      <c r="BT2" s="18" t="s">
        <v>7</v>
      </c>
    </row>
    <row r="3" spans="1:74" ht="6.9" customHeight="1" x14ac:dyDescent="0.3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1"/>
      <c r="BS3" s="18" t="s">
        <v>6</v>
      </c>
      <c r="BT3" s="18" t="s">
        <v>8</v>
      </c>
    </row>
    <row r="4" spans="1:74" ht="36.9" customHeight="1" x14ac:dyDescent="0.3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5"/>
      <c r="AS4" s="26" t="s">
        <v>10</v>
      </c>
      <c r="BE4" s="27" t="s">
        <v>11</v>
      </c>
      <c r="BS4" s="18" t="s">
        <v>12</v>
      </c>
    </row>
    <row r="5" spans="1:74" ht="14.4" customHeight="1" x14ac:dyDescent="0.3">
      <c r="B5" s="22"/>
      <c r="C5" s="23"/>
      <c r="D5" s="28" t="s">
        <v>13</v>
      </c>
      <c r="E5" s="23"/>
      <c r="F5" s="23"/>
      <c r="G5" s="23"/>
      <c r="H5" s="23"/>
      <c r="I5" s="23"/>
      <c r="J5" s="23"/>
      <c r="K5" s="425" t="s">
        <v>14</v>
      </c>
      <c r="L5" s="426"/>
      <c r="M5" s="426"/>
      <c r="N5" s="426"/>
      <c r="O5" s="426"/>
      <c r="P5" s="426"/>
      <c r="Q5" s="426"/>
      <c r="R5" s="426"/>
      <c r="S5" s="426"/>
      <c r="T5" s="426"/>
      <c r="U5" s="426"/>
      <c r="V5" s="426"/>
      <c r="W5" s="426"/>
      <c r="X5" s="426"/>
      <c r="Y5" s="426"/>
      <c r="Z5" s="426"/>
      <c r="AA5" s="426"/>
      <c r="AB5" s="426"/>
      <c r="AC5" s="426"/>
      <c r="AD5" s="426"/>
      <c r="AE5" s="426"/>
      <c r="AF5" s="426"/>
      <c r="AG5" s="426"/>
      <c r="AH5" s="426"/>
      <c r="AI5" s="426"/>
      <c r="AJ5" s="426"/>
      <c r="AK5" s="426"/>
      <c r="AL5" s="426"/>
      <c r="AM5" s="426"/>
      <c r="AN5" s="426"/>
      <c r="AO5" s="426"/>
      <c r="AP5" s="23"/>
      <c r="AQ5" s="25"/>
      <c r="BE5" s="421" t="s">
        <v>15</v>
      </c>
      <c r="BS5" s="18" t="s">
        <v>6</v>
      </c>
    </row>
    <row r="6" spans="1:74" ht="36.9" customHeight="1" x14ac:dyDescent="0.3">
      <c r="B6" s="22"/>
      <c r="C6" s="23"/>
      <c r="D6" s="30" t="s">
        <v>16</v>
      </c>
      <c r="E6" s="23"/>
      <c r="F6" s="23"/>
      <c r="G6" s="23"/>
      <c r="H6" s="23"/>
      <c r="I6" s="23"/>
      <c r="J6" s="23"/>
      <c r="K6" s="427" t="s">
        <v>17</v>
      </c>
      <c r="L6" s="426"/>
      <c r="M6" s="426"/>
      <c r="N6" s="426"/>
      <c r="O6" s="426"/>
      <c r="P6" s="426"/>
      <c r="Q6" s="426"/>
      <c r="R6" s="426"/>
      <c r="S6" s="426"/>
      <c r="T6" s="426"/>
      <c r="U6" s="426"/>
      <c r="V6" s="426"/>
      <c r="W6" s="426"/>
      <c r="X6" s="426"/>
      <c r="Y6" s="426"/>
      <c r="Z6" s="426"/>
      <c r="AA6" s="426"/>
      <c r="AB6" s="426"/>
      <c r="AC6" s="426"/>
      <c r="AD6" s="426"/>
      <c r="AE6" s="426"/>
      <c r="AF6" s="426"/>
      <c r="AG6" s="426"/>
      <c r="AH6" s="426"/>
      <c r="AI6" s="426"/>
      <c r="AJ6" s="426"/>
      <c r="AK6" s="426"/>
      <c r="AL6" s="426"/>
      <c r="AM6" s="426"/>
      <c r="AN6" s="426"/>
      <c r="AO6" s="426"/>
      <c r="AP6" s="23"/>
      <c r="AQ6" s="25"/>
      <c r="BE6" s="422"/>
      <c r="BS6" s="18" t="s">
        <v>18</v>
      </c>
    </row>
    <row r="7" spans="1:74" ht="14.4" customHeight="1" x14ac:dyDescent="0.3">
      <c r="B7" s="22"/>
      <c r="C7" s="23"/>
      <c r="D7" s="31" t="s">
        <v>19</v>
      </c>
      <c r="E7" s="23"/>
      <c r="F7" s="23"/>
      <c r="G7" s="23"/>
      <c r="H7" s="23"/>
      <c r="I7" s="23"/>
      <c r="J7" s="23"/>
      <c r="K7" s="29" t="s">
        <v>20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1" t="s">
        <v>21</v>
      </c>
      <c r="AL7" s="23"/>
      <c r="AM7" s="23"/>
      <c r="AN7" s="29" t="s">
        <v>20</v>
      </c>
      <c r="AO7" s="23"/>
      <c r="AP7" s="23"/>
      <c r="AQ7" s="25"/>
      <c r="BE7" s="422"/>
      <c r="BS7" s="18" t="s">
        <v>22</v>
      </c>
    </row>
    <row r="8" spans="1:74" ht="14.4" customHeight="1" x14ac:dyDescent="0.3">
      <c r="B8" s="22"/>
      <c r="C8" s="23"/>
      <c r="D8" s="31" t="s">
        <v>23</v>
      </c>
      <c r="E8" s="23"/>
      <c r="F8" s="23"/>
      <c r="G8" s="23"/>
      <c r="H8" s="23"/>
      <c r="I8" s="23"/>
      <c r="J8" s="23"/>
      <c r="K8" s="29" t="s">
        <v>24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1" t="s">
        <v>25</v>
      </c>
      <c r="AL8" s="23"/>
      <c r="AM8" s="23"/>
      <c r="AN8" s="32" t="s">
        <v>26</v>
      </c>
      <c r="AO8" s="23"/>
      <c r="AP8" s="23"/>
      <c r="AQ8" s="25"/>
      <c r="BE8" s="422"/>
      <c r="BS8" s="18" t="s">
        <v>27</v>
      </c>
    </row>
    <row r="9" spans="1:74" ht="14.4" customHeight="1" x14ac:dyDescent="0.3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5"/>
      <c r="BE9" s="422"/>
      <c r="BS9" s="18" t="s">
        <v>28</v>
      </c>
    </row>
    <row r="10" spans="1:74" ht="14.4" customHeight="1" x14ac:dyDescent="0.3">
      <c r="B10" s="22"/>
      <c r="C10" s="23"/>
      <c r="D10" s="31" t="s">
        <v>29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1" t="s">
        <v>30</v>
      </c>
      <c r="AL10" s="23"/>
      <c r="AM10" s="23"/>
      <c r="AN10" s="29" t="s">
        <v>20</v>
      </c>
      <c r="AO10" s="23"/>
      <c r="AP10" s="23"/>
      <c r="AQ10" s="25"/>
      <c r="BE10" s="422"/>
      <c r="BS10" s="18" t="s">
        <v>18</v>
      </c>
    </row>
    <row r="11" spans="1:74" ht="18.45" customHeight="1" x14ac:dyDescent="0.3">
      <c r="B11" s="22"/>
      <c r="C11" s="23"/>
      <c r="D11" s="23"/>
      <c r="E11" s="29" t="s">
        <v>31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1" t="s">
        <v>32</v>
      </c>
      <c r="AL11" s="23"/>
      <c r="AM11" s="23"/>
      <c r="AN11" s="29" t="s">
        <v>20</v>
      </c>
      <c r="AO11" s="23"/>
      <c r="AP11" s="23"/>
      <c r="AQ11" s="25"/>
      <c r="BE11" s="422"/>
      <c r="BS11" s="18" t="s">
        <v>18</v>
      </c>
    </row>
    <row r="12" spans="1:74" ht="6.9" customHeight="1" x14ac:dyDescent="0.3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5"/>
      <c r="BE12" s="422"/>
      <c r="BS12" s="18" t="s">
        <v>18</v>
      </c>
    </row>
    <row r="13" spans="1:74" ht="14.4" customHeight="1" x14ac:dyDescent="0.3">
      <c r="B13" s="22"/>
      <c r="C13" s="23"/>
      <c r="D13" s="31" t="s">
        <v>33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1" t="s">
        <v>30</v>
      </c>
      <c r="AL13" s="23"/>
      <c r="AM13" s="23"/>
      <c r="AN13" s="33" t="s">
        <v>34</v>
      </c>
      <c r="AO13" s="23"/>
      <c r="AP13" s="23"/>
      <c r="AQ13" s="25"/>
      <c r="BE13" s="422"/>
      <c r="BS13" s="18" t="s">
        <v>18</v>
      </c>
    </row>
    <row r="14" spans="1:74" ht="13.2" x14ac:dyDescent="0.3">
      <c r="B14" s="22"/>
      <c r="C14" s="23"/>
      <c r="D14" s="23"/>
      <c r="E14" s="428" t="s">
        <v>34</v>
      </c>
      <c r="F14" s="426"/>
      <c r="G14" s="426"/>
      <c r="H14" s="426"/>
      <c r="I14" s="426"/>
      <c r="J14" s="426"/>
      <c r="K14" s="426"/>
      <c r="L14" s="426"/>
      <c r="M14" s="426"/>
      <c r="N14" s="426"/>
      <c r="O14" s="426"/>
      <c r="P14" s="426"/>
      <c r="Q14" s="426"/>
      <c r="R14" s="426"/>
      <c r="S14" s="426"/>
      <c r="T14" s="426"/>
      <c r="U14" s="426"/>
      <c r="V14" s="426"/>
      <c r="W14" s="426"/>
      <c r="X14" s="426"/>
      <c r="Y14" s="426"/>
      <c r="Z14" s="426"/>
      <c r="AA14" s="426"/>
      <c r="AB14" s="426"/>
      <c r="AC14" s="426"/>
      <c r="AD14" s="426"/>
      <c r="AE14" s="426"/>
      <c r="AF14" s="426"/>
      <c r="AG14" s="426"/>
      <c r="AH14" s="426"/>
      <c r="AI14" s="426"/>
      <c r="AJ14" s="426"/>
      <c r="AK14" s="31" t="s">
        <v>32</v>
      </c>
      <c r="AL14" s="23"/>
      <c r="AM14" s="23"/>
      <c r="AN14" s="33" t="s">
        <v>34</v>
      </c>
      <c r="AO14" s="23"/>
      <c r="AP14" s="23"/>
      <c r="AQ14" s="25"/>
      <c r="BE14" s="422"/>
      <c r="BS14" s="18" t="s">
        <v>18</v>
      </c>
    </row>
    <row r="15" spans="1:74" ht="6.9" customHeight="1" x14ac:dyDescent="0.3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5"/>
      <c r="BE15" s="422"/>
      <c r="BS15" s="18" t="s">
        <v>4</v>
      </c>
    </row>
    <row r="16" spans="1:74" ht="14.4" customHeight="1" x14ac:dyDescent="0.3">
      <c r="B16" s="22"/>
      <c r="C16" s="23"/>
      <c r="D16" s="31" t="s">
        <v>35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1" t="s">
        <v>30</v>
      </c>
      <c r="AL16" s="23"/>
      <c r="AM16" s="23"/>
      <c r="AN16" s="29" t="s">
        <v>20</v>
      </c>
      <c r="AO16" s="23"/>
      <c r="AP16" s="23"/>
      <c r="AQ16" s="25"/>
      <c r="BE16" s="422"/>
      <c r="BS16" s="18" t="s">
        <v>4</v>
      </c>
    </row>
    <row r="17" spans="2:71" ht="18.45" customHeight="1" x14ac:dyDescent="0.3">
      <c r="B17" s="22"/>
      <c r="C17" s="23"/>
      <c r="D17" s="23"/>
      <c r="E17" s="29" t="s">
        <v>36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1" t="s">
        <v>32</v>
      </c>
      <c r="AL17" s="23"/>
      <c r="AM17" s="23"/>
      <c r="AN17" s="29" t="s">
        <v>20</v>
      </c>
      <c r="AO17" s="23"/>
      <c r="AP17" s="23"/>
      <c r="AQ17" s="25"/>
      <c r="BE17" s="422"/>
      <c r="BS17" s="18" t="s">
        <v>37</v>
      </c>
    </row>
    <row r="18" spans="2:71" ht="6.9" customHeight="1" x14ac:dyDescent="0.3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5"/>
      <c r="BE18" s="422"/>
      <c r="BS18" s="18" t="s">
        <v>6</v>
      </c>
    </row>
    <row r="19" spans="2:71" ht="14.4" customHeight="1" x14ac:dyDescent="0.3">
      <c r="B19" s="22"/>
      <c r="C19" s="23"/>
      <c r="D19" s="31" t="s">
        <v>38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5"/>
      <c r="BE19" s="422"/>
      <c r="BS19" s="18" t="s">
        <v>6</v>
      </c>
    </row>
    <row r="20" spans="2:71" ht="22.5" customHeight="1" x14ac:dyDescent="0.3">
      <c r="B20" s="22"/>
      <c r="C20" s="23"/>
      <c r="D20" s="23"/>
      <c r="E20" s="429" t="s">
        <v>20</v>
      </c>
      <c r="F20" s="426"/>
      <c r="G20" s="426"/>
      <c r="H20" s="426"/>
      <c r="I20" s="426"/>
      <c r="J20" s="426"/>
      <c r="K20" s="426"/>
      <c r="L20" s="426"/>
      <c r="M20" s="426"/>
      <c r="N20" s="426"/>
      <c r="O20" s="426"/>
      <c r="P20" s="426"/>
      <c r="Q20" s="426"/>
      <c r="R20" s="426"/>
      <c r="S20" s="426"/>
      <c r="T20" s="426"/>
      <c r="U20" s="426"/>
      <c r="V20" s="426"/>
      <c r="W20" s="426"/>
      <c r="X20" s="426"/>
      <c r="Y20" s="426"/>
      <c r="Z20" s="426"/>
      <c r="AA20" s="426"/>
      <c r="AB20" s="426"/>
      <c r="AC20" s="426"/>
      <c r="AD20" s="426"/>
      <c r="AE20" s="426"/>
      <c r="AF20" s="426"/>
      <c r="AG20" s="426"/>
      <c r="AH20" s="426"/>
      <c r="AI20" s="426"/>
      <c r="AJ20" s="426"/>
      <c r="AK20" s="426"/>
      <c r="AL20" s="426"/>
      <c r="AM20" s="426"/>
      <c r="AN20" s="426"/>
      <c r="AO20" s="23"/>
      <c r="AP20" s="23"/>
      <c r="AQ20" s="25"/>
      <c r="BE20" s="422"/>
      <c r="BS20" s="18" t="s">
        <v>4</v>
      </c>
    </row>
    <row r="21" spans="2:71" ht="6.9" customHeight="1" x14ac:dyDescent="0.3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5"/>
      <c r="BE21" s="422"/>
    </row>
    <row r="22" spans="2:71" ht="6.9" customHeight="1" x14ac:dyDescent="0.3">
      <c r="B22" s="22"/>
      <c r="C22" s="23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23"/>
      <c r="AQ22" s="25"/>
      <c r="BE22" s="422"/>
    </row>
    <row r="23" spans="2:71" s="1" customFormat="1" ht="25.95" customHeight="1" x14ac:dyDescent="0.3">
      <c r="B23" s="35"/>
      <c r="C23" s="36"/>
      <c r="D23" s="37" t="s">
        <v>39</v>
      </c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430">
        <f>ROUND(AG51,2)</f>
        <v>0</v>
      </c>
      <c r="AL23" s="431"/>
      <c r="AM23" s="431"/>
      <c r="AN23" s="431"/>
      <c r="AO23" s="431"/>
      <c r="AP23" s="36"/>
      <c r="AQ23" s="39"/>
      <c r="BE23" s="423"/>
    </row>
    <row r="24" spans="2:71" s="1" customFormat="1" ht="6.9" customHeight="1" x14ac:dyDescent="0.3">
      <c r="B24" s="35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9"/>
      <c r="BE24" s="423"/>
    </row>
    <row r="25" spans="2:71" s="1" customFormat="1" x14ac:dyDescent="0.3">
      <c r="B25" s="35"/>
      <c r="C25" s="36"/>
      <c r="D25" s="36"/>
      <c r="E25" s="36"/>
      <c r="F25" s="36"/>
      <c r="G25" s="36"/>
      <c r="H25" s="36"/>
      <c r="I25" s="36"/>
      <c r="J25" s="36"/>
      <c r="K25" s="36"/>
      <c r="L25" s="432" t="s">
        <v>40</v>
      </c>
      <c r="M25" s="433"/>
      <c r="N25" s="433"/>
      <c r="O25" s="433"/>
      <c r="P25" s="36"/>
      <c r="Q25" s="36"/>
      <c r="R25" s="36"/>
      <c r="S25" s="36"/>
      <c r="T25" s="36"/>
      <c r="U25" s="36"/>
      <c r="V25" s="36"/>
      <c r="W25" s="432" t="s">
        <v>41</v>
      </c>
      <c r="X25" s="433"/>
      <c r="Y25" s="433"/>
      <c r="Z25" s="433"/>
      <c r="AA25" s="433"/>
      <c r="AB25" s="433"/>
      <c r="AC25" s="433"/>
      <c r="AD25" s="433"/>
      <c r="AE25" s="433"/>
      <c r="AF25" s="36"/>
      <c r="AG25" s="36"/>
      <c r="AH25" s="36"/>
      <c r="AI25" s="36"/>
      <c r="AJ25" s="36"/>
      <c r="AK25" s="432" t="s">
        <v>42</v>
      </c>
      <c r="AL25" s="433"/>
      <c r="AM25" s="433"/>
      <c r="AN25" s="433"/>
      <c r="AO25" s="433"/>
      <c r="AP25" s="36"/>
      <c r="AQ25" s="39"/>
      <c r="BE25" s="423"/>
    </row>
    <row r="26" spans="2:71" s="2" customFormat="1" ht="14.4" customHeight="1" x14ac:dyDescent="0.3">
      <c r="B26" s="41"/>
      <c r="C26" s="42"/>
      <c r="D26" s="43" t="s">
        <v>43</v>
      </c>
      <c r="E26" s="42"/>
      <c r="F26" s="43" t="s">
        <v>44</v>
      </c>
      <c r="G26" s="42"/>
      <c r="H26" s="42"/>
      <c r="I26" s="42"/>
      <c r="J26" s="42"/>
      <c r="K26" s="42"/>
      <c r="L26" s="434">
        <v>0.21</v>
      </c>
      <c r="M26" s="435"/>
      <c r="N26" s="435"/>
      <c r="O26" s="435"/>
      <c r="P26" s="42"/>
      <c r="Q26" s="42"/>
      <c r="R26" s="42"/>
      <c r="S26" s="42"/>
      <c r="T26" s="42"/>
      <c r="U26" s="42"/>
      <c r="V26" s="42"/>
      <c r="W26" s="436">
        <f>ROUND(AZ51,2)</f>
        <v>0</v>
      </c>
      <c r="X26" s="435"/>
      <c r="Y26" s="435"/>
      <c r="Z26" s="435"/>
      <c r="AA26" s="435"/>
      <c r="AB26" s="435"/>
      <c r="AC26" s="435"/>
      <c r="AD26" s="435"/>
      <c r="AE26" s="435"/>
      <c r="AF26" s="42"/>
      <c r="AG26" s="42"/>
      <c r="AH26" s="42"/>
      <c r="AI26" s="42"/>
      <c r="AJ26" s="42"/>
      <c r="AK26" s="436">
        <f>ROUND(AV51,2)</f>
        <v>0</v>
      </c>
      <c r="AL26" s="435"/>
      <c r="AM26" s="435"/>
      <c r="AN26" s="435"/>
      <c r="AO26" s="435"/>
      <c r="AP26" s="42"/>
      <c r="AQ26" s="44"/>
      <c r="BE26" s="424"/>
    </row>
    <row r="27" spans="2:71" s="2" customFormat="1" ht="14.4" customHeight="1" x14ac:dyDescent="0.3">
      <c r="B27" s="41"/>
      <c r="C27" s="42"/>
      <c r="D27" s="42"/>
      <c r="E27" s="42"/>
      <c r="F27" s="43" t="s">
        <v>45</v>
      </c>
      <c r="G27" s="42"/>
      <c r="H27" s="42"/>
      <c r="I27" s="42"/>
      <c r="J27" s="42"/>
      <c r="K27" s="42"/>
      <c r="L27" s="434">
        <v>0.15</v>
      </c>
      <c r="M27" s="435"/>
      <c r="N27" s="435"/>
      <c r="O27" s="435"/>
      <c r="P27" s="42"/>
      <c r="Q27" s="42"/>
      <c r="R27" s="42"/>
      <c r="S27" s="42"/>
      <c r="T27" s="42"/>
      <c r="U27" s="42"/>
      <c r="V27" s="42"/>
      <c r="W27" s="436">
        <f>ROUND(BA51,2)</f>
        <v>0</v>
      </c>
      <c r="X27" s="435"/>
      <c r="Y27" s="435"/>
      <c r="Z27" s="435"/>
      <c r="AA27" s="435"/>
      <c r="AB27" s="435"/>
      <c r="AC27" s="435"/>
      <c r="AD27" s="435"/>
      <c r="AE27" s="435"/>
      <c r="AF27" s="42"/>
      <c r="AG27" s="42"/>
      <c r="AH27" s="42"/>
      <c r="AI27" s="42"/>
      <c r="AJ27" s="42"/>
      <c r="AK27" s="436">
        <f>ROUND(AW51,2)</f>
        <v>0</v>
      </c>
      <c r="AL27" s="435"/>
      <c r="AM27" s="435"/>
      <c r="AN27" s="435"/>
      <c r="AO27" s="435"/>
      <c r="AP27" s="42"/>
      <c r="AQ27" s="44"/>
      <c r="BE27" s="424"/>
    </row>
    <row r="28" spans="2:71" s="2" customFormat="1" ht="14.4" hidden="1" customHeight="1" x14ac:dyDescent="0.3">
      <c r="B28" s="41"/>
      <c r="C28" s="42"/>
      <c r="D28" s="42"/>
      <c r="E28" s="42"/>
      <c r="F28" s="43" t="s">
        <v>46</v>
      </c>
      <c r="G28" s="42"/>
      <c r="H28" s="42"/>
      <c r="I28" s="42"/>
      <c r="J28" s="42"/>
      <c r="K28" s="42"/>
      <c r="L28" s="434">
        <v>0.21</v>
      </c>
      <c r="M28" s="435"/>
      <c r="N28" s="435"/>
      <c r="O28" s="435"/>
      <c r="P28" s="42"/>
      <c r="Q28" s="42"/>
      <c r="R28" s="42"/>
      <c r="S28" s="42"/>
      <c r="T28" s="42"/>
      <c r="U28" s="42"/>
      <c r="V28" s="42"/>
      <c r="W28" s="436">
        <f>ROUND(BB51,2)</f>
        <v>0</v>
      </c>
      <c r="X28" s="435"/>
      <c r="Y28" s="435"/>
      <c r="Z28" s="435"/>
      <c r="AA28" s="435"/>
      <c r="AB28" s="435"/>
      <c r="AC28" s="435"/>
      <c r="AD28" s="435"/>
      <c r="AE28" s="435"/>
      <c r="AF28" s="42"/>
      <c r="AG28" s="42"/>
      <c r="AH28" s="42"/>
      <c r="AI28" s="42"/>
      <c r="AJ28" s="42"/>
      <c r="AK28" s="436">
        <v>0</v>
      </c>
      <c r="AL28" s="435"/>
      <c r="AM28" s="435"/>
      <c r="AN28" s="435"/>
      <c r="AO28" s="435"/>
      <c r="AP28" s="42"/>
      <c r="AQ28" s="44"/>
      <c r="BE28" s="424"/>
    </row>
    <row r="29" spans="2:71" s="2" customFormat="1" ht="14.4" hidden="1" customHeight="1" x14ac:dyDescent="0.3">
      <c r="B29" s="41"/>
      <c r="C29" s="42"/>
      <c r="D29" s="42"/>
      <c r="E29" s="42"/>
      <c r="F29" s="43" t="s">
        <v>47</v>
      </c>
      <c r="G29" s="42"/>
      <c r="H29" s="42"/>
      <c r="I29" s="42"/>
      <c r="J29" s="42"/>
      <c r="K29" s="42"/>
      <c r="L29" s="434">
        <v>0.15</v>
      </c>
      <c r="M29" s="435"/>
      <c r="N29" s="435"/>
      <c r="O29" s="435"/>
      <c r="P29" s="42"/>
      <c r="Q29" s="42"/>
      <c r="R29" s="42"/>
      <c r="S29" s="42"/>
      <c r="T29" s="42"/>
      <c r="U29" s="42"/>
      <c r="V29" s="42"/>
      <c r="W29" s="436">
        <f>ROUND(BC51,2)</f>
        <v>0</v>
      </c>
      <c r="X29" s="435"/>
      <c r="Y29" s="435"/>
      <c r="Z29" s="435"/>
      <c r="AA29" s="435"/>
      <c r="AB29" s="435"/>
      <c r="AC29" s="435"/>
      <c r="AD29" s="435"/>
      <c r="AE29" s="435"/>
      <c r="AF29" s="42"/>
      <c r="AG29" s="42"/>
      <c r="AH29" s="42"/>
      <c r="AI29" s="42"/>
      <c r="AJ29" s="42"/>
      <c r="AK29" s="436">
        <v>0</v>
      </c>
      <c r="AL29" s="435"/>
      <c r="AM29" s="435"/>
      <c r="AN29" s="435"/>
      <c r="AO29" s="435"/>
      <c r="AP29" s="42"/>
      <c r="AQ29" s="44"/>
      <c r="BE29" s="424"/>
    </row>
    <row r="30" spans="2:71" s="2" customFormat="1" ht="14.4" hidden="1" customHeight="1" x14ac:dyDescent="0.3">
      <c r="B30" s="41"/>
      <c r="C30" s="42"/>
      <c r="D30" s="42"/>
      <c r="E30" s="42"/>
      <c r="F30" s="43" t="s">
        <v>48</v>
      </c>
      <c r="G30" s="42"/>
      <c r="H30" s="42"/>
      <c r="I30" s="42"/>
      <c r="J30" s="42"/>
      <c r="K30" s="42"/>
      <c r="L30" s="434">
        <v>0</v>
      </c>
      <c r="M30" s="435"/>
      <c r="N30" s="435"/>
      <c r="O30" s="435"/>
      <c r="P30" s="42"/>
      <c r="Q30" s="42"/>
      <c r="R30" s="42"/>
      <c r="S30" s="42"/>
      <c r="T30" s="42"/>
      <c r="U30" s="42"/>
      <c r="V30" s="42"/>
      <c r="W30" s="436">
        <f>ROUND(BD51,2)</f>
        <v>0</v>
      </c>
      <c r="X30" s="435"/>
      <c r="Y30" s="435"/>
      <c r="Z30" s="435"/>
      <c r="AA30" s="435"/>
      <c r="AB30" s="435"/>
      <c r="AC30" s="435"/>
      <c r="AD30" s="435"/>
      <c r="AE30" s="435"/>
      <c r="AF30" s="42"/>
      <c r="AG30" s="42"/>
      <c r="AH30" s="42"/>
      <c r="AI30" s="42"/>
      <c r="AJ30" s="42"/>
      <c r="AK30" s="436">
        <v>0</v>
      </c>
      <c r="AL30" s="435"/>
      <c r="AM30" s="435"/>
      <c r="AN30" s="435"/>
      <c r="AO30" s="435"/>
      <c r="AP30" s="42"/>
      <c r="AQ30" s="44"/>
      <c r="BE30" s="424"/>
    </row>
    <row r="31" spans="2:71" s="1" customFormat="1" ht="6.9" customHeight="1" x14ac:dyDescent="0.3">
      <c r="B31" s="35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9"/>
      <c r="BE31" s="423"/>
    </row>
    <row r="32" spans="2:71" s="1" customFormat="1" ht="25.95" customHeight="1" x14ac:dyDescent="0.3">
      <c r="B32" s="35"/>
      <c r="C32" s="45"/>
      <c r="D32" s="46" t="s">
        <v>49</v>
      </c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8" t="s">
        <v>50</v>
      </c>
      <c r="U32" s="47"/>
      <c r="V32" s="47"/>
      <c r="W32" s="47"/>
      <c r="X32" s="437" t="s">
        <v>51</v>
      </c>
      <c r="Y32" s="438"/>
      <c r="Z32" s="438"/>
      <c r="AA32" s="438"/>
      <c r="AB32" s="438"/>
      <c r="AC32" s="47"/>
      <c r="AD32" s="47"/>
      <c r="AE32" s="47"/>
      <c r="AF32" s="47"/>
      <c r="AG32" s="47"/>
      <c r="AH32" s="47"/>
      <c r="AI32" s="47"/>
      <c r="AJ32" s="47"/>
      <c r="AK32" s="439">
        <f>SUM(AK23:AK30)</f>
        <v>0</v>
      </c>
      <c r="AL32" s="438"/>
      <c r="AM32" s="438"/>
      <c r="AN32" s="438"/>
      <c r="AO32" s="440"/>
      <c r="AP32" s="45"/>
      <c r="AQ32" s="49"/>
      <c r="BE32" s="423"/>
    </row>
    <row r="33" spans="2:56" s="1" customFormat="1" ht="6.9" customHeight="1" x14ac:dyDescent="0.3">
      <c r="B33" s="35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9"/>
    </row>
    <row r="34" spans="2:56" s="1" customFormat="1" ht="6.9" customHeight="1" x14ac:dyDescent="0.3">
      <c r="B34" s="50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2"/>
    </row>
    <row r="38" spans="2:56" s="1" customFormat="1" ht="6.9" customHeight="1" x14ac:dyDescent="0.3">
      <c r="B38" s="53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5"/>
    </row>
    <row r="39" spans="2:56" s="1" customFormat="1" ht="36.9" customHeight="1" x14ac:dyDescent="0.3">
      <c r="B39" s="35"/>
      <c r="C39" s="56" t="s">
        <v>52</v>
      </c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5"/>
    </row>
    <row r="40" spans="2:56" s="1" customFormat="1" ht="6.9" customHeight="1" x14ac:dyDescent="0.3">
      <c r="B40" s="35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5"/>
    </row>
    <row r="41" spans="2:56" s="3" customFormat="1" ht="14.4" customHeight="1" x14ac:dyDescent="0.3">
      <c r="B41" s="58"/>
      <c r="C41" s="59" t="s">
        <v>13</v>
      </c>
      <c r="D41" s="60"/>
      <c r="E41" s="60"/>
      <c r="F41" s="60"/>
      <c r="G41" s="60"/>
      <c r="H41" s="60"/>
      <c r="I41" s="60"/>
      <c r="J41" s="60"/>
      <c r="K41" s="60"/>
      <c r="L41" s="60" t="str">
        <f>K5</f>
        <v>PHADED</v>
      </c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60"/>
      <c r="AR41" s="61"/>
    </row>
    <row r="42" spans="2:56" s="4" customFormat="1" ht="36.9" customHeight="1" x14ac:dyDescent="0.3">
      <c r="B42" s="62"/>
      <c r="C42" s="63" t="s">
        <v>16</v>
      </c>
      <c r="D42" s="64"/>
      <c r="E42" s="64"/>
      <c r="F42" s="64"/>
      <c r="G42" s="64"/>
      <c r="H42" s="64"/>
      <c r="I42" s="64"/>
      <c r="J42" s="64"/>
      <c r="K42" s="64"/>
      <c r="L42" s="441" t="str">
        <f>K6</f>
        <v>VUZ Dědina - rekonstrukce sociálních zařízení a vstupního schodiště</v>
      </c>
      <c r="M42" s="442"/>
      <c r="N42" s="442"/>
      <c r="O42" s="442"/>
      <c r="P42" s="442"/>
      <c r="Q42" s="442"/>
      <c r="R42" s="442"/>
      <c r="S42" s="442"/>
      <c r="T42" s="442"/>
      <c r="U42" s="442"/>
      <c r="V42" s="442"/>
      <c r="W42" s="442"/>
      <c r="X42" s="442"/>
      <c r="Y42" s="442"/>
      <c r="Z42" s="442"/>
      <c r="AA42" s="442"/>
      <c r="AB42" s="442"/>
      <c r="AC42" s="442"/>
      <c r="AD42" s="442"/>
      <c r="AE42" s="442"/>
      <c r="AF42" s="442"/>
      <c r="AG42" s="442"/>
      <c r="AH42" s="442"/>
      <c r="AI42" s="442"/>
      <c r="AJ42" s="442"/>
      <c r="AK42" s="442"/>
      <c r="AL42" s="442"/>
      <c r="AM42" s="442"/>
      <c r="AN42" s="442"/>
      <c r="AO42" s="442"/>
      <c r="AP42" s="64"/>
      <c r="AQ42" s="64"/>
      <c r="AR42" s="65"/>
    </row>
    <row r="43" spans="2:56" s="1" customFormat="1" ht="6.9" customHeight="1" x14ac:dyDescent="0.3">
      <c r="B43" s="35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5"/>
    </row>
    <row r="44" spans="2:56" s="1" customFormat="1" ht="13.2" x14ac:dyDescent="0.3">
      <c r="B44" s="35"/>
      <c r="C44" s="59" t="s">
        <v>23</v>
      </c>
      <c r="D44" s="57"/>
      <c r="E44" s="57"/>
      <c r="F44" s="57"/>
      <c r="G44" s="57"/>
      <c r="H44" s="57"/>
      <c r="I44" s="57"/>
      <c r="J44" s="57"/>
      <c r="K44" s="57"/>
      <c r="L44" s="66" t="str">
        <f>IF(K8="","",K8)</f>
        <v>VUZ Dědina,Pilotů 217,Praha 6</v>
      </c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9" t="s">
        <v>25</v>
      </c>
      <c r="AJ44" s="57"/>
      <c r="AK44" s="57"/>
      <c r="AL44" s="57"/>
      <c r="AM44" s="443" t="str">
        <f>IF(AN8= "","",AN8)</f>
        <v>28.11.2016</v>
      </c>
      <c r="AN44" s="444"/>
      <c r="AO44" s="57"/>
      <c r="AP44" s="57"/>
      <c r="AQ44" s="57"/>
      <c r="AR44" s="55"/>
    </row>
    <row r="45" spans="2:56" s="1" customFormat="1" ht="6.9" customHeight="1" x14ac:dyDescent="0.3">
      <c r="B45" s="35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5"/>
    </row>
    <row r="46" spans="2:56" s="1" customFormat="1" ht="13.2" x14ac:dyDescent="0.3">
      <c r="B46" s="35"/>
      <c r="C46" s="59" t="s">
        <v>29</v>
      </c>
      <c r="D46" s="57"/>
      <c r="E46" s="57"/>
      <c r="F46" s="57"/>
      <c r="G46" s="57"/>
      <c r="H46" s="57"/>
      <c r="I46" s="57"/>
      <c r="J46" s="57"/>
      <c r="K46" s="57"/>
      <c r="L46" s="60" t="str">
        <f>IF(E11= "","",E11)</f>
        <v>ARMÁDNÍ SERVISNÍ p.o.,Podbabská 1589/1,Praha 6</v>
      </c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9" t="s">
        <v>35</v>
      </c>
      <c r="AJ46" s="57"/>
      <c r="AK46" s="57"/>
      <c r="AL46" s="57"/>
      <c r="AM46" s="445" t="str">
        <f>IF(E17="","",E17)</f>
        <v>B K N, spol. s r.o., Vladislavova 29/I,Vysoké Mýto</v>
      </c>
      <c r="AN46" s="444"/>
      <c r="AO46" s="444"/>
      <c r="AP46" s="444"/>
      <c r="AQ46" s="57"/>
      <c r="AR46" s="55"/>
      <c r="AS46" s="446" t="s">
        <v>53</v>
      </c>
      <c r="AT46" s="447"/>
      <c r="AU46" s="68"/>
      <c r="AV46" s="68"/>
      <c r="AW46" s="68"/>
      <c r="AX46" s="68"/>
      <c r="AY46" s="68"/>
      <c r="AZ46" s="68"/>
      <c r="BA46" s="68"/>
      <c r="BB46" s="68"/>
      <c r="BC46" s="68"/>
      <c r="BD46" s="69"/>
    </row>
    <row r="47" spans="2:56" s="1" customFormat="1" ht="13.2" x14ac:dyDescent="0.3">
      <c r="B47" s="35"/>
      <c r="C47" s="59" t="s">
        <v>33</v>
      </c>
      <c r="D47" s="57"/>
      <c r="E47" s="57"/>
      <c r="F47" s="57"/>
      <c r="G47" s="57"/>
      <c r="H47" s="57"/>
      <c r="I47" s="57"/>
      <c r="J47" s="57"/>
      <c r="K47" s="57"/>
      <c r="L47" s="60" t="str">
        <f>IF(E14= "Vyplň údaj","",E14)</f>
        <v/>
      </c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5"/>
      <c r="AS47" s="448"/>
      <c r="AT47" s="449"/>
      <c r="AU47" s="70"/>
      <c r="AV47" s="70"/>
      <c r="AW47" s="70"/>
      <c r="AX47" s="70"/>
      <c r="AY47" s="70"/>
      <c r="AZ47" s="70"/>
      <c r="BA47" s="70"/>
      <c r="BB47" s="70"/>
      <c r="BC47" s="70"/>
      <c r="BD47" s="71"/>
    </row>
    <row r="48" spans="2:56" s="1" customFormat="1" ht="10.95" customHeight="1" x14ac:dyDescent="0.3">
      <c r="B48" s="35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57"/>
      <c r="AN48" s="57"/>
      <c r="AO48" s="57"/>
      <c r="AP48" s="57"/>
      <c r="AQ48" s="57"/>
      <c r="AR48" s="55"/>
      <c r="AS48" s="450"/>
      <c r="AT48" s="433"/>
      <c r="AU48" s="36"/>
      <c r="AV48" s="36"/>
      <c r="AW48" s="36"/>
      <c r="AX48" s="36"/>
      <c r="AY48" s="36"/>
      <c r="AZ48" s="36"/>
      <c r="BA48" s="36"/>
      <c r="BB48" s="36"/>
      <c r="BC48" s="36"/>
      <c r="BD48" s="73"/>
    </row>
    <row r="49" spans="1:91" s="1" customFormat="1" ht="29.25" customHeight="1" x14ac:dyDescent="0.3">
      <c r="B49" s="35"/>
      <c r="C49" s="451" t="s">
        <v>54</v>
      </c>
      <c r="D49" s="452"/>
      <c r="E49" s="452"/>
      <c r="F49" s="452"/>
      <c r="G49" s="452"/>
      <c r="H49" s="74"/>
      <c r="I49" s="453" t="s">
        <v>55</v>
      </c>
      <c r="J49" s="452"/>
      <c r="K49" s="452"/>
      <c r="L49" s="452"/>
      <c r="M49" s="452"/>
      <c r="N49" s="452"/>
      <c r="O49" s="452"/>
      <c r="P49" s="452"/>
      <c r="Q49" s="452"/>
      <c r="R49" s="452"/>
      <c r="S49" s="452"/>
      <c r="T49" s="452"/>
      <c r="U49" s="452"/>
      <c r="V49" s="452"/>
      <c r="W49" s="452"/>
      <c r="X49" s="452"/>
      <c r="Y49" s="452"/>
      <c r="Z49" s="452"/>
      <c r="AA49" s="452"/>
      <c r="AB49" s="452"/>
      <c r="AC49" s="452"/>
      <c r="AD49" s="452"/>
      <c r="AE49" s="452"/>
      <c r="AF49" s="452"/>
      <c r="AG49" s="454" t="s">
        <v>56</v>
      </c>
      <c r="AH49" s="452"/>
      <c r="AI49" s="452"/>
      <c r="AJ49" s="452"/>
      <c r="AK49" s="452"/>
      <c r="AL49" s="452"/>
      <c r="AM49" s="452"/>
      <c r="AN49" s="453" t="s">
        <v>57</v>
      </c>
      <c r="AO49" s="452"/>
      <c r="AP49" s="452"/>
      <c r="AQ49" s="75" t="s">
        <v>58</v>
      </c>
      <c r="AR49" s="55"/>
      <c r="AS49" s="76" t="s">
        <v>59</v>
      </c>
      <c r="AT49" s="77" t="s">
        <v>60</v>
      </c>
      <c r="AU49" s="77" t="s">
        <v>61</v>
      </c>
      <c r="AV49" s="77" t="s">
        <v>62</v>
      </c>
      <c r="AW49" s="77" t="s">
        <v>63</v>
      </c>
      <c r="AX49" s="77" t="s">
        <v>64</v>
      </c>
      <c r="AY49" s="77" t="s">
        <v>65</v>
      </c>
      <c r="AZ49" s="77" t="s">
        <v>66</v>
      </c>
      <c r="BA49" s="77" t="s">
        <v>67</v>
      </c>
      <c r="BB49" s="77" t="s">
        <v>68</v>
      </c>
      <c r="BC49" s="77" t="s">
        <v>69</v>
      </c>
      <c r="BD49" s="78" t="s">
        <v>70</v>
      </c>
    </row>
    <row r="50" spans="1:91" s="1" customFormat="1" ht="10.95" customHeight="1" x14ac:dyDescent="0.3">
      <c r="B50" s="35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7"/>
      <c r="AK50" s="57"/>
      <c r="AL50" s="57"/>
      <c r="AM50" s="57"/>
      <c r="AN50" s="57"/>
      <c r="AO50" s="57"/>
      <c r="AP50" s="57"/>
      <c r="AQ50" s="57"/>
      <c r="AR50" s="55"/>
      <c r="AS50" s="79"/>
      <c r="AT50" s="80"/>
      <c r="AU50" s="80"/>
      <c r="AV50" s="80"/>
      <c r="AW50" s="80"/>
      <c r="AX50" s="80"/>
      <c r="AY50" s="80"/>
      <c r="AZ50" s="80"/>
      <c r="BA50" s="80"/>
      <c r="BB50" s="80"/>
      <c r="BC50" s="80"/>
      <c r="BD50" s="81"/>
    </row>
    <row r="51" spans="1:91" s="4" customFormat="1" ht="32.4" customHeight="1" x14ac:dyDescent="0.3">
      <c r="B51" s="62"/>
      <c r="C51" s="82" t="s">
        <v>71</v>
      </c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458">
        <f>ROUND(SUM(AG52:AG56),2)</f>
        <v>0</v>
      </c>
      <c r="AH51" s="458"/>
      <c r="AI51" s="458"/>
      <c r="AJ51" s="458"/>
      <c r="AK51" s="458"/>
      <c r="AL51" s="458"/>
      <c r="AM51" s="458"/>
      <c r="AN51" s="459">
        <f t="shared" ref="AN51:AN56" si="0">SUM(AG51,AT51)</f>
        <v>0</v>
      </c>
      <c r="AO51" s="459"/>
      <c r="AP51" s="459"/>
      <c r="AQ51" s="84" t="s">
        <v>20</v>
      </c>
      <c r="AR51" s="65"/>
      <c r="AS51" s="85">
        <f>ROUND(SUM(AS52:AS56),2)</f>
        <v>0</v>
      </c>
      <c r="AT51" s="86">
        <f t="shared" ref="AT51:AT56" si="1">ROUND(SUM(AV51:AW51),2)</f>
        <v>0</v>
      </c>
      <c r="AU51" s="87">
        <f>ROUND(SUM(AU52:AU56),5)</f>
        <v>0</v>
      </c>
      <c r="AV51" s="86">
        <f>ROUND(AZ51*L26,2)</f>
        <v>0</v>
      </c>
      <c r="AW51" s="86">
        <f>ROUND(BA51*L27,2)</f>
        <v>0</v>
      </c>
      <c r="AX51" s="86">
        <f>ROUND(BB51*L26,2)</f>
        <v>0</v>
      </c>
      <c r="AY51" s="86">
        <f>ROUND(BC51*L27,2)</f>
        <v>0</v>
      </c>
      <c r="AZ51" s="86">
        <f>ROUND(SUM(AZ52:AZ56),2)</f>
        <v>0</v>
      </c>
      <c r="BA51" s="86">
        <f>ROUND(SUM(BA52:BA56),2)</f>
        <v>0</v>
      </c>
      <c r="BB51" s="86">
        <f>ROUND(SUM(BB52:BB56),2)</f>
        <v>0</v>
      </c>
      <c r="BC51" s="86">
        <f>ROUND(SUM(BC52:BC56),2)</f>
        <v>0</v>
      </c>
      <c r="BD51" s="88">
        <f>ROUND(SUM(BD52:BD56),2)</f>
        <v>0</v>
      </c>
      <c r="BS51" s="89" t="s">
        <v>72</v>
      </c>
      <c r="BT51" s="89" t="s">
        <v>73</v>
      </c>
      <c r="BU51" s="90" t="s">
        <v>74</v>
      </c>
      <c r="BV51" s="89" t="s">
        <v>75</v>
      </c>
      <c r="BW51" s="89" t="s">
        <v>5</v>
      </c>
      <c r="BX51" s="89" t="s">
        <v>76</v>
      </c>
      <c r="CL51" s="89" t="s">
        <v>20</v>
      </c>
    </row>
    <row r="52" spans="1:91" s="5" customFormat="1" ht="37.5" customHeight="1" x14ac:dyDescent="0.3">
      <c r="A52" s="270" t="s">
        <v>1718</v>
      </c>
      <c r="B52" s="91"/>
      <c r="C52" s="92"/>
      <c r="D52" s="457" t="s">
        <v>77</v>
      </c>
      <c r="E52" s="456"/>
      <c r="F52" s="456"/>
      <c r="G52" s="456"/>
      <c r="H52" s="456"/>
      <c r="I52" s="93"/>
      <c r="J52" s="457" t="s">
        <v>78</v>
      </c>
      <c r="K52" s="456"/>
      <c r="L52" s="456"/>
      <c r="M52" s="456"/>
      <c r="N52" s="456"/>
      <c r="O52" s="456"/>
      <c r="P52" s="456"/>
      <c r="Q52" s="456"/>
      <c r="R52" s="456"/>
      <c r="S52" s="456"/>
      <c r="T52" s="456"/>
      <c r="U52" s="456"/>
      <c r="V52" s="456"/>
      <c r="W52" s="456"/>
      <c r="X52" s="456"/>
      <c r="Y52" s="456"/>
      <c r="Z52" s="456"/>
      <c r="AA52" s="456"/>
      <c r="AB52" s="456"/>
      <c r="AC52" s="456"/>
      <c r="AD52" s="456"/>
      <c r="AE52" s="456"/>
      <c r="AF52" s="456"/>
      <c r="AG52" s="455">
        <f>'D.1.1 - Rekonstrukce soci...'!J27</f>
        <v>0</v>
      </c>
      <c r="AH52" s="456"/>
      <c r="AI52" s="456"/>
      <c r="AJ52" s="456"/>
      <c r="AK52" s="456"/>
      <c r="AL52" s="456"/>
      <c r="AM52" s="456"/>
      <c r="AN52" s="455">
        <f t="shared" si="0"/>
        <v>0</v>
      </c>
      <c r="AO52" s="456"/>
      <c r="AP52" s="456"/>
      <c r="AQ52" s="94" t="s">
        <v>79</v>
      </c>
      <c r="AR52" s="95"/>
      <c r="AS52" s="96">
        <v>0</v>
      </c>
      <c r="AT52" s="97">
        <f t="shared" si="1"/>
        <v>0</v>
      </c>
      <c r="AU52" s="98">
        <f>'D.1.1 - Rekonstrukce soci...'!P102</f>
        <v>0</v>
      </c>
      <c r="AV52" s="97">
        <f>'D.1.1 - Rekonstrukce soci...'!J30</f>
        <v>0</v>
      </c>
      <c r="AW52" s="97">
        <f>'D.1.1 - Rekonstrukce soci...'!J31</f>
        <v>0</v>
      </c>
      <c r="AX52" s="97">
        <f>'D.1.1 - Rekonstrukce soci...'!J32</f>
        <v>0</v>
      </c>
      <c r="AY52" s="97">
        <f>'D.1.1 - Rekonstrukce soci...'!J33</f>
        <v>0</v>
      </c>
      <c r="AZ52" s="97">
        <f>'D.1.1 - Rekonstrukce soci...'!F30</f>
        <v>0</v>
      </c>
      <c r="BA52" s="97">
        <f>'D.1.1 - Rekonstrukce soci...'!F31</f>
        <v>0</v>
      </c>
      <c r="BB52" s="97">
        <f>'D.1.1 - Rekonstrukce soci...'!F32</f>
        <v>0</v>
      </c>
      <c r="BC52" s="97">
        <f>'D.1.1 - Rekonstrukce soci...'!F33</f>
        <v>0</v>
      </c>
      <c r="BD52" s="99">
        <f>'D.1.1 - Rekonstrukce soci...'!F34</f>
        <v>0</v>
      </c>
      <c r="BT52" s="100" t="s">
        <v>22</v>
      </c>
      <c r="BV52" s="100" t="s">
        <v>75</v>
      </c>
      <c r="BW52" s="100" t="s">
        <v>80</v>
      </c>
      <c r="BX52" s="100" t="s">
        <v>5</v>
      </c>
      <c r="CL52" s="100" t="s">
        <v>20</v>
      </c>
      <c r="CM52" s="100" t="s">
        <v>81</v>
      </c>
    </row>
    <row r="53" spans="1:91" s="5" customFormat="1" ht="22.5" customHeight="1" x14ac:dyDescent="0.3">
      <c r="A53" s="270" t="s">
        <v>1718</v>
      </c>
      <c r="B53" s="91"/>
      <c r="C53" s="92"/>
      <c r="D53" s="457" t="s">
        <v>82</v>
      </c>
      <c r="E53" s="456"/>
      <c r="F53" s="456"/>
      <c r="G53" s="456"/>
      <c r="H53" s="456"/>
      <c r="I53" s="93"/>
      <c r="J53" s="457" t="s">
        <v>83</v>
      </c>
      <c r="K53" s="456"/>
      <c r="L53" s="456"/>
      <c r="M53" s="456"/>
      <c r="N53" s="456"/>
      <c r="O53" s="456"/>
      <c r="P53" s="456"/>
      <c r="Q53" s="456"/>
      <c r="R53" s="456"/>
      <c r="S53" s="456"/>
      <c r="T53" s="456"/>
      <c r="U53" s="456"/>
      <c r="V53" s="456"/>
      <c r="W53" s="456"/>
      <c r="X53" s="456"/>
      <c r="Y53" s="456"/>
      <c r="Z53" s="456"/>
      <c r="AA53" s="456"/>
      <c r="AB53" s="456"/>
      <c r="AC53" s="456"/>
      <c r="AD53" s="456"/>
      <c r="AE53" s="456"/>
      <c r="AF53" s="456"/>
      <c r="AG53" s="455">
        <f>'D.1.4.1 - Zdravotně techn...'!J27</f>
        <v>0</v>
      </c>
      <c r="AH53" s="456"/>
      <c r="AI53" s="456"/>
      <c r="AJ53" s="456"/>
      <c r="AK53" s="456"/>
      <c r="AL53" s="456"/>
      <c r="AM53" s="456"/>
      <c r="AN53" s="455">
        <f t="shared" si="0"/>
        <v>0</v>
      </c>
      <c r="AO53" s="456"/>
      <c r="AP53" s="456"/>
      <c r="AQ53" s="94" t="s">
        <v>79</v>
      </c>
      <c r="AR53" s="95"/>
      <c r="AS53" s="96">
        <v>0</v>
      </c>
      <c r="AT53" s="97">
        <f t="shared" si="1"/>
        <v>0</v>
      </c>
      <c r="AU53" s="98">
        <f>'D.1.4.1 - Zdravotně techn...'!P83</f>
        <v>0</v>
      </c>
      <c r="AV53" s="97">
        <f>'D.1.4.1 - Zdravotně techn...'!J30</f>
        <v>0</v>
      </c>
      <c r="AW53" s="97">
        <f>'D.1.4.1 - Zdravotně techn...'!J31</f>
        <v>0</v>
      </c>
      <c r="AX53" s="97">
        <f>'D.1.4.1 - Zdravotně techn...'!J32</f>
        <v>0</v>
      </c>
      <c r="AY53" s="97">
        <f>'D.1.4.1 - Zdravotně techn...'!J33</f>
        <v>0</v>
      </c>
      <c r="AZ53" s="97">
        <f>'D.1.4.1 - Zdravotně techn...'!F30</f>
        <v>0</v>
      </c>
      <c r="BA53" s="97">
        <f>'D.1.4.1 - Zdravotně techn...'!F31</f>
        <v>0</v>
      </c>
      <c r="BB53" s="97">
        <f>'D.1.4.1 - Zdravotně techn...'!F32</f>
        <v>0</v>
      </c>
      <c r="BC53" s="97">
        <f>'D.1.4.1 - Zdravotně techn...'!F33</f>
        <v>0</v>
      </c>
      <c r="BD53" s="99">
        <f>'D.1.4.1 - Zdravotně techn...'!F34</f>
        <v>0</v>
      </c>
      <c r="BT53" s="100" t="s">
        <v>22</v>
      </c>
      <c r="BV53" s="100" t="s">
        <v>75</v>
      </c>
      <c r="BW53" s="100" t="s">
        <v>84</v>
      </c>
      <c r="BX53" s="100" t="s">
        <v>5</v>
      </c>
      <c r="CL53" s="100" t="s">
        <v>85</v>
      </c>
      <c r="CM53" s="100" t="s">
        <v>81</v>
      </c>
    </row>
    <row r="54" spans="1:91" s="5" customFormat="1" ht="22.5" customHeight="1" x14ac:dyDescent="0.3">
      <c r="A54" s="270" t="s">
        <v>1718</v>
      </c>
      <c r="B54" s="91"/>
      <c r="C54" s="92"/>
      <c r="D54" s="457" t="s">
        <v>86</v>
      </c>
      <c r="E54" s="456"/>
      <c r="F54" s="456"/>
      <c r="G54" s="456"/>
      <c r="H54" s="456"/>
      <c r="I54" s="93"/>
      <c r="J54" s="457" t="s">
        <v>87</v>
      </c>
      <c r="K54" s="456"/>
      <c r="L54" s="456"/>
      <c r="M54" s="456"/>
      <c r="N54" s="456"/>
      <c r="O54" s="456"/>
      <c r="P54" s="456"/>
      <c r="Q54" s="456"/>
      <c r="R54" s="456"/>
      <c r="S54" s="456"/>
      <c r="T54" s="456"/>
      <c r="U54" s="456"/>
      <c r="V54" s="456"/>
      <c r="W54" s="456"/>
      <c r="X54" s="456"/>
      <c r="Y54" s="456"/>
      <c r="Z54" s="456"/>
      <c r="AA54" s="456"/>
      <c r="AB54" s="456"/>
      <c r="AC54" s="456"/>
      <c r="AD54" s="456"/>
      <c r="AE54" s="456"/>
      <c r="AF54" s="456"/>
      <c r="AG54" s="455">
        <f>'D.1.4.2 - Zařízení pro vy...'!J27</f>
        <v>0</v>
      </c>
      <c r="AH54" s="456"/>
      <c r="AI54" s="456"/>
      <c r="AJ54" s="456"/>
      <c r="AK54" s="456"/>
      <c r="AL54" s="456"/>
      <c r="AM54" s="456"/>
      <c r="AN54" s="455">
        <f t="shared" si="0"/>
        <v>0</v>
      </c>
      <c r="AO54" s="456"/>
      <c r="AP54" s="456"/>
      <c r="AQ54" s="94" t="s">
        <v>79</v>
      </c>
      <c r="AR54" s="95"/>
      <c r="AS54" s="96">
        <v>0</v>
      </c>
      <c r="AT54" s="97">
        <f t="shared" si="1"/>
        <v>0</v>
      </c>
      <c r="AU54" s="98">
        <f>'D.1.4.2 - Zařízení pro vy...'!P85</f>
        <v>0</v>
      </c>
      <c r="AV54" s="97">
        <f>'D.1.4.2 - Zařízení pro vy...'!J30</f>
        <v>0</v>
      </c>
      <c r="AW54" s="97">
        <f>'D.1.4.2 - Zařízení pro vy...'!J31</f>
        <v>0</v>
      </c>
      <c r="AX54" s="97">
        <f>'D.1.4.2 - Zařízení pro vy...'!J32</f>
        <v>0</v>
      </c>
      <c r="AY54" s="97">
        <f>'D.1.4.2 - Zařízení pro vy...'!J33</f>
        <v>0</v>
      </c>
      <c r="AZ54" s="97">
        <f>'D.1.4.2 - Zařízení pro vy...'!F30</f>
        <v>0</v>
      </c>
      <c r="BA54" s="97">
        <f>'D.1.4.2 - Zařízení pro vy...'!F31</f>
        <v>0</v>
      </c>
      <c r="BB54" s="97">
        <f>'D.1.4.2 - Zařízení pro vy...'!F32</f>
        <v>0</v>
      </c>
      <c r="BC54" s="97">
        <f>'D.1.4.2 - Zařízení pro vy...'!F33</f>
        <v>0</v>
      </c>
      <c r="BD54" s="99">
        <f>'D.1.4.2 - Zařízení pro vy...'!F34</f>
        <v>0</v>
      </c>
      <c r="BT54" s="100" t="s">
        <v>22</v>
      </c>
      <c r="BV54" s="100" t="s">
        <v>75</v>
      </c>
      <c r="BW54" s="100" t="s">
        <v>88</v>
      </c>
      <c r="BX54" s="100" t="s">
        <v>5</v>
      </c>
      <c r="CL54" s="100" t="s">
        <v>20</v>
      </c>
      <c r="CM54" s="100" t="s">
        <v>81</v>
      </c>
    </row>
    <row r="55" spans="1:91" s="5" customFormat="1" ht="22.5" customHeight="1" x14ac:dyDescent="0.3">
      <c r="A55" s="270" t="s">
        <v>1718</v>
      </c>
      <c r="B55" s="91"/>
      <c r="C55" s="92"/>
      <c r="D55" s="457" t="s">
        <v>89</v>
      </c>
      <c r="E55" s="456"/>
      <c r="F55" s="456"/>
      <c r="G55" s="456"/>
      <c r="H55" s="456"/>
      <c r="I55" s="93"/>
      <c r="J55" s="457" t="s">
        <v>90</v>
      </c>
      <c r="K55" s="456"/>
      <c r="L55" s="456"/>
      <c r="M55" s="456"/>
      <c r="N55" s="456"/>
      <c r="O55" s="456"/>
      <c r="P55" s="456"/>
      <c r="Q55" s="456"/>
      <c r="R55" s="456"/>
      <c r="S55" s="456"/>
      <c r="T55" s="456"/>
      <c r="U55" s="456"/>
      <c r="V55" s="456"/>
      <c r="W55" s="456"/>
      <c r="X55" s="456"/>
      <c r="Y55" s="456"/>
      <c r="Z55" s="456"/>
      <c r="AA55" s="456"/>
      <c r="AB55" s="456"/>
      <c r="AC55" s="456"/>
      <c r="AD55" s="456"/>
      <c r="AE55" s="456"/>
      <c r="AF55" s="456"/>
      <c r="AG55" s="455">
        <f>'D.1.4.3 - Silnoproudá ele...'!J27</f>
        <v>0</v>
      </c>
      <c r="AH55" s="456"/>
      <c r="AI55" s="456"/>
      <c r="AJ55" s="456"/>
      <c r="AK55" s="456"/>
      <c r="AL55" s="456"/>
      <c r="AM55" s="456"/>
      <c r="AN55" s="455">
        <f t="shared" si="0"/>
        <v>0</v>
      </c>
      <c r="AO55" s="456"/>
      <c r="AP55" s="456"/>
      <c r="AQ55" s="94" t="s">
        <v>79</v>
      </c>
      <c r="AR55" s="95"/>
      <c r="AS55" s="96">
        <v>0</v>
      </c>
      <c r="AT55" s="97">
        <f t="shared" si="1"/>
        <v>0</v>
      </c>
      <c r="AU55" s="98">
        <f>'D.1.4.3 - Silnoproudá ele...'!P78</f>
        <v>0</v>
      </c>
      <c r="AV55" s="97">
        <f>'D.1.4.3 - Silnoproudá ele...'!J30</f>
        <v>0</v>
      </c>
      <c r="AW55" s="97">
        <f>'D.1.4.3 - Silnoproudá ele...'!J31</f>
        <v>0</v>
      </c>
      <c r="AX55" s="97">
        <f>'D.1.4.3 - Silnoproudá ele...'!J32</f>
        <v>0</v>
      </c>
      <c r="AY55" s="97">
        <f>'D.1.4.3 - Silnoproudá ele...'!J33</f>
        <v>0</v>
      </c>
      <c r="AZ55" s="97">
        <f>'D.1.4.3 - Silnoproudá ele...'!F30</f>
        <v>0</v>
      </c>
      <c r="BA55" s="97">
        <f>'D.1.4.3 - Silnoproudá ele...'!F31</f>
        <v>0</v>
      </c>
      <c r="BB55" s="97">
        <f>'D.1.4.3 - Silnoproudá ele...'!F32</f>
        <v>0</v>
      </c>
      <c r="BC55" s="97">
        <f>'D.1.4.3 - Silnoproudá ele...'!F33</f>
        <v>0</v>
      </c>
      <c r="BD55" s="99">
        <f>'D.1.4.3 - Silnoproudá ele...'!F34</f>
        <v>0</v>
      </c>
      <c r="BT55" s="100" t="s">
        <v>22</v>
      </c>
      <c r="BV55" s="100" t="s">
        <v>75</v>
      </c>
      <c r="BW55" s="100" t="s">
        <v>91</v>
      </c>
      <c r="BX55" s="100" t="s">
        <v>5</v>
      </c>
      <c r="CL55" s="100" t="s">
        <v>20</v>
      </c>
      <c r="CM55" s="100" t="s">
        <v>81</v>
      </c>
    </row>
    <row r="56" spans="1:91" s="5" customFormat="1" ht="22.5" customHeight="1" x14ac:dyDescent="0.3">
      <c r="A56" s="270" t="s">
        <v>1718</v>
      </c>
      <c r="B56" s="91"/>
      <c r="C56" s="92"/>
      <c r="D56" s="457" t="s">
        <v>92</v>
      </c>
      <c r="E56" s="456"/>
      <c r="F56" s="456"/>
      <c r="G56" s="456"/>
      <c r="H56" s="456"/>
      <c r="I56" s="93"/>
      <c r="J56" s="457" t="s">
        <v>93</v>
      </c>
      <c r="K56" s="456"/>
      <c r="L56" s="456"/>
      <c r="M56" s="456"/>
      <c r="N56" s="456"/>
      <c r="O56" s="456"/>
      <c r="P56" s="456"/>
      <c r="Q56" s="456"/>
      <c r="R56" s="456"/>
      <c r="S56" s="456"/>
      <c r="T56" s="456"/>
      <c r="U56" s="456"/>
      <c r="V56" s="456"/>
      <c r="W56" s="456"/>
      <c r="X56" s="456"/>
      <c r="Y56" s="456"/>
      <c r="Z56" s="456"/>
      <c r="AA56" s="456"/>
      <c r="AB56" s="456"/>
      <c r="AC56" s="456"/>
      <c r="AD56" s="456"/>
      <c r="AE56" s="456"/>
      <c r="AF56" s="456"/>
      <c r="AG56" s="455">
        <f>'OST - Vedlejší a ostatní ...'!J27</f>
        <v>0</v>
      </c>
      <c r="AH56" s="456"/>
      <c r="AI56" s="456"/>
      <c r="AJ56" s="456"/>
      <c r="AK56" s="456"/>
      <c r="AL56" s="456"/>
      <c r="AM56" s="456"/>
      <c r="AN56" s="455">
        <f t="shared" si="0"/>
        <v>0</v>
      </c>
      <c r="AO56" s="456"/>
      <c r="AP56" s="456"/>
      <c r="AQ56" s="94" t="s">
        <v>94</v>
      </c>
      <c r="AR56" s="95"/>
      <c r="AS56" s="101">
        <v>0</v>
      </c>
      <c r="AT56" s="102">
        <f t="shared" si="1"/>
        <v>0</v>
      </c>
      <c r="AU56" s="103">
        <f>'OST - Vedlejší a ostatní ...'!P79</f>
        <v>0</v>
      </c>
      <c r="AV56" s="102">
        <f>'OST - Vedlejší a ostatní ...'!J30</f>
        <v>0</v>
      </c>
      <c r="AW56" s="102">
        <f>'OST - Vedlejší a ostatní ...'!J31</f>
        <v>0</v>
      </c>
      <c r="AX56" s="102">
        <f>'OST - Vedlejší a ostatní ...'!J32</f>
        <v>0</v>
      </c>
      <c r="AY56" s="102">
        <f>'OST - Vedlejší a ostatní ...'!J33</f>
        <v>0</v>
      </c>
      <c r="AZ56" s="102">
        <f>'OST - Vedlejší a ostatní ...'!F30</f>
        <v>0</v>
      </c>
      <c r="BA56" s="102">
        <f>'OST - Vedlejší a ostatní ...'!F31</f>
        <v>0</v>
      </c>
      <c r="BB56" s="102">
        <f>'OST - Vedlejší a ostatní ...'!F32</f>
        <v>0</v>
      </c>
      <c r="BC56" s="102">
        <f>'OST - Vedlejší a ostatní ...'!F33</f>
        <v>0</v>
      </c>
      <c r="BD56" s="104">
        <f>'OST - Vedlejší a ostatní ...'!F34</f>
        <v>0</v>
      </c>
      <c r="BT56" s="100" t="s">
        <v>22</v>
      </c>
      <c r="BV56" s="100" t="s">
        <v>75</v>
      </c>
      <c r="BW56" s="100" t="s">
        <v>95</v>
      </c>
      <c r="BX56" s="100" t="s">
        <v>5</v>
      </c>
      <c r="CL56" s="100" t="s">
        <v>96</v>
      </c>
      <c r="CM56" s="100" t="s">
        <v>81</v>
      </c>
    </row>
    <row r="57" spans="1:91" s="1" customFormat="1" ht="30" customHeight="1" x14ac:dyDescent="0.3">
      <c r="B57" s="35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57"/>
      <c r="AM57" s="57"/>
      <c r="AN57" s="57"/>
      <c r="AO57" s="57"/>
      <c r="AP57" s="57"/>
      <c r="AQ57" s="57"/>
      <c r="AR57" s="55"/>
    </row>
    <row r="58" spans="1:91" s="1" customFormat="1" ht="6.9" customHeight="1" x14ac:dyDescent="0.3">
      <c r="B58" s="50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  <c r="AL58" s="51"/>
      <c r="AM58" s="51"/>
      <c r="AN58" s="51"/>
      <c r="AO58" s="51"/>
      <c r="AP58" s="51"/>
      <c r="AQ58" s="51"/>
      <c r="AR58" s="55"/>
    </row>
  </sheetData>
  <sheetProtection password="CC35" sheet="1" objects="1" scenarios="1" formatColumns="0" formatRows="0" sort="0" autoFilter="0"/>
  <mergeCells count="57">
    <mergeCell ref="AR2:BE2"/>
    <mergeCell ref="AN56:AP56"/>
    <mergeCell ref="AG56:AM56"/>
    <mergeCell ref="D56:H56"/>
    <mergeCell ref="J56:AF56"/>
    <mergeCell ref="AG51:AM51"/>
    <mergeCell ref="AN51:AP51"/>
    <mergeCell ref="AN54:AP54"/>
    <mergeCell ref="AG54:AM54"/>
    <mergeCell ref="D54:H54"/>
    <mergeCell ref="J54:AF54"/>
    <mergeCell ref="AN55:AP55"/>
    <mergeCell ref="AG55:AM55"/>
    <mergeCell ref="D55:H55"/>
    <mergeCell ref="J55:AF55"/>
    <mergeCell ref="AN52:AP52"/>
    <mergeCell ref="AG52:AM52"/>
    <mergeCell ref="D52:H52"/>
    <mergeCell ref="J52:AF52"/>
    <mergeCell ref="AN53:AP53"/>
    <mergeCell ref="AG53:AM53"/>
    <mergeCell ref="D53:H53"/>
    <mergeCell ref="J53:AF53"/>
    <mergeCell ref="L42:AO42"/>
    <mergeCell ref="AM44:AN44"/>
    <mergeCell ref="AM46:AP46"/>
    <mergeCell ref="AS46:AT48"/>
    <mergeCell ref="C49:G49"/>
    <mergeCell ref="I49:AF49"/>
    <mergeCell ref="AG49:AM49"/>
    <mergeCell ref="AN49:AP49"/>
    <mergeCell ref="L30:O30"/>
    <mergeCell ref="W30:AE30"/>
    <mergeCell ref="AK30:AO30"/>
    <mergeCell ref="X32:AB32"/>
    <mergeCell ref="AK32:AO32"/>
    <mergeCell ref="W28:AE28"/>
    <mergeCell ref="AK28:AO28"/>
    <mergeCell ref="L29:O29"/>
    <mergeCell ref="W29:AE29"/>
    <mergeCell ref="AK29:AO29"/>
    <mergeCell ref="BE5:BE32"/>
    <mergeCell ref="K5:AO5"/>
    <mergeCell ref="K6:AO6"/>
    <mergeCell ref="E14:AJ14"/>
    <mergeCell ref="E20:AN20"/>
    <mergeCell ref="AK23:AO23"/>
    <mergeCell ref="L25:O25"/>
    <mergeCell ref="W25:AE25"/>
    <mergeCell ref="AK25:AO25"/>
    <mergeCell ref="L26:O26"/>
    <mergeCell ref="W26:AE26"/>
    <mergeCell ref="AK26:AO26"/>
    <mergeCell ref="L27:O27"/>
    <mergeCell ref="W27:AE27"/>
    <mergeCell ref="AK27:AO27"/>
    <mergeCell ref="L28:O28"/>
  </mergeCells>
  <hyperlinks>
    <hyperlink ref="K1:S1" location="C2" tooltip="Rekapitulace stavby" display="1) Rekapitulace stavby"/>
    <hyperlink ref="W1:AI1" location="C51" tooltip="Rekapitulace objektů stavby a soupisů prací" display="2) Rekapitulace objektů stavby a soupisů prací"/>
    <hyperlink ref="A52" location="'D.1.1 - Rekonstrukce soci...'!C2" tooltip="D.1.1 - Rekonstrukce soci..." display="/"/>
    <hyperlink ref="A53" location="'D.1.4.1 - Zdravotně techn...'!C2" tooltip="D.1.4.1 - Zdravotně techn..." display="/"/>
    <hyperlink ref="A54" location="'D.1.4.2 - Zařízení pro vy...'!C2" tooltip="D.1.4.2 - Zařízení pro vy..." display="/"/>
    <hyperlink ref="A55" location="'D.1.4.3 - Silnoproudá ele...'!C2" tooltip="D.1.4.3 - Silnoproudá ele..." display="/"/>
    <hyperlink ref="A56" location="'OST - Vedlejší a ostatní ...'!C2" tooltip="OST - Vedlejší a ostatní ..." display="/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993"/>
  <sheetViews>
    <sheetView showGridLines="0" workbookViewId="0">
      <pane ySplit="1" topLeftCell="A2" activePane="bottomLeft" state="frozen"/>
      <selection pane="bottomLeft"/>
    </sheetView>
  </sheetViews>
  <sheetFormatPr defaultRowHeight="12" x14ac:dyDescent="0.3"/>
  <cols>
    <col min="1" max="1" width="8.28515625" customWidth="1"/>
    <col min="2" max="2" width="1.7109375" customWidth="1"/>
    <col min="3" max="3" width="4.140625" customWidth="1"/>
    <col min="4" max="4" width="4.28515625" customWidth="1"/>
    <col min="5" max="5" width="17.140625" customWidth="1"/>
    <col min="6" max="6" width="75" customWidth="1"/>
    <col min="7" max="7" width="8.7109375" customWidth="1"/>
    <col min="8" max="8" width="11.140625" customWidth="1"/>
    <col min="9" max="9" width="12.7109375" style="105" customWidth="1"/>
    <col min="10" max="10" width="23.42578125" customWidth="1"/>
    <col min="11" max="11" width="15.42578125" customWidth="1"/>
    <col min="13" max="18" width="9.28515625" hidden="1"/>
    <col min="19" max="19" width="8.140625" hidden="1" customWidth="1"/>
    <col min="20" max="20" width="29.710937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1" spans="1:70" ht="21.75" customHeight="1" x14ac:dyDescent="0.3">
      <c r="A1" s="16"/>
      <c r="B1" s="272"/>
      <c r="C1" s="272"/>
      <c r="D1" s="271" t="s">
        <v>1</v>
      </c>
      <c r="E1" s="272"/>
      <c r="F1" s="273" t="s">
        <v>1719</v>
      </c>
      <c r="G1" s="461" t="s">
        <v>1720</v>
      </c>
      <c r="H1" s="461"/>
      <c r="I1" s="277"/>
      <c r="J1" s="273" t="s">
        <v>1721</v>
      </c>
      <c r="K1" s="271" t="s">
        <v>97</v>
      </c>
      <c r="L1" s="273" t="s">
        <v>1722</v>
      </c>
      <c r="M1" s="273"/>
      <c r="N1" s="273"/>
      <c r="O1" s="273"/>
      <c r="P1" s="273"/>
      <c r="Q1" s="273"/>
      <c r="R1" s="273"/>
      <c r="S1" s="273"/>
      <c r="T1" s="273"/>
      <c r="U1" s="269"/>
      <c r="V1" s="269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</row>
    <row r="2" spans="1:70" ht="36.9" customHeight="1" x14ac:dyDescent="0.3">
      <c r="L2" s="422"/>
      <c r="M2" s="422"/>
      <c r="N2" s="422"/>
      <c r="O2" s="422"/>
      <c r="P2" s="422"/>
      <c r="Q2" s="422"/>
      <c r="R2" s="422"/>
      <c r="S2" s="422"/>
      <c r="T2" s="422"/>
      <c r="U2" s="422"/>
      <c r="V2" s="422"/>
      <c r="AT2" s="18" t="s">
        <v>80</v>
      </c>
      <c r="AZ2" s="106" t="s">
        <v>98</v>
      </c>
      <c r="BA2" s="106" t="s">
        <v>20</v>
      </c>
      <c r="BB2" s="106" t="s">
        <v>20</v>
      </c>
      <c r="BC2" s="106" t="s">
        <v>99</v>
      </c>
      <c r="BD2" s="106" t="s">
        <v>81</v>
      </c>
    </row>
    <row r="3" spans="1:70" ht="6.9" customHeight="1" x14ac:dyDescent="0.3">
      <c r="B3" s="19"/>
      <c r="C3" s="20"/>
      <c r="D3" s="20"/>
      <c r="E3" s="20"/>
      <c r="F3" s="20"/>
      <c r="G3" s="20"/>
      <c r="H3" s="20"/>
      <c r="I3" s="107"/>
      <c r="J3" s="20"/>
      <c r="K3" s="21"/>
      <c r="AT3" s="18" t="s">
        <v>81</v>
      </c>
      <c r="AZ3" s="106" t="s">
        <v>100</v>
      </c>
      <c r="BA3" s="106" t="s">
        <v>20</v>
      </c>
      <c r="BB3" s="106" t="s">
        <v>20</v>
      </c>
      <c r="BC3" s="106" t="s">
        <v>101</v>
      </c>
      <c r="BD3" s="106" t="s">
        <v>81</v>
      </c>
    </row>
    <row r="4" spans="1:70" ht="36.9" customHeight="1" x14ac:dyDescent="0.3">
      <c r="B4" s="22"/>
      <c r="C4" s="23"/>
      <c r="D4" s="24" t="s">
        <v>102</v>
      </c>
      <c r="E4" s="23"/>
      <c r="F4" s="23"/>
      <c r="G4" s="23"/>
      <c r="H4" s="23"/>
      <c r="I4" s="108"/>
      <c r="J4" s="23"/>
      <c r="K4" s="25"/>
      <c r="M4" s="26" t="s">
        <v>10</v>
      </c>
      <c r="AT4" s="18" t="s">
        <v>4</v>
      </c>
      <c r="AZ4" s="106" t="s">
        <v>103</v>
      </c>
      <c r="BA4" s="106" t="s">
        <v>20</v>
      </c>
      <c r="BB4" s="106" t="s">
        <v>20</v>
      </c>
      <c r="BC4" s="106" t="s">
        <v>104</v>
      </c>
      <c r="BD4" s="106" t="s">
        <v>81</v>
      </c>
    </row>
    <row r="5" spans="1:70" ht="6.9" customHeight="1" x14ac:dyDescent="0.3">
      <c r="B5" s="22"/>
      <c r="C5" s="23"/>
      <c r="D5" s="23"/>
      <c r="E5" s="23"/>
      <c r="F5" s="23"/>
      <c r="G5" s="23"/>
      <c r="H5" s="23"/>
      <c r="I5" s="108"/>
      <c r="J5" s="23"/>
      <c r="K5" s="25"/>
      <c r="AZ5" s="106" t="s">
        <v>105</v>
      </c>
      <c r="BA5" s="106" t="s">
        <v>20</v>
      </c>
      <c r="BB5" s="106" t="s">
        <v>20</v>
      </c>
      <c r="BC5" s="106" t="s">
        <v>106</v>
      </c>
      <c r="BD5" s="106" t="s">
        <v>81</v>
      </c>
    </row>
    <row r="6" spans="1:70" ht="13.2" x14ac:dyDescent="0.3">
      <c r="B6" s="22"/>
      <c r="C6" s="23"/>
      <c r="D6" s="31" t="s">
        <v>16</v>
      </c>
      <c r="E6" s="23"/>
      <c r="F6" s="23"/>
      <c r="G6" s="23"/>
      <c r="H6" s="23"/>
      <c r="I6" s="108"/>
      <c r="J6" s="23"/>
      <c r="K6" s="25"/>
      <c r="AZ6" s="106" t="s">
        <v>107</v>
      </c>
      <c r="BA6" s="106" t="s">
        <v>108</v>
      </c>
      <c r="BB6" s="106" t="s">
        <v>109</v>
      </c>
      <c r="BC6" s="106" t="s">
        <v>110</v>
      </c>
      <c r="BD6" s="106" t="s">
        <v>81</v>
      </c>
    </row>
    <row r="7" spans="1:70" ht="22.5" customHeight="1" x14ac:dyDescent="0.3">
      <c r="B7" s="22"/>
      <c r="C7" s="23"/>
      <c r="D7" s="23"/>
      <c r="E7" s="462" t="str">
        <f>'Rekapitulace stavby'!K6</f>
        <v>VUZ Dědina - rekonstrukce sociálních zařízení a vstupního schodiště</v>
      </c>
      <c r="F7" s="426"/>
      <c r="G7" s="426"/>
      <c r="H7" s="426"/>
      <c r="I7" s="108"/>
      <c r="J7" s="23"/>
      <c r="K7" s="25"/>
      <c r="AZ7" s="106" t="s">
        <v>111</v>
      </c>
      <c r="BA7" s="106" t="s">
        <v>20</v>
      </c>
      <c r="BB7" s="106" t="s">
        <v>20</v>
      </c>
      <c r="BC7" s="106" t="s">
        <v>112</v>
      </c>
      <c r="BD7" s="106" t="s">
        <v>81</v>
      </c>
    </row>
    <row r="8" spans="1:70" s="1" customFormat="1" ht="13.2" x14ac:dyDescent="0.3">
      <c r="B8" s="35"/>
      <c r="C8" s="36"/>
      <c r="D8" s="31" t="s">
        <v>113</v>
      </c>
      <c r="E8" s="36"/>
      <c r="F8" s="36"/>
      <c r="G8" s="36"/>
      <c r="H8" s="36"/>
      <c r="I8" s="109"/>
      <c r="J8" s="36"/>
      <c r="K8" s="39"/>
      <c r="AZ8" s="106" t="s">
        <v>114</v>
      </c>
      <c r="BA8" s="106" t="s">
        <v>20</v>
      </c>
      <c r="BB8" s="106" t="s">
        <v>20</v>
      </c>
      <c r="BC8" s="106" t="s">
        <v>115</v>
      </c>
      <c r="BD8" s="106" t="s">
        <v>81</v>
      </c>
    </row>
    <row r="9" spans="1:70" s="1" customFormat="1" ht="36.9" customHeight="1" x14ac:dyDescent="0.3">
      <c r="B9" s="35"/>
      <c r="C9" s="36"/>
      <c r="D9" s="36"/>
      <c r="E9" s="463" t="s">
        <v>116</v>
      </c>
      <c r="F9" s="433"/>
      <c r="G9" s="433"/>
      <c r="H9" s="433"/>
      <c r="I9" s="109"/>
      <c r="J9" s="36"/>
      <c r="K9" s="39"/>
      <c r="AZ9" s="106" t="s">
        <v>117</v>
      </c>
      <c r="BA9" s="106" t="s">
        <v>20</v>
      </c>
      <c r="BB9" s="106" t="s">
        <v>20</v>
      </c>
      <c r="BC9" s="106" t="s">
        <v>118</v>
      </c>
      <c r="BD9" s="106" t="s">
        <v>81</v>
      </c>
    </row>
    <row r="10" spans="1:70" s="1" customFormat="1" x14ac:dyDescent="0.3">
      <c r="B10" s="35"/>
      <c r="C10" s="36"/>
      <c r="D10" s="36"/>
      <c r="E10" s="36"/>
      <c r="F10" s="36"/>
      <c r="G10" s="36"/>
      <c r="H10" s="36"/>
      <c r="I10" s="109"/>
      <c r="J10" s="36"/>
      <c r="K10" s="39"/>
      <c r="AZ10" s="106" t="s">
        <v>119</v>
      </c>
      <c r="BA10" s="106" t="s">
        <v>120</v>
      </c>
      <c r="BB10" s="106" t="s">
        <v>109</v>
      </c>
      <c r="BC10" s="106" t="s">
        <v>121</v>
      </c>
      <c r="BD10" s="106" t="s">
        <v>81</v>
      </c>
    </row>
    <row r="11" spans="1:70" s="1" customFormat="1" ht="14.4" customHeight="1" x14ac:dyDescent="0.3">
      <c r="B11" s="35"/>
      <c r="C11" s="36"/>
      <c r="D11" s="31" t="s">
        <v>19</v>
      </c>
      <c r="E11" s="36"/>
      <c r="F11" s="29" t="s">
        <v>20</v>
      </c>
      <c r="G11" s="36"/>
      <c r="H11" s="36"/>
      <c r="I11" s="110" t="s">
        <v>21</v>
      </c>
      <c r="J11" s="29" t="s">
        <v>20</v>
      </c>
      <c r="K11" s="39"/>
      <c r="AZ11" s="106" t="s">
        <v>122</v>
      </c>
      <c r="BA11" s="106" t="s">
        <v>123</v>
      </c>
      <c r="BB11" s="106" t="s">
        <v>109</v>
      </c>
      <c r="BC11" s="106" t="s">
        <v>124</v>
      </c>
      <c r="BD11" s="106" t="s">
        <v>81</v>
      </c>
    </row>
    <row r="12" spans="1:70" s="1" customFormat="1" ht="14.4" customHeight="1" x14ac:dyDescent="0.3">
      <c r="B12" s="35"/>
      <c r="C12" s="36"/>
      <c r="D12" s="31" t="s">
        <v>23</v>
      </c>
      <c r="E12" s="36"/>
      <c r="F12" s="29" t="s">
        <v>24</v>
      </c>
      <c r="G12" s="36"/>
      <c r="H12" s="36"/>
      <c r="I12" s="110" t="s">
        <v>25</v>
      </c>
      <c r="J12" s="111" t="str">
        <f>'Rekapitulace stavby'!AN8</f>
        <v>28.11.2016</v>
      </c>
      <c r="K12" s="39"/>
      <c r="AZ12" s="106" t="s">
        <v>125</v>
      </c>
      <c r="BA12" s="106" t="s">
        <v>20</v>
      </c>
      <c r="BB12" s="106" t="s">
        <v>20</v>
      </c>
      <c r="BC12" s="106" t="s">
        <v>126</v>
      </c>
      <c r="BD12" s="106" t="s">
        <v>81</v>
      </c>
    </row>
    <row r="13" spans="1:70" s="1" customFormat="1" ht="10.95" customHeight="1" x14ac:dyDescent="0.3">
      <c r="B13" s="35"/>
      <c r="C13" s="36"/>
      <c r="D13" s="36"/>
      <c r="E13" s="36"/>
      <c r="F13" s="36"/>
      <c r="G13" s="36"/>
      <c r="H13" s="36"/>
      <c r="I13" s="109"/>
      <c r="J13" s="36"/>
      <c r="K13" s="39"/>
      <c r="AZ13" s="106" t="s">
        <v>127</v>
      </c>
      <c r="BA13" s="106" t="s">
        <v>20</v>
      </c>
      <c r="BB13" s="106" t="s">
        <v>20</v>
      </c>
      <c r="BC13" s="106" t="s">
        <v>112</v>
      </c>
      <c r="BD13" s="106" t="s">
        <v>81</v>
      </c>
    </row>
    <row r="14" spans="1:70" s="1" customFormat="1" ht="14.4" customHeight="1" x14ac:dyDescent="0.3">
      <c r="B14" s="35"/>
      <c r="C14" s="36"/>
      <c r="D14" s="31" t="s">
        <v>29</v>
      </c>
      <c r="E14" s="36"/>
      <c r="F14" s="36"/>
      <c r="G14" s="36"/>
      <c r="H14" s="36"/>
      <c r="I14" s="110" t="s">
        <v>30</v>
      </c>
      <c r="J14" s="29" t="s">
        <v>20</v>
      </c>
      <c r="K14" s="39"/>
      <c r="AZ14" s="106" t="s">
        <v>128</v>
      </c>
      <c r="BA14" s="106" t="s">
        <v>20</v>
      </c>
      <c r="BB14" s="106" t="s">
        <v>20</v>
      </c>
      <c r="BC14" s="106" t="s">
        <v>129</v>
      </c>
      <c r="BD14" s="106" t="s">
        <v>81</v>
      </c>
    </row>
    <row r="15" spans="1:70" s="1" customFormat="1" ht="18" customHeight="1" x14ac:dyDescent="0.3">
      <c r="B15" s="35"/>
      <c r="C15" s="36"/>
      <c r="D15" s="36"/>
      <c r="E15" s="29" t="s">
        <v>31</v>
      </c>
      <c r="F15" s="36"/>
      <c r="G15" s="36"/>
      <c r="H15" s="36"/>
      <c r="I15" s="110" t="s">
        <v>32</v>
      </c>
      <c r="J15" s="29" t="s">
        <v>20</v>
      </c>
      <c r="K15" s="39"/>
      <c r="AZ15" s="106" t="s">
        <v>130</v>
      </c>
      <c r="BA15" s="106" t="s">
        <v>20</v>
      </c>
      <c r="BB15" s="106" t="s">
        <v>20</v>
      </c>
      <c r="BC15" s="106" t="s">
        <v>110</v>
      </c>
      <c r="BD15" s="106" t="s">
        <v>81</v>
      </c>
    </row>
    <row r="16" spans="1:70" s="1" customFormat="1" ht="6.9" customHeight="1" x14ac:dyDescent="0.3">
      <c r="B16" s="35"/>
      <c r="C16" s="36"/>
      <c r="D16" s="36"/>
      <c r="E16" s="36"/>
      <c r="F16" s="36"/>
      <c r="G16" s="36"/>
      <c r="H16" s="36"/>
      <c r="I16" s="109"/>
      <c r="J16" s="36"/>
      <c r="K16" s="39"/>
      <c r="AZ16" s="106" t="s">
        <v>131</v>
      </c>
      <c r="BA16" s="106" t="s">
        <v>20</v>
      </c>
      <c r="BB16" s="106" t="s">
        <v>20</v>
      </c>
      <c r="BC16" s="106" t="s">
        <v>132</v>
      </c>
      <c r="BD16" s="106" t="s">
        <v>81</v>
      </c>
    </row>
    <row r="17" spans="2:56" s="1" customFormat="1" ht="14.4" customHeight="1" x14ac:dyDescent="0.3">
      <c r="B17" s="35"/>
      <c r="C17" s="36"/>
      <c r="D17" s="31" t="s">
        <v>33</v>
      </c>
      <c r="E17" s="36"/>
      <c r="F17" s="36"/>
      <c r="G17" s="36"/>
      <c r="H17" s="36"/>
      <c r="I17" s="110" t="s">
        <v>30</v>
      </c>
      <c r="J17" s="29" t="str">
        <f>IF('Rekapitulace stavby'!AN13="Vyplň údaj","",IF('Rekapitulace stavby'!AN13="","",'Rekapitulace stavby'!AN13))</f>
        <v/>
      </c>
      <c r="K17" s="39"/>
      <c r="AZ17" s="106" t="s">
        <v>133</v>
      </c>
      <c r="BA17" s="106" t="s">
        <v>20</v>
      </c>
      <c r="BB17" s="106" t="s">
        <v>20</v>
      </c>
      <c r="BC17" s="106" t="s">
        <v>134</v>
      </c>
      <c r="BD17" s="106" t="s">
        <v>81</v>
      </c>
    </row>
    <row r="18" spans="2:56" s="1" customFormat="1" ht="18" customHeight="1" x14ac:dyDescent="0.3">
      <c r="B18" s="35"/>
      <c r="C18" s="36"/>
      <c r="D18" s="36"/>
      <c r="E18" s="29" t="str">
        <f>IF('Rekapitulace stavby'!E14="Vyplň údaj","",IF('Rekapitulace stavby'!E14="","",'Rekapitulace stavby'!E14))</f>
        <v/>
      </c>
      <c r="F18" s="36"/>
      <c r="G18" s="36"/>
      <c r="H18" s="36"/>
      <c r="I18" s="110" t="s">
        <v>32</v>
      </c>
      <c r="J18" s="29" t="str">
        <f>IF('Rekapitulace stavby'!AN14="Vyplň údaj","",IF('Rekapitulace stavby'!AN14="","",'Rekapitulace stavby'!AN14))</f>
        <v/>
      </c>
      <c r="K18" s="39"/>
      <c r="AZ18" s="106" t="s">
        <v>135</v>
      </c>
      <c r="BA18" s="106" t="s">
        <v>20</v>
      </c>
      <c r="BB18" s="106" t="s">
        <v>20</v>
      </c>
      <c r="BC18" s="106" t="s">
        <v>136</v>
      </c>
      <c r="BD18" s="106" t="s">
        <v>81</v>
      </c>
    </row>
    <row r="19" spans="2:56" s="1" customFormat="1" ht="6.9" customHeight="1" x14ac:dyDescent="0.3">
      <c r="B19" s="35"/>
      <c r="C19" s="36"/>
      <c r="D19" s="36"/>
      <c r="E19" s="36"/>
      <c r="F19" s="36"/>
      <c r="G19" s="36"/>
      <c r="H19" s="36"/>
      <c r="I19" s="109"/>
      <c r="J19" s="36"/>
      <c r="K19" s="39"/>
      <c r="AZ19" s="106" t="s">
        <v>137</v>
      </c>
      <c r="BA19" s="106" t="s">
        <v>20</v>
      </c>
      <c r="BB19" s="106" t="s">
        <v>20</v>
      </c>
      <c r="BC19" s="106" t="s">
        <v>138</v>
      </c>
      <c r="BD19" s="106" t="s">
        <v>81</v>
      </c>
    </row>
    <row r="20" spans="2:56" s="1" customFormat="1" ht="14.4" customHeight="1" x14ac:dyDescent="0.3">
      <c r="B20" s="35"/>
      <c r="C20" s="36"/>
      <c r="D20" s="31" t="s">
        <v>35</v>
      </c>
      <c r="E20" s="36"/>
      <c r="F20" s="36"/>
      <c r="G20" s="36"/>
      <c r="H20" s="36"/>
      <c r="I20" s="110" t="s">
        <v>30</v>
      </c>
      <c r="J20" s="29" t="s">
        <v>20</v>
      </c>
      <c r="K20" s="39"/>
      <c r="AZ20" s="106" t="s">
        <v>139</v>
      </c>
      <c r="BA20" s="106" t="s">
        <v>20</v>
      </c>
      <c r="BB20" s="106" t="s">
        <v>20</v>
      </c>
      <c r="BC20" s="106" t="s">
        <v>140</v>
      </c>
      <c r="BD20" s="106" t="s">
        <v>81</v>
      </c>
    </row>
    <row r="21" spans="2:56" s="1" customFormat="1" ht="18" customHeight="1" x14ac:dyDescent="0.3">
      <c r="B21" s="35"/>
      <c r="C21" s="36"/>
      <c r="D21" s="36"/>
      <c r="E21" s="29" t="s">
        <v>36</v>
      </c>
      <c r="F21" s="36"/>
      <c r="G21" s="36"/>
      <c r="H21" s="36"/>
      <c r="I21" s="110" t="s">
        <v>32</v>
      </c>
      <c r="J21" s="29" t="s">
        <v>20</v>
      </c>
      <c r="K21" s="39"/>
      <c r="AZ21" s="106" t="s">
        <v>141</v>
      </c>
      <c r="BA21" s="106" t="s">
        <v>20</v>
      </c>
      <c r="BB21" s="106" t="s">
        <v>20</v>
      </c>
      <c r="BC21" s="106" t="s">
        <v>142</v>
      </c>
      <c r="BD21" s="106" t="s">
        <v>81</v>
      </c>
    </row>
    <row r="22" spans="2:56" s="1" customFormat="1" ht="6.9" customHeight="1" x14ac:dyDescent="0.3">
      <c r="B22" s="35"/>
      <c r="C22" s="36"/>
      <c r="D22" s="36"/>
      <c r="E22" s="36"/>
      <c r="F22" s="36"/>
      <c r="G22" s="36"/>
      <c r="H22" s="36"/>
      <c r="I22" s="109"/>
      <c r="J22" s="36"/>
      <c r="K22" s="39"/>
      <c r="AZ22" s="106" t="s">
        <v>143</v>
      </c>
      <c r="BA22" s="106" t="s">
        <v>20</v>
      </c>
      <c r="BB22" s="106" t="s">
        <v>20</v>
      </c>
      <c r="BC22" s="106" t="s">
        <v>144</v>
      </c>
      <c r="BD22" s="106" t="s">
        <v>81</v>
      </c>
    </row>
    <row r="23" spans="2:56" s="1" customFormat="1" ht="14.4" customHeight="1" x14ac:dyDescent="0.3">
      <c r="B23" s="35"/>
      <c r="C23" s="36"/>
      <c r="D23" s="31" t="s">
        <v>38</v>
      </c>
      <c r="E23" s="36"/>
      <c r="F23" s="36"/>
      <c r="G23" s="36"/>
      <c r="H23" s="36"/>
      <c r="I23" s="109"/>
      <c r="J23" s="36"/>
      <c r="K23" s="39"/>
      <c r="AZ23" s="106" t="s">
        <v>145</v>
      </c>
      <c r="BA23" s="106" t="s">
        <v>20</v>
      </c>
      <c r="BB23" s="106" t="s">
        <v>20</v>
      </c>
      <c r="BC23" s="106" t="s">
        <v>146</v>
      </c>
      <c r="BD23" s="106" t="s">
        <v>81</v>
      </c>
    </row>
    <row r="24" spans="2:56" s="6" customFormat="1" ht="162.75" customHeight="1" x14ac:dyDescent="0.3">
      <c r="B24" s="112"/>
      <c r="C24" s="113"/>
      <c r="D24" s="113"/>
      <c r="E24" s="429" t="s">
        <v>147</v>
      </c>
      <c r="F24" s="464"/>
      <c r="G24" s="464"/>
      <c r="H24" s="464"/>
      <c r="I24" s="114"/>
      <c r="J24" s="113"/>
      <c r="K24" s="115"/>
      <c r="AZ24" s="116" t="s">
        <v>148</v>
      </c>
      <c r="BA24" s="116" t="s">
        <v>149</v>
      </c>
      <c r="BB24" s="116" t="s">
        <v>150</v>
      </c>
      <c r="BC24" s="116" t="s">
        <v>151</v>
      </c>
      <c r="BD24" s="116" t="s">
        <v>81</v>
      </c>
    </row>
    <row r="25" spans="2:56" s="1" customFormat="1" ht="6.9" customHeight="1" x14ac:dyDescent="0.3">
      <c r="B25" s="35"/>
      <c r="C25" s="36"/>
      <c r="D25" s="36"/>
      <c r="E25" s="36"/>
      <c r="F25" s="36"/>
      <c r="G25" s="36"/>
      <c r="H25" s="36"/>
      <c r="I25" s="109"/>
      <c r="J25" s="36"/>
      <c r="K25" s="39"/>
      <c r="AZ25" s="106" t="s">
        <v>152</v>
      </c>
      <c r="BA25" s="106" t="s">
        <v>20</v>
      </c>
      <c r="BB25" s="106" t="s">
        <v>20</v>
      </c>
      <c r="BC25" s="106" t="s">
        <v>153</v>
      </c>
      <c r="BD25" s="106" t="s">
        <v>81</v>
      </c>
    </row>
    <row r="26" spans="2:56" s="1" customFormat="1" ht="6.9" customHeight="1" x14ac:dyDescent="0.3">
      <c r="B26" s="35"/>
      <c r="C26" s="36"/>
      <c r="D26" s="80"/>
      <c r="E26" s="80"/>
      <c r="F26" s="80"/>
      <c r="G26" s="80"/>
      <c r="H26" s="80"/>
      <c r="I26" s="117"/>
      <c r="J26" s="80"/>
      <c r="K26" s="118"/>
      <c r="AZ26" s="106" t="s">
        <v>154</v>
      </c>
      <c r="BA26" s="106" t="s">
        <v>20</v>
      </c>
      <c r="BB26" s="106" t="s">
        <v>20</v>
      </c>
      <c r="BC26" s="106" t="s">
        <v>155</v>
      </c>
      <c r="BD26" s="106" t="s">
        <v>81</v>
      </c>
    </row>
    <row r="27" spans="2:56" s="1" customFormat="1" ht="25.35" customHeight="1" x14ac:dyDescent="0.3">
      <c r="B27" s="35"/>
      <c r="C27" s="36"/>
      <c r="D27" s="119" t="s">
        <v>39</v>
      </c>
      <c r="E27" s="36"/>
      <c r="F27" s="36"/>
      <c r="G27" s="36"/>
      <c r="H27" s="36"/>
      <c r="I27" s="109"/>
      <c r="J27" s="120">
        <f>ROUND(J102,2)</f>
        <v>0</v>
      </c>
      <c r="K27" s="39"/>
      <c r="AZ27" s="106" t="s">
        <v>156</v>
      </c>
      <c r="BA27" s="106" t="s">
        <v>20</v>
      </c>
      <c r="BB27" s="106" t="s">
        <v>20</v>
      </c>
      <c r="BC27" s="106" t="s">
        <v>157</v>
      </c>
      <c r="BD27" s="106" t="s">
        <v>81</v>
      </c>
    </row>
    <row r="28" spans="2:56" s="1" customFormat="1" ht="6.9" customHeight="1" x14ac:dyDescent="0.3">
      <c r="B28" s="35"/>
      <c r="C28" s="36"/>
      <c r="D28" s="80"/>
      <c r="E28" s="80"/>
      <c r="F28" s="80"/>
      <c r="G28" s="80"/>
      <c r="H28" s="80"/>
      <c r="I28" s="117"/>
      <c r="J28" s="80"/>
      <c r="K28" s="118"/>
      <c r="AZ28" s="106" t="s">
        <v>158</v>
      </c>
      <c r="BA28" s="106" t="s">
        <v>20</v>
      </c>
      <c r="BB28" s="106" t="s">
        <v>20</v>
      </c>
      <c r="BC28" s="106" t="s">
        <v>132</v>
      </c>
      <c r="BD28" s="106" t="s">
        <v>81</v>
      </c>
    </row>
    <row r="29" spans="2:56" s="1" customFormat="1" ht="14.4" customHeight="1" x14ac:dyDescent="0.3">
      <c r="B29" s="35"/>
      <c r="C29" s="36"/>
      <c r="D29" s="36"/>
      <c r="E29" s="36"/>
      <c r="F29" s="40" t="s">
        <v>41</v>
      </c>
      <c r="G29" s="36"/>
      <c r="H29" s="36"/>
      <c r="I29" s="121" t="s">
        <v>40</v>
      </c>
      <c r="J29" s="40" t="s">
        <v>42</v>
      </c>
      <c r="K29" s="39"/>
      <c r="AZ29" s="106" t="s">
        <v>159</v>
      </c>
      <c r="BA29" s="106" t="s">
        <v>20</v>
      </c>
      <c r="BB29" s="106" t="s">
        <v>20</v>
      </c>
      <c r="BC29" s="106" t="s">
        <v>160</v>
      </c>
      <c r="BD29" s="106" t="s">
        <v>81</v>
      </c>
    </row>
    <row r="30" spans="2:56" s="1" customFormat="1" ht="14.4" customHeight="1" x14ac:dyDescent="0.3">
      <c r="B30" s="35"/>
      <c r="C30" s="36"/>
      <c r="D30" s="43" t="s">
        <v>43</v>
      </c>
      <c r="E30" s="43" t="s">
        <v>44</v>
      </c>
      <c r="F30" s="122">
        <f>ROUND(SUM(BE102:BE992), 2)</f>
        <v>0</v>
      </c>
      <c r="G30" s="36"/>
      <c r="H30" s="36"/>
      <c r="I30" s="123">
        <v>0.21</v>
      </c>
      <c r="J30" s="122">
        <f>ROUND(ROUND((SUM(BE102:BE992)), 2)*I30, 2)</f>
        <v>0</v>
      </c>
      <c r="K30" s="39"/>
      <c r="AZ30" s="106" t="s">
        <v>161</v>
      </c>
      <c r="BA30" s="106" t="s">
        <v>20</v>
      </c>
      <c r="BB30" s="106" t="s">
        <v>20</v>
      </c>
      <c r="BC30" s="106" t="s">
        <v>162</v>
      </c>
      <c r="BD30" s="106" t="s">
        <v>81</v>
      </c>
    </row>
    <row r="31" spans="2:56" s="1" customFormat="1" ht="14.4" customHeight="1" x14ac:dyDescent="0.3">
      <c r="B31" s="35"/>
      <c r="C31" s="36"/>
      <c r="D31" s="36"/>
      <c r="E31" s="43" t="s">
        <v>45</v>
      </c>
      <c r="F31" s="122">
        <f>ROUND(SUM(BF102:BF992), 2)</f>
        <v>0</v>
      </c>
      <c r="G31" s="36"/>
      <c r="H31" s="36"/>
      <c r="I31" s="123">
        <v>0.15</v>
      </c>
      <c r="J31" s="122">
        <f>ROUND(ROUND((SUM(BF102:BF992)), 2)*I31, 2)</f>
        <v>0</v>
      </c>
      <c r="K31" s="39"/>
      <c r="AZ31" s="106" t="s">
        <v>163</v>
      </c>
      <c r="BA31" s="106" t="s">
        <v>20</v>
      </c>
      <c r="BB31" s="106" t="s">
        <v>20</v>
      </c>
      <c r="BC31" s="106" t="s">
        <v>164</v>
      </c>
      <c r="BD31" s="106" t="s">
        <v>81</v>
      </c>
    </row>
    <row r="32" spans="2:56" s="1" customFormat="1" ht="14.4" hidden="1" customHeight="1" x14ac:dyDescent="0.3">
      <c r="B32" s="35"/>
      <c r="C32" s="36"/>
      <c r="D32" s="36"/>
      <c r="E32" s="43" t="s">
        <v>46</v>
      </c>
      <c r="F32" s="122">
        <f>ROUND(SUM(BG102:BG992), 2)</f>
        <v>0</v>
      </c>
      <c r="G32" s="36"/>
      <c r="H32" s="36"/>
      <c r="I32" s="123">
        <v>0.21</v>
      </c>
      <c r="J32" s="122">
        <v>0</v>
      </c>
      <c r="K32" s="39"/>
      <c r="AZ32" s="106" t="s">
        <v>165</v>
      </c>
      <c r="BA32" s="106" t="s">
        <v>20</v>
      </c>
      <c r="BB32" s="106" t="s">
        <v>20</v>
      </c>
      <c r="BC32" s="106" t="s">
        <v>166</v>
      </c>
      <c r="BD32" s="106" t="s">
        <v>81</v>
      </c>
    </row>
    <row r="33" spans="2:56" s="1" customFormat="1" ht="14.4" hidden="1" customHeight="1" x14ac:dyDescent="0.3">
      <c r="B33" s="35"/>
      <c r="C33" s="36"/>
      <c r="D33" s="36"/>
      <c r="E33" s="43" t="s">
        <v>47</v>
      </c>
      <c r="F33" s="122">
        <f>ROUND(SUM(BH102:BH992), 2)</f>
        <v>0</v>
      </c>
      <c r="G33" s="36"/>
      <c r="H33" s="36"/>
      <c r="I33" s="123">
        <v>0.15</v>
      </c>
      <c r="J33" s="122">
        <v>0</v>
      </c>
      <c r="K33" s="39"/>
      <c r="AZ33" s="106" t="s">
        <v>167</v>
      </c>
      <c r="BA33" s="106" t="s">
        <v>20</v>
      </c>
      <c r="BB33" s="106" t="s">
        <v>20</v>
      </c>
      <c r="BC33" s="106" t="s">
        <v>166</v>
      </c>
      <c r="BD33" s="106" t="s">
        <v>81</v>
      </c>
    </row>
    <row r="34" spans="2:56" s="1" customFormat="1" ht="14.4" hidden="1" customHeight="1" x14ac:dyDescent="0.3">
      <c r="B34" s="35"/>
      <c r="C34" s="36"/>
      <c r="D34" s="36"/>
      <c r="E34" s="43" t="s">
        <v>48</v>
      </c>
      <c r="F34" s="122">
        <f>ROUND(SUM(BI102:BI992), 2)</f>
        <v>0</v>
      </c>
      <c r="G34" s="36"/>
      <c r="H34" s="36"/>
      <c r="I34" s="123">
        <v>0</v>
      </c>
      <c r="J34" s="122">
        <v>0</v>
      </c>
      <c r="K34" s="39"/>
    </row>
    <row r="35" spans="2:56" s="1" customFormat="1" ht="6.9" customHeight="1" x14ac:dyDescent="0.3">
      <c r="B35" s="35"/>
      <c r="C35" s="36"/>
      <c r="D35" s="36"/>
      <c r="E35" s="36"/>
      <c r="F35" s="36"/>
      <c r="G35" s="36"/>
      <c r="H35" s="36"/>
      <c r="I35" s="109"/>
      <c r="J35" s="36"/>
      <c r="K35" s="39"/>
    </row>
    <row r="36" spans="2:56" s="1" customFormat="1" ht="25.35" customHeight="1" x14ac:dyDescent="0.3">
      <c r="B36" s="35"/>
      <c r="C36" s="124"/>
      <c r="D36" s="125" t="s">
        <v>49</v>
      </c>
      <c r="E36" s="74"/>
      <c r="F36" s="74"/>
      <c r="G36" s="126" t="s">
        <v>50</v>
      </c>
      <c r="H36" s="127" t="s">
        <v>51</v>
      </c>
      <c r="I36" s="128"/>
      <c r="J36" s="129">
        <f>SUM(J27:J34)</f>
        <v>0</v>
      </c>
      <c r="K36" s="130"/>
    </row>
    <row r="37" spans="2:56" s="1" customFormat="1" ht="14.4" customHeight="1" x14ac:dyDescent="0.3">
      <c r="B37" s="50"/>
      <c r="C37" s="51"/>
      <c r="D37" s="51"/>
      <c r="E37" s="51"/>
      <c r="F37" s="51"/>
      <c r="G37" s="51"/>
      <c r="H37" s="51"/>
      <c r="I37" s="131"/>
      <c r="J37" s="51"/>
      <c r="K37" s="52"/>
    </row>
    <row r="41" spans="2:56" s="1" customFormat="1" ht="6.9" customHeight="1" x14ac:dyDescent="0.3">
      <c r="B41" s="132"/>
      <c r="C41" s="133"/>
      <c r="D41" s="133"/>
      <c r="E41" s="133"/>
      <c r="F41" s="133"/>
      <c r="G41" s="133"/>
      <c r="H41" s="133"/>
      <c r="I41" s="134"/>
      <c r="J41" s="133"/>
      <c r="K41" s="135"/>
    </row>
    <row r="42" spans="2:56" s="1" customFormat="1" ht="36.9" customHeight="1" x14ac:dyDescent="0.3">
      <c r="B42" s="35"/>
      <c r="C42" s="24" t="s">
        <v>168</v>
      </c>
      <c r="D42" s="36"/>
      <c r="E42" s="36"/>
      <c r="F42" s="36"/>
      <c r="G42" s="36"/>
      <c r="H42" s="36"/>
      <c r="I42" s="109"/>
      <c r="J42" s="36"/>
      <c r="K42" s="39"/>
    </row>
    <row r="43" spans="2:56" s="1" customFormat="1" ht="6.9" customHeight="1" x14ac:dyDescent="0.3">
      <c r="B43" s="35"/>
      <c r="C43" s="36"/>
      <c r="D43" s="36"/>
      <c r="E43" s="36"/>
      <c r="F43" s="36"/>
      <c r="G43" s="36"/>
      <c r="H43" s="36"/>
      <c r="I43" s="109"/>
      <c r="J43" s="36"/>
      <c r="K43" s="39"/>
    </row>
    <row r="44" spans="2:56" s="1" customFormat="1" ht="14.4" customHeight="1" x14ac:dyDescent="0.3">
      <c r="B44" s="35"/>
      <c r="C44" s="31" t="s">
        <v>16</v>
      </c>
      <c r="D44" s="36"/>
      <c r="E44" s="36"/>
      <c r="F44" s="36"/>
      <c r="G44" s="36"/>
      <c r="H44" s="36"/>
      <c r="I44" s="109"/>
      <c r="J44" s="36"/>
      <c r="K44" s="39"/>
    </row>
    <row r="45" spans="2:56" s="1" customFormat="1" ht="22.5" customHeight="1" x14ac:dyDescent="0.3">
      <c r="B45" s="35"/>
      <c r="C45" s="36"/>
      <c r="D45" s="36"/>
      <c r="E45" s="462" t="str">
        <f>E7</f>
        <v>VUZ Dědina - rekonstrukce sociálních zařízení a vstupního schodiště</v>
      </c>
      <c r="F45" s="433"/>
      <c r="G45" s="433"/>
      <c r="H45" s="433"/>
      <c r="I45" s="109"/>
      <c r="J45" s="36"/>
      <c r="K45" s="39"/>
    </row>
    <row r="46" spans="2:56" s="1" customFormat="1" ht="14.4" customHeight="1" x14ac:dyDescent="0.3">
      <c r="B46" s="35"/>
      <c r="C46" s="31" t="s">
        <v>113</v>
      </c>
      <c r="D46" s="36"/>
      <c r="E46" s="36"/>
      <c r="F46" s="36"/>
      <c r="G46" s="36"/>
      <c r="H46" s="36"/>
      <c r="I46" s="109"/>
      <c r="J46" s="36"/>
      <c r="K46" s="39"/>
    </row>
    <row r="47" spans="2:56" s="1" customFormat="1" ht="23.25" customHeight="1" x14ac:dyDescent="0.3">
      <c r="B47" s="35"/>
      <c r="C47" s="36"/>
      <c r="D47" s="36"/>
      <c r="E47" s="463" t="str">
        <f>E9</f>
        <v>D.1.1 - Rekonstrukce sociálních zařízení a vstupního schodiště</v>
      </c>
      <c r="F47" s="433"/>
      <c r="G47" s="433"/>
      <c r="H47" s="433"/>
      <c r="I47" s="109"/>
      <c r="J47" s="36"/>
      <c r="K47" s="39"/>
    </row>
    <row r="48" spans="2:56" s="1" customFormat="1" ht="6.9" customHeight="1" x14ac:dyDescent="0.3">
      <c r="B48" s="35"/>
      <c r="C48" s="36"/>
      <c r="D48" s="36"/>
      <c r="E48" s="36"/>
      <c r="F48" s="36"/>
      <c r="G48" s="36"/>
      <c r="H48" s="36"/>
      <c r="I48" s="109"/>
      <c r="J48" s="36"/>
      <c r="K48" s="39"/>
    </row>
    <row r="49" spans="2:47" s="1" customFormat="1" ht="18" customHeight="1" x14ac:dyDescent="0.3">
      <c r="B49" s="35"/>
      <c r="C49" s="31" t="s">
        <v>23</v>
      </c>
      <c r="D49" s="36"/>
      <c r="E49" s="36"/>
      <c r="F49" s="29" t="str">
        <f>F12</f>
        <v>VUZ Dědina,Pilotů 217,Praha 6</v>
      </c>
      <c r="G49" s="36"/>
      <c r="H49" s="36"/>
      <c r="I49" s="110" t="s">
        <v>25</v>
      </c>
      <c r="J49" s="111" t="str">
        <f>IF(J12="","",J12)</f>
        <v>28.11.2016</v>
      </c>
      <c r="K49" s="39"/>
    </row>
    <row r="50" spans="2:47" s="1" customFormat="1" ht="6.9" customHeight="1" x14ac:dyDescent="0.3">
      <c r="B50" s="35"/>
      <c r="C50" s="36"/>
      <c r="D50" s="36"/>
      <c r="E50" s="36"/>
      <c r="F50" s="36"/>
      <c r="G50" s="36"/>
      <c r="H50" s="36"/>
      <c r="I50" s="109"/>
      <c r="J50" s="36"/>
      <c r="K50" s="39"/>
    </row>
    <row r="51" spans="2:47" s="1" customFormat="1" ht="13.2" x14ac:dyDescent="0.3">
      <c r="B51" s="35"/>
      <c r="C51" s="31" t="s">
        <v>29</v>
      </c>
      <c r="D51" s="36"/>
      <c r="E51" s="36"/>
      <c r="F51" s="29" t="str">
        <f>E15</f>
        <v>ARMÁDNÍ SERVISNÍ p.o.,Podbabská 1589/1,Praha 6</v>
      </c>
      <c r="G51" s="36"/>
      <c r="H51" s="36"/>
      <c r="I51" s="110" t="s">
        <v>35</v>
      </c>
      <c r="J51" s="29" t="str">
        <f>E21</f>
        <v>B K N, spol. s r.o., Vladislavova 29/I,Vysoké Mýto</v>
      </c>
      <c r="K51" s="39"/>
    </row>
    <row r="52" spans="2:47" s="1" customFormat="1" ht="14.4" customHeight="1" x14ac:dyDescent="0.3">
      <c r="B52" s="35"/>
      <c r="C52" s="31" t="s">
        <v>33</v>
      </c>
      <c r="D52" s="36"/>
      <c r="E52" s="36"/>
      <c r="F52" s="29" t="str">
        <f>IF(E18="","",E18)</f>
        <v/>
      </c>
      <c r="G52" s="36"/>
      <c r="H52" s="36"/>
      <c r="I52" s="109"/>
      <c r="J52" s="36"/>
      <c r="K52" s="39"/>
    </row>
    <row r="53" spans="2:47" s="1" customFormat="1" ht="10.35" customHeight="1" x14ac:dyDescent="0.3">
      <c r="B53" s="35"/>
      <c r="C53" s="36"/>
      <c r="D53" s="36"/>
      <c r="E53" s="36"/>
      <c r="F53" s="36"/>
      <c r="G53" s="36"/>
      <c r="H53" s="36"/>
      <c r="I53" s="109"/>
      <c r="J53" s="36"/>
      <c r="K53" s="39"/>
    </row>
    <row r="54" spans="2:47" s="1" customFormat="1" ht="29.25" customHeight="1" x14ac:dyDescent="0.3">
      <c r="B54" s="35"/>
      <c r="C54" s="136" t="s">
        <v>169</v>
      </c>
      <c r="D54" s="124"/>
      <c r="E54" s="124"/>
      <c r="F54" s="124"/>
      <c r="G54" s="124"/>
      <c r="H54" s="124"/>
      <c r="I54" s="137"/>
      <c r="J54" s="138" t="s">
        <v>170</v>
      </c>
      <c r="K54" s="139"/>
    </row>
    <row r="55" spans="2:47" s="1" customFormat="1" ht="10.35" customHeight="1" x14ac:dyDescent="0.3">
      <c r="B55" s="35"/>
      <c r="C55" s="36"/>
      <c r="D55" s="36"/>
      <c r="E55" s="36"/>
      <c r="F55" s="36"/>
      <c r="G55" s="36"/>
      <c r="H55" s="36"/>
      <c r="I55" s="109"/>
      <c r="J55" s="36"/>
      <c r="K55" s="39"/>
    </row>
    <row r="56" spans="2:47" s="1" customFormat="1" ht="29.25" customHeight="1" x14ac:dyDescent="0.3">
      <c r="B56" s="35"/>
      <c r="C56" s="140" t="s">
        <v>171</v>
      </c>
      <c r="D56" s="36"/>
      <c r="E56" s="36"/>
      <c r="F56" s="36"/>
      <c r="G56" s="36"/>
      <c r="H56" s="36"/>
      <c r="I56" s="109"/>
      <c r="J56" s="120">
        <f>J102</f>
        <v>0</v>
      </c>
      <c r="K56" s="39"/>
      <c r="AU56" s="18" t="s">
        <v>172</v>
      </c>
    </row>
    <row r="57" spans="2:47" s="7" customFormat="1" ht="24.9" customHeight="1" x14ac:dyDescent="0.3">
      <c r="B57" s="141"/>
      <c r="C57" s="142"/>
      <c r="D57" s="143" t="s">
        <v>173</v>
      </c>
      <c r="E57" s="144"/>
      <c r="F57" s="144"/>
      <c r="G57" s="144"/>
      <c r="H57" s="144"/>
      <c r="I57" s="145"/>
      <c r="J57" s="146">
        <f>J103</f>
        <v>0</v>
      </c>
      <c r="K57" s="147"/>
    </row>
    <row r="58" spans="2:47" s="8" customFormat="1" ht="19.95" customHeight="1" x14ac:dyDescent="0.3">
      <c r="B58" s="148"/>
      <c r="C58" s="149"/>
      <c r="D58" s="150" t="s">
        <v>174</v>
      </c>
      <c r="E58" s="151"/>
      <c r="F58" s="151"/>
      <c r="G58" s="151"/>
      <c r="H58" s="151"/>
      <c r="I58" s="152"/>
      <c r="J58" s="153">
        <f>J104</f>
        <v>0</v>
      </c>
      <c r="K58" s="154"/>
    </row>
    <row r="59" spans="2:47" s="8" customFormat="1" ht="19.95" customHeight="1" x14ac:dyDescent="0.3">
      <c r="B59" s="148"/>
      <c r="C59" s="149"/>
      <c r="D59" s="150" t="s">
        <v>175</v>
      </c>
      <c r="E59" s="151"/>
      <c r="F59" s="151"/>
      <c r="G59" s="151"/>
      <c r="H59" s="151"/>
      <c r="I59" s="152"/>
      <c r="J59" s="153">
        <f>J201</f>
        <v>0</v>
      </c>
      <c r="K59" s="154"/>
    </row>
    <row r="60" spans="2:47" s="8" customFormat="1" ht="19.95" customHeight="1" x14ac:dyDescent="0.3">
      <c r="B60" s="148"/>
      <c r="C60" s="149"/>
      <c r="D60" s="150" t="s">
        <v>176</v>
      </c>
      <c r="E60" s="151"/>
      <c r="F60" s="151"/>
      <c r="G60" s="151"/>
      <c r="H60" s="151"/>
      <c r="I60" s="152"/>
      <c r="J60" s="153">
        <f>J207</f>
        <v>0</v>
      </c>
      <c r="K60" s="154"/>
    </row>
    <row r="61" spans="2:47" s="8" customFormat="1" ht="19.95" customHeight="1" x14ac:dyDescent="0.3">
      <c r="B61" s="148"/>
      <c r="C61" s="149"/>
      <c r="D61" s="150" t="s">
        <v>177</v>
      </c>
      <c r="E61" s="151"/>
      <c r="F61" s="151"/>
      <c r="G61" s="151"/>
      <c r="H61" s="151"/>
      <c r="I61" s="152"/>
      <c r="J61" s="153">
        <f>J279</f>
        <v>0</v>
      </c>
      <c r="K61" s="154"/>
    </row>
    <row r="62" spans="2:47" s="8" customFormat="1" ht="19.95" customHeight="1" x14ac:dyDescent="0.3">
      <c r="B62" s="148"/>
      <c r="C62" s="149"/>
      <c r="D62" s="150" t="s">
        <v>178</v>
      </c>
      <c r="E62" s="151"/>
      <c r="F62" s="151"/>
      <c r="G62" s="151"/>
      <c r="H62" s="151"/>
      <c r="I62" s="152"/>
      <c r="J62" s="153">
        <f>J304</f>
        <v>0</v>
      </c>
      <c r="K62" s="154"/>
    </row>
    <row r="63" spans="2:47" s="8" customFormat="1" ht="19.95" customHeight="1" x14ac:dyDescent="0.3">
      <c r="B63" s="148"/>
      <c r="C63" s="149"/>
      <c r="D63" s="150" t="s">
        <v>179</v>
      </c>
      <c r="E63" s="151"/>
      <c r="F63" s="151"/>
      <c r="G63" s="151"/>
      <c r="H63" s="151"/>
      <c r="I63" s="152"/>
      <c r="J63" s="153">
        <f>J315</f>
        <v>0</v>
      </c>
      <c r="K63" s="154"/>
    </row>
    <row r="64" spans="2:47" s="8" customFormat="1" ht="19.95" customHeight="1" x14ac:dyDescent="0.3">
      <c r="B64" s="148"/>
      <c r="C64" s="149"/>
      <c r="D64" s="150" t="s">
        <v>180</v>
      </c>
      <c r="E64" s="151"/>
      <c r="F64" s="151"/>
      <c r="G64" s="151"/>
      <c r="H64" s="151"/>
      <c r="I64" s="152"/>
      <c r="J64" s="153">
        <f>J415</f>
        <v>0</v>
      </c>
      <c r="K64" s="154"/>
    </row>
    <row r="65" spans="2:11" s="8" customFormat="1" ht="19.95" customHeight="1" x14ac:dyDescent="0.3">
      <c r="B65" s="148"/>
      <c r="C65" s="149"/>
      <c r="D65" s="150" t="s">
        <v>181</v>
      </c>
      <c r="E65" s="151"/>
      <c r="F65" s="151"/>
      <c r="G65" s="151"/>
      <c r="H65" s="151"/>
      <c r="I65" s="152"/>
      <c r="J65" s="153">
        <f>J421</f>
        <v>0</v>
      </c>
      <c r="K65" s="154"/>
    </row>
    <row r="66" spans="2:11" s="8" customFormat="1" ht="19.95" customHeight="1" x14ac:dyDescent="0.3">
      <c r="B66" s="148"/>
      <c r="C66" s="149"/>
      <c r="D66" s="150" t="s">
        <v>182</v>
      </c>
      <c r="E66" s="151"/>
      <c r="F66" s="151"/>
      <c r="G66" s="151"/>
      <c r="H66" s="151"/>
      <c r="I66" s="152"/>
      <c r="J66" s="153">
        <f>J603</f>
        <v>0</v>
      </c>
      <c r="K66" s="154"/>
    </row>
    <row r="67" spans="2:11" s="8" customFormat="1" ht="19.95" customHeight="1" x14ac:dyDescent="0.3">
      <c r="B67" s="148"/>
      <c r="C67" s="149"/>
      <c r="D67" s="150" t="s">
        <v>183</v>
      </c>
      <c r="E67" s="151"/>
      <c r="F67" s="151"/>
      <c r="G67" s="151"/>
      <c r="H67" s="151"/>
      <c r="I67" s="152"/>
      <c r="J67" s="153">
        <f>J615</f>
        <v>0</v>
      </c>
      <c r="K67" s="154"/>
    </row>
    <row r="68" spans="2:11" s="7" customFormat="1" ht="24.9" customHeight="1" x14ac:dyDescent="0.3">
      <c r="B68" s="141"/>
      <c r="C68" s="142"/>
      <c r="D68" s="143" t="s">
        <v>184</v>
      </c>
      <c r="E68" s="144"/>
      <c r="F68" s="144"/>
      <c r="G68" s="144"/>
      <c r="H68" s="144"/>
      <c r="I68" s="145"/>
      <c r="J68" s="146">
        <f>J618</f>
        <v>0</v>
      </c>
      <c r="K68" s="147"/>
    </row>
    <row r="69" spans="2:11" s="8" customFormat="1" ht="19.95" customHeight="1" x14ac:dyDescent="0.3">
      <c r="B69" s="148"/>
      <c r="C69" s="149"/>
      <c r="D69" s="150" t="s">
        <v>185</v>
      </c>
      <c r="E69" s="151"/>
      <c r="F69" s="151"/>
      <c r="G69" s="151"/>
      <c r="H69" s="151"/>
      <c r="I69" s="152"/>
      <c r="J69" s="153">
        <f>J619</f>
        <v>0</v>
      </c>
      <c r="K69" s="154"/>
    </row>
    <row r="70" spans="2:11" s="8" customFormat="1" ht="19.95" customHeight="1" x14ac:dyDescent="0.3">
      <c r="B70" s="148"/>
      <c r="C70" s="149"/>
      <c r="D70" s="150" t="s">
        <v>186</v>
      </c>
      <c r="E70" s="151"/>
      <c r="F70" s="151"/>
      <c r="G70" s="151"/>
      <c r="H70" s="151"/>
      <c r="I70" s="152"/>
      <c r="J70" s="153">
        <f>J668</f>
        <v>0</v>
      </c>
      <c r="K70" s="154"/>
    </row>
    <row r="71" spans="2:11" s="8" customFormat="1" ht="19.95" customHeight="1" x14ac:dyDescent="0.3">
      <c r="B71" s="148"/>
      <c r="C71" s="149"/>
      <c r="D71" s="150" t="s">
        <v>187</v>
      </c>
      <c r="E71" s="151"/>
      <c r="F71" s="151"/>
      <c r="G71" s="151"/>
      <c r="H71" s="151"/>
      <c r="I71" s="152"/>
      <c r="J71" s="153">
        <f>J699</f>
        <v>0</v>
      </c>
      <c r="K71" s="154"/>
    </row>
    <row r="72" spans="2:11" s="8" customFormat="1" ht="19.95" customHeight="1" x14ac:dyDescent="0.3">
      <c r="B72" s="148"/>
      <c r="C72" s="149"/>
      <c r="D72" s="150" t="s">
        <v>188</v>
      </c>
      <c r="E72" s="151"/>
      <c r="F72" s="151"/>
      <c r="G72" s="151"/>
      <c r="H72" s="151"/>
      <c r="I72" s="152"/>
      <c r="J72" s="153">
        <f>J708</f>
        <v>0</v>
      </c>
      <c r="K72" s="154"/>
    </row>
    <row r="73" spans="2:11" s="8" customFormat="1" ht="19.95" customHeight="1" x14ac:dyDescent="0.3">
      <c r="B73" s="148"/>
      <c r="C73" s="149"/>
      <c r="D73" s="150" t="s">
        <v>189</v>
      </c>
      <c r="E73" s="151"/>
      <c r="F73" s="151"/>
      <c r="G73" s="151"/>
      <c r="H73" s="151"/>
      <c r="I73" s="152"/>
      <c r="J73" s="153">
        <f>J744</f>
        <v>0</v>
      </c>
      <c r="K73" s="154"/>
    </row>
    <row r="74" spans="2:11" s="8" customFormat="1" ht="19.95" customHeight="1" x14ac:dyDescent="0.3">
      <c r="B74" s="148"/>
      <c r="C74" s="149"/>
      <c r="D74" s="150" t="s">
        <v>190</v>
      </c>
      <c r="E74" s="151"/>
      <c r="F74" s="151"/>
      <c r="G74" s="151"/>
      <c r="H74" s="151"/>
      <c r="I74" s="152"/>
      <c r="J74" s="153">
        <f>J757</f>
        <v>0</v>
      </c>
      <c r="K74" s="154"/>
    </row>
    <row r="75" spans="2:11" s="8" customFormat="1" ht="19.95" customHeight="1" x14ac:dyDescent="0.3">
      <c r="B75" s="148"/>
      <c r="C75" s="149"/>
      <c r="D75" s="150" t="s">
        <v>191</v>
      </c>
      <c r="E75" s="151"/>
      <c r="F75" s="151"/>
      <c r="G75" s="151"/>
      <c r="H75" s="151"/>
      <c r="I75" s="152"/>
      <c r="J75" s="153">
        <f>J784</f>
        <v>0</v>
      </c>
      <c r="K75" s="154"/>
    </row>
    <row r="76" spans="2:11" s="8" customFormat="1" ht="19.95" customHeight="1" x14ac:dyDescent="0.3">
      <c r="B76" s="148"/>
      <c r="C76" s="149"/>
      <c r="D76" s="150" t="s">
        <v>192</v>
      </c>
      <c r="E76" s="151"/>
      <c r="F76" s="151"/>
      <c r="G76" s="151"/>
      <c r="H76" s="151"/>
      <c r="I76" s="152"/>
      <c r="J76" s="153">
        <f>J796</f>
        <v>0</v>
      </c>
      <c r="K76" s="154"/>
    </row>
    <row r="77" spans="2:11" s="8" customFormat="1" ht="19.95" customHeight="1" x14ac:dyDescent="0.3">
      <c r="B77" s="148"/>
      <c r="C77" s="149"/>
      <c r="D77" s="150" t="s">
        <v>193</v>
      </c>
      <c r="E77" s="151"/>
      <c r="F77" s="151"/>
      <c r="G77" s="151"/>
      <c r="H77" s="151"/>
      <c r="I77" s="152"/>
      <c r="J77" s="153">
        <f>J843</f>
        <v>0</v>
      </c>
      <c r="K77" s="154"/>
    </row>
    <row r="78" spans="2:11" s="8" customFormat="1" ht="19.95" customHeight="1" x14ac:dyDescent="0.3">
      <c r="B78" s="148"/>
      <c r="C78" s="149"/>
      <c r="D78" s="150" t="s">
        <v>194</v>
      </c>
      <c r="E78" s="151"/>
      <c r="F78" s="151"/>
      <c r="G78" s="151"/>
      <c r="H78" s="151"/>
      <c r="I78" s="152"/>
      <c r="J78" s="153">
        <f>J887</f>
        <v>0</v>
      </c>
      <c r="K78" s="154"/>
    </row>
    <row r="79" spans="2:11" s="8" customFormat="1" ht="19.95" customHeight="1" x14ac:dyDescent="0.3">
      <c r="B79" s="148"/>
      <c r="C79" s="149"/>
      <c r="D79" s="150" t="s">
        <v>195</v>
      </c>
      <c r="E79" s="151"/>
      <c r="F79" s="151"/>
      <c r="G79" s="151"/>
      <c r="H79" s="151"/>
      <c r="I79" s="152"/>
      <c r="J79" s="153">
        <f>J938</f>
        <v>0</v>
      </c>
      <c r="K79" s="154"/>
    </row>
    <row r="80" spans="2:11" s="8" customFormat="1" ht="19.95" customHeight="1" x14ac:dyDescent="0.3">
      <c r="B80" s="148"/>
      <c r="C80" s="149"/>
      <c r="D80" s="150" t="s">
        <v>196</v>
      </c>
      <c r="E80" s="151"/>
      <c r="F80" s="151"/>
      <c r="G80" s="151"/>
      <c r="H80" s="151"/>
      <c r="I80" s="152"/>
      <c r="J80" s="153">
        <f>J966</f>
        <v>0</v>
      </c>
      <c r="K80" s="154"/>
    </row>
    <row r="81" spans="2:12" s="7" customFormat="1" ht="24.9" customHeight="1" x14ac:dyDescent="0.3">
      <c r="B81" s="141"/>
      <c r="C81" s="142"/>
      <c r="D81" s="143" t="s">
        <v>197</v>
      </c>
      <c r="E81" s="144"/>
      <c r="F81" s="144"/>
      <c r="G81" s="144"/>
      <c r="H81" s="144"/>
      <c r="I81" s="145"/>
      <c r="J81" s="146">
        <f>J986</f>
        <v>0</v>
      </c>
      <c r="K81" s="147"/>
    </row>
    <row r="82" spans="2:12" s="8" customFormat="1" ht="19.95" customHeight="1" x14ac:dyDescent="0.3">
      <c r="B82" s="148"/>
      <c r="C82" s="149"/>
      <c r="D82" s="150" t="s">
        <v>198</v>
      </c>
      <c r="E82" s="151"/>
      <c r="F82" s="151"/>
      <c r="G82" s="151"/>
      <c r="H82" s="151"/>
      <c r="I82" s="152"/>
      <c r="J82" s="153">
        <f>J987</f>
        <v>0</v>
      </c>
      <c r="K82" s="154"/>
    </row>
    <row r="83" spans="2:12" s="1" customFormat="1" ht="21.75" customHeight="1" x14ac:dyDescent="0.3">
      <c r="B83" s="35"/>
      <c r="C83" s="36"/>
      <c r="D83" s="36"/>
      <c r="E83" s="36"/>
      <c r="F83" s="36"/>
      <c r="G83" s="36"/>
      <c r="H83" s="36"/>
      <c r="I83" s="109"/>
      <c r="J83" s="36"/>
      <c r="K83" s="39"/>
    </row>
    <row r="84" spans="2:12" s="1" customFormat="1" ht="6.9" customHeight="1" x14ac:dyDescent="0.3">
      <c r="B84" s="50"/>
      <c r="C84" s="51"/>
      <c r="D84" s="51"/>
      <c r="E84" s="51"/>
      <c r="F84" s="51"/>
      <c r="G84" s="51"/>
      <c r="H84" s="51"/>
      <c r="I84" s="131"/>
      <c r="J84" s="51"/>
      <c r="K84" s="52"/>
    </row>
    <row r="88" spans="2:12" s="1" customFormat="1" ht="6.9" customHeight="1" x14ac:dyDescent="0.3">
      <c r="B88" s="53"/>
      <c r="C88" s="54"/>
      <c r="D88" s="54"/>
      <c r="E88" s="54"/>
      <c r="F88" s="54"/>
      <c r="G88" s="54"/>
      <c r="H88" s="54"/>
      <c r="I88" s="134"/>
      <c r="J88" s="54"/>
      <c r="K88" s="54"/>
      <c r="L88" s="55"/>
    </row>
    <row r="89" spans="2:12" s="1" customFormat="1" ht="36.9" customHeight="1" x14ac:dyDescent="0.3">
      <c r="B89" s="35"/>
      <c r="C89" s="56" t="s">
        <v>199</v>
      </c>
      <c r="D89" s="57"/>
      <c r="E89" s="57"/>
      <c r="F89" s="57"/>
      <c r="G89" s="57"/>
      <c r="H89" s="57"/>
      <c r="I89" s="155"/>
      <c r="J89" s="57"/>
      <c r="K89" s="57"/>
      <c r="L89" s="55"/>
    </row>
    <row r="90" spans="2:12" s="1" customFormat="1" ht="6.9" customHeight="1" x14ac:dyDescent="0.3">
      <c r="B90" s="35"/>
      <c r="C90" s="57"/>
      <c r="D90" s="57"/>
      <c r="E90" s="57"/>
      <c r="F90" s="57"/>
      <c r="G90" s="57"/>
      <c r="H90" s="57"/>
      <c r="I90" s="155"/>
      <c r="J90" s="57"/>
      <c r="K90" s="57"/>
      <c r="L90" s="55"/>
    </row>
    <row r="91" spans="2:12" s="1" customFormat="1" ht="14.4" customHeight="1" x14ac:dyDescent="0.3">
      <c r="B91" s="35"/>
      <c r="C91" s="59" t="s">
        <v>16</v>
      </c>
      <c r="D91" s="57"/>
      <c r="E91" s="57"/>
      <c r="F91" s="57"/>
      <c r="G91" s="57"/>
      <c r="H91" s="57"/>
      <c r="I91" s="155"/>
      <c r="J91" s="57"/>
      <c r="K91" s="57"/>
      <c r="L91" s="55"/>
    </row>
    <row r="92" spans="2:12" s="1" customFormat="1" ht="22.5" customHeight="1" x14ac:dyDescent="0.3">
      <c r="B92" s="35"/>
      <c r="C92" s="57"/>
      <c r="D92" s="57"/>
      <c r="E92" s="460" t="str">
        <f>E7</f>
        <v>VUZ Dědina - rekonstrukce sociálních zařízení a vstupního schodiště</v>
      </c>
      <c r="F92" s="444"/>
      <c r="G92" s="444"/>
      <c r="H92" s="444"/>
      <c r="I92" s="155"/>
      <c r="J92" s="57"/>
      <c r="K92" s="57"/>
      <c r="L92" s="55"/>
    </row>
    <row r="93" spans="2:12" s="1" customFormat="1" ht="14.4" customHeight="1" x14ac:dyDescent="0.3">
      <c r="B93" s="35"/>
      <c r="C93" s="59" t="s">
        <v>113</v>
      </c>
      <c r="D93" s="57"/>
      <c r="E93" s="57"/>
      <c r="F93" s="57"/>
      <c r="G93" s="57"/>
      <c r="H93" s="57"/>
      <c r="I93" s="155"/>
      <c r="J93" s="57"/>
      <c r="K93" s="57"/>
      <c r="L93" s="55"/>
    </row>
    <row r="94" spans="2:12" s="1" customFormat="1" ht="23.25" customHeight="1" x14ac:dyDescent="0.3">
      <c r="B94" s="35"/>
      <c r="C94" s="57"/>
      <c r="D94" s="57"/>
      <c r="E94" s="441" t="str">
        <f>E9</f>
        <v>D.1.1 - Rekonstrukce sociálních zařízení a vstupního schodiště</v>
      </c>
      <c r="F94" s="444"/>
      <c r="G94" s="444"/>
      <c r="H94" s="444"/>
      <c r="I94" s="155"/>
      <c r="J94" s="57"/>
      <c r="K94" s="57"/>
      <c r="L94" s="55"/>
    </row>
    <row r="95" spans="2:12" s="1" customFormat="1" ht="6.9" customHeight="1" x14ac:dyDescent="0.3">
      <c r="B95" s="35"/>
      <c r="C95" s="57"/>
      <c r="D95" s="57"/>
      <c r="E95" s="57"/>
      <c r="F95" s="57"/>
      <c r="G95" s="57"/>
      <c r="H95" s="57"/>
      <c r="I95" s="155"/>
      <c r="J95" s="57"/>
      <c r="K95" s="57"/>
      <c r="L95" s="55"/>
    </row>
    <row r="96" spans="2:12" s="1" customFormat="1" ht="18" customHeight="1" x14ac:dyDescent="0.3">
      <c r="B96" s="35"/>
      <c r="C96" s="59" t="s">
        <v>23</v>
      </c>
      <c r="D96" s="57"/>
      <c r="E96" s="57"/>
      <c r="F96" s="156" t="str">
        <f>F12</f>
        <v>VUZ Dědina,Pilotů 217,Praha 6</v>
      </c>
      <c r="G96" s="57"/>
      <c r="H96" s="57"/>
      <c r="I96" s="157" t="s">
        <v>25</v>
      </c>
      <c r="J96" s="67" t="str">
        <f>IF(J12="","",J12)</f>
        <v>28.11.2016</v>
      </c>
      <c r="K96" s="57"/>
      <c r="L96" s="55"/>
    </row>
    <row r="97" spans="2:65" s="1" customFormat="1" ht="6.9" customHeight="1" x14ac:dyDescent="0.3">
      <c r="B97" s="35"/>
      <c r="C97" s="57"/>
      <c r="D97" s="57"/>
      <c r="E97" s="57"/>
      <c r="F97" s="57"/>
      <c r="G97" s="57"/>
      <c r="H97" s="57"/>
      <c r="I97" s="155"/>
      <c r="J97" s="57"/>
      <c r="K97" s="57"/>
      <c r="L97" s="55"/>
    </row>
    <row r="98" spans="2:65" s="1" customFormat="1" ht="13.2" x14ac:dyDescent="0.3">
      <c r="B98" s="35"/>
      <c r="C98" s="59" t="s">
        <v>29</v>
      </c>
      <c r="D98" s="57"/>
      <c r="E98" s="57"/>
      <c r="F98" s="156" t="str">
        <f>E15</f>
        <v>ARMÁDNÍ SERVISNÍ p.o.,Podbabská 1589/1,Praha 6</v>
      </c>
      <c r="G98" s="57"/>
      <c r="H98" s="57"/>
      <c r="I98" s="157" t="s">
        <v>35</v>
      </c>
      <c r="J98" s="156" t="str">
        <f>E21</f>
        <v>B K N, spol. s r.o., Vladislavova 29/I,Vysoké Mýto</v>
      </c>
      <c r="K98" s="57"/>
      <c r="L98" s="55"/>
    </row>
    <row r="99" spans="2:65" s="1" customFormat="1" ht="14.4" customHeight="1" x14ac:dyDescent="0.3">
      <c r="B99" s="35"/>
      <c r="C99" s="59" t="s">
        <v>33</v>
      </c>
      <c r="D99" s="57"/>
      <c r="E99" s="57"/>
      <c r="F99" s="156" t="str">
        <f>IF(E18="","",E18)</f>
        <v/>
      </c>
      <c r="G99" s="57"/>
      <c r="H99" s="57"/>
      <c r="I99" s="155"/>
      <c r="J99" s="57"/>
      <c r="K99" s="57"/>
      <c r="L99" s="55"/>
    </row>
    <row r="100" spans="2:65" s="1" customFormat="1" ht="10.35" customHeight="1" x14ac:dyDescent="0.3">
      <c r="B100" s="35"/>
      <c r="C100" s="57"/>
      <c r="D100" s="57"/>
      <c r="E100" s="57"/>
      <c r="F100" s="57"/>
      <c r="G100" s="57"/>
      <c r="H100" s="57"/>
      <c r="I100" s="155"/>
      <c r="J100" s="57"/>
      <c r="K100" s="57"/>
      <c r="L100" s="55"/>
    </row>
    <row r="101" spans="2:65" s="9" customFormat="1" ht="29.25" customHeight="1" x14ac:dyDescent="0.3">
      <c r="B101" s="158"/>
      <c r="C101" s="159" t="s">
        <v>200</v>
      </c>
      <c r="D101" s="160" t="s">
        <v>58</v>
      </c>
      <c r="E101" s="160" t="s">
        <v>54</v>
      </c>
      <c r="F101" s="160" t="s">
        <v>201</v>
      </c>
      <c r="G101" s="160" t="s">
        <v>202</v>
      </c>
      <c r="H101" s="160" t="s">
        <v>203</v>
      </c>
      <c r="I101" s="161" t="s">
        <v>204</v>
      </c>
      <c r="J101" s="160" t="s">
        <v>170</v>
      </c>
      <c r="K101" s="162" t="s">
        <v>205</v>
      </c>
      <c r="L101" s="163"/>
      <c r="M101" s="76" t="s">
        <v>206</v>
      </c>
      <c r="N101" s="77" t="s">
        <v>43</v>
      </c>
      <c r="O101" s="77" t="s">
        <v>207</v>
      </c>
      <c r="P101" s="77" t="s">
        <v>208</v>
      </c>
      <c r="Q101" s="77" t="s">
        <v>209</v>
      </c>
      <c r="R101" s="77" t="s">
        <v>210</v>
      </c>
      <c r="S101" s="77" t="s">
        <v>211</v>
      </c>
      <c r="T101" s="78" t="s">
        <v>212</v>
      </c>
    </row>
    <row r="102" spans="2:65" s="1" customFormat="1" ht="29.25" customHeight="1" x14ac:dyDescent="0.35">
      <c r="B102" s="35"/>
      <c r="C102" s="82" t="s">
        <v>171</v>
      </c>
      <c r="D102" s="57"/>
      <c r="E102" s="57"/>
      <c r="F102" s="57"/>
      <c r="G102" s="57"/>
      <c r="H102" s="57"/>
      <c r="I102" s="155"/>
      <c r="J102" s="164">
        <f>BK102</f>
        <v>0</v>
      </c>
      <c r="K102" s="57"/>
      <c r="L102" s="55"/>
      <c r="M102" s="79"/>
      <c r="N102" s="80"/>
      <c r="O102" s="80"/>
      <c r="P102" s="165">
        <f>P103+P618+P986</f>
        <v>0</v>
      </c>
      <c r="Q102" s="80"/>
      <c r="R102" s="165">
        <f>R103+R618+R986</f>
        <v>59.288424739999996</v>
      </c>
      <c r="S102" s="80"/>
      <c r="T102" s="166">
        <f>T103+T618+T986</f>
        <v>68.516209500000002</v>
      </c>
      <c r="AT102" s="18" t="s">
        <v>72</v>
      </c>
      <c r="AU102" s="18" t="s">
        <v>172</v>
      </c>
      <c r="BK102" s="167">
        <f>BK103+BK618+BK986</f>
        <v>0</v>
      </c>
    </row>
    <row r="103" spans="2:65" s="10" customFormat="1" ht="37.35" customHeight="1" x14ac:dyDescent="0.35">
      <c r="B103" s="168"/>
      <c r="C103" s="169"/>
      <c r="D103" s="170" t="s">
        <v>72</v>
      </c>
      <c r="E103" s="171" t="s">
        <v>213</v>
      </c>
      <c r="F103" s="171" t="s">
        <v>213</v>
      </c>
      <c r="G103" s="169"/>
      <c r="H103" s="169"/>
      <c r="I103" s="172"/>
      <c r="J103" s="173">
        <f>BK103</f>
        <v>0</v>
      </c>
      <c r="K103" s="169"/>
      <c r="L103" s="174"/>
      <c r="M103" s="175"/>
      <c r="N103" s="176"/>
      <c r="O103" s="176"/>
      <c r="P103" s="177">
        <f>P104+P201+P207+P279+P304+P315+P415+P421+P603+P615</f>
        <v>0</v>
      </c>
      <c r="Q103" s="176"/>
      <c r="R103" s="177">
        <f>R104+R201+R207+R279+R304+R315+R415+R421+R603+R615</f>
        <v>39.264042279999998</v>
      </c>
      <c r="S103" s="176"/>
      <c r="T103" s="178">
        <f>T104+T201+T207+T279+T304+T315+T415+T421+T603+T615</f>
        <v>38.189228</v>
      </c>
      <c r="AR103" s="179" t="s">
        <v>22</v>
      </c>
      <c r="AT103" s="180" t="s">
        <v>72</v>
      </c>
      <c r="AU103" s="180" t="s">
        <v>73</v>
      </c>
      <c r="AY103" s="179" t="s">
        <v>214</v>
      </c>
      <c r="BK103" s="181">
        <f>BK104+BK201+BK207+BK279+BK304+BK315+BK415+BK421+BK603+BK615</f>
        <v>0</v>
      </c>
    </row>
    <row r="104" spans="2:65" s="10" customFormat="1" ht="19.95" customHeight="1" x14ac:dyDescent="0.35">
      <c r="B104" s="168"/>
      <c r="C104" s="169"/>
      <c r="D104" s="182" t="s">
        <v>72</v>
      </c>
      <c r="E104" s="183" t="s">
        <v>22</v>
      </c>
      <c r="F104" s="183" t="s">
        <v>215</v>
      </c>
      <c r="G104" s="169"/>
      <c r="H104" s="169"/>
      <c r="I104" s="172"/>
      <c r="J104" s="184">
        <f>BK104</f>
        <v>0</v>
      </c>
      <c r="K104" s="169"/>
      <c r="L104" s="174"/>
      <c r="M104" s="175"/>
      <c r="N104" s="176"/>
      <c r="O104" s="176"/>
      <c r="P104" s="177">
        <f>SUM(P105:P200)</f>
        <v>0</v>
      </c>
      <c r="Q104" s="176"/>
      <c r="R104" s="177">
        <f>SUM(R105:R200)</f>
        <v>1.0230000000000001E-2</v>
      </c>
      <c r="S104" s="176"/>
      <c r="T104" s="178">
        <f>SUM(T105:T200)</f>
        <v>6.4934999999999992</v>
      </c>
      <c r="AR104" s="179" t="s">
        <v>22</v>
      </c>
      <c r="AT104" s="180" t="s">
        <v>72</v>
      </c>
      <c r="AU104" s="180" t="s">
        <v>22</v>
      </c>
      <c r="AY104" s="179" t="s">
        <v>214</v>
      </c>
      <c r="BK104" s="181">
        <f>SUM(BK105:BK200)</f>
        <v>0</v>
      </c>
    </row>
    <row r="105" spans="2:65" s="1" customFormat="1" ht="31.5" customHeight="1" x14ac:dyDescent="0.3">
      <c r="B105" s="35"/>
      <c r="C105" s="185" t="s">
        <v>22</v>
      </c>
      <c r="D105" s="185" t="s">
        <v>216</v>
      </c>
      <c r="E105" s="186" t="s">
        <v>217</v>
      </c>
      <c r="F105" s="187" t="s">
        <v>218</v>
      </c>
      <c r="G105" s="188" t="s">
        <v>109</v>
      </c>
      <c r="H105" s="189">
        <v>56</v>
      </c>
      <c r="I105" s="190"/>
      <c r="J105" s="191">
        <f>ROUND(I105*H105,2)</f>
        <v>0</v>
      </c>
      <c r="K105" s="187" t="s">
        <v>219</v>
      </c>
      <c r="L105" s="55"/>
      <c r="M105" s="192" t="s">
        <v>20</v>
      </c>
      <c r="N105" s="193" t="s">
        <v>44</v>
      </c>
      <c r="O105" s="36"/>
      <c r="P105" s="194">
        <f>O105*H105</f>
        <v>0</v>
      </c>
      <c r="Q105" s="194">
        <v>0</v>
      </c>
      <c r="R105" s="194">
        <f>Q105*H105</f>
        <v>0</v>
      </c>
      <c r="S105" s="194">
        <v>0</v>
      </c>
      <c r="T105" s="195">
        <f>S105*H105</f>
        <v>0</v>
      </c>
      <c r="AR105" s="18" t="s">
        <v>220</v>
      </c>
      <c r="AT105" s="18" t="s">
        <v>216</v>
      </c>
      <c r="AU105" s="18" t="s">
        <v>81</v>
      </c>
      <c r="AY105" s="18" t="s">
        <v>214</v>
      </c>
      <c r="BE105" s="196">
        <f>IF(N105="základní",J105,0)</f>
        <v>0</v>
      </c>
      <c r="BF105" s="196">
        <f>IF(N105="snížená",J105,0)</f>
        <v>0</v>
      </c>
      <c r="BG105" s="196">
        <f>IF(N105="zákl. přenesená",J105,0)</f>
        <v>0</v>
      </c>
      <c r="BH105" s="196">
        <f>IF(N105="sníž. přenesená",J105,0)</f>
        <v>0</v>
      </c>
      <c r="BI105" s="196">
        <f>IF(N105="nulová",J105,0)</f>
        <v>0</v>
      </c>
      <c r="BJ105" s="18" t="s">
        <v>22</v>
      </c>
      <c r="BK105" s="196">
        <f>ROUND(I105*H105,2)</f>
        <v>0</v>
      </c>
      <c r="BL105" s="18" t="s">
        <v>220</v>
      </c>
      <c r="BM105" s="18" t="s">
        <v>221</v>
      </c>
    </row>
    <row r="106" spans="2:65" s="1" customFormat="1" ht="24" x14ac:dyDescent="0.3">
      <c r="B106" s="35"/>
      <c r="C106" s="57"/>
      <c r="D106" s="197" t="s">
        <v>222</v>
      </c>
      <c r="E106" s="57"/>
      <c r="F106" s="198" t="s">
        <v>223</v>
      </c>
      <c r="G106" s="57"/>
      <c r="H106" s="57"/>
      <c r="I106" s="155"/>
      <c r="J106" s="57"/>
      <c r="K106" s="57"/>
      <c r="L106" s="55"/>
      <c r="M106" s="72"/>
      <c r="N106" s="36"/>
      <c r="O106" s="36"/>
      <c r="P106" s="36"/>
      <c r="Q106" s="36"/>
      <c r="R106" s="36"/>
      <c r="S106" s="36"/>
      <c r="T106" s="73"/>
      <c r="AT106" s="18" t="s">
        <v>222</v>
      </c>
      <c r="AU106" s="18" t="s">
        <v>81</v>
      </c>
    </row>
    <row r="107" spans="2:65" s="11" customFormat="1" x14ac:dyDescent="0.3">
      <c r="B107" s="199"/>
      <c r="C107" s="200"/>
      <c r="D107" s="197" t="s">
        <v>224</v>
      </c>
      <c r="E107" s="201" t="s">
        <v>20</v>
      </c>
      <c r="F107" s="202" t="s">
        <v>225</v>
      </c>
      <c r="G107" s="200"/>
      <c r="H107" s="203" t="s">
        <v>20</v>
      </c>
      <c r="I107" s="204"/>
      <c r="J107" s="200"/>
      <c r="K107" s="200"/>
      <c r="L107" s="205"/>
      <c r="M107" s="206"/>
      <c r="N107" s="207"/>
      <c r="O107" s="207"/>
      <c r="P107" s="207"/>
      <c r="Q107" s="207"/>
      <c r="R107" s="207"/>
      <c r="S107" s="207"/>
      <c r="T107" s="208"/>
      <c r="AT107" s="209" t="s">
        <v>224</v>
      </c>
      <c r="AU107" s="209" t="s">
        <v>81</v>
      </c>
      <c r="AV107" s="11" t="s">
        <v>22</v>
      </c>
      <c r="AW107" s="11" t="s">
        <v>37</v>
      </c>
      <c r="AX107" s="11" t="s">
        <v>73</v>
      </c>
      <c r="AY107" s="209" t="s">
        <v>214</v>
      </c>
    </row>
    <row r="108" spans="2:65" s="11" customFormat="1" x14ac:dyDescent="0.3">
      <c r="B108" s="199"/>
      <c r="C108" s="200"/>
      <c r="D108" s="197" t="s">
        <v>224</v>
      </c>
      <c r="E108" s="201" t="s">
        <v>20</v>
      </c>
      <c r="F108" s="202" t="s">
        <v>226</v>
      </c>
      <c r="G108" s="200"/>
      <c r="H108" s="203" t="s">
        <v>20</v>
      </c>
      <c r="I108" s="204"/>
      <c r="J108" s="200"/>
      <c r="K108" s="200"/>
      <c r="L108" s="205"/>
      <c r="M108" s="206"/>
      <c r="N108" s="207"/>
      <c r="O108" s="207"/>
      <c r="P108" s="207"/>
      <c r="Q108" s="207"/>
      <c r="R108" s="207"/>
      <c r="S108" s="207"/>
      <c r="T108" s="208"/>
      <c r="AT108" s="209" t="s">
        <v>224</v>
      </c>
      <c r="AU108" s="209" t="s">
        <v>81</v>
      </c>
      <c r="AV108" s="11" t="s">
        <v>22</v>
      </c>
      <c r="AW108" s="11" t="s">
        <v>37</v>
      </c>
      <c r="AX108" s="11" t="s">
        <v>73</v>
      </c>
      <c r="AY108" s="209" t="s">
        <v>214</v>
      </c>
    </row>
    <row r="109" spans="2:65" s="12" customFormat="1" x14ac:dyDescent="0.3">
      <c r="B109" s="210"/>
      <c r="C109" s="211"/>
      <c r="D109" s="197" t="s">
        <v>224</v>
      </c>
      <c r="E109" s="212" t="s">
        <v>20</v>
      </c>
      <c r="F109" s="213" t="s">
        <v>227</v>
      </c>
      <c r="G109" s="211"/>
      <c r="H109" s="214">
        <v>56</v>
      </c>
      <c r="I109" s="215"/>
      <c r="J109" s="211"/>
      <c r="K109" s="211"/>
      <c r="L109" s="216"/>
      <c r="M109" s="217"/>
      <c r="N109" s="218"/>
      <c r="O109" s="218"/>
      <c r="P109" s="218"/>
      <c r="Q109" s="218"/>
      <c r="R109" s="218"/>
      <c r="S109" s="218"/>
      <c r="T109" s="219"/>
      <c r="AT109" s="220" t="s">
        <v>224</v>
      </c>
      <c r="AU109" s="220" t="s">
        <v>81</v>
      </c>
      <c r="AV109" s="12" t="s">
        <v>81</v>
      </c>
      <c r="AW109" s="12" t="s">
        <v>37</v>
      </c>
      <c r="AX109" s="12" t="s">
        <v>73</v>
      </c>
      <c r="AY109" s="220" t="s">
        <v>214</v>
      </c>
    </row>
    <row r="110" spans="2:65" s="13" customFormat="1" x14ac:dyDescent="0.3">
      <c r="B110" s="221"/>
      <c r="C110" s="222"/>
      <c r="D110" s="223" t="s">
        <v>224</v>
      </c>
      <c r="E110" s="224" t="s">
        <v>20</v>
      </c>
      <c r="F110" s="225" t="s">
        <v>228</v>
      </c>
      <c r="G110" s="222"/>
      <c r="H110" s="226">
        <v>56</v>
      </c>
      <c r="I110" s="227"/>
      <c r="J110" s="222"/>
      <c r="K110" s="222"/>
      <c r="L110" s="228"/>
      <c r="M110" s="229"/>
      <c r="N110" s="230"/>
      <c r="O110" s="230"/>
      <c r="P110" s="230"/>
      <c r="Q110" s="230"/>
      <c r="R110" s="230"/>
      <c r="S110" s="230"/>
      <c r="T110" s="231"/>
      <c r="AT110" s="232" t="s">
        <v>224</v>
      </c>
      <c r="AU110" s="232" t="s">
        <v>81</v>
      </c>
      <c r="AV110" s="13" t="s">
        <v>220</v>
      </c>
      <c r="AW110" s="13" t="s">
        <v>37</v>
      </c>
      <c r="AX110" s="13" t="s">
        <v>22</v>
      </c>
      <c r="AY110" s="232" t="s">
        <v>214</v>
      </c>
    </row>
    <row r="111" spans="2:65" s="1" customFormat="1" ht="22.5" customHeight="1" x14ac:dyDescent="0.3">
      <c r="B111" s="35"/>
      <c r="C111" s="185" t="s">
        <v>81</v>
      </c>
      <c r="D111" s="185" t="s">
        <v>216</v>
      </c>
      <c r="E111" s="186" t="s">
        <v>229</v>
      </c>
      <c r="F111" s="187" t="s">
        <v>230</v>
      </c>
      <c r="G111" s="188" t="s">
        <v>109</v>
      </c>
      <c r="H111" s="189">
        <v>56</v>
      </c>
      <c r="I111" s="190"/>
      <c r="J111" s="191">
        <f>ROUND(I111*H111,2)</f>
        <v>0</v>
      </c>
      <c r="K111" s="187" t="s">
        <v>219</v>
      </c>
      <c r="L111" s="55"/>
      <c r="M111" s="192" t="s">
        <v>20</v>
      </c>
      <c r="N111" s="193" t="s">
        <v>44</v>
      </c>
      <c r="O111" s="36"/>
      <c r="P111" s="194">
        <f>O111*H111</f>
        <v>0</v>
      </c>
      <c r="Q111" s="194">
        <v>1.8000000000000001E-4</v>
      </c>
      <c r="R111" s="194">
        <f>Q111*H111</f>
        <v>1.008E-2</v>
      </c>
      <c r="S111" s="194">
        <v>0</v>
      </c>
      <c r="T111" s="195">
        <f>S111*H111</f>
        <v>0</v>
      </c>
      <c r="AR111" s="18" t="s">
        <v>220</v>
      </c>
      <c r="AT111" s="18" t="s">
        <v>216</v>
      </c>
      <c r="AU111" s="18" t="s">
        <v>81</v>
      </c>
      <c r="AY111" s="18" t="s">
        <v>214</v>
      </c>
      <c r="BE111" s="196">
        <f>IF(N111="základní",J111,0)</f>
        <v>0</v>
      </c>
      <c r="BF111" s="196">
        <f>IF(N111="snížená",J111,0)</f>
        <v>0</v>
      </c>
      <c r="BG111" s="196">
        <f>IF(N111="zákl. přenesená",J111,0)</f>
        <v>0</v>
      </c>
      <c r="BH111" s="196">
        <f>IF(N111="sníž. přenesená",J111,0)</f>
        <v>0</v>
      </c>
      <c r="BI111" s="196">
        <f>IF(N111="nulová",J111,0)</f>
        <v>0</v>
      </c>
      <c r="BJ111" s="18" t="s">
        <v>22</v>
      </c>
      <c r="BK111" s="196">
        <f>ROUND(I111*H111,2)</f>
        <v>0</v>
      </c>
      <c r="BL111" s="18" t="s">
        <v>220</v>
      </c>
      <c r="BM111" s="18" t="s">
        <v>231</v>
      </c>
    </row>
    <row r="112" spans="2:65" s="1" customFormat="1" ht="24" x14ac:dyDescent="0.3">
      <c r="B112" s="35"/>
      <c r="C112" s="57"/>
      <c r="D112" s="197" t="s">
        <v>222</v>
      </c>
      <c r="E112" s="57"/>
      <c r="F112" s="198" t="s">
        <v>232</v>
      </c>
      <c r="G112" s="57"/>
      <c r="H112" s="57"/>
      <c r="I112" s="155"/>
      <c r="J112" s="57"/>
      <c r="K112" s="57"/>
      <c r="L112" s="55"/>
      <c r="M112" s="72"/>
      <c r="N112" s="36"/>
      <c r="O112" s="36"/>
      <c r="P112" s="36"/>
      <c r="Q112" s="36"/>
      <c r="R112" s="36"/>
      <c r="S112" s="36"/>
      <c r="T112" s="73"/>
      <c r="AT112" s="18" t="s">
        <v>222</v>
      </c>
      <c r="AU112" s="18" t="s">
        <v>81</v>
      </c>
    </row>
    <row r="113" spans="2:65" s="11" customFormat="1" x14ac:dyDescent="0.3">
      <c r="B113" s="199"/>
      <c r="C113" s="200"/>
      <c r="D113" s="197" t="s">
        <v>224</v>
      </c>
      <c r="E113" s="201" t="s">
        <v>20</v>
      </c>
      <c r="F113" s="202" t="s">
        <v>225</v>
      </c>
      <c r="G113" s="200"/>
      <c r="H113" s="203" t="s">
        <v>20</v>
      </c>
      <c r="I113" s="204"/>
      <c r="J113" s="200"/>
      <c r="K113" s="200"/>
      <c r="L113" s="205"/>
      <c r="M113" s="206"/>
      <c r="N113" s="207"/>
      <c r="O113" s="207"/>
      <c r="P113" s="207"/>
      <c r="Q113" s="207"/>
      <c r="R113" s="207"/>
      <c r="S113" s="207"/>
      <c r="T113" s="208"/>
      <c r="AT113" s="209" t="s">
        <v>224</v>
      </c>
      <c r="AU113" s="209" t="s">
        <v>81</v>
      </c>
      <c r="AV113" s="11" t="s">
        <v>22</v>
      </c>
      <c r="AW113" s="11" t="s">
        <v>37</v>
      </c>
      <c r="AX113" s="11" t="s">
        <v>73</v>
      </c>
      <c r="AY113" s="209" t="s">
        <v>214</v>
      </c>
    </row>
    <row r="114" spans="2:65" s="11" customFormat="1" x14ac:dyDescent="0.3">
      <c r="B114" s="199"/>
      <c r="C114" s="200"/>
      <c r="D114" s="197" t="s">
        <v>224</v>
      </c>
      <c r="E114" s="201" t="s">
        <v>20</v>
      </c>
      <c r="F114" s="202" t="s">
        <v>226</v>
      </c>
      <c r="G114" s="200"/>
      <c r="H114" s="203" t="s">
        <v>20</v>
      </c>
      <c r="I114" s="204"/>
      <c r="J114" s="200"/>
      <c r="K114" s="200"/>
      <c r="L114" s="205"/>
      <c r="M114" s="206"/>
      <c r="N114" s="207"/>
      <c r="O114" s="207"/>
      <c r="P114" s="207"/>
      <c r="Q114" s="207"/>
      <c r="R114" s="207"/>
      <c r="S114" s="207"/>
      <c r="T114" s="208"/>
      <c r="AT114" s="209" t="s">
        <v>224</v>
      </c>
      <c r="AU114" s="209" t="s">
        <v>81</v>
      </c>
      <c r="AV114" s="11" t="s">
        <v>22</v>
      </c>
      <c r="AW114" s="11" t="s">
        <v>37</v>
      </c>
      <c r="AX114" s="11" t="s">
        <v>73</v>
      </c>
      <c r="AY114" s="209" t="s">
        <v>214</v>
      </c>
    </row>
    <row r="115" spans="2:65" s="12" customFormat="1" x14ac:dyDescent="0.3">
      <c r="B115" s="210"/>
      <c r="C115" s="211"/>
      <c r="D115" s="197" t="s">
        <v>224</v>
      </c>
      <c r="E115" s="212" t="s">
        <v>20</v>
      </c>
      <c r="F115" s="213" t="s">
        <v>227</v>
      </c>
      <c r="G115" s="211"/>
      <c r="H115" s="214">
        <v>56</v>
      </c>
      <c r="I115" s="215"/>
      <c r="J115" s="211"/>
      <c r="K115" s="211"/>
      <c r="L115" s="216"/>
      <c r="M115" s="217"/>
      <c r="N115" s="218"/>
      <c r="O115" s="218"/>
      <c r="P115" s="218"/>
      <c r="Q115" s="218"/>
      <c r="R115" s="218"/>
      <c r="S115" s="218"/>
      <c r="T115" s="219"/>
      <c r="AT115" s="220" t="s">
        <v>224</v>
      </c>
      <c r="AU115" s="220" t="s">
        <v>81</v>
      </c>
      <c r="AV115" s="12" t="s">
        <v>81</v>
      </c>
      <c r="AW115" s="12" t="s">
        <v>37</v>
      </c>
      <c r="AX115" s="12" t="s">
        <v>73</v>
      </c>
      <c r="AY115" s="220" t="s">
        <v>214</v>
      </c>
    </row>
    <row r="116" spans="2:65" s="13" customFormat="1" x14ac:dyDescent="0.3">
      <c r="B116" s="221"/>
      <c r="C116" s="222"/>
      <c r="D116" s="223" t="s">
        <v>224</v>
      </c>
      <c r="E116" s="224" t="s">
        <v>20</v>
      </c>
      <c r="F116" s="225" t="s">
        <v>228</v>
      </c>
      <c r="G116" s="222"/>
      <c r="H116" s="226">
        <v>56</v>
      </c>
      <c r="I116" s="227"/>
      <c r="J116" s="222"/>
      <c r="K116" s="222"/>
      <c r="L116" s="228"/>
      <c r="M116" s="229"/>
      <c r="N116" s="230"/>
      <c r="O116" s="230"/>
      <c r="P116" s="230"/>
      <c r="Q116" s="230"/>
      <c r="R116" s="230"/>
      <c r="S116" s="230"/>
      <c r="T116" s="231"/>
      <c r="AT116" s="232" t="s">
        <v>224</v>
      </c>
      <c r="AU116" s="232" t="s">
        <v>81</v>
      </c>
      <c r="AV116" s="13" t="s">
        <v>220</v>
      </c>
      <c r="AW116" s="13" t="s">
        <v>37</v>
      </c>
      <c r="AX116" s="13" t="s">
        <v>22</v>
      </c>
      <c r="AY116" s="232" t="s">
        <v>214</v>
      </c>
    </row>
    <row r="117" spans="2:65" s="1" customFormat="1" ht="22.5" customHeight="1" x14ac:dyDescent="0.3">
      <c r="B117" s="35"/>
      <c r="C117" s="185" t="s">
        <v>233</v>
      </c>
      <c r="D117" s="185" t="s">
        <v>216</v>
      </c>
      <c r="E117" s="186" t="s">
        <v>234</v>
      </c>
      <c r="F117" s="187" t="s">
        <v>235</v>
      </c>
      <c r="G117" s="188" t="s">
        <v>236</v>
      </c>
      <c r="H117" s="189">
        <v>3</v>
      </c>
      <c r="I117" s="190"/>
      <c r="J117" s="191">
        <f>ROUND(I117*H117,2)</f>
        <v>0</v>
      </c>
      <c r="K117" s="187" t="s">
        <v>219</v>
      </c>
      <c r="L117" s="55"/>
      <c r="M117" s="192" t="s">
        <v>20</v>
      </c>
      <c r="N117" s="193" t="s">
        <v>44</v>
      </c>
      <c r="O117" s="36"/>
      <c r="P117" s="194">
        <f>O117*H117</f>
        <v>0</v>
      </c>
      <c r="Q117" s="194">
        <v>0</v>
      </c>
      <c r="R117" s="194">
        <f>Q117*H117</f>
        <v>0</v>
      </c>
      <c r="S117" s="194">
        <v>0</v>
      </c>
      <c r="T117" s="195">
        <f>S117*H117</f>
        <v>0</v>
      </c>
      <c r="AR117" s="18" t="s">
        <v>220</v>
      </c>
      <c r="AT117" s="18" t="s">
        <v>216</v>
      </c>
      <c r="AU117" s="18" t="s">
        <v>81</v>
      </c>
      <c r="AY117" s="18" t="s">
        <v>214</v>
      </c>
      <c r="BE117" s="196">
        <f>IF(N117="základní",J117,0)</f>
        <v>0</v>
      </c>
      <c r="BF117" s="196">
        <f>IF(N117="snížená",J117,0)</f>
        <v>0</v>
      </c>
      <c r="BG117" s="196">
        <f>IF(N117="zákl. přenesená",J117,0)</f>
        <v>0</v>
      </c>
      <c r="BH117" s="196">
        <f>IF(N117="sníž. přenesená",J117,0)</f>
        <v>0</v>
      </c>
      <c r="BI117" s="196">
        <f>IF(N117="nulová",J117,0)</f>
        <v>0</v>
      </c>
      <c r="BJ117" s="18" t="s">
        <v>22</v>
      </c>
      <c r="BK117" s="196">
        <f>ROUND(I117*H117,2)</f>
        <v>0</v>
      </c>
      <c r="BL117" s="18" t="s">
        <v>220</v>
      </c>
      <c r="BM117" s="18" t="s">
        <v>237</v>
      </c>
    </row>
    <row r="118" spans="2:65" s="1" customFormat="1" ht="24" x14ac:dyDescent="0.3">
      <c r="B118" s="35"/>
      <c r="C118" s="57"/>
      <c r="D118" s="197" t="s">
        <v>222</v>
      </c>
      <c r="E118" s="57"/>
      <c r="F118" s="198" t="s">
        <v>238</v>
      </c>
      <c r="G118" s="57"/>
      <c r="H118" s="57"/>
      <c r="I118" s="155"/>
      <c r="J118" s="57"/>
      <c r="K118" s="57"/>
      <c r="L118" s="55"/>
      <c r="M118" s="72"/>
      <c r="N118" s="36"/>
      <c r="O118" s="36"/>
      <c r="P118" s="36"/>
      <c r="Q118" s="36"/>
      <c r="R118" s="36"/>
      <c r="S118" s="36"/>
      <c r="T118" s="73"/>
      <c r="AT118" s="18" t="s">
        <v>222</v>
      </c>
      <c r="AU118" s="18" t="s">
        <v>81</v>
      </c>
    </row>
    <row r="119" spans="2:65" s="11" customFormat="1" x14ac:dyDescent="0.3">
      <c r="B119" s="199"/>
      <c r="C119" s="200"/>
      <c r="D119" s="197" t="s">
        <v>224</v>
      </c>
      <c r="E119" s="201" t="s">
        <v>20</v>
      </c>
      <c r="F119" s="202" t="s">
        <v>225</v>
      </c>
      <c r="G119" s="200"/>
      <c r="H119" s="203" t="s">
        <v>20</v>
      </c>
      <c r="I119" s="204"/>
      <c r="J119" s="200"/>
      <c r="K119" s="200"/>
      <c r="L119" s="205"/>
      <c r="M119" s="206"/>
      <c r="N119" s="207"/>
      <c r="O119" s="207"/>
      <c r="P119" s="207"/>
      <c r="Q119" s="207"/>
      <c r="R119" s="207"/>
      <c r="S119" s="207"/>
      <c r="T119" s="208"/>
      <c r="AT119" s="209" t="s">
        <v>224</v>
      </c>
      <c r="AU119" s="209" t="s">
        <v>81</v>
      </c>
      <c r="AV119" s="11" t="s">
        <v>22</v>
      </c>
      <c r="AW119" s="11" t="s">
        <v>37</v>
      </c>
      <c r="AX119" s="11" t="s">
        <v>73</v>
      </c>
      <c r="AY119" s="209" t="s">
        <v>214</v>
      </c>
    </row>
    <row r="120" spans="2:65" s="11" customFormat="1" x14ac:dyDescent="0.3">
      <c r="B120" s="199"/>
      <c r="C120" s="200"/>
      <c r="D120" s="197" t="s">
        <v>224</v>
      </c>
      <c r="E120" s="201" t="s">
        <v>20</v>
      </c>
      <c r="F120" s="202" t="s">
        <v>226</v>
      </c>
      <c r="G120" s="200"/>
      <c r="H120" s="203" t="s">
        <v>20</v>
      </c>
      <c r="I120" s="204"/>
      <c r="J120" s="200"/>
      <c r="K120" s="200"/>
      <c r="L120" s="205"/>
      <c r="M120" s="206"/>
      <c r="N120" s="207"/>
      <c r="O120" s="207"/>
      <c r="P120" s="207"/>
      <c r="Q120" s="207"/>
      <c r="R120" s="207"/>
      <c r="S120" s="207"/>
      <c r="T120" s="208"/>
      <c r="AT120" s="209" t="s">
        <v>224</v>
      </c>
      <c r="AU120" s="209" t="s">
        <v>81</v>
      </c>
      <c r="AV120" s="11" t="s">
        <v>22</v>
      </c>
      <c r="AW120" s="11" t="s">
        <v>37</v>
      </c>
      <c r="AX120" s="11" t="s">
        <v>73</v>
      </c>
      <c r="AY120" s="209" t="s">
        <v>214</v>
      </c>
    </row>
    <row r="121" spans="2:65" s="12" customFormat="1" x14ac:dyDescent="0.3">
      <c r="B121" s="210"/>
      <c r="C121" s="211"/>
      <c r="D121" s="197" t="s">
        <v>224</v>
      </c>
      <c r="E121" s="212" t="s">
        <v>20</v>
      </c>
      <c r="F121" s="213" t="s">
        <v>233</v>
      </c>
      <c r="G121" s="211"/>
      <c r="H121" s="214">
        <v>3</v>
      </c>
      <c r="I121" s="215"/>
      <c r="J121" s="211"/>
      <c r="K121" s="211"/>
      <c r="L121" s="216"/>
      <c r="M121" s="217"/>
      <c r="N121" s="218"/>
      <c r="O121" s="218"/>
      <c r="P121" s="218"/>
      <c r="Q121" s="218"/>
      <c r="R121" s="218"/>
      <c r="S121" s="218"/>
      <c r="T121" s="219"/>
      <c r="AT121" s="220" t="s">
        <v>224</v>
      </c>
      <c r="AU121" s="220" t="s">
        <v>81</v>
      </c>
      <c r="AV121" s="12" t="s">
        <v>81</v>
      </c>
      <c r="AW121" s="12" t="s">
        <v>37</v>
      </c>
      <c r="AX121" s="12" t="s">
        <v>73</v>
      </c>
      <c r="AY121" s="220" t="s">
        <v>214</v>
      </c>
    </row>
    <row r="122" spans="2:65" s="13" customFormat="1" x14ac:dyDescent="0.3">
      <c r="B122" s="221"/>
      <c r="C122" s="222"/>
      <c r="D122" s="223" t="s">
        <v>224</v>
      </c>
      <c r="E122" s="224" t="s">
        <v>20</v>
      </c>
      <c r="F122" s="225" t="s">
        <v>228</v>
      </c>
      <c r="G122" s="222"/>
      <c r="H122" s="226">
        <v>3</v>
      </c>
      <c r="I122" s="227"/>
      <c r="J122" s="222"/>
      <c r="K122" s="222"/>
      <c r="L122" s="228"/>
      <c r="M122" s="229"/>
      <c r="N122" s="230"/>
      <c r="O122" s="230"/>
      <c r="P122" s="230"/>
      <c r="Q122" s="230"/>
      <c r="R122" s="230"/>
      <c r="S122" s="230"/>
      <c r="T122" s="231"/>
      <c r="AT122" s="232" t="s">
        <v>224</v>
      </c>
      <c r="AU122" s="232" t="s">
        <v>81</v>
      </c>
      <c r="AV122" s="13" t="s">
        <v>220</v>
      </c>
      <c r="AW122" s="13" t="s">
        <v>37</v>
      </c>
      <c r="AX122" s="13" t="s">
        <v>22</v>
      </c>
      <c r="AY122" s="232" t="s">
        <v>214</v>
      </c>
    </row>
    <row r="123" spans="2:65" s="1" customFormat="1" ht="22.5" customHeight="1" x14ac:dyDescent="0.3">
      <c r="B123" s="35"/>
      <c r="C123" s="185" t="s">
        <v>220</v>
      </c>
      <c r="D123" s="185" t="s">
        <v>216</v>
      </c>
      <c r="E123" s="186" t="s">
        <v>239</v>
      </c>
      <c r="F123" s="187" t="s">
        <v>240</v>
      </c>
      <c r="G123" s="188" t="s">
        <v>236</v>
      </c>
      <c r="H123" s="189">
        <v>3</v>
      </c>
      <c r="I123" s="190"/>
      <c r="J123" s="191">
        <f>ROUND(I123*H123,2)</f>
        <v>0</v>
      </c>
      <c r="K123" s="187" t="s">
        <v>219</v>
      </c>
      <c r="L123" s="55"/>
      <c r="M123" s="192" t="s">
        <v>20</v>
      </c>
      <c r="N123" s="193" t="s">
        <v>44</v>
      </c>
      <c r="O123" s="36"/>
      <c r="P123" s="194">
        <f>O123*H123</f>
        <v>0</v>
      </c>
      <c r="Q123" s="194">
        <v>5.0000000000000002E-5</v>
      </c>
      <c r="R123" s="194">
        <f>Q123*H123</f>
        <v>1.5000000000000001E-4</v>
      </c>
      <c r="S123" s="194">
        <v>0</v>
      </c>
      <c r="T123" s="195">
        <f>S123*H123</f>
        <v>0</v>
      </c>
      <c r="AR123" s="18" t="s">
        <v>220</v>
      </c>
      <c r="AT123" s="18" t="s">
        <v>216</v>
      </c>
      <c r="AU123" s="18" t="s">
        <v>81</v>
      </c>
      <c r="AY123" s="18" t="s">
        <v>214</v>
      </c>
      <c r="BE123" s="196">
        <f>IF(N123="základní",J123,0)</f>
        <v>0</v>
      </c>
      <c r="BF123" s="196">
        <f>IF(N123="snížená",J123,0)</f>
        <v>0</v>
      </c>
      <c r="BG123" s="196">
        <f>IF(N123="zákl. přenesená",J123,0)</f>
        <v>0</v>
      </c>
      <c r="BH123" s="196">
        <f>IF(N123="sníž. přenesená",J123,0)</f>
        <v>0</v>
      </c>
      <c r="BI123" s="196">
        <f>IF(N123="nulová",J123,0)</f>
        <v>0</v>
      </c>
      <c r="BJ123" s="18" t="s">
        <v>22</v>
      </c>
      <c r="BK123" s="196">
        <f>ROUND(I123*H123,2)</f>
        <v>0</v>
      </c>
      <c r="BL123" s="18" t="s">
        <v>220</v>
      </c>
      <c r="BM123" s="18" t="s">
        <v>241</v>
      </c>
    </row>
    <row r="124" spans="2:65" s="1" customFormat="1" ht="24" x14ac:dyDescent="0.3">
      <c r="B124" s="35"/>
      <c r="C124" s="57"/>
      <c r="D124" s="197" t="s">
        <v>222</v>
      </c>
      <c r="E124" s="57"/>
      <c r="F124" s="198" t="s">
        <v>242</v>
      </c>
      <c r="G124" s="57"/>
      <c r="H124" s="57"/>
      <c r="I124" s="155"/>
      <c r="J124" s="57"/>
      <c r="K124" s="57"/>
      <c r="L124" s="55"/>
      <c r="M124" s="72"/>
      <c r="N124" s="36"/>
      <c r="O124" s="36"/>
      <c r="P124" s="36"/>
      <c r="Q124" s="36"/>
      <c r="R124" s="36"/>
      <c r="S124" s="36"/>
      <c r="T124" s="73"/>
      <c r="AT124" s="18" t="s">
        <v>222</v>
      </c>
      <c r="AU124" s="18" t="s">
        <v>81</v>
      </c>
    </row>
    <row r="125" spans="2:65" s="11" customFormat="1" x14ac:dyDescent="0.3">
      <c r="B125" s="199"/>
      <c r="C125" s="200"/>
      <c r="D125" s="197" t="s">
        <v>224</v>
      </c>
      <c r="E125" s="201" t="s">
        <v>20</v>
      </c>
      <c r="F125" s="202" t="s">
        <v>225</v>
      </c>
      <c r="G125" s="200"/>
      <c r="H125" s="203" t="s">
        <v>20</v>
      </c>
      <c r="I125" s="204"/>
      <c r="J125" s="200"/>
      <c r="K125" s="200"/>
      <c r="L125" s="205"/>
      <c r="M125" s="206"/>
      <c r="N125" s="207"/>
      <c r="O125" s="207"/>
      <c r="P125" s="207"/>
      <c r="Q125" s="207"/>
      <c r="R125" s="207"/>
      <c r="S125" s="207"/>
      <c r="T125" s="208"/>
      <c r="AT125" s="209" t="s">
        <v>224</v>
      </c>
      <c r="AU125" s="209" t="s">
        <v>81</v>
      </c>
      <c r="AV125" s="11" t="s">
        <v>22</v>
      </c>
      <c r="AW125" s="11" t="s">
        <v>37</v>
      </c>
      <c r="AX125" s="11" t="s">
        <v>73</v>
      </c>
      <c r="AY125" s="209" t="s">
        <v>214</v>
      </c>
    </row>
    <row r="126" spans="2:65" s="11" customFormat="1" x14ac:dyDescent="0.3">
      <c r="B126" s="199"/>
      <c r="C126" s="200"/>
      <c r="D126" s="197" t="s">
        <v>224</v>
      </c>
      <c r="E126" s="201" t="s">
        <v>20</v>
      </c>
      <c r="F126" s="202" t="s">
        <v>226</v>
      </c>
      <c r="G126" s="200"/>
      <c r="H126" s="203" t="s">
        <v>20</v>
      </c>
      <c r="I126" s="204"/>
      <c r="J126" s="200"/>
      <c r="K126" s="200"/>
      <c r="L126" s="205"/>
      <c r="M126" s="206"/>
      <c r="N126" s="207"/>
      <c r="O126" s="207"/>
      <c r="P126" s="207"/>
      <c r="Q126" s="207"/>
      <c r="R126" s="207"/>
      <c r="S126" s="207"/>
      <c r="T126" s="208"/>
      <c r="AT126" s="209" t="s">
        <v>224</v>
      </c>
      <c r="AU126" s="209" t="s">
        <v>81</v>
      </c>
      <c r="AV126" s="11" t="s">
        <v>22</v>
      </c>
      <c r="AW126" s="11" t="s">
        <v>37</v>
      </c>
      <c r="AX126" s="11" t="s">
        <v>73</v>
      </c>
      <c r="AY126" s="209" t="s">
        <v>214</v>
      </c>
    </row>
    <row r="127" spans="2:65" s="12" customFormat="1" x14ac:dyDescent="0.3">
      <c r="B127" s="210"/>
      <c r="C127" s="211"/>
      <c r="D127" s="197" t="s">
        <v>224</v>
      </c>
      <c r="E127" s="212" t="s">
        <v>20</v>
      </c>
      <c r="F127" s="213" t="s">
        <v>233</v>
      </c>
      <c r="G127" s="211"/>
      <c r="H127" s="214">
        <v>3</v>
      </c>
      <c r="I127" s="215"/>
      <c r="J127" s="211"/>
      <c r="K127" s="211"/>
      <c r="L127" s="216"/>
      <c r="M127" s="217"/>
      <c r="N127" s="218"/>
      <c r="O127" s="218"/>
      <c r="P127" s="218"/>
      <c r="Q127" s="218"/>
      <c r="R127" s="218"/>
      <c r="S127" s="218"/>
      <c r="T127" s="219"/>
      <c r="AT127" s="220" t="s">
        <v>224</v>
      </c>
      <c r="AU127" s="220" t="s">
        <v>81</v>
      </c>
      <c r="AV127" s="12" t="s">
        <v>81</v>
      </c>
      <c r="AW127" s="12" t="s">
        <v>37</v>
      </c>
      <c r="AX127" s="12" t="s">
        <v>73</v>
      </c>
      <c r="AY127" s="220" t="s">
        <v>214</v>
      </c>
    </row>
    <row r="128" spans="2:65" s="13" customFormat="1" x14ac:dyDescent="0.3">
      <c r="B128" s="221"/>
      <c r="C128" s="222"/>
      <c r="D128" s="223" t="s">
        <v>224</v>
      </c>
      <c r="E128" s="224" t="s">
        <v>20</v>
      </c>
      <c r="F128" s="225" t="s">
        <v>228</v>
      </c>
      <c r="G128" s="222"/>
      <c r="H128" s="226">
        <v>3</v>
      </c>
      <c r="I128" s="227"/>
      <c r="J128" s="222"/>
      <c r="K128" s="222"/>
      <c r="L128" s="228"/>
      <c r="M128" s="229"/>
      <c r="N128" s="230"/>
      <c r="O128" s="230"/>
      <c r="P128" s="230"/>
      <c r="Q128" s="230"/>
      <c r="R128" s="230"/>
      <c r="S128" s="230"/>
      <c r="T128" s="231"/>
      <c r="AT128" s="232" t="s">
        <v>224</v>
      </c>
      <c r="AU128" s="232" t="s">
        <v>81</v>
      </c>
      <c r="AV128" s="13" t="s">
        <v>220</v>
      </c>
      <c r="AW128" s="13" t="s">
        <v>37</v>
      </c>
      <c r="AX128" s="13" t="s">
        <v>22</v>
      </c>
      <c r="AY128" s="232" t="s">
        <v>214</v>
      </c>
    </row>
    <row r="129" spans="2:65" s="1" customFormat="1" ht="22.5" customHeight="1" x14ac:dyDescent="0.3">
      <c r="B129" s="35"/>
      <c r="C129" s="185" t="s">
        <v>243</v>
      </c>
      <c r="D129" s="185" t="s">
        <v>216</v>
      </c>
      <c r="E129" s="186" t="s">
        <v>244</v>
      </c>
      <c r="F129" s="187" t="s">
        <v>245</v>
      </c>
      <c r="G129" s="188" t="s">
        <v>109</v>
      </c>
      <c r="H129" s="189">
        <v>19.5</v>
      </c>
      <c r="I129" s="190"/>
      <c r="J129" s="191">
        <f>ROUND(I129*H129,2)</f>
        <v>0</v>
      </c>
      <c r="K129" s="187" t="s">
        <v>219</v>
      </c>
      <c r="L129" s="55"/>
      <c r="M129" s="192" t="s">
        <v>20</v>
      </c>
      <c r="N129" s="193" t="s">
        <v>44</v>
      </c>
      <c r="O129" s="36"/>
      <c r="P129" s="194">
        <f>O129*H129</f>
        <v>0</v>
      </c>
      <c r="Q129" s="194">
        <v>0</v>
      </c>
      <c r="R129" s="194">
        <f>Q129*H129</f>
        <v>0</v>
      </c>
      <c r="S129" s="194">
        <v>0.23499999999999999</v>
      </c>
      <c r="T129" s="195">
        <f>S129*H129</f>
        <v>4.5824999999999996</v>
      </c>
      <c r="AR129" s="18" t="s">
        <v>220</v>
      </c>
      <c r="AT129" s="18" t="s">
        <v>216</v>
      </c>
      <c r="AU129" s="18" t="s">
        <v>81</v>
      </c>
      <c r="AY129" s="18" t="s">
        <v>214</v>
      </c>
      <c r="BE129" s="196">
        <f>IF(N129="základní",J129,0)</f>
        <v>0</v>
      </c>
      <c r="BF129" s="196">
        <f>IF(N129="snížená",J129,0)</f>
        <v>0</v>
      </c>
      <c r="BG129" s="196">
        <f>IF(N129="zákl. přenesená",J129,0)</f>
        <v>0</v>
      </c>
      <c r="BH129" s="196">
        <f>IF(N129="sníž. přenesená",J129,0)</f>
        <v>0</v>
      </c>
      <c r="BI129" s="196">
        <f>IF(N129="nulová",J129,0)</f>
        <v>0</v>
      </c>
      <c r="BJ129" s="18" t="s">
        <v>22</v>
      </c>
      <c r="BK129" s="196">
        <f>ROUND(I129*H129,2)</f>
        <v>0</v>
      </c>
      <c r="BL129" s="18" t="s">
        <v>220</v>
      </c>
      <c r="BM129" s="18" t="s">
        <v>246</v>
      </c>
    </row>
    <row r="130" spans="2:65" s="1" customFormat="1" ht="36" x14ac:dyDescent="0.3">
      <c r="B130" s="35"/>
      <c r="C130" s="57"/>
      <c r="D130" s="197" t="s">
        <v>222</v>
      </c>
      <c r="E130" s="57"/>
      <c r="F130" s="198" t="s">
        <v>247</v>
      </c>
      <c r="G130" s="57"/>
      <c r="H130" s="57"/>
      <c r="I130" s="155"/>
      <c r="J130" s="57"/>
      <c r="K130" s="57"/>
      <c r="L130" s="55"/>
      <c r="M130" s="72"/>
      <c r="N130" s="36"/>
      <c r="O130" s="36"/>
      <c r="P130" s="36"/>
      <c r="Q130" s="36"/>
      <c r="R130" s="36"/>
      <c r="S130" s="36"/>
      <c r="T130" s="73"/>
      <c r="AT130" s="18" t="s">
        <v>222</v>
      </c>
      <c r="AU130" s="18" t="s">
        <v>81</v>
      </c>
    </row>
    <row r="131" spans="2:65" s="12" customFormat="1" x14ac:dyDescent="0.3">
      <c r="B131" s="210"/>
      <c r="C131" s="211"/>
      <c r="D131" s="197" t="s">
        <v>224</v>
      </c>
      <c r="E131" s="212" t="s">
        <v>20</v>
      </c>
      <c r="F131" s="213" t="s">
        <v>163</v>
      </c>
      <c r="G131" s="211"/>
      <c r="H131" s="214">
        <v>19.5</v>
      </c>
      <c r="I131" s="215"/>
      <c r="J131" s="211"/>
      <c r="K131" s="211"/>
      <c r="L131" s="216"/>
      <c r="M131" s="217"/>
      <c r="N131" s="218"/>
      <c r="O131" s="218"/>
      <c r="P131" s="218"/>
      <c r="Q131" s="218"/>
      <c r="R131" s="218"/>
      <c r="S131" s="218"/>
      <c r="T131" s="219"/>
      <c r="AT131" s="220" t="s">
        <v>224</v>
      </c>
      <c r="AU131" s="220" t="s">
        <v>81</v>
      </c>
      <c r="AV131" s="12" t="s">
        <v>81</v>
      </c>
      <c r="AW131" s="12" t="s">
        <v>37</v>
      </c>
      <c r="AX131" s="12" t="s">
        <v>73</v>
      </c>
      <c r="AY131" s="220" t="s">
        <v>214</v>
      </c>
    </row>
    <row r="132" spans="2:65" s="13" customFormat="1" x14ac:dyDescent="0.3">
      <c r="B132" s="221"/>
      <c r="C132" s="222"/>
      <c r="D132" s="223" t="s">
        <v>224</v>
      </c>
      <c r="E132" s="224" t="s">
        <v>20</v>
      </c>
      <c r="F132" s="225" t="s">
        <v>228</v>
      </c>
      <c r="G132" s="222"/>
      <c r="H132" s="226">
        <v>19.5</v>
      </c>
      <c r="I132" s="227"/>
      <c r="J132" s="222"/>
      <c r="K132" s="222"/>
      <c r="L132" s="228"/>
      <c r="M132" s="229"/>
      <c r="N132" s="230"/>
      <c r="O132" s="230"/>
      <c r="P132" s="230"/>
      <c r="Q132" s="230"/>
      <c r="R132" s="230"/>
      <c r="S132" s="230"/>
      <c r="T132" s="231"/>
      <c r="AT132" s="232" t="s">
        <v>224</v>
      </c>
      <c r="AU132" s="232" t="s">
        <v>81</v>
      </c>
      <c r="AV132" s="13" t="s">
        <v>220</v>
      </c>
      <c r="AW132" s="13" t="s">
        <v>37</v>
      </c>
      <c r="AX132" s="13" t="s">
        <v>22</v>
      </c>
      <c r="AY132" s="232" t="s">
        <v>214</v>
      </c>
    </row>
    <row r="133" spans="2:65" s="1" customFormat="1" ht="22.5" customHeight="1" x14ac:dyDescent="0.3">
      <c r="B133" s="35"/>
      <c r="C133" s="185" t="s">
        <v>248</v>
      </c>
      <c r="D133" s="185" t="s">
        <v>216</v>
      </c>
      <c r="E133" s="186" t="s">
        <v>249</v>
      </c>
      <c r="F133" s="187" t="s">
        <v>250</v>
      </c>
      <c r="G133" s="188" t="s">
        <v>109</v>
      </c>
      <c r="H133" s="189">
        <v>19.5</v>
      </c>
      <c r="I133" s="190"/>
      <c r="J133" s="191">
        <f>ROUND(I133*H133,2)</f>
        <v>0</v>
      </c>
      <c r="K133" s="187" t="s">
        <v>219</v>
      </c>
      <c r="L133" s="55"/>
      <c r="M133" s="192" t="s">
        <v>20</v>
      </c>
      <c r="N133" s="193" t="s">
        <v>44</v>
      </c>
      <c r="O133" s="36"/>
      <c r="P133" s="194">
        <f>O133*H133</f>
        <v>0</v>
      </c>
      <c r="Q133" s="194">
        <v>0</v>
      </c>
      <c r="R133" s="194">
        <f>Q133*H133</f>
        <v>0</v>
      </c>
      <c r="S133" s="194">
        <v>9.8000000000000004E-2</v>
      </c>
      <c r="T133" s="195">
        <f>S133*H133</f>
        <v>1.911</v>
      </c>
      <c r="AR133" s="18" t="s">
        <v>220</v>
      </c>
      <c r="AT133" s="18" t="s">
        <v>216</v>
      </c>
      <c r="AU133" s="18" t="s">
        <v>81</v>
      </c>
      <c r="AY133" s="18" t="s">
        <v>214</v>
      </c>
      <c r="BE133" s="196">
        <f>IF(N133="základní",J133,0)</f>
        <v>0</v>
      </c>
      <c r="BF133" s="196">
        <f>IF(N133="snížená",J133,0)</f>
        <v>0</v>
      </c>
      <c r="BG133" s="196">
        <f>IF(N133="zákl. přenesená",J133,0)</f>
        <v>0</v>
      </c>
      <c r="BH133" s="196">
        <f>IF(N133="sníž. přenesená",J133,0)</f>
        <v>0</v>
      </c>
      <c r="BI133" s="196">
        <f>IF(N133="nulová",J133,0)</f>
        <v>0</v>
      </c>
      <c r="BJ133" s="18" t="s">
        <v>22</v>
      </c>
      <c r="BK133" s="196">
        <f>ROUND(I133*H133,2)</f>
        <v>0</v>
      </c>
      <c r="BL133" s="18" t="s">
        <v>220</v>
      </c>
      <c r="BM133" s="18" t="s">
        <v>251</v>
      </c>
    </row>
    <row r="134" spans="2:65" s="1" customFormat="1" ht="36" x14ac:dyDescent="0.3">
      <c r="B134" s="35"/>
      <c r="C134" s="57"/>
      <c r="D134" s="197" t="s">
        <v>222</v>
      </c>
      <c r="E134" s="57"/>
      <c r="F134" s="198" t="s">
        <v>252</v>
      </c>
      <c r="G134" s="57"/>
      <c r="H134" s="57"/>
      <c r="I134" s="155"/>
      <c r="J134" s="57"/>
      <c r="K134" s="57"/>
      <c r="L134" s="55"/>
      <c r="M134" s="72"/>
      <c r="N134" s="36"/>
      <c r="O134" s="36"/>
      <c r="P134" s="36"/>
      <c r="Q134" s="36"/>
      <c r="R134" s="36"/>
      <c r="S134" s="36"/>
      <c r="T134" s="73"/>
      <c r="AT134" s="18" t="s">
        <v>222</v>
      </c>
      <c r="AU134" s="18" t="s">
        <v>81</v>
      </c>
    </row>
    <row r="135" spans="2:65" s="11" customFormat="1" x14ac:dyDescent="0.3">
      <c r="B135" s="199"/>
      <c r="C135" s="200"/>
      <c r="D135" s="197" t="s">
        <v>224</v>
      </c>
      <c r="E135" s="201" t="s">
        <v>20</v>
      </c>
      <c r="F135" s="202" t="s">
        <v>253</v>
      </c>
      <c r="G135" s="200"/>
      <c r="H135" s="203" t="s">
        <v>20</v>
      </c>
      <c r="I135" s="204"/>
      <c r="J135" s="200"/>
      <c r="K135" s="200"/>
      <c r="L135" s="205"/>
      <c r="M135" s="206"/>
      <c r="N135" s="207"/>
      <c r="O135" s="207"/>
      <c r="P135" s="207"/>
      <c r="Q135" s="207"/>
      <c r="R135" s="207"/>
      <c r="S135" s="207"/>
      <c r="T135" s="208"/>
      <c r="AT135" s="209" t="s">
        <v>224</v>
      </c>
      <c r="AU135" s="209" t="s">
        <v>81</v>
      </c>
      <c r="AV135" s="11" t="s">
        <v>22</v>
      </c>
      <c r="AW135" s="11" t="s">
        <v>37</v>
      </c>
      <c r="AX135" s="11" t="s">
        <v>73</v>
      </c>
      <c r="AY135" s="209" t="s">
        <v>214</v>
      </c>
    </row>
    <row r="136" spans="2:65" s="12" customFormat="1" x14ac:dyDescent="0.3">
      <c r="B136" s="210"/>
      <c r="C136" s="211"/>
      <c r="D136" s="197" t="s">
        <v>224</v>
      </c>
      <c r="E136" s="212" t="s">
        <v>20</v>
      </c>
      <c r="F136" s="213" t="s">
        <v>164</v>
      </c>
      <c r="G136" s="211"/>
      <c r="H136" s="214">
        <v>19.5</v>
      </c>
      <c r="I136" s="215"/>
      <c r="J136" s="211"/>
      <c r="K136" s="211"/>
      <c r="L136" s="216"/>
      <c r="M136" s="217"/>
      <c r="N136" s="218"/>
      <c r="O136" s="218"/>
      <c r="P136" s="218"/>
      <c r="Q136" s="218"/>
      <c r="R136" s="218"/>
      <c r="S136" s="218"/>
      <c r="T136" s="219"/>
      <c r="AT136" s="220" t="s">
        <v>224</v>
      </c>
      <c r="AU136" s="220" t="s">
        <v>81</v>
      </c>
      <c r="AV136" s="12" t="s">
        <v>81</v>
      </c>
      <c r="AW136" s="12" t="s">
        <v>37</v>
      </c>
      <c r="AX136" s="12" t="s">
        <v>73</v>
      </c>
      <c r="AY136" s="220" t="s">
        <v>214</v>
      </c>
    </row>
    <row r="137" spans="2:65" s="14" customFormat="1" x14ac:dyDescent="0.3">
      <c r="B137" s="233"/>
      <c r="C137" s="234"/>
      <c r="D137" s="197" t="s">
        <v>224</v>
      </c>
      <c r="E137" s="235" t="s">
        <v>163</v>
      </c>
      <c r="F137" s="236" t="s">
        <v>254</v>
      </c>
      <c r="G137" s="234"/>
      <c r="H137" s="237">
        <v>19.5</v>
      </c>
      <c r="I137" s="238"/>
      <c r="J137" s="234"/>
      <c r="K137" s="234"/>
      <c r="L137" s="239"/>
      <c r="M137" s="240"/>
      <c r="N137" s="241"/>
      <c r="O137" s="241"/>
      <c r="P137" s="241"/>
      <c r="Q137" s="241"/>
      <c r="R137" s="241"/>
      <c r="S137" s="241"/>
      <c r="T137" s="242"/>
      <c r="AT137" s="243" t="s">
        <v>224</v>
      </c>
      <c r="AU137" s="243" t="s">
        <v>81</v>
      </c>
      <c r="AV137" s="14" t="s">
        <v>233</v>
      </c>
      <c r="AW137" s="14" t="s">
        <v>37</v>
      </c>
      <c r="AX137" s="14" t="s">
        <v>73</v>
      </c>
      <c r="AY137" s="243" t="s">
        <v>214</v>
      </c>
    </row>
    <row r="138" spans="2:65" s="13" customFormat="1" x14ac:dyDescent="0.3">
      <c r="B138" s="221"/>
      <c r="C138" s="222"/>
      <c r="D138" s="223" t="s">
        <v>224</v>
      </c>
      <c r="E138" s="224" t="s">
        <v>20</v>
      </c>
      <c r="F138" s="225" t="s">
        <v>228</v>
      </c>
      <c r="G138" s="222"/>
      <c r="H138" s="226">
        <v>19.5</v>
      </c>
      <c r="I138" s="227"/>
      <c r="J138" s="222"/>
      <c r="K138" s="222"/>
      <c r="L138" s="228"/>
      <c r="M138" s="229"/>
      <c r="N138" s="230"/>
      <c r="O138" s="230"/>
      <c r="P138" s="230"/>
      <c r="Q138" s="230"/>
      <c r="R138" s="230"/>
      <c r="S138" s="230"/>
      <c r="T138" s="231"/>
      <c r="AT138" s="232" t="s">
        <v>224</v>
      </c>
      <c r="AU138" s="232" t="s">
        <v>81</v>
      </c>
      <c r="AV138" s="13" t="s">
        <v>220</v>
      </c>
      <c r="AW138" s="13" t="s">
        <v>37</v>
      </c>
      <c r="AX138" s="13" t="s">
        <v>22</v>
      </c>
      <c r="AY138" s="232" t="s">
        <v>214</v>
      </c>
    </row>
    <row r="139" spans="2:65" s="1" customFormat="1" ht="22.5" customHeight="1" x14ac:dyDescent="0.3">
      <c r="B139" s="35"/>
      <c r="C139" s="185" t="s">
        <v>255</v>
      </c>
      <c r="D139" s="185" t="s">
        <v>216</v>
      </c>
      <c r="E139" s="186" t="s">
        <v>256</v>
      </c>
      <c r="F139" s="187" t="s">
        <v>257</v>
      </c>
      <c r="G139" s="188" t="s">
        <v>258</v>
      </c>
      <c r="H139" s="189">
        <v>55.5</v>
      </c>
      <c r="I139" s="190"/>
      <c r="J139" s="191">
        <f>ROUND(I139*H139,2)</f>
        <v>0</v>
      </c>
      <c r="K139" s="187" t="s">
        <v>219</v>
      </c>
      <c r="L139" s="55"/>
      <c r="M139" s="192" t="s">
        <v>20</v>
      </c>
      <c r="N139" s="193" t="s">
        <v>44</v>
      </c>
      <c r="O139" s="36"/>
      <c r="P139" s="194">
        <f>O139*H139</f>
        <v>0</v>
      </c>
      <c r="Q139" s="194">
        <v>0</v>
      </c>
      <c r="R139" s="194">
        <f>Q139*H139</f>
        <v>0</v>
      </c>
      <c r="S139" s="194">
        <v>0</v>
      </c>
      <c r="T139" s="195">
        <f>S139*H139</f>
        <v>0</v>
      </c>
      <c r="AR139" s="18" t="s">
        <v>220</v>
      </c>
      <c r="AT139" s="18" t="s">
        <v>216</v>
      </c>
      <c r="AU139" s="18" t="s">
        <v>81</v>
      </c>
      <c r="AY139" s="18" t="s">
        <v>214</v>
      </c>
      <c r="BE139" s="196">
        <f>IF(N139="základní",J139,0)</f>
        <v>0</v>
      </c>
      <c r="BF139" s="196">
        <f>IF(N139="snížená",J139,0)</f>
        <v>0</v>
      </c>
      <c r="BG139" s="196">
        <f>IF(N139="zákl. přenesená",J139,0)</f>
        <v>0</v>
      </c>
      <c r="BH139" s="196">
        <f>IF(N139="sníž. přenesená",J139,0)</f>
        <v>0</v>
      </c>
      <c r="BI139" s="196">
        <f>IF(N139="nulová",J139,0)</f>
        <v>0</v>
      </c>
      <c r="BJ139" s="18" t="s">
        <v>22</v>
      </c>
      <c r="BK139" s="196">
        <f>ROUND(I139*H139,2)</f>
        <v>0</v>
      </c>
      <c r="BL139" s="18" t="s">
        <v>220</v>
      </c>
      <c r="BM139" s="18" t="s">
        <v>259</v>
      </c>
    </row>
    <row r="140" spans="2:65" s="1" customFormat="1" ht="24" x14ac:dyDescent="0.3">
      <c r="B140" s="35"/>
      <c r="C140" s="57"/>
      <c r="D140" s="197" t="s">
        <v>222</v>
      </c>
      <c r="E140" s="57"/>
      <c r="F140" s="198" t="s">
        <v>260</v>
      </c>
      <c r="G140" s="57"/>
      <c r="H140" s="57"/>
      <c r="I140" s="155"/>
      <c r="J140" s="57"/>
      <c r="K140" s="57"/>
      <c r="L140" s="55"/>
      <c r="M140" s="72"/>
      <c r="N140" s="36"/>
      <c r="O140" s="36"/>
      <c r="P140" s="36"/>
      <c r="Q140" s="36"/>
      <c r="R140" s="36"/>
      <c r="S140" s="36"/>
      <c r="T140" s="73"/>
      <c r="AT140" s="18" t="s">
        <v>222</v>
      </c>
      <c r="AU140" s="18" t="s">
        <v>81</v>
      </c>
    </row>
    <row r="141" spans="2:65" s="11" customFormat="1" x14ac:dyDescent="0.3">
      <c r="B141" s="199"/>
      <c r="C141" s="200"/>
      <c r="D141" s="197" t="s">
        <v>224</v>
      </c>
      <c r="E141" s="201" t="s">
        <v>20</v>
      </c>
      <c r="F141" s="202" t="s">
        <v>261</v>
      </c>
      <c r="G141" s="200"/>
      <c r="H141" s="203" t="s">
        <v>20</v>
      </c>
      <c r="I141" s="204"/>
      <c r="J141" s="200"/>
      <c r="K141" s="200"/>
      <c r="L141" s="205"/>
      <c r="M141" s="206"/>
      <c r="N141" s="207"/>
      <c r="O141" s="207"/>
      <c r="P141" s="207"/>
      <c r="Q141" s="207"/>
      <c r="R141" s="207"/>
      <c r="S141" s="207"/>
      <c r="T141" s="208"/>
      <c r="AT141" s="209" t="s">
        <v>224</v>
      </c>
      <c r="AU141" s="209" t="s">
        <v>81</v>
      </c>
      <c r="AV141" s="11" t="s">
        <v>22</v>
      </c>
      <c r="AW141" s="11" t="s">
        <v>37</v>
      </c>
      <c r="AX141" s="11" t="s">
        <v>73</v>
      </c>
      <c r="AY141" s="209" t="s">
        <v>214</v>
      </c>
    </row>
    <row r="142" spans="2:65" s="12" customFormat="1" x14ac:dyDescent="0.3">
      <c r="B142" s="210"/>
      <c r="C142" s="211"/>
      <c r="D142" s="197" t="s">
        <v>224</v>
      </c>
      <c r="E142" s="212" t="s">
        <v>20</v>
      </c>
      <c r="F142" s="213" t="s">
        <v>166</v>
      </c>
      <c r="G142" s="211"/>
      <c r="H142" s="214">
        <v>55.5</v>
      </c>
      <c r="I142" s="215"/>
      <c r="J142" s="211"/>
      <c r="K142" s="211"/>
      <c r="L142" s="216"/>
      <c r="M142" s="217"/>
      <c r="N142" s="218"/>
      <c r="O142" s="218"/>
      <c r="P142" s="218"/>
      <c r="Q142" s="218"/>
      <c r="R142" s="218"/>
      <c r="S142" s="218"/>
      <c r="T142" s="219"/>
      <c r="AT142" s="220" t="s">
        <v>224</v>
      </c>
      <c r="AU142" s="220" t="s">
        <v>81</v>
      </c>
      <c r="AV142" s="12" t="s">
        <v>81</v>
      </c>
      <c r="AW142" s="12" t="s">
        <v>37</v>
      </c>
      <c r="AX142" s="12" t="s">
        <v>73</v>
      </c>
      <c r="AY142" s="220" t="s">
        <v>214</v>
      </c>
    </row>
    <row r="143" spans="2:65" s="13" customFormat="1" x14ac:dyDescent="0.3">
      <c r="B143" s="221"/>
      <c r="C143" s="222"/>
      <c r="D143" s="223" t="s">
        <v>224</v>
      </c>
      <c r="E143" s="224" t="s">
        <v>165</v>
      </c>
      <c r="F143" s="225" t="s">
        <v>228</v>
      </c>
      <c r="G143" s="222"/>
      <c r="H143" s="226">
        <v>55.5</v>
      </c>
      <c r="I143" s="227"/>
      <c r="J143" s="222"/>
      <c r="K143" s="222"/>
      <c r="L143" s="228"/>
      <c r="M143" s="229"/>
      <c r="N143" s="230"/>
      <c r="O143" s="230"/>
      <c r="P143" s="230"/>
      <c r="Q143" s="230"/>
      <c r="R143" s="230"/>
      <c r="S143" s="230"/>
      <c r="T143" s="231"/>
      <c r="AT143" s="232" t="s">
        <v>224</v>
      </c>
      <c r="AU143" s="232" t="s">
        <v>81</v>
      </c>
      <c r="AV143" s="13" t="s">
        <v>220</v>
      </c>
      <c r="AW143" s="13" t="s">
        <v>37</v>
      </c>
      <c r="AX143" s="13" t="s">
        <v>22</v>
      </c>
      <c r="AY143" s="232" t="s">
        <v>214</v>
      </c>
    </row>
    <row r="144" spans="2:65" s="1" customFormat="1" ht="22.5" customHeight="1" x14ac:dyDescent="0.3">
      <c r="B144" s="35"/>
      <c r="C144" s="185" t="s">
        <v>262</v>
      </c>
      <c r="D144" s="185" t="s">
        <v>216</v>
      </c>
      <c r="E144" s="186" t="s">
        <v>263</v>
      </c>
      <c r="F144" s="187" t="s">
        <v>264</v>
      </c>
      <c r="G144" s="188" t="s">
        <v>258</v>
      </c>
      <c r="H144" s="189">
        <v>27.75</v>
      </c>
      <c r="I144" s="190"/>
      <c r="J144" s="191">
        <f>ROUND(I144*H144,2)</f>
        <v>0</v>
      </c>
      <c r="K144" s="187" t="s">
        <v>219</v>
      </c>
      <c r="L144" s="55"/>
      <c r="M144" s="192" t="s">
        <v>20</v>
      </c>
      <c r="N144" s="193" t="s">
        <v>44</v>
      </c>
      <c r="O144" s="36"/>
      <c r="P144" s="194">
        <f>O144*H144</f>
        <v>0</v>
      </c>
      <c r="Q144" s="194">
        <v>0</v>
      </c>
      <c r="R144" s="194">
        <f>Q144*H144</f>
        <v>0</v>
      </c>
      <c r="S144" s="194">
        <v>0</v>
      </c>
      <c r="T144" s="195">
        <f>S144*H144</f>
        <v>0</v>
      </c>
      <c r="AR144" s="18" t="s">
        <v>220</v>
      </c>
      <c r="AT144" s="18" t="s">
        <v>216</v>
      </c>
      <c r="AU144" s="18" t="s">
        <v>81</v>
      </c>
      <c r="AY144" s="18" t="s">
        <v>214</v>
      </c>
      <c r="BE144" s="196">
        <f>IF(N144="základní",J144,0)</f>
        <v>0</v>
      </c>
      <c r="BF144" s="196">
        <f>IF(N144="snížená",J144,0)</f>
        <v>0</v>
      </c>
      <c r="BG144" s="196">
        <f>IF(N144="zákl. přenesená",J144,0)</f>
        <v>0</v>
      </c>
      <c r="BH144" s="196">
        <f>IF(N144="sníž. přenesená",J144,0)</f>
        <v>0</v>
      </c>
      <c r="BI144" s="196">
        <f>IF(N144="nulová",J144,0)</f>
        <v>0</v>
      </c>
      <c r="BJ144" s="18" t="s">
        <v>22</v>
      </c>
      <c r="BK144" s="196">
        <f>ROUND(I144*H144,2)</f>
        <v>0</v>
      </c>
      <c r="BL144" s="18" t="s">
        <v>220</v>
      </c>
      <c r="BM144" s="18" t="s">
        <v>265</v>
      </c>
    </row>
    <row r="145" spans="2:65" s="1" customFormat="1" ht="24" x14ac:dyDescent="0.3">
      <c r="B145" s="35"/>
      <c r="C145" s="57"/>
      <c r="D145" s="197" t="s">
        <v>222</v>
      </c>
      <c r="E145" s="57"/>
      <c r="F145" s="198" t="s">
        <v>266</v>
      </c>
      <c r="G145" s="57"/>
      <c r="H145" s="57"/>
      <c r="I145" s="155"/>
      <c r="J145" s="57"/>
      <c r="K145" s="57"/>
      <c r="L145" s="55"/>
      <c r="M145" s="72"/>
      <c r="N145" s="36"/>
      <c r="O145" s="36"/>
      <c r="P145" s="36"/>
      <c r="Q145" s="36"/>
      <c r="R145" s="36"/>
      <c r="S145" s="36"/>
      <c r="T145" s="73"/>
      <c r="AT145" s="18" t="s">
        <v>222</v>
      </c>
      <c r="AU145" s="18" t="s">
        <v>81</v>
      </c>
    </row>
    <row r="146" spans="2:65" s="11" customFormat="1" x14ac:dyDescent="0.3">
      <c r="B146" s="199"/>
      <c r="C146" s="200"/>
      <c r="D146" s="197" t="s">
        <v>224</v>
      </c>
      <c r="E146" s="201" t="s">
        <v>20</v>
      </c>
      <c r="F146" s="202" t="s">
        <v>267</v>
      </c>
      <c r="G146" s="200"/>
      <c r="H146" s="203" t="s">
        <v>20</v>
      </c>
      <c r="I146" s="204"/>
      <c r="J146" s="200"/>
      <c r="K146" s="200"/>
      <c r="L146" s="205"/>
      <c r="M146" s="206"/>
      <c r="N146" s="207"/>
      <c r="O146" s="207"/>
      <c r="P146" s="207"/>
      <c r="Q146" s="207"/>
      <c r="R146" s="207"/>
      <c r="S146" s="207"/>
      <c r="T146" s="208"/>
      <c r="AT146" s="209" t="s">
        <v>224</v>
      </c>
      <c r="AU146" s="209" t="s">
        <v>81</v>
      </c>
      <c r="AV146" s="11" t="s">
        <v>22</v>
      </c>
      <c r="AW146" s="11" t="s">
        <v>37</v>
      </c>
      <c r="AX146" s="11" t="s">
        <v>73</v>
      </c>
      <c r="AY146" s="209" t="s">
        <v>214</v>
      </c>
    </row>
    <row r="147" spans="2:65" s="12" customFormat="1" x14ac:dyDescent="0.3">
      <c r="B147" s="210"/>
      <c r="C147" s="211"/>
      <c r="D147" s="197" t="s">
        <v>224</v>
      </c>
      <c r="E147" s="212" t="s">
        <v>20</v>
      </c>
      <c r="F147" s="213" t="s">
        <v>268</v>
      </c>
      <c r="G147" s="211"/>
      <c r="H147" s="214">
        <v>27.75</v>
      </c>
      <c r="I147" s="215"/>
      <c r="J147" s="211"/>
      <c r="K147" s="211"/>
      <c r="L147" s="216"/>
      <c r="M147" s="217"/>
      <c r="N147" s="218"/>
      <c r="O147" s="218"/>
      <c r="P147" s="218"/>
      <c r="Q147" s="218"/>
      <c r="R147" s="218"/>
      <c r="S147" s="218"/>
      <c r="T147" s="219"/>
      <c r="AT147" s="220" t="s">
        <v>224</v>
      </c>
      <c r="AU147" s="220" t="s">
        <v>81</v>
      </c>
      <c r="AV147" s="12" t="s">
        <v>81</v>
      </c>
      <c r="AW147" s="12" t="s">
        <v>37</v>
      </c>
      <c r="AX147" s="12" t="s">
        <v>73</v>
      </c>
      <c r="AY147" s="220" t="s">
        <v>214</v>
      </c>
    </row>
    <row r="148" spans="2:65" s="13" customFormat="1" x14ac:dyDescent="0.3">
      <c r="B148" s="221"/>
      <c r="C148" s="222"/>
      <c r="D148" s="223" t="s">
        <v>224</v>
      </c>
      <c r="E148" s="224" t="s">
        <v>20</v>
      </c>
      <c r="F148" s="225" t="s">
        <v>228</v>
      </c>
      <c r="G148" s="222"/>
      <c r="H148" s="226">
        <v>27.75</v>
      </c>
      <c r="I148" s="227"/>
      <c r="J148" s="222"/>
      <c r="K148" s="222"/>
      <c r="L148" s="228"/>
      <c r="M148" s="229"/>
      <c r="N148" s="230"/>
      <c r="O148" s="230"/>
      <c r="P148" s="230"/>
      <c r="Q148" s="230"/>
      <c r="R148" s="230"/>
      <c r="S148" s="230"/>
      <c r="T148" s="231"/>
      <c r="AT148" s="232" t="s">
        <v>224</v>
      </c>
      <c r="AU148" s="232" t="s">
        <v>81</v>
      </c>
      <c r="AV148" s="13" t="s">
        <v>220</v>
      </c>
      <c r="AW148" s="13" t="s">
        <v>37</v>
      </c>
      <c r="AX148" s="13" t="s">
        <v>22</v>
      </c>
      <c r="AY148" s="232" t="s">
        <v>214</v>
      </c>
    </row>
    <row r="149" spans="2:65" s="1" customFormat="1" ht="22.5" customHeight="1" x14ac:dyDescent="0.3">
      <c r="B149" s="35"/>
      <c r="C149" s="185" t="s">
        <v>269</v>
      </c>
      <c r="D149" s="185" t="s">
        <v>216</v>
      </c>
      <c r="E149" s="186" t="s">
        <v>270</v>
      </c>
      <c r="F149" s="187" t="s">
        <v>271</v>
      </c>
      <c r="G149" s="188" t="s">
        <v>236</v>
      </c>
      <c r="H149" s="189">
        <v>3</v>
      </c>
      <c r="I149" s="190"/>
      <c r="J149" s="191">
        <f>ROUND(I149*H149,2)</f>
        <v>0</v>
      </c>
      <c r="K149" s="187" t="s">
        <v>219</v>
      </c>
      <c r="L149" s="55"/>
      <c r="M149" s="192" t="s">
        <v>20</v>
      </c>
      <c r="N149" s="193" t="s">
        <v>44</v>
      </c>
      <c r="O149" s="36"/>
      <c r="P149" s="194">
        <f>O149*H149</f>
        <v>0</v>
      </c>
      <c r="Q149" s="194">
        <v>0</v>
      </c>
      <c r="R149" s="194">
        <f>Q149*H149</f>
        <v>0</v>
      </c>
      <c r="S149" s="194">
        <v>0</v>
      </c>
      <c r="T149" s="195">
        <f>S149*H149</f>
        <v>0</v>
      </c>
      <c r="AR149" s="18" t="s">
        <v>220</v>
      </c>
      <c r="AT149" s="18" t="s">
        <v>216</v>
      </c>
      <c r="AU149" s="18" t="s">
        <v>81</v>
      </c>
      <c r="AY149" s="18" t="s">
        <v>214</v>
      </c>
      <c r="BE149" s="196">
        <f>IF(N149="základní",J149,0)</f>
        <v>0</v>
      </c>
      <c r="BF149" s="196">
        <f>IF(N149="snížená",J149,0)</f>
        <v>0</v>
      </c>
      <c r="BG149" s="196">
        <f>IF(N149="zákl. přenesená",J149,0)</f>
        <v>0</v>
      </c>
      <c r="BH149" s="196">
        <f>IF(N149="sníž. přenesená",J149,0)</f>
        <v>0</v>
      </c>
      <c r="BI149" s="196">
        <f>IF(N149="nulová",J149,0)</f>
        <v>0</v>
      </c>
      <c r="BJ149" s="18" t="s">
        <v>22</v>
      </c>
      <c r="BK149" s="196">
        <f>ROUND(I149*H149,2)</f>
        <v>0</v>
      </c>
      <c r="BL149" s="18" t="s">
        <v>220</v>
      </c>
      <c r="BM149" s="18" t="s">
        <v>272</v>
      </c>
    </row>
    <row r="150" spans="2:65" s="1" customFormat="1" ht="24" x14ac:dyDescent="0.3">
      <c r="B150" s="35"/>
      <c r="C150" s="57"/>
      <c r="D150" s="197" t="s">
        <v>222</v>
      </c>
      <c r="E150" s="57"/>
      <c r="F150" s="198" t="s">
        <v>273</v>
      </c>
      <c r="G150" s="57"/>
      <c r="H150" s="57"/>
      <c r="I150" s="155"/>
      <c r="J150" s="57"/>
      <c r="K150" s="57"/>
      <c r="L150" s="55"/>
      <c r="M150" s="72"/>
      <c r="N150" s="36"/>
      <c r="O150" s="36"/>
      <c r="P150" s="36"/>
      <c r="Q150" s="36"/>
      <c r="R150" s="36"/>
      <c r="S150" s="36"/>
      <c r="T150" s="73"/>
      <c r="AT150" s="18" t="s">
        <v>222</v>
      </c>
      <c r="AU150" s="18" t="s">
        <v>81</v>
      </c>
    </row>
    <row r="151" spans="2:65" s="11" customFormat="1" x14ac:dyDescent="0.3">
      <c r="B151" s="199"/>
      <c r="C151" s="200"/>
      <c r="D151" s="197" t="s">
        <v>224</v>
      </c>
      <c r="E151" s="201" t="s">
        <v>20</v>
      </c>
      <c r="F151" s="202" t="s">
        <v>225</v>
      </c>
      <c r="G151" s="200"/>
      <c r="H151" s="203" t="s">
        <v>20</v>
      </c>
      <c r="I151" s="204"/>
      <c r="J151" s="200"/>
      <c r="K151" s="200"/>
      <c r="L151" s="205"/>
      <c r="M151" s="206"/>
      <c r="N151" s="207"/>
      <c r="O151" s="207"/>
      <c r="P151" s="207"/>
      <c r="Q151" s="207"/>
      <c r="R151" s="207"/>
      <c r="S151" s="207"/>
      <c r="T151" s="208"/>
      <c r="AT151" s="209" t="s">
        <v>224</v>
      </c>
      <c r="AU151" s="209" t="s">
        <v>81</v>
      </c>
      <c r="AV151" s="11" t="s">
        <v>22</v>
      </c>
      <c r="AW151" s="11" t="s">
        <v>37</v>
      </c>
      <c r="AX151" s="11" t="s">
        <v>73</v>
      </c>
      <c r="AY151" s="209" t="s">
        <v>214</v>
      </c>
    </row>
    <row r="152" spans="2:65" s="11" customFormat="1" x14ac:dyDescent="0.3">
      <c r="B152" s="199"/>
      <c r="C152" s="200"/>
      <c r="D152" s="197" t="s">
        <v>224</v>
      </c>
      <c r="E152" s="201" t="s">
        <v>20</v>
      </c>
      <c r="F152" s="202" t="s">
        <v>226</v>
      </c>
      <c r="G152" s="200"/>
      <c r="H152" s="203" t="s">
        <v>20</v>
      </c>
      <c r="I152" s="204"/>
      <c r="J152" s="200"/>
      <c r="K152" s="200"/>
      <c r="L152" s="205"/>
      <c r="M152" s="206"/>
      <c r="N152" s="207"/>
      <c r="O152" s="207"/>
      <c r="P152" s="207"/>
      <c r="Q152" s="207"/>
      <c r="R152" s="207"/>
      <c r="S152" s="207"/>
      <c r="T152" s="208"/>
      <c r="AT152" s="209" t="s">
        <v>224</v>
      </c>
      <c r="AU152" s="209" t="s">
        <v>81</v>
      </c>
      <c r="AV152" s="11" t="s">
        <v>22</v>
      </c>
      <c r="AW152" s="11" t="s">
        <v>37</v>
      </c>
      <c r="AX152" s="11" t="s">
        <v>73</v>
      </c>
      <c r="AY152" s="209" t="s">
        <v>214</v>
      </c>
    </row>
    <row r="153" spans="2:65" s="12" customFormat="1" x14ac:dyDescent="0.3">
      <c r="B153" s="210"/>
      <c r="C153" s="211"/>
      <c r="D153" s="197" t="s">
        <v>224</v>
      </c>
      <c r="E153" s="212" t="s">
        <v>20</v>
      </c>
      <c r="F153" s="213" t="s">
        <v>233</v>
      </c>
      <c r="G153" s="211"/>
      <c r="H153" s="214">
        <v>3</v>
      </c>
      <c r="I153" s="215"/>
      <c r="J153" s="211"/>
      <c r="K153" s="211"/>
      <c r="L153" s="216"/>
      <c r="M153" s="217"/>
      <c r="N153" s="218"/>
      <c r="O153" s="218"/>
      <c r="P153" s="218"/>
      <c r="Q153" s="218"/>
      <c r="R153" s="218"/>
      <c r="S153" s="218"/>
      <c r="T153" s="219"/>
      <c r="AT153" s="220" t="s">
        <v>224</v>
      </c>
      <c r="AU153" s="220" t="s">
        <v>81</v>
      </c>
      <c r="AV153" s="12" t="s">
        <v>81</v>
      </c>
      <c r="AW153" s="12" t="s">
        <v>37</v>
      </c>
      <c r="AX153" s="12" t="s">
        <v>73</v>
      </c>
      <c r="AY153" s="220" t="s">
        <v>214</v>
      </c>
    </row>
    <row r="154" spans="2:65" s="13" customFormat="1" x14ac:dyDescent="0.3">
      <c r="B154" s="221"/>
      <c r="C154" s="222"/>
      <c r="D154" s="223" t="s">
        <v>224</v>
      </c>
      <c r="E154" s="224" t="s">
        <v>20</v>
      </c>
      <c r="F154" s="225" t="s">
        <v>228</v>
      </c>
      <c r="G154" s="222"/>
      <c r="H154" s="226">
        <v>3</v>
      </c>
      <c r="I154" s="227"/>
      <c r="J154" s="222"/>
      <c r="K154" s="222"/>
      <c r="L154" s="228"/>
      <c r="M154" s="229"/>
      <c r="N154" s="230"/>
      <c r="O154" s="230"/>
      <c r="P154" s="230"/>
      <c r="Q154" s="230"/>
      <c r="R154" s="230"/>
      <c r="S154" s="230"/>
      <c r="T154" s="231"/>
      <c r="AT154" s="232" t="s">
        <v>224</v>
      </c>
      <c r="AU154" s="232" t="s">
        <v>81</v>
      </c>
      <c r="AV154" s="13" t="s">
        <v>220</v>
      </c>
      <c r="AW154" s="13" t="s">
        <v>37</v>
      </c>
      <c r="AX154" s="13" t="s">
        <v>22</v>
      </c>
      <c r="AY154" s="232" t="s">
        <v>214</v>
      </c>
    </row>
    <row r="155" spans="2:65" s="1" customFormat="1" ht="22.5" customHeight="1" x14ac:dyDescent="0.3">
      <c r="B155" s="35"/>
      <c r="C155" s="185" t="s">
        <v>27</v>
      </c>
      <c r="D155" s="185" t="s">
        <v>216</v>
      </c>
      <c r="E155" s="186" t="s">
        <v>274</v>
      </c>
      <c r="F155" s="187" t="s">
        <v>275</v>
      </c>
      <c r="G155" s="188" t="s">
        <v>236</v>
      </c>
      <c r="H155" s="189">
        <v>3</v>
      </c>
      <c r="I155" s="190"/>
      <c r="J155" s="191">
        <f>ROUND(I155*H155,2)</f>
        <v>0</v>
      </c>
      <c r="K155" s="187" t="s">
        <v>219</v>
      </c>
      <c r="L155" s="55"/>
      <c r="M155" s="192" t="s">
        <v>20</v>
      </c>
      <c r="N155" s="193" t="s">
        <v>44</v>
      </c>
      <c r="O155" s="36"/>
      <c r="P155" s="194">
        <f>O155*H155</f>
        <v>0</v>
      </c>
      <c r="Q155" s="194">
        <v>0</v>
      </c>
      <c r="R155" s="194">
        <f>Q155*H155</f>
        <v>0</v>
      </c>
      <c r="S155" s="194">
        <v>0</v>
      </c>
      <c r="T155" s="195">
        <f>S155*H155</f>
        <v>0</v>
      </c>
      <c r="AR155" s="18" t="s">
        <v>220</v>
      </c>
      <c r="AT155" s="18" t="s">
        <v>216</v>
      </c>
      <c r="AU155" s="18" t="s">
        <v>81</v>
      </c>
      <c r="AY155" s="18" t="s">
        <v>214</v>
      </c>
      <c r="BE155" s="196">
        <f>IF(N155="základní",J155,0)</f>
        <v>0</v>
      </c>
      <c r="BF155" s="196">
        <f>IF(N155="snížená",J155,0)</f>
        <v>0</v>
      </c>
      <c r="BG155" s="196">
        <f>IF(N155="zákl. přenesená",J155,0)</f>
        <v>0</v>
      </c>
      <c r="BH155" s="196">
        <f>IF(N155="sníž. přenesená",J155,0)</f>
        <v>0</v>
      </c>
      <c r="BI155" s="196">
        <f>IF(N155="nulová",J155,0)</f>
        <v>0</v>
      </c>
      <c r="BJ155" s="18" t="s">
        <v>22</v>
      </c>
      <c r="BK155" s="196">
        <f>ROUND(I155*H155,2)</f>
        <v>0</v>
      </c>
      <c r="BL155" s="18" t="s">
        <v>220</v>
      </c>
      <c r="BM155" s="18" t="s">
        <v>276</v>
      </c>
    </row>
    <row r="156" spans="2:65" s="1" customFormat="1" ht="24" x14ac:dyDescent="0.3">
      <c r="B156" s="35"/>
      <c r="C156" s="57"/>
      <c r="D156" s="197" t="s">
        <v>222</v>
      </c>
      <c r="E156" s="57"/>
      <c r="F156" s="198" t="s">
        <v>277</v>
      </c>
      <c r="G156" s="57"/>
      <c r="H156" s="57"/>
      <c r="I156" s="155"/>
      <c r="J156" s="57"/>
      <c r="K156" s="57"/>
      <c r="L156" s="55"/>
      <c r="M156" s="72"/>
      <c r="N156" s="36"/>
      <c r="O156" s="36"/>
      <c r="P156" s="36"/>
      <c r="Q156" s="36"/>
      <c r="R156" s="36"/>
      <c r="S156" s="36"/>
      <c r="T156" s="73"/>
      <c r="AT156" s="18" t="s">
        <v>222</v>
      </c>
      <c r="AU156" s="18" t="s">
        <v>81</v>
      </c>
    </row>
    <row r="157" spans="2:65" s="11" customFormat="1" x14ac:dyDescent="0.3">
      <c r="B157" s="199"/>
      <c r="C157" s="200"/>
      <c r="D157" s="197" t="s">
        <v>224</v>
      </c>
      <c r="E157" s="201" t="s">
        <v>20</v>
      </c>
      <c r="F157" s="202" t="s">
        <v>225</v>
      </c>
      <c r="G157" s="200"/>
      <c r="H157" s="203" t="s">
        <v>20</v>
      </c>
      <c r="I157" s="204"/>
      <c r="J157" s="200"/>
      <c r="K157" s="200"/>
      <c r="L157" s="205"/>
      <c r="M157" s="206"/>
      <c r="N157" s="207"/>
      <c r="O157" s="207"/>
      <c r="P157" s="207"/>
      <c r="Q157" s="207"/>
      <c r="R157" s="207"/>
      <c r="S157" s="207"/>
      <c r="T157" s="208"/>
      <c r="AT157" s="209" t="s">
        <v>224</v>
      </c>
      <c r="AU157" s="209" t="s">
        <v>81</v>
      </c>
      <c r="AV157" s="11" t="s">
        <v>22</v>
      </c>
      <c r="AW157" s="11" t="s">
        <v>37</v>
      </c>
      <c r="AX157" s="11" t="s">
        <v>73</v>
      </c>
      <c r="AY157" s="209" t="s">
        <v>214</v>
      </c>
    </row>
    <row r="158" spans="2:65" s="11" customFormat="1" x14ac:dyDescent="0.3">
      <c r="B158" s="199"/>
      <c r="C158" s="200"/>
      <c r="D158" s="197" t="s">
        <v>224</v>
      </c>
      <c r="E158" s="201" t="s">
        <v>20</v>
      </c>
      <c r="F158" s="202" t="s">
        <v>226</v>
      </c>
      <c r="G158" s="200"/>
      <c r="H158" s="203" t="s">
        <v>20</v>
      </c>
      <c r="I158" s="204"/>
      <c r="J158" s="200"/>
      <c r="K158" s="200"/>
      <c r="L158" s="205"/>
      <c r="M158" s="206"/>
      <c r="N158" s="207"/>
      <c r="O158" s="207"/>
      <c r="P158" s="207"/>
      <c r="Q158" s="207"/>
      <c r="R158" s="207"/>
      <c r="S158" s="207"/>
      <c r="T158" s="208"/>
      <c r="AT158" s="209" t="s">
        <v>224</v>
      </c>
      <c r="AU158" s="209" t="s">
        <v>81</v>
      </c>
      <c r="AV158" s="11" t="s">
        <v>22</v>
      </c>
      <c r="AW158" s="11" t="s">
        <v>37</v>
      </c>
      <c r="AX158" s="11" t="s">
        <v>73</v>
      </c>
      <c r="AY158" s="209" t="s">
        <v>214</v>
      </c>
    </row>
    <row r="159" spans="2:65" s="12" customFormat="1" x14ac:dyDescent="0.3">
      <c r="B159" s="210"/>
      <c r="C159" s="211"/>
      <c r="D159" s="197" t="s">
        <v>224</v>
      </c>
      <c r="E159" s="212" t="s">
        <v>20</v>
      </c>
      <c r="F159" s="213" t="s">
        <v>233</v>
      </c>
      <c r="G159" s="211"/>
      <c r="H159" s="214">
        <v>3</v>
      </c>
      <c r="I159" s="215"/>
      <c r="J159" s="211"/>
      <c r="K159" s="211"/>
      <c r="L159" s="216"/>
      <c r="M159" s="217"/>
      <c r="N159" s="218"/>
      <c r="O159" s="218"/>
      <c r="P159" s="218"/>
      <c r="Q159" s="218"/>
      <c r="R159" s="218"/>
      <c r="S159" s="218"/>
      <c r="T159" s="219"/>
      <c r="AT159" s="220" t="s">
        <v>224</v>
      </c>
      <c r="AU159" s="220" t="s">
        <v>81</v>
      </c>
      <c r="AV159" s="12" t="s">
        <v>81</v>
      </c>
      <c r="AW159" s="12" t="s">
        <v>37</v>
      </c>
      <c r="AX159" s="12" t="s">
        <v>73</v>
      </c>
      <c r="AY159" s="220" t="s">
        <v>214</v>
      </c>
    </row>
    <row r="160" spans="2:65" s="13" customFormat="1" x14ac:dyDescent="0.3">
      <c r="B160" s="221"/>
      <c r="C160" s="222"/>
      <c r="D160" s="223" t="s">
        <v>224</v>
      </c>
      <c r="E160" s="224" t="s">
        <v>20</v>
      </c>
      <c r="F160" s="225" t="s">
        <v>228</v>
      </c>
      <c r="G160" s="222"/>
      <c r="H160" s="226">
        <v>3</v>
      </c>
      <c r="I160" s="227"/>
      <c r="J160" s="222"/>
      <c r="K160" s="222"/>
      <c r="L160" s="228"/>
      <c r="M160" s="229"/>
      <c r="N160" s="230"/>
      <c r="O160" s="230"/>
      <c r="P160" s="230"/>
      <c r="Q160" s="230"/>
      <c r="R160" s="230"/>
      <c r="S160" s="230"/>
      <c r="T160" s="231"/>
      <c r="AT160" s="232" t="s">
        <v>224</v>
      </c>
      <c r="AU160" s="232" t="s">
        <v>81</v>
      </c>
      <c r="AV160" s="13" t="s">
        <v>220</v>
      </c>
      <c r="AW160" s="13" t="s">
        <v>37</v>
      </c>
      <c r="AX160" s="13" t="s">
        <v>22</v>
      </c>
      <c r="AY160" s="232" t="s">
        <v>214</v>
      </c>
    </row>
    <row r="161" spans="2:65" s="1" customFormat="1" ht="31.5" customHeight="1" x14ac:dyDescent="0.3">
      <c r="B161" s="35"/>
      <c r="C161" s="185" t="s">
        <v>278</v>
      </c>
      <c r="D161" s="185" t="s">
        <v>216</v>
      </c>
      <c r="E161" s="186" t="s">
        <v>279</v>
      </c>
      <c r="F161" s="187" t="s">
        <v>280</v>
      </c>
      <c r="G161" s="188" t="s">
        <v>236</v>
      </c>
      <c r="H161" s="189">
        <v>9</v>
      </c>
      <c r="I161" s="190"/>
      <c r="J161" s="191">
        <f>ROUND(I161*H161,2)</f>
        <v>0</v>
      </c>
      <c r="K161" s="187" t="s">
        <v>219</v>
      </c>
      <c r="L161" s="55"/>
      <c r="M161" s="192" t="s">
        <v>20</v>
      </c>
      <c r="N161" s="193" t="s">
        <v>44</v>
      </c>
      <c r="O161" s="36"/>
      <c r="P161" s="194">
        <f>O161*H161</f>
        <v>0</v>
      </c>
      <c r="Q161" s="194">
        <v>0</v>
      </c>
      <c r="R161" s="194">
        <f>Q161*H161</f>
        <v>0</v>
      </c>
      <c r="S161" s="194">
        <v>0</v>
      </c>
      <c r="T161" s="195">
        <f>S161*H161</f>
        <v>0</v>
      </c>
      <c r="AR161" s="18" t="s">
        <v>220</v>
      </c>
      <c r="AT161" s="18" t="s">
        <v>216</v>
      </c>
      <c r="AU161" s="18" t="s">
        <v>81</v>
      </c>
      <c r="AY161" s="18" t="s">
        <v>214</v>
      </c>
      <c r="BE161" s="196">
        <f>IF(N161="základní",J161,0)</f>
        <v>0</v>
      </c>
      <c r="BF161" s="196">
        <f>IF(N161="snížená",J161,0)</f>
        <v>0</v>
      </c>
      <c r="BG161" s="196">
        <f>IF(N161="zákl. přenesená",J161,0)</f>
        <v>0</v>
      </c>
      <c r="BH161" s="196">
        <f>IF(N161="sníž. přenesená",J161,0)</f>
        <v>0</v>
      </c>
      <c r="BI161" s="196">
        <f>IF(N161="nulová",J161,0)</f>
        <v>0</v>
      </c>
      <c r="BJ161" s="18" t="s">
        <v>22</v>
      </c>
      <c r="BK161" s="196">
        <f>ROUND(I161*H161,2)</f>
        <v>0</v>
      </c>
      <c r="BL161" s="18" t="s">
        <v>220</v>
      </c>
      <c r="BM161" s="18" t="s">
        <v>281</v>
      </c>
    </row>
    <row r="162" spans="2:65" s="1" customFormat="1" ht="36" x14ac:dyDescent="0.3">
      <c r="B162" s="35"/>
      <c r="C162" s="57"/>
      <c r="D162" s="197" t="s">
        <v>222</v>
      </c>
      <c r="E162" s="57"/>
      <c r="F162" s="198" t="s">
        <v>282</v>
      </c>
      <c r="G162" s="57"/>
      <c r="H162" s="57"/>
      <c r="I162" s="155"/>
      <c r="J162" s="57"/>
      <c r="K162" s="57"/>
      <c r="L162" s="55"/>
      <c r="M162" s="72"/>
      <c r="N162" s="36"/>
      <c r="O162" s="36"/>
      <c r="P162" s="36"/>
      <c r="Q162" s="36"/>
      <c r="R162" s="36"/>
      <c r="S162" s="36"/>
      <c r="T162" s="73"/>
      <c r="AT162" s="18" t="s">
        <v>222</v>
      </c>
      <c r="AU162" s="18" t="s">
        <v>81</v>
      </c>
    </row>
    <row r="163" spans="2:65" s="11" customFormat="1" x14ac:dyDescent="0.3">
      <c r="B163" s="199"/>
      <c r="C163" s="200"/>
      <c r="D163" s="197" t="s">
        <v>224</v>
      </c>
      <c r="E163" s="201" t="s">
        <v>20</v>
      </c>
      <c r="F163" s="202" t="s">
        <v>225</v>
      </c>
      <c r="G163" s="200"/>
      <c r="H163" s="203" t="s">
        <v>20</v>
      </c>
      <c r="I163" s="204"/>
      <c r="J163" s="200"/>
      <c r="K163" s="200"/>
      <c r="L163" s="205"/>
      <c r="M163" s="206"/>
      <c r="N163" s="207"/>
      <c r="O163" s="207"/>
      <c r="P163" s="207"/>
      <c r="Q163" s="207"/>
      <c r="R163" s="207"/>
      <c r="S163" s="207"/>
      <c r="T163" s="208"/>
      <c r="AT163" s="209" t="s">
        <v>224</v>
      </c>
      <c r="AU163" s="209" t="s">
        <v>81</v>
      </c>
      <c r="AV163" s="11" t="s">
        <v>22</v>
      </c>
      <c r="AW163" s="11" t="s">
        <v>37</v>
      </c>
      <c r="AX163" s="11" t="s">
        <v>73</v>
      </c>
      <c r="AY163" s="209" t="s">
        <v>214</v>
      </c>
    </row>
    <row r="164" spans="2:65" s="11" customFormat="1" x14ac:dyDescent="0.3">
      <c r="B164" s="199"/>
      <c r="C164" s="200"/>
      <c r="D164" s="197" t="s">
        <v>224</v>
      </c>
      <c r="E164" s="201" t="s">
        <v>20</v>
      </c>
      <c r="F164" s="202" t="s">
        <v>226</v>
      </c>
      <c r="G164" s="200"/>
      <c r="H164" s="203" t="s">
        <v>20</v>
      </c>
      <c r="I164" s="204"/>
      <c r="J164" s="200"/>
      <c r="K164" s="200"/>
      <c r="L164" s="205"/>
      <c r="M164" s="206"/>
      <c r="N164" s="207"/>
      <c r="O164" s="207"/>
      <c r="P164" s="207"/>
      <c r="Q164" s="207"/>
      <c r="R164" s="207"/>
      <c r="S164" s="207"/>
      <c r="T164" s="208"/>
      <c r="AT164" s="209" t="s">
        <v>224</v>
      </c>
      <c r="AU164" s="209" t="s">
        <v>81</v>
      </c>
      <c r="AV164" s="11" t="s">
        <v>22</v>
      </c>
      <c r="AW164" s="11" t="s">
        <v>37</v>
      </c>
      <c r="AX164" s="11" t="s">
        <v>73</v>
      </c>
      <c r="AY164" s="209" t="s">
        <v>214</v>
      </c>
    </row>
    <row r="165" spans="2:65" s="12" customFormat="1" x14ac:dyDescent="0.3">
      <c r="B165" s="210"/>
      <c r="C165" s="211"/>
      <c r="D165" s="197" t="s">
        <v>224</v>
      </c>
      <c r="E165" s="212" t="s">
        <v>20</v>
      </c>
      <c r="F165" s="213" t="s">
        <v>233</v>
      </c>
      <c r="G165" s="211"/>
      <c r="H165" s="214">
        <v>3</v>
      </c>
      <c r="I165" s="215"/>
      <c r="J165" s="211"/>
      <c r="K165" s="211"/>
      <c r="L165" s="216"/>
      <c r="M165" s="217"/>
      <c r="N165" s="218"/>
      <c r="O165" s="218"/>
      <c r="P165" s="218"/>
      <c r="Q165" s="218"/>
      <c r="R165" s="218"/>
      <c r="S165" s="218"/>
      <c r="T165" s="219"/>
      <c r="AT165" s="220" t="s">
        <v>224</v>
      </c>
      <c r="AU165" s="220" t="s">
        <v>81</v>
      </c>
      <c r="AV165" s="12" t="s">
        <v>81</v>
      </c>
      <c r="AW165" s="12" t="s">
        <v>37</v>
      </c>
      <c r="AX165" s="12" t="s">
        <v>73</v>
      </c>
      <c r="AY165" s="220" t="s">
        <v>214</v>
      </c>
    </row>
    <row r="166" spans="2:65" s="13" customFormat="1" x14ac:dyDescent="0.3">
      <c r="B166" s="221"/>
      <c r="C166" s="222"/>
      <c r="D166" s="197" t="s">
        <v>224</v>
      </c>
      <c r="E166" s="244" t="s">
        <v>20</v>
      </c>
      <c r="F166" s="245" t="s">
        <v>228</v>
      </c>
      <c r="G166" s="222"/>
      <c r="H166" s="246">
        <v>3</v>
      </c>
      <c r="I166" s="227"/>
      <c r="J166" s="222"/>
      <c r="K166" s="222"/>
      <c r="L166" s="228"/>
      <c r="M166" s="229"/>
      <c r="N166" s="230"/>
      <c r="O166" s="230"/>
      <c r="P166" s="230"/>
      <c r="Q166" s="230"/>
      <c r="R166" s="230"/>
      <c r="S166" s="230"/>
      <c r="T166" s="231"/>
      <c r="AT166" s="232" t="s">
        <v>224</v>
      </c>
      <c r="AU166" s="232" t="s">
        <v>81</v>
      </c>
      <c r="AV166" s="13" t="s">
        <v>220</v>
      </c>
      <c r="AW166" s="13" t="s">
        <v>37</v>
      </c>
      <c r="AX166" s="13" t="s">
        <v>22</v>
      </c>
      <c r="AY166" s="232" t="s">
        <v>214</v>
      </c>
    </row>
    <row r="167" spans="2:65" s="12" customFormat="1" x14ac:dyDescent="0.3">
      <c r="B167" s="210"/>
      <c r="C167" s="211"/>
      <c r="D167" s="223" t="s">
        <v>224</v>
      </c>
      <c r="E167" s="211"/>
      <c r="F167" s="247" t="s">
        <v>283</v>
      </c>
      <c r="G167" s="211"/>
      <c r="H167" s="248">
        <v>9</v>
      </c>
      <c r="I167" s="215"/>
      <c r="J167" s="211"/>
      <c r="K167" s="211"/>
      <c r="L167" s="216"/>
      <c r="M167" s="217"/>
      <c r="N167" s="218"/>
      <c r="O167" s="218"/>
      <c r="P167" s="218"/>
      <c r="Q167" s="218"/>
      <c r="R167" s="218"/>
      <c r="S167" s="218"/>
      <c r="T167" s="219"/>
      <c r="AT167" s="220" t="s">
        <v>224</v>
      </c>
      <c r="AU167" s="220" t="s">
        <v>81</v>
      </c>
      <c r="AV167" s="12" t="s">
        <v>81</v>
      </c>
      <c r="AW167" s="12" t="s">
        <v>4</v>
      </c>
      <c r="AX167" s="12" t="s">
        <v>22</v>
      </c>
      <c r="AY167" s="220" t="s">
        <v>214</v>
      </c>
    </row>
    <row r="168" spans="2:65" s="1" customFormat="1" ht="22.5" customHeight="1" x14ac:dyDescent="0.3">
      <c r="B168" s="35"/>
      <c r="C168" s="185" t="s">
        <v>284</v>
      </c>
      <c r="D168" s="185" t="s">
        <v>216</v>
      </c>
      <c r="E168" s="186" t="s">
        <v>285</v>
      </c>
      <c r="F168" s="187" t="s">
        <v>286</v>
      </c>
      <c r="G168" s="188" t="s">
        <v>236</v>
      </c>
      <c r="H168" s="189">
        <v>9</v>
      </c>
      <c r="I168" s="190"/>
      <c r="J168" s="191">
        <f>ROUND(I168*H168,2)</f>
        <v>0</v>
      </c>
      <c r="K168" s="187" t="s">
        <v>219</v>
      </c>
      <c r="L168" s="55"/>
      <c r="M168" s="192" t="s">
        <v>20</v>
      </c>
      <c r="N168" s="193" t="s">
        <v>44</v>
      </c>
      <c r="O168" s="36"/>
      <c r="P168" s="194">
        <f>O168*H168</f>
        <v>0</v>
      </c>
      <c r="Q168" s="194">
        <v>0</v>
      </c>
      <c r="R168" s="194">
        <f>Q168*H168</f>
        <v>0</v>
      </c>
      <c r="S168" s="194">
        <v>0</v>
      </c>
      <c r="T168" s="195">
        <f>S168*H168</f>
        <v>0</v>
      </c>
      <c r="AR168" s="18" t="s">
        <v>220</v>
      </c>
      <c r="AT168" s="18" t="s">
        <v>216</v>
      </c>
      <c r="AU168" s="18" t="s">
        <v>81</v>
      </c>
      <c r="AY168" s="18" t="s">
        <v>214</v>
      </c>
      <c r="BE168" s="196">
        <f>IF(N168="základní",J168,0)</f>
        <v>0</v>
      </c>
      <c r="BF168" s="196">
        <f>IF(N168="snížená",J168,0)</f>
        <v>0</v>
      </c>
      <c r="BG168" s="196">
        <f>IF(N168="zákl. přenesená",J168,0)</f>
        <v>0</v>
      </c>
      <c r="BH168" s="196">
        <f>IF(N168="sníž. přenesená",J168,0)</f>
        <v>0</v>
      </c>
      <c r="BI168" s="196">
        <f>IF(N168="nulová",J168,0)</f>
        <v>0</v>
      </c>
      <c r="BJ168" s="18" t="s">
        <v>22</v>
      </c>
      <c r="BK168" s="196">
        <f>ROUND(I168*H168,2)</f>
        <v>0</v>
      </c>
      <c r="BL168" s="18" t="s">
        <v>220</v>
      </c>
      <c r="BM168" s="18" t="s">
        <v>287</v>
      </c>
    </row>
    <row r="169" spans="2:65" s="1" customFormat="1" ht="36" x14ac:dyDescent="0.3">
      <c r="B169" s="35"/>
      <c r="C169" s="57"/>
      <c r="D169" s="197" t="s">
        <v>222</v>
      </c>
      <c r="E169" s="57"/>
      <c r="F169" s="198" t="s">
        <v>288</v>
      </c>
      <c r="G169" s="57"/>
      <c r="H169" s="57"/>
      <c r="I169" s="155"/>
      <c r="J169" s="57"/>
      <c r="K169" s="57"/>
      <c r="L169" s="55"/>
      <c r="M169" s="72"/>
      <c r="N169" s="36"/>
      <c r="O169" s="36"/>
      <c r="P169" s="36"/>
      <c r="Q169" s="36"/>
      <c r="R169" s="36"/>
      <c r="S169" s="36"/>
      <c r="T169" s="73"/>
      <c r="AT169" s="18" t="s">
        <v>222</v>
      </c>
      <c r="AU169" s="18" t="s">
        <v>81</v>
      </c>
    </row>
    <row r="170" spans="2:65" s="11" customFormat="1" x14ac:dyDescent="0.3">
      <c r="B170" s="199"/>
      <c r="C170" s="200"/>
      <c r="D170" s="197" t="s">
        <v>224</v>
      </c>
      <c r="E170" s="201" t="s">
        <v>20</v>
      </c>
      <c r="F170" s="202" t="s">
        <v>225</v>
      </c>
      <c r="G170" s="200"/>
      <c r="H170" s="203" t="s">
        <v>20</v>
      </c>
      <c r="I170" s="204"/>
      <c r="J170" s="200"/>
      <c r="K170" s="200"/>
      <c r="L170" s="205"/>
      <c r="M170" s="206"/>
      <c r="N170" s="207"/>
      <c r="O170" s="207"/>
      <c r="P170" s="207"/>
      <c r="Q170" s="207"/>
      <c r="R170" s="207"/>
      <c r="S170" s="207"/>
      <c r="T170" s="208"/>
      <c r="AT170" s="209" t="s">
        <v>224</v>
      </c>
      <c r="AU170" s="209" t="s">
        <v>81</v>
      </c>
      <c r="AV170" s="11" t="s">
        <v>22</v>
      </c>
      <c r="AW170" s="11" t="s">
        <v>37</v>
      </c>
      <c r="AX170" s="11" t="s">
        <v>73</v>
      </c>
      <c r="AY170" s="209" t="s">
        <v>214</v>
      </c>
    </row>
    <row r="171" spans="2:65" s="11" customFormat="1" x14ac:dyDescent="0.3">
      <c r="B171" s="199"/>
      <c r="C171" s="200"/>
      <c r="D171" s="197" t="s">
        <v>224</v>
      </c>
      <c r="E171" s="201" t="s">
        <v>20</v>
      </c>
      <c r="F171" s="202" t="s">
        <v>226</v>
      </c>
      <c r="G171" s="200"/>
      <c r="H171" s="203" t="s">
        <v>20</v>
      </c>
      <c r="I171" s="204"/>
      <c r="J171" s="200"/>
      <c r="K171" s="200"/>
      <c r="L171" s="205"/>
      <c r="M171" s="206"/>
      <c r="N171" s="207"/>
      <c r="O171" s="207"/>
      <c r="P171" s="207"/>
      <c r="Q171" s="207"/>
      <c r="R171" s="207"/>
      <c r="S171" s="207"/>
      <c r="T171" s="208"/>
      <c r="AT171" s="209" t="s">
        <v>224</v>
      </c>
      <c r="AU171" s="209" t="s">
        <v>81</v>
      </c>
      <c r="AV171" s="11" t="s">
        <v>22</v>
      </c>
      <c r="AW171" s="11" t="s">
        <v>37</v>
      </c>
      <c r="AX171" s="11" t="s">
        <v>73</v>
      </c>
      <c r="AY171" s="209" t="s">
        <v>214</v>
      </c>
    </row>
    <row r="172" spans="2:65" s="12" customFormat="1" x14ac:dyDescent="0.3">
      <c r="B172" s="210"/>
      <c r="C172" s="211"/>
      <c r="D172" s="197" t="s">
        <v>224</v>
      </c>
      <c r="E172" s="212" t="s">
        <v>20</v>
      </c>
      <c r="F172" s="213" t="s">
        <v>233</v>
      </c>
      <c r="G172" s="211"/>
      <c r="H172" s="214">
        <v>3</v>
      </c>
      <c r="I172" s="215"/>
      <c r="J172" s="211"/>
      <c r="K172" s="211"/>
      <c r="L172" s="216"/>
      <c r="M172" s="217"/>
      <c r="N172" s="218"/>
      <c r="O172" s="218"/>
      <c r="P172" s="218"/>
      <c r="Q172" s="218"/>
      <c r="R172" s="218"/>
      <c r="S172" s="218"/>
      <c r="T172" s="219"/>
      <c r="AT172" s="220" t="s">
        <v>224</v>
      </c>
      <c r="AU172" s="220" t="s">
        <v>81</v>
      </c>
      <c r="AV172" s="12" t="s">
        <v>81</v>
      </c>
      <c r="AW172" s="12" t="s">
        <v>37</v>
      </c>
      <c r="AX172" s="12" t="s">
        <v>73</v>
      </c>
      <c r="AY172" s="220" t="s">
        <v>214</v>
      </c>
    </row>
    <row r="173" spans="2:65" s="13" customFormat="1" x14ac:dyDescent="0.3">
      <c r="B173" s="221"/>
      <c r="C173" s="222"/>
      <c r="D173" s="197" t="s">
        <v>224</v>
      </c>
      <c r="E173" s="244" t="s">
        <v>20</v>
      </c>
      <c r="F173" s="245" t="s">
        <v>228</v>
      </c>
      <c r="G173" s="222"/>
      <c r="H173" s="246">
        <v>3</v>
      </c>
      <c r="I173" s="227"/>
      <c r="J173" s="222"/>
      <c r="K173" s="222"/>
      <c r="L173" s="228"/>
      <c r="M173" s="229"/>
      <c r="N173" s="230"/>
      <c r="O173" s="230"/>
      <c r="P173" s="230"/>
      <c r="Q173" s="230"/>
      <c r="R173" s="230"/>
      <c r="S173" s="230"/>
      <c r="T173" s="231"/>
      <c r="AT173" s="232" t="s">
        <v>224</v>
      </c>
      <c r="AU173" s="232" t="s">
        <v>81</v>
      </c>
      <c r="AV173" s="13" t="s">
        <v>220</v>
      </c>
      <c r="AW173" s="13" t="s">
        <v>37</v>
      </c>
      <c r="AX173" s="13" t="s">
        <v>22</v>
      </c>
      <c r="AY173" s="232" t="s">
        <v>214</v>
      </c>
    </row>
    <row r="174" spans="2:65" s="12" customFormat="1" x14ac:dyDescent="0.3">
      <c r="B174" s="210"/>
      <c r="C174" s="211"/>
      <c r="D174" s="223" t="s">
        <v>224</v>
      </c>
      <c r="E174" s="211"/>
      <c r="F174" s="247" t="s">
        <v>283</v>
      </c>
      <c r="G174" s="211"/>
      <c r="H174" s="248">
        <v>9</v>
      </c>
      <c r="I174" s="215"/>
      <c r="J174" s="211"/>
      <c r="K174" s="211"/>
      <c r="L174" s="216"/>
      <c r="M174" s="217"/>
      <c r="N174" s="218"/>
      <c r="O174" s="218"/>
      <c r="P174" s="218"/>
      <c r="Q174" s="218"/>
      <c r="R174" s="218"/>
      <c r="S174" s="218"/>
      <c r="T174" s="219"/>
      <c r="AT174" s="220" t="s">
        <v>224</v>
      </c>
      <c r="AU174" s="220" t="s">
        <v>81</v>
      </c>
      <c r="AV174" s="12" t="s">
        <v>81</v>
      </c>
      <c r="AW174" s="12" t="s">
        <v>4</v>
      </c>
      <c r="AX174" s="12" t="s">
        <v>22</v>
      </c>
      <c r="AY174" s="220" t="s">
        <v>214</v>
      </c>
    </row>
    <row r="175" spans="2:65" s="1" customFormat="1" ht="22.5" customHeight="1" x14ac:dyDescent="0.3">
      <c r="B175" s="35"/>
      <c r="C175" s="185" t="s">
        <v>110</v>
      </c>
      <c r="D175" s="185" t="s">
        <v>216</v>
      </c>
      <c r="E175" s="186" t="s">
        <v>289</v>
      </c>
      <c r="F175" s="187" t="s">
        <v>290</v>
      </c>
      <c r="G175" s="188" t="s">
        <v>258</v>
      </c>
      <c r="H175" s="189">
        <v>55.5</v>
      </c>
      <c r="I175" s="190"/>
      <c r="J175" s="191">
        <f>ROUND(I175*H175,2)</f>
        <v>0</v>
      </c>
      <c r="K175" s="187" t="s">
        <v>219</v>
      </c>
      <c r="L175" s="55"/>
      <c r="M175" s="192" t="s">
        <v>20</v>
      </c>
      <c r="N175" s="193" t="s">
        <v>44</v>
      </c>
      <c r="O175" s="36"/>
      <c r="P175" s="194">
        <f>O175*H175</f>
        <v>0</v>
      </c>
      <c r="Q175" s="194">
        <v>0</v>
      </c>
      <c r="R175" s="194">
        <f>Q175*H175</f>
        <v>0</v>
      </c>
      <c r="S175" s="194">
        <v>0</v>
      </c>
      <c r="T175" s="195">
        <f>S175*H175</f>
        <v>0</v>
      </c>
      <c r="AR175" s="18" t="s">
        <v>220</v>
      </c>
      <c r="AT175" s="18" t="s">
        <v>216</v>
      </c>
      <c r="AU175" s="18" t="s">
        <v>81</v>
      </c>
      <c r="AY175" s="18" t="s">
        <v>214</v>
      </c>
      <c r="BE175" s="196">
        <f>IF(N175="základní",J175,0)</f>
        <v>0</v>
      </c>
      <c r="BF175" s="196">
        <f>IF(N175="snížená",J175,0)</f>
        <v>0</v>
      </c>
      <c r="BG175" s="196">
        <f>IF(N175="zákl. přenesená",J175,0)</f>
        <v>0</v>
      </c>
      <c r="BH175" s="196">
        <f>IF(N175="sníž. přenesená",J175,0)</f>
        <v>0</v>
      </c>
      <c r="BI175" s="196">
        <f>IF(N175="nulová",J175,0)</f>
        <v>0</v>
      </c>
      <c r="BJ175" s="18" t="s">
        <v>22</v>
      </c>
      <c r="BK175" s="196">
        <f>ROUND(I175*H175,2)</f>
        <v>0</v>
      </c>
      <c r="BL175" s="18" t="s">
        <v>220</v>
      </c>
      <c r="BM175" s="18" t="s">
        <v>291</v>
      </c>
    </row>
    <row r="176" spans="2:65" s="1" customFormat="1" ht="36" x14ac:dyDescent="0.3">
      <c r="B176" s="35"/>
      <c r="C176" s="57"/>
      <c r="D176" s="197" t="s">
        <v>222</v>
      </c>
      <c r="E176" s="57"/>
      <c r="F176" s="198" t="s">
        <v>292</v>
      </c>
      <c r="G176" s="57"/>
      <c r="H176" s="57"/>
      <c r="I176" s="155"/>
      <c r="J176" s="57"/>
      <c r="K176" s="57"/>
      <c r="L176" s="55"/>
      <c r="M176" s="72"/>
      <c r="N176" s="36"/>
      <c r="O176" s="36"/>
      <c r="P176" s="36"/>
      <c r="Q176" s="36"/>
      <c r="R176" s="36"/>
      <c r="S176" s="36"/>
      <c r="T176" s="73"/>
      <c r="AT176" s="18" t="s">
        <v>222</v>
      </c>
      <c r="AU176" s="18" t="s">
        <v>81</v>
      </c>
    </row>
    <row r="177" spans="2:65" s="11" customFormat="1" x14ac:dyDescent="0.3">
      <c r="B177" s="199"/>
      <c r="C177" s="200"/>
      <c r="D177" s="197" t="s">
        <v>224</v>
      </c>
      <c r="E177" s="201" t="s">
        <v>20</v>
      </c>
      <c r="F177" s="202" t="s">
        <v>293</v>
      </c>
      <c r="G177" s="200"/>
      <c r="H177" s="203" t="s">
        <v>20</v>
      </c>
      <c r="I177" s="204"/>
      <c r="J177" s="200"/>
      <c r="K177" s="200"/>
      <c r="L177" s="205"/>
      <c r="M177" s="206"/>
      <c r="N177" s="207"/>
      <c r="O177" s="207"/>
      <c r="P177" s="207"/>
      <c r="Q177" s="207"/>
      <c r="R177" s="207"/>
      <c r="S177" s="207"/>
      <c r="T177" s="208"/>
      <c r="AT177" s="209" t="s">
        <v>224</v>
      </c>
      <c r="AU177" s="209" t="s">
        <v>81</v>
      </c>
      <c r="AV177" s="11" t="s">
        <v>22</v>
      </c>
      <c r="AW177" s="11" t="s">
        <v>37</v>
      </c>
      <c r="AX177" s="11" t="s">
        <v>73</v>
      </c>
      <c r="AY177" s="209" t="s">
        <v>214</v>
      </c>
    </row>
    <row r="178" spans="2:65" s="12" customFormat="1" x14ac:dyDescent="0.3">
      <c r="B178" s="210"/>
      <c r="C178" s="211"/>
      <c r="D178" s="197" t="s">
        <v>224</v>
      </c>
      <c r="E178" s="212" t="s">
        <v>20</v>
      </c>
      <c r="F178" s="213" t="s">
        <v>165</v>
      </c>
      <c r="G178" s="211"/>
      <c r="H178" s="214">
        <v>55.5</v>
      </c>
      <c r="I178" s="215"/>
      <c r="J178" s="211"/>
      <c r="K178" s="211"/>
      <c r="L178" s="216"/>
      <c r="M178" s="217"/>
      <c r="N178" s="218"/>
      <c r="O178" s="218"/>
      <c r="P178" s="218"/>
      <c r="Q178" s="218"/>
      <c r="R178" s="218"/>
      <c r="S178" s="218"/>
      <c r="T178" s="219"/>
      <c r="AT178" s="220" t="s">
        <v>224</v>
      </c>
      <c r="AU178" s="220" t="s">
        <v>81</v>
      </c>
      <c r="AV178" s="12" t="s">
        <v>81</v>
      </c>
      <c r="AW178" s="12" t="s">
        <v>37</v>
      </c>
      <c r="AX178" s="12" t="s">
        <v>73</v>
      </c>
      <c r="AY178" s="220" t="s">
        <v>214</v>
      </c>
    </row>
    <row r="179" spans="2:65" s="13" customFormat="1" x14ac:dyDescent="0.3">
      <c r="B179" s="221"/>
      <c r="C179" s="222"/>
      <c r="D179" s="223" t="s">
        <v>224</v>
      </c>
      <c r="E179" s="224" t="s">
        <v>167</v>
      </c>
      <c r="F179" s="225" t="s">
        <v>228</v>
      </c>
      <c r="G179" s="222"/>
      <c r="H179" s="226">
        <v>55.5</v>
      </c>
      <c r="I179" s="227"/>
      <c r="J179" s="222"/>
      <c r="K179" s="222"/>
      <c r="L179" s="228"/>
      <c r="M179" s="229"/>
      <c r="N179" s="230"/>
      <c r="O179" s="230"/>
      <c r="P179" s="230"/>
      <c r="Q179" s="230"/>
      <c r="R179" s="230"/>
      <c r="S179" s="230"/>
      <c r="T179" s="231"/>
      <c r="AT179" s="232" t="s">
        <v>224</v>
      </c>
      <c r="AU179" s="232" t="s">
        <v>81</v>
      </c>
      <c r="AV179" s="13" t="s">
        <v>220</v>
      </c>
      <c r="AW179" s="13" t="s">
        <v>37</v>
      </c>
      <c r="AX179" s="13" t="s">
        <v>22</v>
      </c>
      <c r="AY179" s="232" t="s">
        <v>214</v>
      </c>
    </row>
    <row r="180" spans="2:65" s="1" customFormat="1" ht="31.5" customHeight="1" x14ac:dyDescent="0.3">
      <c r="B180" s="35"/>
      <c r="C180" s="185" t="s">
        <v>294</v>
      </c>
      <c r="D180" s="185" t="s">
        <v>216</v>
      </c>
      <c r="E180" s="186" t="s">
        <v>295</v>
      </c>
      <c r="F180" s="187" t="s">
        <v>296</v>
      </c>
      <c r="G180" s="188" t="s">
        <v>258</v>
      </c>
      <c r="H180" s="189">
        <v>499.5</v>
      </c>
      <c r="I180" s="190"/>
      <c r="J180" s="191">
        <f>ROUND(I180*H180,2)</f>
        <v>0</v>
      </c>
      <c r="K180" s="187" t="s">
        <v>219</v>
      </c>
      <c r="L180" s="55"/>
      <c r="M180" s="192" t="s">
        <v>20</v>
      </c>
      <c r="N180" s="193" t="s">
        <v>44</v>
      </c>
      <c r="O180" s="36"/>
      <c r="P180" s="194">
        <f>O180*H180</f>
        <v>0</v>
      </c>
      <c r="Q180" s="194">
        <v>0</v>
      </c>
      <c r="R180" s="194">
        <f>Q180*H180</f>
        <v>0</v>
      </c>
      <c r="S180" s="194">
        <v>0</v>
      </c>
      <c r="T180" s="195">
        <f>S180*H180</f>
        <v>0</v>
      </c>
      <c r="AR180" s="18" t="s">
        <v>220</v>
      </c>
      <c r="AT180" s="18" t="s">
        <v>216</v>
      </c>
      <c r="AU180" s="18" t="s">
        <v>81</v>
      </c>
      <c r="AY180" s="18" t="s">
        <v>214</v>
      </c>
      <c r="BE180" s="196">
        <f>IF(N180="základní",J180,0)</f>
        <v>0</v>
      </c>
      <c r="BF180" s="196">
        <f>IF(N180="snížená",J180,0)</f>
        <v>0</v>
      </c>
      <c r="BG180" s="196">
        <f>IF(N180="zákl. přenesená",J180,0)</f>
        <v>0</v>
      </c>
      <c r="BH180" s="196">
        <f>IF(N180="sníž. přenesená",J180,0)</f>
        <v>0</v>
      </c>
      <c r="BI180" s="196">
        <f>IF(N180="nulová",J180,0)</f>
        <v>0</v>
      </c>
      <c r="BJ180" s="18" t="s">
        <v>22</v>
      </c>
      <c r="BK180" s="196">
        <f>ROUND(I180*H180,2)</f>
        <v>0</v>
      </c>
      <c r="BL180" s="18" t="s">
        <v>220</v>
      </c>
      <c r="BM180" s="18" t="s">
        <v>297</v>
      </c>
    </row>
    <row r="181" spans="2:65" s="1" customFormat="1" ht="36" x14ac:dyDescent="0.3">
      <c r="B181" s="35"/>
      <c r="C181" s="57"/>
      <c r="D181" s="197" t="s">
        <v>222</v>
      </c>
      <c r="E181" s="57"/>
      <c r="F181" s="198" t="s">
        <v>298</v>
      </c>
      <c r="G181" s="57"/>
      <c r="H181" s="57"/>
      <c r="I181" s="155"/>
      <c r="J181" s="57"/>
      <c r="K181" s="57"/>
      <c r="L181" s="55"/>
      <c r="M181" s="72"/>
      <c r="N181" s="36"/>
      <c r="O181" s="36"/>
      <c r="P181" s="36"/>
      <c r="Q181" s="36"/>
      <c r="R181" s="36"/>
      <c r="S181" s="36"/>
      <c r="T181" s="73"/>
      <c r="AT181" s="18" t="s">
        <v>222</v>
      </c>
      <c r="AU181" s="18" t="s">
        <v>81</v>
      </c>
    </row>
    <row r="182" spans="2:65" s="12" customFormat="1" x14ac:dyDescent="0.3">
      <c r="B182" s="210"/>
      <c r="C182" s="211"/>
      <c r="D182" s="197" t="s">
        <v>224</v>
      </c>
      <c r="E182" s="212" t="s">
        <v>20</v>
      </c>
      <c r="F182" s="213" t="s">
        <v>167</v>
      </c>
      <c r="G182" s="211"/>
      <c r="H182" s="214">
        <v>55.5</v>
      </c>
      <c r="I182" s="215"/>
      <c r="J182" s="211"/>
      <c r="K182" s="211"/>
      <c r="L182" s="216"/>
      <c r="M182" s="217"/>
      <c r="N182" s="218"/>
      <c r="O182" s="218"/>
      <c r="P182" s="218"/>
      <c r="Q182" s="218"/>
      <c r="R182" s="218"/>
      <c r="S182" s="218"/>
      <c r="T182" s="219"/>
      <c r="AT182" s="220" t="s">
        <v>224</v>
      </c>
      <c r="AU182" s="220" t="s">
        <v>81</v>
      </c>
      <c r="AV182" s="12" t="s">
        <v>81</v>
      </c>
      <c r="AW182" s="12" t="s">
        <v>37</v>
      </c>
      <c r="AX182" s="12" t="s">
        <v>73</v>
      </c>
      <c r="AY182" s="220" t="s">
        <v>214</v>
      </c>
    </row>
    <row r="183" spans="2:65" s="13" customFormat="1" x14ac:dyDescent="0.3">
      <c r="B183" s="221"/>
      <c r="C183" s="222"/>
      <c r="D183" s="197" t="s">
        <v>224</v>
      </c>
      <c r="E183" s="244" t="s">
        <v>20</v>
      </c>
      <c r="F183" s="245" t="s">
        <v>228</v>
      </c>
      <c r="G183" s="222"/>
      <c r="H183" s="246">
        <v>55.5</v>
      </c>
      <c r="I183" s="227"/>
      <c r="J183" s="222"/>
      <c r="K183" s="222"/>
      <c r="L183" s="228"/>
      <c r="M183" s="229"/>
      <c r="N183" s="230"/>
      <c r="O183" s="230"/>
      <c r="P183" s="230"/>
      <c r="Q183" s="230"/>
      <c r="R183" s="230"/>
      <c r="S183" s="230"/>
      <c r="T183" s="231"/>
      <c r="AT183" s="232" t="s">
        <v>224</v>
      </c>
      <c r="AU183" s="232" t="s">
        <v>81</v>
      </c>
      <c r="AV183" s="13" t="s">
        <v>220</v>
      </c>
      <c r="AW183" s="13" t="s">
        <v>37</v>
      </c>
      <c r="AX183" s="13" t="s">
        <v>22</v>
      </c>
      <c r="AY183" s="232" t="s">
        <v>214</v>
      </c>
    </row>
    <row r="184" spans="2:65" s="12" customFormat="1" x14ac:dyDescent="0.3">
      <c r="B184" s="210"/>
      <c r="C184" s="211"/>
      <c r="D184" s="223" t="s">
        <v>224</v>
      </c>
      <c r="E184" s="211"/>
      <c r="F184" s="247" t="s">
        <v>299</v>
      </c>
      <c r="G184" s="211"/>
      <c r="H184" s="248">
        <v>499.5</v>
      </c>
      <c r="I184" s="215"/>
      <c r="J184" s="211"/>
      <c r="K184" s="211"/>
      <c r="L184" s="216"/>
      <c r="M184" s="217"/>
      <c r="N184" s="218"/>
      <c r="O184" s="218"/>
      <c r="P184" s="218"/>
      <c r="Q184" s="218"/>
      <c r="R184" s="218"/>
      <c r="S184" s="218"/>
      <c r="T184" s="219"/>
      <c r="AT184" s="220" t="s">
        <v>224</v>
      </c>
      <c r="AU184" s="220" t="s">
        <v>81</v>
      </c>
      <c r="AV184" s="12" t="s">
        <v>81</v>
      </c>
      <c r="AW184" s="12" t="s">
        <v>4</v>
      </c>
      <c r="AX184" s="12" t="s">
        <v>22</v>
      </c>
      <c r="AY184" s="220" t="s">
        <v>214</v>
      </c>
    </row>
    <row r="185" spans="2:65" s="1" customFormat="1" ht="22.5" customHeight="1" x14ac:dyDescent="0.3">
      <c r="B185" s="35"/>
      <c r="C185" s="185" t="s">
        <v>8</v>
      </c>
      <c r="D185" s="185" t="s">
        <v>216</v>
      </c>
      <c r="E185" s="186" t="s">
        <v>300</v>
      </c>
      <c r="F185" s="187" t="s">
        <v>301</v>
      </c>
      <c r="G185" s="188" t="s">
        <v>258</v>
      </c>
      <c r="H185" s="189">
        <v>55.5</v>
      </c>
      <c r="I185" s="190"/>
      <c r="J185" s="191">
        <f>ROUND(I185*H185,2)</f>
        <v>0</v>
      </c>
      <c r="K185" s="187" t="s">
        <v>219</v>
      </c>
      <c r="L185" s="55"/>
      <c r="M185" s="192" t="s">
        <v>20</v>
      </c>
      <c r="N185" s="193" t="s">
        <v>44</v>
      </c>
      <c r="O185" s="36"/>
      <c r="P185" s="194">
        <f>O185*H185</f>
        <v>0</v>
      </c>
      <c r="Q185" s="194">
        <v>0</v>
      </c>
      <c r="R185" s="194">
        <f>Q185*H185</f>
        <v>0</v>
      </c>
      <c r="S185" s="194">
        <v>0</v>
      </c>
      <c r="T185" s="195">
        <f>S185*H185</f>
        <v>0</v>
      </c>
      <c r="AR185" s="18" t="s">
        <v>220</v>
      </c>
      <c r="AT185" s="18" t="s">
        <v>216</v>
      </c>
      <c r="AU185" s="18" t="s">
        <v>81</v>
      </c>
      <c r="AY185" s="18" t="s">
        <v>214</v>
      </c>
      <c r="BE185" s="196">
        <f>IF(N185="základní",J185,0)</f>
        <v>0</v>
      </c>
      <c r="BF185" s="196">
        <f>IF(N185="snížená",J185,0)</f>
        <v>0</v>
      </c>
      <c r="BG185" s="196">
        <f>IF(N185="zákl. přenesená",J185,0)</f>
        <v>0</v>
      </c>
      <c r="BH185" s="196">
        <f>IF(N185="sníž. přenesená",J185,0)</f>
        <v>0</v>
      </c>
      <c r="BI185" s="196">
        <f>IF(N185="nulová",J185,0)</f>
        <v>0</v>
      </c>
      <c r="BJ185" s="18" t="s">
        <v>22</v>
      </c>
      <c r="BK185" s="196">
        <f>ROUND(I185*H185,2)</f>
        <v>0</v>
      </c>
      <c r="BL185" s="18" t="s">
        <v>220</v>
      </c>
      <c r="BM185" s="18" t="s">
        <v>302</v>
      </c>
    </row>
    <row r="186" spans="2:65" s="1" customFormat="1" x14ac:dyDescent="0.3">
      <c r="B186" s="35"/>
      <c r="C186" s="57"/>
      <c r="D186" s="197" t="s">
        <v>222</v>
      </c>
      <c r="E186" s="57"/>
      <c r="F186" s="198" t="s">
        <v>301</v>
      </c>
      <c r="G186" s="57"/>
      <c r="H186" s="57"/>
      <c r="I186" s="155"/>
      <c r="J186" s="57"/>
      <c r="K186" s="57"/>
      <c r="L186" s="55"/>
      <c r="M186" s="72"/>
      <c r="N186" s="36"/>
      <c r="O186" s="36"/>
      <c r="P186" s="36"/>
      <c r="Q186" s="36"/>
      <c r="R186" s="36"/>
      <c r="S186" s="36"/>
      <c r="T186" s="73"/>
      <c r="AT186" s="18" t="s">
        <v>222</v>
      </c>
      <c r="AU186" s="18" t="s">
        <v>81</v>
      </c>
    </row>
    <row r="187" spans="2:65" s="12" customFormat="1" x14ac:dyDescent="0.3">
      <c r="B187" s="210"/>
      <c r="C187" s="211"/>
      <c r="D187" s="197" t="s">
        <v>224</v>
      </c>
      <c r="E187" s="212" t="s">
        <v>20</v>
      </c>
      <c r="F187" s="213" t="s">
        <v>167</v>
      </c>
      <c r="G187" s="211"/>
      <c r="H187" s="214">
        <v>55.5</v>
      </c>
      <c r="I187" s="215"/>
      <c r="J187" s="211"/>
      <c r="K187" s="211"/>
      <c r="L187" s="216"/>
      <c r="M187" s="217"/>
      <c r="N187" s="218"/>
      <c r="O187" s="218"/>
      <c r="P187" s="218"/>
      <c r="Q187" s="218"/>
      <c r="R187" s="218"/>
      <c r="S187" s="218"/>
      <c r="T187" s="219"/>
      <c r="AT187" s="220" t="s">
        <v>224</v>
      </c>
      <c r="AU187" s="220" t="s">
        <v>81</v>
      </c>
      <c r="AV187" s="12" t="s">
        <v>81</v>
      </c>
      <c r="AW187" s="12" t="s">
        <v>37</v>
      </c>
      <c r="AX187" s="12" t="s">
        <v>73</v>
      </c>
      <c r="AY187" s="220" t="s">
        <v>214</v>
      </c>
    </row>
    <row r="188" spans="2:65" s="13" customFormat="1" x14ac:dyDescent="0.3">
      <c r="B188" s="221"/>
      <c r="C188" s="222"/>
      <c r="D188" s="223" t="s">
        <v>224</v>
      </c>
      <c r="E188" s="224" t="s">
        <v>20</v>
      </c>
      <c r="F188" s="225" t="s">
        <v>228</v>
      </c>
      <c r="G188" s="222"/>
      <c r="H188" s="226">
        <v>55.5</v>
      </c>
      <c r="I188" s="227"/>
      <c r="J188" s="222"/>
      <c r="K188" s="222"/>
      <c r="L188" s="228"/>
      <c r="M188" s="229"/>
      <c r="N188" s="230"/>
      <c r="O188" s="230"/>
      <c r="P188" s="230"/>
      <c r="Q188" s="230"/>
      <c r="R188" s="230"/>
      <c r="S188" s="230"/>
      <c r="T188" s="231"/>
      <c r="AT188" s="232" t="s">
        <v>224</v>
      </c>
      <c r="AU188" s="232" t="s">
        <v>81</v>
      </c>
      <c r="AV188" s="13" t="s">
        <v>220</v>
      </c>
      <c r="AW188" s="13" t="s">
        <v>37</v>
      </c>
      <c r="AX188" s="13" t="s">
        <v>22</v>
      </c>
      <c r="AY188" s="232" t="s">
        <v>214</v>
      </c>
    </row>
    <row r="189" spans="2:65" s="1" customFormat="1" ht="22.5" customHeight="1" x14ac:dyDescent="0.3">
      <c r="B189" s="35"/>
      <c r="C189" s="185" t="s">
        <v>303</v>
      </c>
      <c r="D189" s="185" t="s">
        <v>216</v>
      </c>
      <c r="E189" s="186" t="s">
        <v>304</v>
      </c>
      <c r="F189" s="187" t="s">
        <v>305</v>
      </c>
      <c r="G189" s="188" t="s">
        <v>306</v>
      </c>
      <c r="H189" s="189">
        <v>99.9</v>
      </c>
      <c r="I189" s="190"/>
      <c r="J189" s="191">
        <f>ROUND(I189*H189,2)</f>
        <v>0</v>
      </c>
      <c r="K189" s="187" t="s">
        <v>219</v>
      </c>
      <c r="L189" s="55"/>
      <c r="M189" s="192" t="s">
        <v>20</v>
      </c>
      <c r="N189" s="193" t="s">
        <v>44</v>
      </c>
      <c r="O189" s="36"/>
      <c r="P189" s="194">
        <f>O189*H189</f>
        <v>0</v>
      </c>
      <c r="Q189" s="194">
        <v>0</v>
      </c>
      <c r="R189" s="194">
        <f>Q189*H189</f>
        <v>0</v>
      </c>
      <c r="S189" s="194">
        <v>0</v>
      </c>
      <c r="T189" s="195">
        <f>S189*H189</f>
        <v>0</v>
      </c>
      <c r="AR189" s="18" t="s">
        <v>220</v>
      </c>
      <c r="AT189" s="18" t="s">
        <v>216</v>
      </c>
      <c r="AU189" s="18" t="s">
        <v>81</v>
      </c>
      <c r="AY189" s="18" t="s">
        <v>214</v>
      </c>
      <c r="BE189" s="196">
        <f>IF(N189="základní",J189,0)</f>
        <v>0</v>
      </c>
      <c r="BF189" s="196">
        <f>IF(N189="snížená",J189,0)</f>
        <v>0</v>
      </c>
      <c r="BG189" s="196">
        <f>IF(N189="zákl. přenesená",J189,0)</f>
        <v>0</v>
      </c>
      <c r="BH189" s="196">
        <f>IF(N189="sníž. přenesená",J189,0)</f>
        <v>0</v>
      </c>
      <c r="BI189" s="196">
        <f>IF(N189="nulová",J189,0)</f>
        <v>0</v>
      </c>
      <c r="BJ189" s="18" t="s">
        <v>22</v>
      </c>
      <c r="BK189" s="196">
        <f>ROUND(I189*H189,2)</f>
        <v>0</v>
      </c>
      <c r="BL189" s="18" t="s">
        <v>220</v>
      </c>
      <c r="BM189" s="18" t="s">
        <v>307</v>
      </c>
    </row>
    <row r="190" spans="2:65" s="1" customFormat="1" x14ac:dyDescent="0.3">
      <c r="B190" s="35"/>
      <c r="C190" s="57"/>
      <c r="D190" s="197" t="s">
        <v>222</v>
      </c>
      <c r="E190" s="57"/>
      <c r="F190" s="198" t="s">
        <v>308</v>
      </c>
      <c r="G190" s="57"/>
      <c r="H190" s="57"/>
      <c r="I190" s="155"/>
      <c r="J190" s="57"/>
      <c r="K190" s="57"/>
      <c r="L190" s="55"/>
      <c r="M190" s="72"/>
      <c r="N190" s="36"/>
      <c r="O190" s="36"/>
      <c r="P190" s="36"/>
      <c r="Q190" s="36"/>
      <c r="R190" s="36"/>
      <c r="S190" s="36"/>
      <c r="T190" s="73"/>
      <c r="AT190" s="18" t="s">
        <v>222</v>
      </c>
      <c r="AU190" s="18" t="s">
        <v>81</v>
      </c>
    </row>
    <row r="191" spans="2:65" s="12" customFormat="1" x14ac:dyDescent="0.3">
      <c r="B191" s="210"/>
      <c r="C191" s="211"/>
      <c r="D191" s="197" t="s">
        <v>224</v>
      </c>
      <c r="E191" s="212" t="s">
        <v>20</v>
      </c>
      <c r="F191" s="213" t="s">
        <v>309</v>
      </c>
      <c r="G191" s="211"/>
      <c r="H191" s="214">
        <v>99.9</v>
      </c>
      <c r="I191" s="215"/>
      <c r="J191" s="211"/>
      <c r="K191" s="211"/>
      <c r="L191" s="216"/>
      <c r="M191" s="217"/>
      <c r="N191" s="218"/>
      <c r="O191" s="218"/>
      <c r="P191" s="218"/>
      <c r="Q191" s="218"/>
      <c r="R191" s="218"/>
      <c r="S191" s="218"/>
      <c r="T191" s="219"/>
      <c r="AT191" s="220" t="s">
        <v>224</v>
      </c>
      <c r="AU191" s="220" t="s">
        <v>81</v>
      </c>
      <c r="AV191" s="12" t="s">
        <v>81</v>
      </c>
      <c r="AW191" s="12" t="s">
        <v>37</v>
      </c>
      <c r="AX191" s="12" t="s">
        <v>73</v>
      </c>
      <c r="AY191" s="220" t="s">
        <v>214</v>
      </c>
    </row>
    <row r="192" spans="2:65" s="13" customFormat="1" x14ac:dyDescent="0.3">
      <c r="B192" s="221"/>
      <c r="C192" s="222"/>
      <c r="D192" s="223" t="s">
        <v>224</v>
      </c>
      <c r="E192" s="224" t="s">
        <v>20</v>
      </c>
      <c r="F192" s="225" t="s">
        <v>228</v>
      </c>
      <c r="G192" s="222"/>
      <c r="H192" s="226">
        <v>99.9</v>
      </c>
      <c r="I192" s="227"/>
      <c r="J192" s="222"/>
      <c r="K192" s="222"/>
      <c r="L192" s="228"/>
      <c r="M192" s="229"/>
      <c r="N192" s="230"/>
      <c r="O192" s="230"/>
      <c r="P192" s="230"/>
      <c r="Q192" s="230"/>
      <c r="R192" s="230"/>
      <c r="S192" s="230"/>
      <c r="T192" s="231"/>
      <c r="AT192" s="232" t="s">
        <v>224</v>
      </c>
      <c r="AU192" s="232" t="s">
        <v>81</v>
      </c>
      <c r="AV192" s="13" t="s">
        <v>220</v>
      </c>
      <c r="AW192" s="13" t="s">
        <v>37</v>
      </c>
      <c r="AX192" s="13" t="s">
        <v>22</v>
      </c>
      <c r="AY192" s="232" t="s">
        <v>214</v>
      </c>
    </row>
    <row r="193" spans="2:65" s="1" customFormat="1" ht="22.5" customHeight="1" x14ac:dyDescent="0.3">
      <c r="B193" s="35"/>
      <c r="C193" s="185" t="s">
        <v>310</v>
      </c>
      <c r="D193" s="185" t="s">
        <v>216</v>
      </c>
      <c r="E193" s="186" t="s">
        <v>311</v>
      </c>
      <c r="F193" s="187" t="s">
        <v>312</v>
      </c>
      <c r="G193" s="188" t="s">
        <v>109</v>
      </c>
      <c r="H193" s="189">
        <v>96</v>
      </c>
      <c r="I193" s="190"/>
      <c r="J193" s="191">
        <f>ROUND(I193*H193,2)</f>
        <v>0</v>
      </c>
      <c r="K193" s="187" t="s">
        <v>20</v>
      </c>
      <c r="L193" s="55"/>
      <c r="M193" s="192" t="s">
        <v>20</v>
      </c>
      <c r="N193" s="193" t="s">
        <v>44</v>
      </c>
      <c r="O193" s="36"/>
      <c r="P193" s="194">
        <f>O193*H193</f>
        <v>0</v>
      </c>
      <c r="Q193" s="194">
        <v>0</v>
      </c>
      <c r="R193" s="194">
        <f>Q193*H193</f>
        <v>0</v>
      </c>
      <c r="S193" s="194">
        <v>0</v>
      </c>
      <c r="T193" s="195">
        <f>S193*H193</f>
        <v>0</v>
      </c>
      <c r="AR193" s="18" t="s">
        <v>220</v>
      </c>
      <c r="AT193" s="18" t="s">
        <v>216</v>
      </c>
      <c r="AU193" s="18" t="s">
        <v>81</v>
      </c>
      <c r="AY193" s="18" t="s">
        <v>214</v>
      </c>
      <c r="BE193" s="196">
        <f>IF(N193="základní",J193,0)</f>
        <v>0</v>
      </c>
      <c r="BF193" s="196">
        <f>IF(N193="snížená",J193,0)</f>
        <v>0</v>
      </c>
      <c r="BG193" s="196">
        <f>IF(N193="zákl. přenesená",J193,0)</f>
        <v>0</v>
      </c>
      <c r="BH193" s="196">
        <f>IF(N193="sníž. přenesená",J193,0)</f>
        <v>0</v>
      </c>
      <c r="BI193" s="196">
        <f>IF(N193="nulová",J193,0)</f>
        <v>0</v>
      </c>
      <c r="BJ193" s="18" t="s">
        <v>22</v>
      </c>
      <c r="BK193" s="196">
        <f>ROUND(I193*H193,2)</f>
        <v>0</v>
      </c>
      <c r="BL193" s="18" t="s">
        <v>220</v>
      </c>
      <c r="BM193" s="18" t="s">
        <v>313</v>
      </c>
    </row>
    <row r="194" spans="2:65" s="11" customFormat="1" x14ac:dyDescent="0.3">
      <c r="B194" s="199"/>
      <c r="C194" s="200"/>
      <c r="D194" s="197" t="s">
        <v>224</v>
      </c>
      <c r="E194" s="201" t="s">
        <v>20</v>
      </c>
      <c r="F194" s="202" t="s">
        <v>253</v>
      </c>
      <c r="G194" s="200"/>
      <c r="H194" s="203" t="s">
        <v>20</v>
      </c>
      <c r="I194" s="204"/>
      <c r="J194" s="200"/>
      <c r="K194" s="200"/>
      <c r="L194" s="205"/>
      <c r="M194" s="206"/>
      <c r="N194" s="207"/>
      <c r="O194" s="207"/>
      <c r="P194" s="207"/>
      <c r="Q194" s="207"/>
      <c r="R194" s="207"/>
      <c r="S194" s="207"/>
      <c r="T194" s="208"/>
      <c r="AT194" s="209" t="s">
        <v>224</v>
      </c>
      <c r="AU194" s="209" t="s">
        <v>81</v>
      </c>
      <c r="AV194" s="11" t="s">
        <v>22</v>
      </c>
      <c r="AW194" s="11" t="s">
        <v>37</v>
      </c>
      <c r="AX194" s="11" t="s">
        <v>73</v>
      </c>
      <c r="AY194" s="209" t="s">
        <v>214</v>
      </c>
    </row>
    <row r="195" spans="2:65" s="11" customFormat="1" x14ac:dyDescent="0.3">
      <c r="B195" s="199"/>
      <c r="C195" s="200"/>
      <c r="D195" s="197" t="s">
        <v>224</v>
      </c>
      <c r="E195" s="201" t="s">
        <v>20</v>
      </c>
      <c r="F195" s="202" t="s">
        <v>314</v>
      </c>
      <c r="G195" s="200"/>
      <c r="H195" s="203" t="s">
        <v>20</v>
      </c>
      <c r="I195" s="204"/>
      <c r="J195" s="200"/>
      <c r="K195" s="200"/>
      <c r="L195" s="205"/>
      <c r="M195" s="206"/>
      <c r="N195" s="207"/>
      <c r="O195" s="207"/>
      <c r="P195" s="207"/>
      <c r="Q195" s="207"/>
      <c r="R195" s="207"/>
      <c r="S195" s="207"/>
      <c r="T195" s="208"/>
      <c r="AT195" s="209" t="s">
        <v>224</v>
      </c>
      <c r="AU195" s="209" t="s">
        <v>81</v>
      </c>
      <c r="AV195" s="11" t="s">
        <v>22</v>
      </c>
      <c r="AW195" s="11" t="s">
        <v>37</v>
      </c>
      <c r="AX195" s="11" t="s">
        <v>73</v>
      </c>
      <c r="AY195" s="209" t="s">
        <v>214</v>
      </c>
    </row>
    <row r="196" spans="2:65" s="11" customFormat="1" x14ac:dyDescent="0.3">
      <c r="B196" s="199"/>
      <c r="C196" s="200"/>
      <c r="D196" s="197" t="s">
        <v>224</v>
      </c>
      <c r="E196" s="201" t="s">
        <v>20</v>
      </c>
      <c r="F196" s="202" t="s">
        <v>315</v>
      </c>
      <c r="G196" s="200"/>
      <c r="H196" s="203" t="s">
        <v>20</v>
      </c>
      <c r="I196" s="204"/>
      <c r="J196" s="200"/>
      <c r="K196" s="200"/>
      <c r="L196" s="205"/>
      <c r="M196" s="206"/>
      <c r="N196" s="207"/>
      <c r="O196" s="207"/>
      <c r="P196" s="207"/>
      <c r="Q196" s="207"/>
      <c r="R196" s="207"/>
      <c r="S196" s="207"/>
      <c r="T196" s="208"/>
      <c r="AT196" s="209" t="s">
        <v>224</v>
      </c>
      <c r="AU196" s="209" t="s">
        <v>81</v>
      </c>
      <c r="AV196" s="11" t="s">
        <v>22</v>
      </c>
      <c r="AW196" s="11" t="s">
        <v>37</v>
      </c>
      <c r="AX196" s="11" t="s">
        <v>73</v>
      </c>
      <c r="AY196" s="209" t="s">
        <v>214</v>
      </c>
    </row>
    <row r="197" spans="2:65" s="12" customFormat="1" x14ac:dyDescent="0.3">
      <c r="B197" s="210"/>
      <c r="C197" s="211"/>
      <c r="D197" s="197" t="s">
        <v>224</v>
      </c>
      <c r="E197" s="212" t="s">
        <v>20</v>
      </c>
      <c r="F197" s="213" t="s">
        <v>316</v>
      </c>
      <c r="G197" s="211"/>
      <c r="H197" s="214">
        <v>40</v>
      </c>
      <c r="I197" s="215"/>
      <c r="J197" s="211"/>
      <c r="K197" s="211"/>
      <c r="L197" s="216"/>
      <c r="M197" s="217"/>
      <c r="N197" s="218"/>
      <c r="O197" s="218"/>
      <c r="P197" s="218"/>
      <c r="Q197" s="218"/>
      <c r="R197" s="218"/>
      <c r="S197" s="218"/>
      <c r="T197" s="219"/>
      <c r="AT197" s="220" t="s">
        <v>224</v>
      </c>
      <c r="AU197" s="220" t="s">
        <v>81</v>
      </c>
      <c r="AV197" s="12" t="s">
        <v>81</v>
      </c>
      <c r="AW197" s="12" t="s">
        <v>37</v>
      </c>
      <c r="AX197" s="12" t="s">
        <v>73</v>
      </c>
      <c r="AY197" s="220" t="s">
        <v>214</v>
      </c>
    </row>
    <row r="198" spans="2:65" s="11" customFormat="1" x14ac:dyDescent="0.3">
      <c r="B198" s="199"/>
      <c r="C198" s="200"/>
      <c r="D198" s="197" t="s">
        <v>224</v>
      </c>
      <c r="E198" s="201" t="s">
        <v>20</v>
      </c>
      <c r="F198" s="202" t="s">
        <v>261</v>
      </c>
      <c r="G198" s="200"/>
      <c r="H198" s="203" t="s">
        <v>20</v>
      </c>
      <c r="I198" s="204"/>
      <c r="J198" s="200"/>
      <c r="K198" s="200"/>
      <c r="L198" s="205"/>
      <c r="M198" s="206"/>
      <c r="N198" s="207"/>
      <c r="O198" s="207"/>
      <c r="P198" s="207"/>
      <c r="Q198" s="207"/>
      <c r="R198" s="207"/>
      <c r="S198" s="207"/>
      <c r="T198" s="208"/>
      <c r="AT198" s="209" t="s">
        <v>224</v>
      </c>
      <c r="AU198" s="209" t="s">
        <v>81</v>
      </c>
      <c r="AV198" s="11" t="s">
        <v>22</v>
      </c>
      <c r="AW198" s="11" t="s">
        <v>37</v>
      </c>
      <c r="AX198" s="11" t="s">
        <v>73</v>
      </c>
      <c r="AY198" s="209" t="s">
        <v>214</v>
      </c>
    </row>
    <row r="199" spans="2:65" s="12" customFormat="1" x14ac:dyDescent="0.3">
      <c r="B199" s="210"/>
      <c r="C199" s="211"/>
      <c r="D199" s="197" t="s">
        <v>224</v>
      </c>
      <c r="E199" s="212" t="s">
        <v>20</v>
      </c>
      <c r="F199" s="213" t="s">
        <v>227</v>
      </c>
      <c r="G199" s="211"/>
      <c r="H199" s="214">
        <v>56</v>
      </c>
      <c r="I199" s="215"/>
      <c r="J199" s="211"/>
      <c r="K199" s="211"/>
      <c r="L199" s="216"/>
      <c r="M199" s="217"/>
      <c r="N199" s="218"/>
      <c r="O199" s="218"/>
      <c r="P199" s="218"/>
      <c r="Q199" s="218"/>
      <c r="R199" s="218"/>
      <c r="S199" s="218"/>
      <c r="T199" s="219"/>
      <c r="AT199" s="220" t="s">
        <v>224</v>
      </c>
      <c r="AU199" s="220" t="s">
        <v>81</v>
      </c>
      <c r="AV199" s="12" t="s">
        <v>81</v>
      </c>
      <c r="AW199" s="12" t="s">
        <v>37</v>
      </c>
      <c r="AX199" s="12" t="s">
        <v>73</v>
      </c>
      <c r="AY199" s="220" t="s">
        <v>214</v>
      </c>
    </row>
    <row r="200" spans="2:65" s="13" customFormat="1" x14ac:dyDescent="0.3">
      <c r="B200" s="221"/>
      <c r="C200" s="222"/>
      <c r="D200" s="197" t="s">
        <v>224</v>
      </c>
      <c r="E200" s="244" t="s">
        <v>20</v>
      </c>
      <c r="F200" s="245" t="s">
        <v>228</v>
      </c>
      <c r="G200" s="222"/>
      <c r="H200" s="246">
        <v>96</v>
      </c>
      <c r="I200" s="227"/>
      <c r="J200" s="222"/>
      <c r="K200" s="222"/>
      <c r="L200" s="228"/>
      <c r="M200" s="229"/>
      <c r="N200" s="230"/>
      <c r="O200" s="230"/>
      <c r="P200" s="230"/>
      <c r="Q200" s="230"/>
      <c r="R200" s="230"/>
      <c r="S200" s="230"/>
      <c r="T200" s="231"/>
      <c r="AT200" s="232" t="s">
        <v>224</v>
      </c>
      <c r="AU200" s="232" t="s">
        <v>81</v>
      </c>
      <c r="AV200" s="13" t="s">
        <v>220</v>
      </c>
      <c r="AW200" s="13" t="s">
        <v>37</v>
      </c>
      <c r="AX200" s="13" t="s">
        <v>22</v>
      </c>
      <c r="AY200" s="232" t="s">
        <v>214</v>
      </c>
    </row>
    <row r="201" spans="2:65" s="10" customFormat="1" ht="29.85" customHeight="1" x14ac:dyDescent="0.35">
      <c r="B201" s="168"/>
      <c r="C201" s="169"/>
      <c r="D201" s="182" t="s">
        <v>72</v>
      </c>
      <c r="E201" s="183" t="s">
        <v>81</v>
      </c>
      <c r="F201" s="183" t="s">
        <v>317</v>
      </c>
      <c r="G201" s="169"/>
      <c r="H201" s="169"/>
      <c r="I201" s="172"/>
      <c r="J201" s="184">
        <f>BK201</f>
        <v>0</v>
      </c>
      <c r="K201" s="169"/>
      <c r="L201" s="174"/>
      <c r="M201" s="175"/>
      <c r="N201" s="176"/>
      <c r="O201" s="176"/>
      <c r="P201" s="177">
        <f>SUM(P202:P206)</f>
        <v>0</v>
      </c>
      <c r="Q201" s="176"/>
      <c r="R201" s="177">
        <f>SUM(R202:R206)</f>
        <v>0</v>
      </c>
      <c r="S201" s="176"/>
      <c r="T201" s="178">
        <f>SUM(T202:T206)</f>
        <v>0</v>
      </c>
      <c r="AR201" s="179" t="s">
        <v>22</v>
      </c>
      <c r="AT201" s="180" t="s">
        <v>72</v>
      </c>
      <c r="AU201" s="180" t="s">
        <v>22</v>
      </c>
      <c r="AY201" s="179" t="s">
        <v>214</v>
      </c>
      <c r="BK201" s="181">
        <f>SUM(BK202:BK206)</f>
        <v>0</v>
      </c>
    </row>
    <row r="202" spans="2:65" s="1" customFormat="1" ht="22.5" customHeight="1" x14ac:dyDescent="0.3">
      <c r="B202" s="35"/>
      <c r="C202" s="185" t="s">
        <v>318</v>
      </c>
      <c r="D202" s="185" t="s">
        <v>216</v>
      </c>
      <c r="E202" s="186" t="s">
        <v>319</v>
      </c>
      <c r="F202" s="187" t="s">
        <v>320</v>
      </c>
      <c r="G202" s="188" t="s">
        <v>109</v>
      </c>
      <c r="H202" s="189">
        <v>19.5</v>
      </c>
      <c r="I202" s="190"/>
      <c r="J202" s="191">
        <f>ROUND(I202*H202,2)</f>
        <v>0</v>
      </c>
      <c r="K202" s="187" t="s">
        <v>219</v>
      </c>
      <c r="L202" s="55"/>
      <c r="M202" s="192" t="s">
        <v>20</v>
      </c>
      <c r="N202" s="193" t="s">
        <v>44</v>
      </c>
      <c r="O202" s="36"/>
      <c r="P202" s="194">
        <f>O202*H202</f>
        <v>0</v>
      </c>
      <c r="Q202" s="194">
        <v>0</v>
      </c>
      <c r="R202" s="194">
        <f>Q202*H202</f>
        <v>0</v>
      </c>
      <c r="S202" s="194">
        <v>0</v>
      </c>
      <c r="T202" s="195">
        <f>S202*H202</f>
        <v>0</v>
      </c>
      <c r="AR202" s="18" t="s">
        <v>220</v>
      </c>
      <c r="AT202" s="18" t="s">
        <v>216</v>
      </c>
      <c r="AU202" s="18" t="s">
        <v>81</v>
      </c>
      <c r="AY202" s="18" t="s">
        <v>214</v>
      </c>
      <c r="BE202" s="196">
        <f>IF(N202="základní",J202,0)</f>
        <v>0</v>
      </c>
      <c r="BF202" s="196">
        <f>IF(N202="snížená",J202,0)</f>
        <v>0</v>
      </c>
      <c r="BG202" s="196">
        <f>IF(N202="zákl. přenesená",J202,0)</f>
        <v>0</v>
      </c>
      <c r="BH202" s="196">
        <f>IF(N202="sníž. přenesená",J202,0)</f>
        <v>0</v>
      </c>
      <c r="BI202" s="196">
        <f>IF(N202="nulová",J202,0)</f>
        <v>0</v>
      </c>
      <c r="BJ202" s="18" t="s">
        <v>22</v>
      </c>
      <c r="BK202" s="196">
        <f>ROUND(I202*H202,2)</f>
        <v>0</v>
      </c>
      <c r="BL202" s="18" t="s">
        <v>220</v>
      </c>
      <c r="BM202" s="18" t="s">
        <v>321</v>
      </c>
    </row>
    <row r="203" spans="2:65" s="1" customFormat="1" ht="24" x14ac:dyDescent="0.3">
      <c r="B203" s="35"/>
      <c r="C203" s="57"/>
      <c r="D203" s="197" t="s">
        <v>222</v>
      </c>
      <c r="E203" s="57"/>
      <c r="F203" s="198" t="s">
        <v>322</v>
      </c>
      <c r="G203" s="57"/>
      <c r="H203" s="57"/>
      <c r="I203" s="155"/>
      <c r="J203" s="57"/>
      <c r="K203" s="57"/>
      <c r="L203" s="55"/>
      <c r="M203" s="72"/>
      <c r="N203" s="36"/>
      <c r="O203" s="36"/>
      <c r="P203" s="36"/>
      <c r="Q203" s="36"/>
      <c r="R203" s="36"/>
      <c r="S203" s="36"/>
      <c r="T203" s="73"/>
      <c r="AT203" s="18" t="s">
        <v>222</v>
      </c>
      <c r="AU203" s="18" t="s">
        <v>81</v>
      </c>
    </row>
    <row r="204" spans="2:65" s="11" customFormat="1" x14ac:dyDescent="0.3">
      <c r="B204" s="199"/>
      <c r="C204" s="200"/>
      <c r="D204" s="197" t="s">
        <v>224</v>
      </c>
      <c r="E204" s="201" t="s">
        <v>20</v>
      </c>
      <c r="F204" s="202" t="s">
        <v>253</v>
      </c>
      <c r="G204" s="200"/>
      <c r="H204" s="203" t="s">
        <v>20</v>
      </c>
      <c r="I204" s="204"/>
      <c r="J204" s="200"/>
      <c r="K204" s="200"/>
      <c r="L204" s="205"/>
      <c r="M204" s="206"/>
      <c r="N204" s="207"/>
      <c r="O204" s="207"/>
      <c r="P204" s="207"/>
      <c r="Q204" s="207"/>
      <c r="R204" s="207"/>
      <c r="S204" s="207"/>
      <c r="T204" s="208"/>
      <c r="AT204" s="209" t="s">
        <v>224</v>
      </c>
      <c r="AU204" s="209" t="s">
        <v>81</v>
      </c>
      <c r="AV204" s="11" t="s">
        <v>22</v>
      </c>
      <c r="AW204" s="11" t="s">
        <v>37</v>
      </c>
      <c r="AX204" s="11" t="s">
        <v>73</v>
      </c>
      <c r="AY204" s="209" t="s">
        <v>214</v>
      </c>
    </row>
    <row r="205" spans="2:65" s="12" customFormat="1" x14ac:dyDescent="0.3">
      <c r="B205" s="210"/>
      <c r="C205" s="211"/>
      <c r="D205" s="197" t="s">
        <v>224</v>
      </c>
      <c r="E205" s="212" t="s">
        <v>20</v>
      </c>
      <c r="F205" s="213" t="s">
        <v>163</v>
      </c>
      <c r="G205" s="211"/>
      <c r="H205" s="214">
        <v>19.5</v>
      </c>
      <c r="I205" s="215"/>
      <c r="J205" s="211"/>
      <c r="K205" s="211"/>
      <c r="L205" s="216"/>
      <c r="M205" s="217"/>
      <c r="N205" s="218"/>
      <c r="O205" s="218"/>
      <c r="P205" s="218"/>
      <c r="Q205" s="218"/>
      <c r="R205" s="218"/>
      <c r="S205" s="218"/>
      <c r="T205" s="219"/>
      <c r="AT205" s="220" t="s">
        <v>224</v>
      </c>
      <c r="AU205" s="220" t="s">
        <v>81</v>
      </c>
      <c r="AV205" s="12" t="s">
        <v>81</v>
      </c>
      <c r="AW205" s="12" t="s">
        <v>37</v>
      </c>
      <c r="AX205" s="12" t="s">
        <v>73</v>
      </c>
      <c r="AY205" s="220" t="s">
        <v>214</v>
      </c>
    </row>
    <row r="206" spans="2:65" s="13" customFormat="1" x14ac:dyDescent="0.3">
      <c r="B206" s="221"/>
      <c r="C206" s="222"/>
      <c r="D206" s="197" t="s">
        <v>224</v>
      </c>
      <c r="E206" s="244" t="s">
        <v>20</v>
      </c>
      <c r="F206" s="245" t="s">
        <v>228</v>
      </c>
      <c r="G206" s="222"/>
      <c r="H206" s="246">
        <v>19.5</v>
      </c>
      <c r="I206" s="227"/>
      <c r="J206" s="222"/>
      <c r="K206" s="222"/>
      <c r="L206" s="228"/>
      <c r="M206" s="229"/>
      <c r="N206" s="230"/>
      <c r="O206" s="230"/>
      <c r="P206" s="230"/>
      <c r="Q206" s="230"/>
      <c r="R206" s="230"/>
      <c r="S206" s="230"/>
      <c r="T206" s="231"/>
      <c r="AT206" s="232" t="s">
        <v>224</v>
      </c>
      <c r="AU206" s="232" t="s">
        <v>81</v>
      </c>
      <c r="AV206" s="13" t="s">
        <v>220</v>
      </c>
      <c r="AW206" s="13" t="s">
        <v>37</v>
      </c>
      <c r="AX206" s="13" t="s">
        <v>22</v>
      </c>
      <c r="AY206" s="232" t="s">
        <v>214</v>
      </c>
    </row>
    <row r="207" spans="2:65" s="10" customFormat="1" ht="29.85" customHeight="1" x14ac:dyDescent="0.35">
      <c r="B207" s="168"/>
      <c r="C207" s="169"/>
      <c r="D207" s="182" t="s">
        <v>72</v>
      </c>
      <c r="E207" s="183" t="s">
        <v>233</v>
      </c>
      <c r="F207" s="183" t="s">
        <v>323</v>
      </c>
      <c r="G207" s="169"/>
      <c r="H207" s="169"/>
      <c r="I207" s="172"/>
      <c r="J207" s="184">
        <f>BK207</f>
        <v>0</v>
      </c>
      <c r="K207" s="169"/>
      <c r="L207" s="174"/>
      <c r="M207" s="175"/>
      <c r="N207" s="176"/>
      <c r="O207" s="176"/>
      <c r="P207" s="177">
        <f>SUM(P208:P278)</f>
        <v>0</v>
      </c>
      <c r="Q207" s="176"/>
      <c r="R207" s="177">
        <f>SUM(R208:R278)</f>
        <v>5.9404329100000002</v>
      </c>
      <c r="S207" s="176"/>
      <c r="T207" s="178">
        <f>SUM(T208:T278)</f>
        <v>0</v>
      </c>
      <c r="AR207" s="179" t="s">
        <v>22</v>
      </c>
      <c r="AT207" s="180" t="s">
        <v>72</v>
      </c>
      <c r="AU207" s="180" t="s">
        <v>22</v>
      </c>
      <c r="AY207" s="179" t="s">
        <v>214</v>
      </c>
      <c r="BK207" s="181">
        <f>SUM(BK208:BK278)</f>
        <v>0</v>
      </c>
    </row>
    <row r="208" spans="2:65" s="1" customFormat="1" ht="22.5" customHeight="1" x14ac:dyDescent="0.3">
      <c r="B208" s="35"/>
      <c r="C208" s="185" t="s">
        <v>324</v>
      </c>
      <c r="D208" s="185" t="s">
        <v>216</v>
      </c>
      <c r="E208" s="186" t="s">
        <v>325</v>
      </c>
      <c r="F208" s="187" t="s">
        <v>326</v>
      </c>
      <c r="G208" s="188" t="s">
        <v>236</v>
      </c>
      <c r="H208" s="189">
        <v>1</v>
      </c>
      <c r="I208" s="190"/>
      <c r="J208" s="191">
        <f>ROUND(I208*H208,2)</f>
        <v>0</v>
      </c>
      <c r="K208" s="187" t="s">
        <v>219</v>
      </c>
      <c r="L208" s="55"/>
      <c r="M208" s="192" t="s">
        <v>20</v>
      </c>
      <c r="N208" s="193" t="s">
        <v>44</v>
      </c>
      <c r="O208" s="36"/>
      <c r="P208" s="194">
        <f>O208*H208</f>
        <v>0</v>
      </c>
      <c r="Q208" s="194">
        <v>2.3210000000000001E-2</v>
      </c>
      <c r="R208" s="194">
        <f>Q208*H208</f>
        <v>2.3210000000000001E-2</v>
      </c>
      <c r="S208" s="194">
        <v>0</v>
      </c>
      <c r="T208" s="195">
        <f>S208*H208</f>
        <v>0</v>
      </c>
      <c r="AR208" s="18" t="s">
        <v>220</v>
      </c>
      <c r="AT208" s="18" t="s">
        <v>216</v>
      </c>
      <c r="AU208" s="18" t="s">
        <v>81</v>
      </c>
      <c r="AY208" s="18" t="s">
        <v>214</v>
      </c>
      <c r="BE208" s="196">
        <f>IF(N208="základní",J208,0)</f>
        <v>0</v>
      </c>
      <c r="BF208" s="196">
        <f>IF(N208="snížená",J208,0)</f>
        <v>0</v>
      </c>
      <c r="BG208" s="196">
        <f>IF(N208="zákl. přenesená",J208,0)</f>
        <v>0</v>
      </c>
      <c r="BH208" s="196">
        <f>IF(N208="sníž. přenesená",J208,0)</f>
        <v>0</v>
      </c>
      <c r="BI208" s="196">
        <f>IF(N208="nulová",J208,0)</f>
        <v>0</v>
      </c>
      <c r="BJ208" s="18" t="s">
        <v>22</v>
      </c>
      <c r="BK208" s="196">
        <f>ROUND(I208*H208,2)</f>
        <v>0</v>
      </c>
      <c r="BL208" s="18" t="s">
        <v>220</v>
      </c>
      <c r="BM208" s="18" t="s">
        <v>327</v>
      </c>
    </row>
    <row r="209" spans="2:65" s="1" customFormat="1" ht="24" x14ac:dyDescent="0.3">
      <c r="B209" s="35"/>
      <c r="C209" s="57"/>
      <c r="D209" s="197" t="s">
        <v>222</v>
      </c>
      <c r="E209" s="57"/>
      <c r="F209" s="198" t="s">
        <v>328</v>
      </c>
      <c r="G209" s="57"/>
      <c r="H209" s="57"/>
      <c r="I209" s="155"/>
      <c r="J209" s="57"/>
      <c r="K209" s="57"/>
      <c r="L209" s="55"/>
      <c r="M209" s="72"/>
      <c r="N209" s="36"/>
      <c r="O209" s="36"/>
      <c r="P209" s="36"/>
      <c r="Q209" s="36"/>
      <c r="R209" s="36"/>
      <c r="S209" s="36"/>
      <c r="T209" s="73"/>
      <c r="AT209" s="18" t="s">
        <v>222</v>
      </c>
      <c r="AU209" s="18" t="s">
        <v>81</v>
      </c>
    </row>
    <row r="210" spans="2:65" s="11" customFormat="1" x14ac:dyDescent="0.3">
      <c r="B210" s="199"/>
      <c r="C210" s="200"/>
      <c r="D210" s="197" t="s">
        <v>224</v>
      </c>
      <c r="E210" s="201" t="s">
        <v>20</v>
      </c>
      <c r="F210" s="202" t="s">
        <v>329</v>
      </c>
      <c r="G210" s="200"/>
      <c r="H210" s="203" t="s">
        <v>20</v>
      </c>
      <c r="I210" s="204"/>
      <c r="J210" s="200"/>
      <c r="K210" s="200"/>
      <c r="L210" s="205"/>
      <c r="M210" s="206"/>
      <c r="N210" s="207"/>
      <c r="O210" s="207"/>
      <c r="P210" s="207"/>
      <c r="Q210" s="207"/>
      <c r="R210" s="207"/>
      <c r="S210" s="207"/>
      <c r="T210" s="208"/>
      <c r="AT210" s="209" t="s">
        <v>224</v>
      </c>
      <c r="AU210" s="209" t="s">
        <v>81</v>
      </c>
      <c r="AV210" s="11" t="s">
        <v>22</v>
      </c>
      <c r="AW210" s="11" t="s">
        <v>37</v>
      </c>
      <c r="AX210" s="11" t="s">
        <v>73</v>
      </c>
      <c r="AY210" s="209" t="s">
        <v>214</v>
      </c>
    </row>
    <row r="211" spans="2:65" s="12" customFormat="1" x14ac:dyDescent="0.3">
      <c r="B211" s="210"/>
      <c r="C211" s="211"/>
      <c r="D211" s="197" t="s">
        <v>224</v>
      </c>
      <c r="E211" s="212" t="s">
        <v>20</v>
      </c>
      <c r="F211" s="213" t="s">
        <v>22</v>
      </c>
      <c r="G211" s="211"/>
      <c r="H211" s="214">
        <v>1</v>
      </c>
      <c r="I211" s="215"/>
      <c r="J211" s="211"/>
      <c r="K211" s="211"/>
      <c r="L211" s="216"/>
      <c r="M211" s="217"/>
      <c r="N211" s="218"/>
      <c r="O211" s="218"/>
      <c r="P211" s="218"/>
      <c r="Q211" s="218"/>
      <c r="R211" s="218"/>
      <c r="S211" s="218"/>
      <c r="T211" s="219"/>
      <c r="AT211" s="220" t="s">
        <v>224</v>
      </c>
      <c r="AU211" s="220" t="s">
        <v>81</v>
      </c>
      <c r="AV211" s="12" t="s">
        <v>81</v>
      </c>
      <c r="AW211" s="12" t="s">
        <v>37</v>
      </c>
      <c r="AX211" s="12" t="s">
        <v>73</v>
      </c>
      <c r="AY211" s="220" t="s">
        <v>214</v>
      </c>
    </row>
    <row r="212" spans="2:65" s="13" customFormat="1" x14ac:dyDescent="0.3">
      <c r="B212" s="221"/>
      <c r="C212" s="222"/>
      <c r="D212" s="223" t="s">
        <v>224</v>
      </c>
      <c r="E212" s="224" t="s">
        <v>20</v>
      </c>
      <c r="F212" s="225" t="s">
        <v>228</v>
      </c>
      <c r="G212" s="222"/>
      <c r="H212" s="226">
        <v>1</v>
      </c>
      <c r="I212" s="227"/>
      <c r="J212" s="222"/>
      <c r="K212" s="222"/>
      <c r="L212" s="228"/>
      <c r="M212" s="229"/>
      <c r="N212" s="230"/>
      <c r="O212" s="230"/>
      <c r="P212" s="230"/>
      <c r="Q212" s="230"/>
      <c r="R212" s="230"/>
      <c r="S212" s="230"/>
      <c r="T212" s="231"/>
      <c r="AT212" s="232" t="s">
        <v>224</v>
      </c>
      <c r="AU212" s="232" t="s">
        <v>81</v>
      </c>
      <c r="AV212" s="13" t="s">
        <v>220</v>
      </c>
      <c r="AW212" s="13" t="s">
        <v>37</v>
      </c>
      <c r="AX212" s="13" t="s">
        <v>22</v>
      </c>
      <c r="AY212" s="232" t="s">
        <v>214</v>
      </c>
    </row>
    <row r="213" spans="2:65" s="1" customFormat="1" ht="22.5" customHeight="1" x14ac:dyDescent="0.3">
      <c r="B213" s="35"/>
      <c r="C213" s="185" t="s">
        <v>330</v>
      </c>
      <c r="D213" s="185" t="s">
        <v>216</v>
      </c>
      <c r="E213" s="186" t="s">
        <v>331</v>
      </c>
      <c r="F213" s="187" t="s">
        <v>332</v>
      </c>
      <c r="G213" s="188" t="s">
        <v>236</v>
      </c>
      <c r="H213" s="189">
        <v>1</v>
      </c>
      <c r="I213" s="190"/>
      <c r="J213" s="191">
        <f>ROUND(I213*H213,2)</f>
        <v>0</v>
      </c>
      <c r="K213" s="187" t="s">
        <v>219</v>
      </c>
      <c r="L213" s="55"/>
      <c r="M213" s="192" t="s">
        <v>20</v>
      </c>
      <c r="N213" s="193" t="s">
        <v>44</v>
      </c>
      <c r="O213" s="36"/>
      <c r="P213" s="194">
        <f>O213*H213</f>
        <v>0</v>
      </c>
      <c r="Q213" s="194">
        <v>2.743E-2</v>
      </c>
      <c r="R213" s="194">
        <f>Q213*H213</f>
        <v>2.743E-2</v>
      </c>
      <c r="S213" s="194">
        <v>0</v>
      </c>
      <c r="T213" s="195">
        <f>S213*H213</f>
        <v>0</v>
      </c>
      <c r="AR213" s="18" t="s">
        <v>220</v>
      </c>
      <c r="AT213" s="18" t="s">
        <v>216</v>
      </c>
      <c r="AU213" s="18" t="s">
        <v>81</v>
      </c>
      <c r="AY213" s="18" t="s">
        <v>214</v>
      </c>
      <c r="BE213" s="196">
        <f>IF(N213="základní",J213,0)</f>
        <v>0</v>
      </c>
      <c r="BF213" s="196">
        <f>IF(N213="snížená",J213,0)</f>
        <v>0</v>
      </c>
      <c r="BG213" s="196">
        <f>IF(N213="zákl. přenesená",J213,0)</f>
        <v>0</v>
      </c>
      <c r="BH213" s="196">
        <f>IF(N213="sníž. přenesená",J213,0)</f>
        <v>0</v>
      </c>
      <c r="BI213" s="196">
        <f>IF(N213="nulová",J213,0)</f>
        <v>0</v>
      </c>
      <c r="BJ213" s="18" t="s">
        <v>22</v>
      </c>
      <c r="BK213" s="196">
        <f>ROUND(I213*H213,2)</f>
        <v>0</v>
      </c>
      <c r="BL213" s="18" t="s">
        <v>220</v>
      </c>
      <c r="BM213" s="18" t="s">
        <v>333</v>
      </c>
    </row>
    <row r="214" spans="2:65" s="1" customFormat="1" ht="24" x14ac:dyDescent="0.3">
      <c r="B214" s="35"/>
      <c r="C214" s="57"/>
      <c r="D214" s="197" t="s">
        <v>222</v>
      </c>
      <c r="E214" s="57"/>
      <c r="F214" s="198" t="s">
        <v>334</v>
      </c>
      <c r="G214" s="57"/>
      <c r="H214" s="57"/>
      <c r="I214" s="155"/>
      <c r="J214" s="57"/>
      <c r="K214" s="57"/>
      <c r="L214" s="55"/>
      <c r="M214" s="72"/>
      <c r="N214" s="36"/>
      <c r="O214" s="36"/>
      <c r="P214" s="36"/>
      <c r="Q214" s="36"/>
      <c r="R214" s="36"/>
      <c r="S214" s="36"/>
      <c r="T214" s="73"/>
      <c r="AT214" s="18" t="s">
        <v>222</v>
      </c>
      <c r="AU214" s="18" t="s">
        <v>81</v>
      </c>
    </row>
    <row r="215" spans="2:65" s="11" customFormat="1" x14ac:dyDescent="0.3">
      <c r="B215" s="199"/>
      <c r="C215" s="200"/>
      <c r="D215" s="197" t="s">
        <v>224</v>
      </c>
      <c r="E215" s="201" t="s">
        <v>20</v>
      </c>
      <c r="F215" s="202" t="s">
        <v>329</v>
      </c>
      <c r="G215" s="200"/>
      <c r="H215" s="203" t="s">
        <v>20</v>
      </c>
      <c r="I215" s="204"/>
      <c r="J215" s="200"/>
      <c r="K215" s="200"/>
      <c r="L215" s="205"/>
      <c r="M215" s="206"/>
      <c r="N215" s="207"/>
      <c r="O215" s="207"/>
      <c r="P215" s="207"/>
      <c r="Q215" s="207"/>
      <c r="R215" s="207"/>
      <c r="S215" s="207"/>
      <c r="T215" s="208"/>
      <c r="AT215" s="209" t="s">
        <v>224</v>
      </c>
      <c r="AU215" s="209" t="s">
        <v>81</v>
      </c>
      <c r="AV215" s="11" t="s">
        <v>22</v>
      </c>
      <c r="AW215" s="11" t="s">
        <v>37</v>
      </c>
      <c r="AX215" s="11" t="s">
        <v>73</v>
      </c>
      <c r="AY215" s="209" t="s">
        <v>214</v>
      </c>
    </row>
    <row r="216" spans="2:65" s="12" customFormat="1" x14ac:dyDescent="0.3">
      <c r="B216" s="210"/>
      <c r="C216" s="211"/>
      <c r="D216" s="197" t="s">
        <v>224</v>
      </c>
      <c r="E216" s="212" t="s">
        <v>20</v>
      </c>
      <c r="F216" s="213" t="s">
        <v>22</v>
      </c>
      <c r="G216" s="211"/>
      <c r="H216" s="214">
        <v>1</v>
      </c>
      <c r="I216" s="215"/>
      <c r="J216" s="211"/>
      <c r="K216" s="211"/>
      <c r="L216" s="216"/>
      <c r="M216" s="217"/>
      <c r="N216" s="218"/>
      <c r="O216" s="218"/>
      <c r="P216" s="218"/>
      <c r="Q216" s="218"/>
      <c r="R216" s="218"/>
      <c r="S216" s="218"/>
      <c r="T216" s="219"/>
      <c r="AT216" s="220" t="s">
        <v>224</v>
      </c>
      <c r="AU216" s="220" t="s">
        <v>81</v>
      </c>
      <c r="AV216" s="12" t="s">
        <v>81</v>
      </c>
      <c r="AW216" s="12" t="s">
        <v>37</v>
      </c>
      <c r="AX216" s="12" t="s">
        <v>73</v>
      </c>
      <c r="AY216" s="220" t="s">
        <v>214</v>
      </c>
    </row>
    <row r="217" spans="2:65" s="13" customFormat="1" x14ac:dyDescent="0.3">
      <c r="B217" s="221"/>
      <c r="C217" s="222"/>
      <c r="D217" s="223" t="s">
        <v>224</v>
      </c>
      <c r="E217" s="224" t="s">
        <v>20</v>
      </c>
      <c r="F217" s="225" t="s">
        <v>228</v>
      </c>
      <c r="G217" s="222"/>
      <c r="H217" s="226">
        <v>1</v>
      </c>
      <c r="I217" s="227"/>
      <c r="J217" s="222"/>
      <c r="K217" s="222"/>
      <c r="L217" s="228"/>
      <c r="M217" s="229"/>
      <c r="N217" s="230"/>
      <c r="O217" s="230"/>
      <c r="P217" s="230"/>
      <c r="Q217" s="230"/>
      <c r="R217" s="230"/>
      <c r="S217" s="230"/>
      <c r="T217" s="231"/>
      <c r="AT217" s="232" t="s">
        <v>224</v>
      </c>
      <c r="AU217" s="232" t="s">
        <v>81</v>
      </c>
      <c r="AV217" s="13" t="s">
        <v>220</v>
      </c>
      <c r="AW217" s="13" t="s">
        <v>37</v>
      </c>
      <c r="AX217" s="13" t="s">
        <v>22</v>
      </c>
      <c r="AY217" s="232" t="s">
        <v>214</v>
      </c>
    </row>
    <row r="218" spans="2:65" s="1" customFormat="1" ht="22.5" customHeight="1" x14ac:dyDescent="0.3">
      <c r="B218" s="35"/>
      <c r="C218" s="185" t="s">
        <v>7</v>
      </c>
      <c r="D218" s="185" t="s">
        <v>216</v>
      </c>
      <c r="E218" s="186" t="s">
        <v>335</v>
      </c>
      <c r="F218" s="187" t="s">
        <v>336</v>
      </c>
      <c r="G218" s="188" t="s">
        <v>109</v>
      </c>
      <c r="H218" s="189">
        <v>1.8180000000000001</v>
      </c>
      <c r="I218" s="190"/>
      <c r="J218" s="191">
        <f>ROUND(I218*H218,2)</f>
        <v>0</v>
      </c>
      <c r="K218" s="187" t="s">
        <v>219</v>
      </c>
      <c r="L218" s="55"/>
      <c r="M218" s="192" t="s">
        <v>20</v>
      </c>
      <c r="N218" s="193" t="s">
        <v>44</v>
      </c>
      <c r="O218" s="36"/>
      <c r="P218" s="194">
        <f>O218*H218</f>
        <v>0</v>
      </c>
      <c r="Q218" s="194">
        <v>0.10212</v>
      </c>
      <c r="R218" s="194">
        <f>Q218*H218</f>
        <v>0.18565416000000001</v>
      </c>
      <c r="S218" s="194">
        <v>0</v>
      </c>
      <c r="T218" s="195">
        <f>S218*H218</f>
        <v>0</v>
      </c>
      <c r="AR218" s="18" t="s">
        <v>220</v>
      </c>
      <c r="AT218" s="18" t="s">
        <v>216</v>
      </c>
      <c r="AU218" s="18" t="s">
        <v>81</v>
      </c>
      <c r="AY218" s="18" t="s">
        <v>214</v>
      </c>
      <c r="BE218" s="196">
        <f>IF(N218="základní",J218,0)</f>
        <v>0</v>
      </c>
      <c r="BF218" s="196">
        <f>IF(N218="snížená",J218,0)</f>
        <v>0</v>
      </c>
      <c r="BG218" s="196">
        <f>IF(N218="zákl. přenesená",J218,0)</f>
        <v>0</v>
      </c>
      <c r="BH218" s="196">
        <f>IF(N218="sníž. přenesená",J218,0)</f>
        <v>0</v>
      </c>
      <c r="BI218" s="196">
        <f>IF(N218="nulová",J218,0)</f>
        <v>0</v>
      </c>
      <c r="BJ218" s="18" t="s">
        <v>22</v>
      </c>
      <c r="BK218" s="196">
        <f>ROUND(I218*H218,2)</f>
        <v>0</v>
      </c>
      <c r="BL218" s="18" t="s">
        <v>220</v>
      </c>
      <c r="BM218" s="18" t="s">
        <v>337</v>
      </c>
    </row>
    <row r="219" spans="2:65" s="1" customFormat="1" ht="24" x14ac:dyDescent="0.3">
      <c r="B219" s="35"/>
      <c r="C219" s="57"/>
      <c r="D219" s="197" t="s">
        <v>222</v>
      </c>
      <c r="E219" s="57"/>
      <c r="F219" s="198" t="s">
        <v>338</v>
      </c>
      <c r="G219" s="57"/>
      <c r="H219" s="57"/>
      <c r="I219" s="155"/>
      <c r="J219" s="57"/>
      <c r="K219" s="57"/>
      <c r="L219" s="55"/>
      <c r="M219" s="72"/>
      <c r="N219" s="36"/>
      <c r="O219" s="36"/>
      <c r="P219" s="36"/>
      <c r="Q219" s="36"/>
      <c r="R219" s="36"/>
      <c r="S219" s="36"/>
      <c r="T219" s="73"/>
      <c r="AT219" s="18" t="s">
        <v>222</v>
      </c>
      <c r="AU219" s="18" t="s">
        <v>81</v>
      </c>
    </row>
    <row r="220" spans="2:65" s="11" customFormat="1" x14ac:dyDescent="0.3">
      <c r="B220" s="199"/>
      <c r="C220" s="200"/>
      <c r="D220" s="197" t="s">
        <v>224</v>
      </c>
      <c r="E220" s="201" t="s">
        <v>20</v>
      </c>
      <c r="F220" s="202" t="s">
        <v>339</v>
      </c>
      <c r="G220" s="200"/>
      <c r="H220" s="203" t="s">
        <v>20</v>
      </c>
      <c r="I220" s="204"/>
      <c r="J220" s="200"/>
      <c r="K220" s="200"/>
      <c r="L220" s="205"/>
      <c r="M220" s="206"/>
      <c r="N220" s="207"/>
      <c r="O220" s="207"/>
      <c r="P220" s="207"/>
      <c r="Q220" s="207"/>
      <c r="R220" s="207"/>
      <c r="S220" s="207"/>
      <c r="T220" s="208"/>
      <c r="AT220" s="209" t="s">
        <v>224</v>
      </c>
      <c r="AU220" s="209" t="s">
        <v>81</v>
      </c>
      <c r="AV220" s="11" t="s">
        <v>22</v>
      </c>
      <c r="AW220" s="11" t="s">
        <v>37</v>
      </c>
      <c r="AX220" s="11" t="s">
        <v>73</v>
      </c>
      <c r="AY220" s="209" t="s">
        <v>214</v>
      </c>
    </row>
    <row r="221" spans="2:65" s="12" customFormat="1" x14ac:dyDescent="0.3">
      <c r="B221" s="210"/>
      <c r="C221" s="211"/>
      <c r="D221" s="197" t="s">
        <v>224</v>
      </c>
      <c r="E221" s="212" t="s">
        <v>20</v>
      </c>
      <c r="F221" s="213" t="s">
        <v>340</v>
      </c>
      <c r="G221" s="211"/>
      <c r="H221" s="214">
        <v>1.8180000000000001</v>
      </c>
      <c r="I221" s="215"/>
      <c r="J221" s="211"/>
      <c r="K221" s="211"/>
      <c r="L221" s="216"/>
      <c r="M221" s="217"/>
      <c r="N221" s="218"/>
      <c r="O221" s="218"/>
      <c r="P221" s="218"/>
      <c r="Q221" s="218"/>
      <c r="R221" s="218"/>
      <c r="S221" s="218"/>
      <c r="T221" s="219"/>
      <c r="AT221" s="220" t="s">
        <v>224</v>
      </c>
      <c r="AU221" s="220" t="s">
        <v>81</v>
      </c>
      <c r="AV221" s="12" t="s">
        <v>81</v>
      </c>
      <c r="AW221" s="12" t="s">
        <v>37</v>
      </c>
      <c r="AX221" s="12" t="s">
        <v>73</v>
      </c>
      <c r="AY221" s="220" t="s">
        <v>214</v>
      </c>
    </row>
    <row r="222" spans="2:65" s="13" customFormat="1" x14ac:dyDescent="0.3">
      <c r="B222" s="221"/>
      <c r="C222" s="222"/>
      <c r="D222" s="223" t="s">
        <v>224</v>
      </c>
      <c r="E222" s="224" t="s">
        <v>20</v>
      </c>
      <c r="F222" s="225" t="s">
        <v>228</v>
      </c>
      <c r="G222" s="222"/>
      <c r="H222" s="226">
        <v>1.8180000000000001</v>
      </c>
      <c r="I222" s="227"/>
      <c r="J222" s="222"/>
      <c r="K222" s="222"/>
      <c r="L222" s="228"/>
      <c r="M222" s="229"/>
      <c r="N222" s="230"/>
      <c r="O222" s="230"/>
      <c r="P222" s="230"/>
      <c r="Q222" s="230"/>
      <c r="R222" s="230"/>
      <c r="S222" s="230"/>
      <c r="T222" s="231"/>
      <c r="AT222" s="232" t="s">
        <v>224</v>
      </c>
      <c r="AU222" s="232" t="s">
        <v>81</v>
      </c>
      <c r="AV222" s="13" t="s">
        <v>220</v>
      </c>
      <c r="AW222" s="13" t="s">
        <v>37</v>
      </c>
      <c r="AX222" s="13" t="s">
        <v>22</v>
      </c>
      <c r="AY222" s="232" t="s">
        <v>214</v>
      </c>
    </row>
    <row r="223" spans="2:65" s="1" customFormat="1" ht="31.5" customHeight="1" x14ac:dyDescent="0.3">
      <c r="B223" s="35"/>
      <c r="C223" s="185" t="s">
        <v>341</v>
      </c>
      <c r="D223" s="185" t="s">
        <v>216</v>
      </c>
      <c r="E223" s="186" t="s">
        <v>342</v>
      </c>
      <c r="F223" s="187" t="s">
        <v>343</v>
      </c>
      <c r="G223" s="188" t="s">
        <v>109</v>
      </c>
      <c r="H223" s="189">
        <v>27.094999999999999</v>
      </c>
      <c r="I223" s="190"/>
      <c r="J223" s="191">
        <f>ROUND(I223*H223,2)</f>
        <v>0</v>
      </c>
      <c r="K223" s="187" t="s">
        <v>219</v>
      </c>
      <c r="L223" s="55"/>
      <c r="M223" s="192" t="s">
        <v>20</v>
      </c>
      <c r="N223" s="193" t="s">
        <v>44</v>
      </c>
      <c r="O223" s="36"/>
      <c r="P223" s="194">
        <f>O223*H223</f>
        <v>0</v>
      </c>
      <c r="Q223" s="194">
        <v>6.9510000000000002E-2</v>
      </c>
      <c r="R223" s="194">
        <f>Q223*H223</f>
        <v>1.8833734499999999</v>
      </c>
      <c r="S223" s="194">
        <v>0</v>
      </c>
      <c r="T223" s="195">
        <f>S223*H223</f>
        <v>0</v>
      </c>
      <c r="AR223" s="18" t="s">
        <v>220</v>
      </c>
      <c r="AT223" s="18" t="s">
        <v>216</v>
      </c>
      <c r="AU223" s="18" t="s">
        <v>81</v>
      </c>
      <c r="AY223" s="18" t="s">
        <v>214</v>
      </c>
      <c r="BE223" s="196">
        <f>IF(N223="základní",J223,0)</f>
        <v>0</v>
      </c>
      <c r="BF223" s="196">
        <f>IF(N223="snížená",J223,0)</f>
        <v>0</v>
      </c>
      <c r="BG223" s="196">
        <f>IF(N223="zákl. přenesená",J223,0)</f>
        <v>0</v>
      </c>
      <c r="BH223" s="196">
        <f>IF(N223="sníž. přenesená",J223,0)</f>
        <v>0</v>
      </c>
      <c r="BI223" s="196">
        <f>IF(N223="nulová",J223,0)</f>
        <v>0</v>
      </c>
      <c r="BJ223" s="18" t="s">
        <v>22</v>
      </c>
      <c r="BK223" s="196">
        <f>ROUND(I223*H223,2)</f>
        <v>0</v>
      </c>
      <c r="BL223" s="18" t="s">
        <v>220</v>
      </c>
      <c r="BM223" s="18" t="s">
        <v>344</v>
      </c>
    </row>
    <row r="224" spans="2:65" s="1" customFormat="1" ht="24" x14ac:dyDescent="0.3">
      <c r="B224" s="35"/>
      <c r="C224" s="57"/>
      <c r="D224" s="197" t="s">
        <v>222</v>
      </c>
      <c r="E224" s="57"/>
      <c r="F224" s="198" t="s">
        <v>345</v>
      </c>
      <c r="G224" s="57"/>
      <c r="H224" s="57"/>
      <c r="I224" s="155"/>
      <c r="J224" s="57"/>
      <c r="K224" s="57"/>
      <c r="L224" s="55"/>
      <c r="M224" s="72"/>
      <c r="N224" s="36"/>
      <c r="O224" s="36"/>
      <c r="P224" s="36"/>
      <c r="Q224" s="36"/>
      <c r="R224" s="36"/>
      <c r="S224" s="36"/>
      <c r="T224" s="73"/>
      <c r="AT224" s="18" t="s">
        <v>222</v>
      </c>
      <c r="AU224" s="18" t="s">
        <v>81</v>
      </c>
    </row>
    <row r="225" spans="2:65" s="11" customFormat="1" x14ac:dyDescent="0.3">
      <c r="B225" s="199"/>
      <c r="C225" s="200"/>
      <c r="D225" s="197" t="s">
        <v>224</v>
      </c>
      <c r="E225" s="201" t="s">
        <v>20</v>
      </c>
      <c r="F225" s="202" t="s">
        <v>346</v>
      </c>
      <c r="G225" s="200"/>
      <c r="H225" s="203" t="s">
        <v>20</v>
      </c>
      <c r="I225" s="204"/>
      <c r="J225" s="200"/>
      <c r="K225" s="200"/>
      <c r="L225" s="205"/>
      <c r="M225" s="206"/>
      <c r="N225" s="207"/>
      <c r="O225" s="207"/>
      <c r="P225" s="207"/>
      <c r="Q225" s="207"/>
      <c r="R225" s="207"/>
      <c r="S225" s="207"/>
      <c r="T225" s="208"/>
      <c r="AT225" s="209" t="s">
        <v>224</v>
      </c>
      <c r="AU225" s="209" t="s">
        <v>81</v>
      </c>
      <c r="AV225" s="11" t="s">
        <v>22</v>
      </c>
      <c r="AW225" s="11" t="s">
        <v>37</v>
      </c>
      <c r="AX225" s="11" t="s">
        <v>73</v>
      </c>
      <c r="AY225" s="209" t="s">
        <v>214</v>
      </c>
    </row>
    <row r="226" spans="2:65" s="12" customFormat="1" x14ac:dyDescent="0.3">
      <c r="B226" s="210"/>
      <c r="C226" s="211"/>
      <c r="D226" s="197" t="s">
        <v>224</v>
      </c>
      <c r="E226" s="212" t="s">
        <v>20</v>
      </c>
      <c r="F226" s="213" t="s">
        <v>347</v>
      </c>
      <c r="G226" s="211"/>
      <c r="H226" s="214">
        <v>17.965</v>
      </c>
      <c r="I226" s="215"/>
      <c r="J226" s="211"/>
      <c r="K226" s="211"/>
      <c r="L226" s="216"/>
      <c r="M226" s="217"/>
      <c r="N226" s="218"/>
      <c r="O226" s="218"/>
      <c r="P226" s="218"/>
      <c r="Q226" s="218"/>
      <c r="R226" s="218"/>
      <c r="S226" s="218"/>
      <c r="T226" s="219"/>
      <c r="AT226" s="220" t="s">
        <v>224</v>
      </c>
      <c r="AU226" s="220" t="s">
        <v>81</v>
      </c>
      <c r="AV226" s="12" t="s">
        <v>81</v>
      </c>
      <c r="AW226" s="12" t="s">
        <v>37</v>
      </c>
      <c r="AX226" s="12" t="s">
        <v>73</v>
      </c>
      <c r="AY226" s="220" t="s">
        <v>214</v>
      </c>
    </row>
    <row r="227" spans="2:65" s="12" customFormat="1" x14ac:dyDescent="0.3">
      <c r="B227" s="210"/>
      <c r="C227" s="211"/>
      <c r="D227" s="197" t="s">
        <v>224</v>
      </c>
      <c r="E227" s="212" t="s">
        <v>20</v>
      </c>
      <c r="F227" s="213" t="s">
        <v>348</v>
      </c>
      <c r="G227" s="211"/>
      <c r="H227" s="214">
        <v>6.27</v>
      </c>
      <c r="I227" s="215"/>
      <c r="J227" s="211"/>
      <c r="K227" s="211"/>
      <c r="L227" s="216"/>
      <c r="M227" s="217"/>
      <c r="N227" s="218"/>
      <c r="O227" s="218"/>
      <c r="P227" s="218"/>
      <c r="Q227" s="218"/>
      <c r="R227" s="218"/>
      <c r="S227" s="218"/>
      <c r="T227" s="219"/>
      <c r="AT227" s="220" t="s">
        <v>224</v>
      </c>
      <c r="AU227" s="220" t="s">
        <v>81</v>
      </c>
      <c r="AV227" s="12" t="s">
        <v>81</v>
      </c>
      <c r="AW227" s="12" t="s">
        <v>37</v>
      </c>
      <c r="AX227" s="12" t="s">
        <v>73</v>
      </c>
      <c r="AY227" s="220" t="s">
        <v>214</v>
      </c>
    </row>
    <row r="228" spans="2:65" s="11" customFormat="1" x14ac:dyDescent="0.3">
      <c r="B228" s="199"/>
      <c r="C228" s="200"/>
      <c r="D228" s="197" t="s">
        <v>224</v>
      </c>
      <c r="E228" s="201" t="s">
        <v>20</v>
      </c>
      <c r="F228" s="202" t="s">
        <v>339</v>
      </c>
      <c r="G228" s="200"/>
      <c r="H228" s="203" t="s">
        <v>20</v>
      </c>
      <c r="I228" s="204"/>
      <c r="J228" s="200"/>
      <c r="K228" s="200"/>
      <c r="L228" s="205"/>
      <c r="M228" s="206"/>
      <c r="N228" s="207"/>
      <c r="O228" s="207"/>
      <c r="P228" s="207"/>
      <c r="Q228" s="207"/>
      <c r="R228" s="207"/>
      <c r="S228" s="207"/>
      <c r="T228" s="208"/>
      <c r="AT228" s="209" t="s">
        <v>224</v>
      </c>
      <c r="AU228" s="209" t="s">
        <v>81</v>
      </c>
      <c r="AV228" s="11" t="s">
        <v>22</v>
      </c>
      <c r="AW228" s="11" t="s">
        <v>37</v>
      </c>
      <c r="AX228" s="11" t="s">
        <v>73</v>
      </c>
      <c r="AY228" s="209" t="s">
        <v>214</v>
      </c>
    </row>
    <row r="229" spans="2:65" s="12" customFormat="1" x14ac:dyDescent="0.3">
      <c r="B229" s="210"/>
      <c r="C229" s="211"/>
      <c r="D229" s="197" t="s">
        <v>224</v>
      </c>
      <c r="E229" s="212" t="s">
        <v>20</v>
      </c>
      <c r="F229" s="213" t="s">
        <v>349</v>
      </c>
      <c r="G229" s="211"/>
      <c r="H229" s="214">
        <v>2.86</v>
      </c>
      <c r="I229" s="215"/>
      <c r="J229" s="211"/>
      <c r="K229" s="211"/>
      <c r="L229" s="216"/>
      <c r="M229" s="217"/>
      <c r="N229" s="218"/>
      <c r="O229" s="218"/>
      <c r="P229" s="218"/>
      <c r="Q229" s="218"/>
      <c r="R229" s="218"/>
      <c r="S229" s="218"/>
      <c r="T229" s="219"/>
      <c r="AT229" s="220" t="s">
        <v>224</v>
      </c>
      <c r="AU229" s="220" t="s">
        <v>81</v>
      </c>
      <c r="AV229" s="12" t="s">
        <v>81</v>
      </c>
      <c r="AW229" s="12" t="s">
        <v>37</v>
      </c>
      <c r="AX229" s="12" t="s">
        <v>73</v>
      </c>
      <c r="AY229" s="220" t="s">
        <v>214</v>
      </c>
    </row>
    <row r="230" spans="2:65" s="13" customFormat="1" x14ac:dyDescent="0.3">
      <c r="B230" s="221"/>
      <c r="C230" s="222"/>
      <c r="D230" s="223" t="s">
        <v>224</v>
      </c>
      <c r="E230" s="224" t="s">
        <v>20</v>
      </c>
      <c r="F230" s="225" t="s">
        <v>228</v>
      </c>
      <c r="G230" s="222"/>
      <c r="H230" s="226">
        <v>27.094999999999999</v>
      </c>
      <c r="I230" s="227"/>
      <c r="J230" s="222"/>
      <c r="K230" s="222"/>
      <c r="L230" s="228"/>
      <c r="M230" s="229"/>
      <c r="N230" s="230"/>
      <c r="O230" s="230"/>
      <c r="P230" s="230"/>
      <c r="Q230" s="230"/>
      <c r="R230" s="230"/>
      <c r="S230" s="230"/>
      <c r="T230" s="231"/>
      <c r="AT230" s="232" t="s">
        <v>224</v>
      </c>
      <c r="AU230" s="232" t="s">
        <v>81</v>
      </c>
      <c r="AV230" s="13" t="s">
        <v>220</v>
      </c>
      <c r="AW230" s="13" t="s">
        <v>37</v>
      </c>
      <c r="AX230" s="13" t="s">
        <v>22</v>
      </c>
      <c r="AY230" s="232" t="s">
        <v>214</v>
      </c>
    </row>
    <row r="231" spans="2:65" s="1" customFormat="1" ht="31.5" customHeight="1" x14ac:dyDescent="0.3">
      <c r="B231" s="35"/>
      <c r="C231" s="185" t="s">
        <v>350</v>
      </c>
      <c r="D231" s="185" t="s">
        <v>216</v>
      </c>
      <c r="E231" s="186" t="s">
        <v>351</v>
      </c>
      <c r="F231" s="187" t="s">
        <v>352</v>
      </c>
      <c r="G231" s="188" t="s">
        <v>109</v>
      </c>
      <c r="H231" s="189">
        <v>5.24</v>
      </c>
      <c r="I231" s="190"/>
      <c r="J231" s="191">
        <f>ROUND(I231*H231,2)</f>
        <v>0</v>
      </c>
      <c r="K231" s="187" t="s">
        <v>219</v>
      </c>
      <c r="L231" s="55"/>
      <c r="M231" s="192" t="s">
        <v>20</v>
      </c>
      <c r="N231" s="193" t="s">
        <v>44</v>
      </c>
      <c r="O231" s="36"/>
      <c r="P231" s="194">
        <f>O231*H231</f>
        <v>0</v>
      </c>
      <c r="Q231" s="194">
        <v>0.10359</v>
      </c>
      <c r="R231" s="194">
        <f>Q231*H231</f>
        <v>0.54281160000000006</v>
      </c>
      <c r="S231" s="194">
        <v>0</v>
      </c>
      <c r="T231" s="195">
        <f>S231*H231</f>
        <v>0</v>
      </c>
      <c r="AR231" s="18" t="s">
        <v>220</v>
      </c>
      <c r="AT231" s="18" t="s">
        <v>216</v>
      </c>
      <c r="AU231" s="18" t="s">
        <v>81</v>
      </c>
      <c r="AY231" s="18" t="s">
        <v>214</v>
      </c>
      <c r="BE231" s="196">
        <f>IF(N231="základní",J231,0)</f>
        <v>0</v>
      </c>
      <c r="BF231" s="196">
        <f>IF(N231="snížená",J231,0)</f>
        <v>0</v>
      </c>
      <c r="BG231" s="196">
        <f>IF(N231="zákl. přenesená",J231,0)</f>
        <v>0</v>
      </c>
      <c r="BH231" s="196">
        <f>IF(N231="sníž. přenesená",J231,0)</f>
        <v>0</v>
      </c>
      <c r="BI231" s="196">
        <f>IF(N231="nulová",J231,0)</f>
        <v>0</v>
      </c>
      <c r="BJ231" s="18" t="s">
        <v>22</v>
      </c>
      <c r="BK231" s="196">
        <f>ROUND(I231*H231,2)</f>
        <v>0</v>
      </c>
      <c r="BL231" s="18" t="s">
        <v>220</v>
      </c>
      <c r="BM231" s="18" t="s">
        <v>353</v>
      </c>
    </row>
    <row r="232" spans="2:65" s="1" customFormat="1" ht="24" x14ac:dyDescent="0.3">
      <c r="B232" s="35"/>
      <c r="C232" s="57"/>
      <c r="D232" s="197" t="s">
        <v>222</v>
      </c>
      <c r="E232" s="57"/>
      <c r="F232" s="198" t="s">
        <v>354</v>
      </c>
      <c r="G232" s="57"/>
      <c r="H232" s="57"/>
      <c r="I232" s="155"/>
      <c r="J232" s="57"/>
      <c r="K232" s="57"/>
      <c r="L232" s="55"/>
      <c r="M232" s="72"/>
      <c r="N232" s="36"/>
      <c r="O232" s="36"/>
      <c r="P232" s="36"/>
      <c r="Q232" s="36"/>
      <c r="R232" s="36"/>
      <c r="S232" s="36"/>
      <c r="T232" s="73"/>
      <c r="AT232" s="18" t="s">
        <v>222</v>
      </c>
      <c r="AU232" s="18" t="s">
        <v>81</v>
      </c>
    </row>
    <row r="233" spans="2:65" s="11" customFormat="1" x14ac:dyDescent="0.3">
      <c r="B233" s="199"/>
      <c r="C233" s="200"/>
      <c r="D233" s="197" t="s">
        <v>224</v>
      </c>
      <c r="E233" s="201" t="s">
        <v>20</v>
      </c>
      <c r="F233" s="202" t="s">
        <v>346</v>
      </c>
      <c r="G233" s="200"/>
      <c r="H233" s="203" t="s">
        <v>20</v>
      </c>
      <c r="I233" s="204"/>
      <c r="J233" s="200"/>
      <c r="K233" s="200"/>
      <c r="L233" s="205"/>
      <c r="M233" s="206"/>
      <c r="N233" s="207"/>
      <c r="O233" s="207"/>
      <c r="P233" s="207"/>
      <c r="Q233" s="207"/>
      <c r="R233" s="207"/>
      <c r="S233" s="207"/>
      <c r="T233" s="208"/>
      <c r="AT233" s="209" t="s">
        <v>224</v>
      </c>
      <c r="AU233" s="209" t="s">
        <v>81</v>
      </c>
      <c r="AV233" s="11" t="s">
        <v>22</v>
      </c>
      <c r="AW233" s="11" t="s">
        <v>37</v>
      </c>
      <c r="AX233" s="11" t="s">
        <v>73</v>
      </c>
      <c r="AY233" s="209" t="s">
        <v>214</v>
      </c>
    </row>
    <row r="234" spans="2:65" s="12" customFormat="1" x14ac:dyDescent="0.3">
      <c r="B234" s="210"/>
      <c r="C234" s="211"/>
      <c r="D234" s="197" t="s">
        <v>224</v>
      </c>
      <c r="E234" s="212" t="s">
        <v>20</v>
      </c>
      <c r="F234" s="213" t="s">
        <v>355</v>
      </c>
      <c r="G234" s="211"/>
      <c r="H234" s="214">
        <v>5.24</v>
      </c>
      <c r="I234" s="215"/>
      <c r="J234" s="211"/>
      <c r="K234" s="211"/>
      <c r="L234" s="216"/>
      <c r="M234" s="217"/>
      <c r="N234" s="218"/>
      <c r="O234" s="218"/>
      <c r="P234" s="218"/>
      <c r="Q234" s="218"/>
      <c r="R234" s="218"/>
      <c r="S234" s="218"/>
      <c r="T234" s="219"/>
      <c r="AT234" s="220" t="s">
        <v>224</v>
      </c>
      <c r="AU234" s="220" t="s">
        <v>81</v>
      </c>
      <c r="AV234" s="12" t="s">
        <v>81</v>
      </c>
      <c r="AW234" s="12" t="s">
        <v>37</v>
      </c>
      <c r="AX234" s="12" t="s">
        <v>73</v>
      </c>
      <c r="AY234" s="220" t="s">
        <v>214</v>
      </c>
    </row>
    <row r="235" spans="2:65" s="13" customFormat="1" x14ac:dyDescent="0.3">
      <c r="B235" s="221"/>
      <c r="C235" s="222"/>
      <c r="D235" s="223" t="s">
        <v>224</v>
      </c>
      <c r="E235" s="224" t="s">
        <v>20</v>
      </c>
      <c r="F235" s="225" t="s">
        <v>228</v>
      </c>
      <c r="G235" s="222"/>
      <c r="H235" s="226">
        <v>5.24</v>
      </c>
      <c r="I235" s="227"/>
      <c r="J235" s="222"/>
      <c r="K235" s="222"/>
      <c r="L235" s="228"/>
      <c r="M235" s="229"/>
      <c r="N235" s="230"/>
      <c r="O235" s="230"/>
      <c r="P235" s="230"/>
      <c r="Q235" s="230"/>
      <c r="R235" s="230"/>
      <c r="S235" s="230"/>
      <c r="T235" s="231"/>
      <c r="AT235" s="232" t="s">
        <v>224</v>
      </c>
      <c r="AU235" s="232" t="s">
        <v>81</v>
      </c>
      <c r="AV235" s="13" t="s">
        <v>220</v>
      </c>
      <c r="AW235" s="13" t="s">
        <v>37</v>
      </c>
      <c r="AX235" s="13" t="s">
        <v>22</v>
      </c>
      <c r="AY235" s="232" t="s">
        <v>214</v>
      </c>
    </row>
    <row r="236" spans="2:65" s="1" customFormat="1" ht="22.5" customHeight="1" x14ac:dyDescent="0.3">
      <c r="B236" s="35"/>
      <c r="C236" s="185" t="s">
        <v>356</v>
      </c>
      <c r="D236" s="185" t="s">
        <v>216</v>
      </c>
      <c r="E236" s="186" t="s">
        <v>357</v>
      </c>
      <c r="F236" s="187" t="s">
        <v>358</v>
      </c>
      <c r="G236" s="188" t="s">
        <v>150</v>
      </c>
      <c r="H236" s="189">
        <v>36.6</v>
      </c>
      <c r="I236" s="190"/>
      <c r="J236" s="191">
        <f>ROUND(I236*H236,2)</f>
        <v>0</v>
      </c>
      <c r="K236" s="187" t="s">
        <v>219</v>
      </c>
      <c r="L236" s="55"/>
      <c r="M236" s="192" t="s">
        <v>20</v>
      </c>
      <c r="N236" s="193" t="s">
        <v>44</v>
      </c>
      <c r="O236" s="36"/>
      <c r="P236" s="194">
        <f>O236*H236</f>
        <v>0</v>
      </c>
      <c r="Q236" s="194">
        <v>8.0000000000000007E-5</v>
      </c>
      <c r="R236" s="194">
        <f>Q236*H236</f>
        <v>2.9280000000000005E-3</v>
      </c>
      <c r="S236" s="194">
        <v>0</v>
      </c>
      <c r="T236" s="195">
        <f>S236*H236</f>
        <v>0</v>
      </c>
      <c r="AR236" s="18" t="s">
        <v>220</v>
      </c>
      <c r="AT236" s="18" t="s">
        <v>216</v>
      </c>
      <c r="AU236" s="18" t="s">
        <v>81</v>
      </c>
      <c r="AY236" s="18" t="s">
        <v>214</v>
      </c>
      <c r="BE236" s="196">
        <f>IF(N236="základní",J236,0)</f>
        <v>0</v>
      </c>
      <c r="BF236" s="196">
        <f>IF(N236="snížená",J236,0)</f>
        <v>0</v>
      </c>
      <c r="BG236" s="196">
        <f>IF(N236="zákl. přenesená",J236,0)</f>
        <v>0</v>
      </c>
      <c r="BH236" s="196">
        <f>IF(N236="sníž. přenesená",J236,0)</f>
        <v>0</v>
      </c>
      <c r="BI236" s="196">
        <f>IF(N236="nulová",J236,0)</f>
        <v>0</v>
      </c>
      <c r="BJ236" s="18" t="s">
        <v>22</v>
      </c>
      <c r="BK236" s="196">
        <f>ROUND(I236*H236,2)</f>
        <v>0</v>
      </c>
      <c r="BL236" s="18" t="s">
        <v>220</v>
      </c>
      <c r="BM236" s="18" t="s">
        <v>359</v>
      </c>
    </row>
    <row r="237" spans="2:65" s="1" customFormat="1" x14ac:dyDescent="0.3">
      <c r="B237" s="35"/>
      <c r="C237" s="57"/>
      <c r="D237" s="197" t="s">
        <v>222</v>
      </c>
      <c r="E237" s="57"/>
      <c r="F237" s="198" t="s">
        <v>360</v>
      </c>
      <c r="G237" s="57"/>
      <c r="H237" s="57"/>
      <c r="I237" s="155"/>
      <c r="J237" s="57"/>
      <c r="K237" s="57"/>
      <c r="L237" s="55"/>
      <c r="M237" s="72"/>
      <c r="N237" s="36"/>
      <c r="O237" s="36"/>
      <c r="P237" s="36"/>
      <c r="Q237" s="36"/>
      <c r="R237" s="36"/>
      <c r="S237" s="36"/>
      <c r="T237" s="73"/>
      <c r="AT237" s="18" t="s">
        <v>222</v>
      </c>
      <c r="AU237" s="18" t="s">
        <v>81</v>
      </c>
    </row>
    <row r="238" spans="2:65" s="11" customFormat="1" x14ac:dyDescent="0.3">
      <c r="B238" s="199"/>
      <c r="C238" s="200"/>
      <c r="D238" s="197" t="s">
        <v>224</v>
      </c>
      <c r="E238" s="201" t="s">
        <v>20</v>
      </c>
      <c r="F238" s="202" t="s">
        <v>346</v>
      </c>
      <c r="G238" s="200"/>
      <c r="H238" s="203" t="s">
        <v>20</v>
      </c>
      <c r="I238" s="204"/>
      <c r="J238" s="200"/>
      <c r="K238" s="200"/>
      <c r="L238" s="205"/>
      <c r="M238" s="206"/>
      <c r="N238" s="207"/>
      <c r="O238" s="207"/>
      <c r="P238" s="207"/>
      <c r="Q238" s="207"/>
      <c r="R238" s="207"/>
      <c r="S238" s="207"/>
      <c r="T238" s="208"/>
      <c r="AT238" s="209" t="s">
        <v>224</v>
      </c>
      <c r="AU238" s="209" t="s">
        <v>81</v>
      </c>
      <c r="AV238" s="11" t="s">
        <v>22</v>
      </c>
      <c r="AW238" s="11" t="s">
        <v>37</v>
      </c>
      <c r="AX238" s="11" t="s">
        <v>73</v>
      </c>
      <c r="AY238" s="209" t="s">
        <v>214</v>
      </c>
    </row>
    <row r="239" spans="2:65" s="12" customFormat="1" x14ac:dyDescent="0.3">
      <c r="B239" s="210"/>
      <c r="C239" s="211"/>
      <c r="D239" s="197" t="s">
        <v>224</v>
      </c>
      <c r="E239" s="212" t="s">
        <v>20</v>
      </c>
      <c r="F239" s="213" t="s">
        <v>361</v>
      </c>
      <c r="G239" s="211"/>
      <c r="H239" s="214">
        <v>26.2</v>
      </c>
      <c r="I239" s="215"/>
      <c r="J239" s="211"/>
      <c r="K239" s="211"/>
      <c r="L239" s="216"/>
      <c r="M239" s="217"/>
      <c r="N239" s="218"/>
      <c r="O239" s="218"/>
      <c r="P239" s="218"/>
      <c r="Q239" s="218"/>
      <c r="R239" s="218"/>
      <c r="S239" s="218"/>
      <c r="T239" s="219"/>
      <c r="AT239" s="220" t="s">
        <v>224</v>
      </c>
      <c r="AU239" s="220" t="s">
        <v>81</v>
      </c>
      <c r="AV239" s="12" t="s">
        <v>81</v>
      </c>
      <c r="AW239" s="12" t="s">
        <v>37</v>
      </c>
      <c r="AX239" s="12" t="s">
        <v>73</v>
      </c>
      <c r="AY239" s="220" t="s">
        <v>214</v>
      </c>
    </row>
    <row r="240" spans="2:65" s="11" customFormat="1" x14ac:dyDescent="0.3">
      <c r="B240" s="199"/>
      <c r="C240" s="200"/>
      <c r="D240" s="197" t="s">
        <v>224</v>
      </c>
      <c r="E240" s="201" t="s">
        <v>20</v>
      </c>
      <c r="F240" s="202" t="s">
        <v>339</v>
      </c>
      <c r="G240" s="200"/>
      <c r="H240" s="203" t="s">
        <v>20</v>
      </c>
      <c r="I240" s="204"/>
      <c r="J240" s="200"/>
      <c r="K240" s="200"/>
      <c r="L240" s="205"/>
      <c r="M240" s="206"/>
      <c r="N240" s="207"/>
      <c r="O240" s="207"/>
      <c r="P240" s="207"/>
      <c r="Q240" s="207"/>
      <c r="R240" s="207"/>
      <c r="S240" s="207"/>
      <c r="T240" s="208"/>
      <c r="AT240" s="209" t="s">
        <v>224</v>
      </c>
      <c r="AU240" s="209" t="s">
        <v>81</v>
      </c>
      <c r="AV240" s="11" t="s">
        <v>22</v>
      </c>
      <c r="AW240" s="11" t="s">
        <v>37</v>
      </c>
      <c r="AX240" s="11" t="s">
        <v>73</v>
      </c>
      <c r="AY240" s="209" t="s">
        <v>214</v>
      </c>
    </row>
    <row r="241" spans="2:65" s="12" customFormat="1" x14ac:dyDescent="0.3">
      <c r="B241" s="210"/>
      <c r="C241" s="211"/>
      <c r="D241" s="197" t="s">
        <v>224</v>
      </c>
      <c r="E241" s="212" t="s">
        <v>20</v>
      </c>
      <c r="F241" s="213" t="s">
        <v>362</v>
      </c>
      <c r="G241" s="211"/>
      <c r="H241" s="214">
        <v>10.4</v>
      </c>
      <c r="I241" s="215"/>
      <c r="J241" s="211"/>
      <c r="K241" s="211"/>
      <c r="L241" s="216"/>
      <c r="M241" s="217"/>
      <c r="N241" s="218"/>
      <c r="O241" s="218"/>
      <c r="P241" s="218"/>
      <c r="Q241" s="218"/>
      <c r="R241" s="218"/>
      <c r="S241" s="218"/>
      <c r="T241" s="219"/>
      <c r="AT241" s="220" t="s">
        <v>224</v>
      </c>
      <c r="AU241" s="220" t="s">
        <v>81</v>
      </c>
      <c r="AV241" s="12" t="s">
        <v>81</v>
      </c>
      <c r="AW241" s="12" t="s">
        <v>37</v>
      </c>
      <c r="AX241" s="12" t="s">
        <v>73</v>
      </c>
      <c r="AY241" s="220" t="s">
        <v>214</v>
      </c>
    </row>
    <row r="242" spans="2:65" s="13" customFormat="1" x14ac:dyDescent="0.3">
      <c r="B242" s="221"/>
      <c r="C242" s="222"/>
      <c r="D242" s="223" t="s">
        <v>224</v>
      </c>
      <c r="E242" s="224" t="s">
        <v>20</v>
      </c>
      <c r="F242" s="225" t="s">
        <v>228</v>
      </c>
      <c r="G242" s="222"/>
      <c r="H242" s="226">
        <v>36.6</v>
      </c>
      <c r="I242" s="227"/>
      <c r="J242" s="222"/>
      <c r="K242" s="222"/>
      <c r="L242" s="228"/>
      <c r="M242" s="229"/>
      <c r="N242" s="230"/>
      <c r="O242" s="230"/>
      <c r="P242" s="230"/>
      <c r="Q242" s="230"/>
      <c r="R242" s="230"/>
      <c r="S242" s="230"/>
      <c r="T242" s="231"/>
      <c r="AT242" s="232" t="s">
        <v>224</v>
      </c>
      <c r="AU242" s="232" t="s">
        <v>81</v>
      </c>
      <c r="AV242" s="13" t="s">
        <v>220</v>
      </c>
      <c r="AW242" s="13" t="s">
        <v>37</v>
      </c>
      <c r="AX242" s="13" t="s">
        <v>22</v>
      </c>
      <c r="AY242" s="232" t="s">
        <v>214</v>
      </c>
    </row>
    <row r="243" spans="2:65" s="1" customFormat="1" ht="22.5" customHeight="1" x14ac:dyDescent="0.3">
      <c r="B243" s="35"/>
      <c r="C243" s="185" t="s">
        <v>363</v>
      </c>
      <c r="D243" s="185" t="s">
        <v>216</v>
      </c>
      <c r="E243" s="186" t="s">
        <v>364</v>
      </c>
      <c r="F243" s="187" t="s">
        <v>365</v>
      </c>
      <c r="G243" s="188" t="s">
        <v>150</v>
      </c>
      <c r="H243" s="189">
        <v>5.24</v>
      </c>
      <c r="I243" s="190"/>
      <c r="J243" s="191">
        <f>ROUND(I243*H243,2)</f>
        <v>0</v>
      </c>
      <c r="K243" s="187" t="s">
        <v>219</v>
      </c>
      <c r="L243" s="55"/>
      <c r="M243" s="192" t="s">
        <v>20</v>
      </c>
      <c r="N243" s="193" t="s">
        <v>44</v>
      </c>
      <c r="O243" s="36"/>
      <c r="P243" s="194">
        <f>O243*H243</f>
        <v>0</v>
      </c>
      <c r="Q243" s="194">
        <v>1.2E-4</v>
      </c>
      <c r="R243" s="194">
        <f>Q243*H243</f>
        <v>6.288E-4</v>
      </c>
      <c r="S243" s="194">
        <v>0</v>
      </c>
      <c r="T243" s="195">
        <f>S243*H243</f>
        <v>0</v>
      </c>
      <c r="AR243" s="18" t="s">
        <v>220</v>
      </c>
      <c r="AT243" s="18" t="s">
        <v>216</v>
      </c>
      <c r="AU243" s="18" t="s">
        <v>81</v>
      </c>
      <c r="AY243" s="18" t="s">
        <v>214</v>
      </c>
      <c r="BE243" s="196">
        <f>IF(N243="základní",J243,0)</f>
        <v>0</v>
      </c>
      <c r="BF243" s="196">
        <f>IF(N243="snížená",J243,0)</f>
        <v>0</v>
      </c>
      <c r="BG243" s="196">
        <f>IF(N243="zákl. přenesená",J243,0)</f>
        <v>0</v>
      </c>
      <c r="BH243" s="196">
        <f>IF(N243="sníž. přenesená",J243,0)</f>
        <v>0</v>
      </c>
      <c r="BI243" s="196">
        <f>IF(N243="nulová",J243,0)</f>
        <v>0</v>
      </c>
      <c r="BJ243" s="18" t="s">
        <v>22</v>
      </c>
      <c r="BK243" s="196">
        <f>ROUND(I243*H243,2)</f>
        <v>0</v>
      </c>
      <c r="BL243" s="18" t="s">
        <v>220</v>
      </c>
      <c r="BM243" s="18" t="s">
        <v>366</v>
      </c>
    </row>
    <row r="244" spans="2:65" s="1" customFormat="1" x14ac:dyDescent="0.3">
      <c r="B244" s="35"/>
      <c r="C244" s="57"/>
      <c r="D244" s="197" t="s">
        <v>222</v>
      </c>
      <c r="E244" s="57"/>
      <c r="F244" s="198" t="s">
        <v>367</v>
      </c>
      <c r="G244" s="57"/>
      <c r="H244" s="57"/>
      <c r="I244" s="155"/>
      <c r="J244" s="57"/>
      <c r="K244" s="57"/>
      <c r="L244" s="55"/>
      <c r="M244" s="72"/>
      <c r="N244" s="36"/>
      <c r="O244" s="36"/>
      <c r="P244" s="36"/>
      <c r="Q244" s="36"/>
      <c r="R244" s="36"/>
      <c r="S244" s="36"/>
      <c r="T244" s="73"/>
      <c r="AT244" s="18" t="s">
        <v>222</v>
      </c>
      <c r="AU244" s="18" t="s">
        <v>81</v>
      </c>
    </row>
    <row r="245" spans="2:65" s="11" customFormat="1" x14ac:dyDescent="0.3">
      <c r="B245" s="199"/>
      <c r="C245" s="200"/>
      <c r="D245" s="197" t="s">
        <v>224</v>
      </c>
      <c r="E245" s="201" t="s">
        <v>20</v>
      </c>
      <c r="F245" s="202" t="s">
        <v>346</v>
      </c>
      <c r="G245" s="200"/>
      <c r="H245" s="203" t="s">
        <v>20</v>
      </c>
      <c r="I245" s="204"/>
      <c r="J245" s="200"/>
      <c r="K245" s="200"/>
      <c r="L245" s="205"/>
      <c r="M245" s="206"/>
      <c r="N245" s="207"/>
      <c r="O245" s="207"/>
      <c r="P245" s="207"/>
      <c r="Q245" s="207"/>
      <c r="R245" s="207"/>
      <c r="S245" s="207"/>
      <c r="T245" s="208"/>
      <c r="AT245" s="209" t="s">
        <v>224</v>
      </c>
      <c r="AU245" s="209" t="s">
        <v>81</v>
      </c>
      <c r="AV245" s="11" t="s">
        <v>22</v>
      </c>
      <c r="AW245" s="11" t="s">
        <v>37</v>
      </c>
      <c r="AX245" s="11" t="s">
        <v>73</v>
      </c>
      <c r="AY245" s="209" t="s">
        <v>214</v>
      </c>
    </row>
    <row r="246" spans="2:65" s="12" customFormat="1" x14ac:dyDescent="0.3">
      <c r="B246" s="210"/>
      <c r="C246" s="211"/>
      <c r="D246" s="197" t="s">
        <v>224</v>
      </c>
      <c r="E246" s="212" t="s">
        <v>20</v>
      </c>
      <c r="F246" s="213" t="s">
        <v>368</v>
      </c>
      <c r="G246" s="211"/>
      <c r="H246" s="214">
        <v>5.24</v>
      </c>
      <c r="I246" s="215"/>
      <c r="J246" s="211"/>
      <c r="K246" s="211"/>
      <c r="L246" s="216"/>
      <c r="M246" s="217"/>
      <c r="N246" s="218"/>
      <c r="O246" s="218"/>
      <c r="P246" s="218"/>
      <c r="Q246" s="218"/>
      <c r="R246" s="218"/>
      <c r="S246" s="218"/>
      <c r="T246" s="219"/>
      <c r="AT246" s="220" t="s">
        <v>224</v>
      </c>
      <c r="AU246" s="220" t="s">
        <v>81</v>
      </c>
      <c r="AV246" s="12" t="s">
        <v>81</v>
      </c>
      <c r="AW246" s="12" t="s">
        <v>37</v>
      </c>
      <c r="AX246" s="12" t="s">
        <v>73</v>
      </c>
      <c r="AY246" s="220" t="s">
        <v>214</v>
      </c>
    </row>
    <row r="247" spans="2:65" s="13" customFormat="1" x14ac:dyDescent="0.3">
      <c r="B247" s="221"/>
      <c r="C247" s="222"/>
      <c r="D247" s="223" t="s">
        <v>224</v>
      </c>
      <c r="E247" s="224" t="s">
        <v>20</v>
      </c>
      <c r="F247" s="225" t="s">
        <v>228</v>
      </c>
      <c r="G247" s="222"/>
      <c r="H247" s="226">
        <v>5.24</v>
      </c>
      <c r="I247" s="227"/>
      <c r="J247" s="222"/>
      <c r="K247" s="222"/>
      <c r="L247" s="228"/>
      <c r="M247" s="229"/>
      <c r="N247" s="230"/>
      <c r="O247" s="230"/>
      <c r="P247" s="230"/>
      <c r="Q247" s="230"/>
      <c r="R247" s="230"/>
      <c r="S247" s="230"/>
      <c r="T247" s="231"/>
      <c r="AT247" s="232" t="s">
        <v>224</v>
      </c>
      <c r="AU247" s="232" t="s">
        <v>81</v>
      </c>
      <c r="AV247" s="13" t="s">
        <v>220</v>
      </c>
      <c r="AW247" s="13" t="s">
        <v>37</v>
      </c>
      <c r="AX247" s="13" t="s">
        <v>22</v>
      </c>
      <c r="AY247" s="232" t="s">
        <v>214</v>
      </c>
    </row>
    <row r="248" spans="2:65" s="1" customFormat="1" ht="22.5" customHeight="1" x14ac:dyDescent="0.3">
      <c r="B248" s="35"/>
      <c r="C248" s="185" t="s">
        <v>369</v>
      </c>
      <c r="D248" s="185" t="s">
        <v>216</v>
      </c>
      <c r="E248" s="186" t="s">
        <v>370</v>
      </c>
      <c r="F248" s="187" t="s">
        <v>371</v>
      </c>
      <c r="G248" s="188" t="s">
        <v>150</v>
      </c>
      <c r="H248" s="189">
        <v>20.92</v>
      </c>
      <c r="I248" s="190"/>
      <c r="J248" s="191">
        <f>ROUND(I248*H248,2)</f>
        <v>0</v>
      </c>
      <c r="K248" s="187" t="s">
        <v>219</v>
      </c>
      <c r="L248" s="55"/>
      <c r="M248" s="192" t="s">
        <v>20</v>
      </c>
      <c r="N248" s="193" t="s">
        <v>44</v>
      </c>
      <c r="O248" s="36"/>
      <c r="P248" s="194">
        <f>O248*H248</f>
        <v>0</v>
      </c>
      <c r="Q248" s="194">
        <v>2.0000000000000001E-4</v>
      </c>
      <c r="R248" s="194">
        <f>Q248*H248</f>
        <v>4.1840000000000002E-3</v>
      </c>
      <c r="S248" s="194">
        <v>0</v>
      </c>
      <c r="T248" s="195">
        <f>S248*H248</f>
        <v>0</v>
      </c>
      <c r="AR248" s="18" t="s">
        <v>220</v>
      </c>
      <c r="AT248" s="18" t="s">
        <v>216</v>
      </c>
      <c r="AU248" s="18" t="s">
        <v>81</v>
      </c>
      <c r="AY248" s="18" t="s">
        <v>214</v>
      </c>
      <c r="BE248" s="196">
        <f>IF(N248="základní",J248,0)</f>
        <v>0</v>
      </c>
      <c r="BF248" s="196">
        <f>IF(N248="snížená",J248,0)</f>
        <v>0</v>
      </c>
      <c r="BG248" s="196">
        <f>IF(N248="zákl. přenesená",J248,0)</f>
        <v>0</v>
      </c>
      <c r="BH248" s="196">
        <f>IF(N248="sníž. přenesená",J248,0)</f>
        <v>0</v>
      </c>
      <c r="BI248" s="196">
        <f>IF(N248="nulová",J248,0)</f>
        <v>0</v>
      </c>
      <c r="BJ248" s="18" t="s">
        <v>22</v>
      </c>
      <c r="BK248" s="196">
        <f>ROUND(I248*H248,2)</f>
        <v>0</v>
      </c>
      <c r="BL248" s="18" t="s">
        <v>220</v>
      </c>
      <c r="BM248" s="18" t="s">
        <v>372</v>
      </c>
    </row>
    <row r="249" spans="2:65" s="1" customFormat="1" x14ac:dyDescent="0.3">
      <c r="B249" s="35"/>
      <c r="C249" s="57"/>
      <c r="D249" s="197" t="s">
        <v>222</v>
      </c>
      <c r="E249" s="57"/>
      <c r="F249" s="198" t="s">
        <v>373</v>
      </c>
      <c r="G249" s="57"/>
      <c r="H249" s="57"/>
      <c r="I249" s="155"/>
      <c r="J249" s="57"/>
      <c r="K249" s="57"/>
      <c r="L249" s="55"/>
      <c r="M249" s="72"/>
      <c r="N249" s="36"/>
      <c r="O249" s="36"/>
      <c r="P249" s="36"/>
      <c r="Q249" s="36"/>
      <c r="R249" s="36"/>
      <c r="S249" s="36"/>
      <c r="T249" s="73"/>
      <c r="AT249" s="18" t="s">
        <v>222</v>
      </c>
      <c r="AU249" s="18" t="s">
        <v>81</v>
      </c>
    </row>
    <row r="250" spans="2:65" s="11" customFormat="1" x14ac:dyDescent="0.3">
      <c r="B250" s="199"/>
      <c r="C250" s="200"/>
      <c r="D250" s="197" t="s">
        <v>224</v>
      </c>
      <c r="E250" s="201" t="s">
        <v>20</v>
      </c>
      <c r="F250" s="202" t="s">
        <v>346</v>
      </c>
      <c r="G250" s="200"/>
      <c r="H250" s="203" t="s">
        <v>20</v>
      </c>
      <c r="I250" s="204"/>
      <c r="J250" s="200"/>
      <c r="K250" s="200"/>
      <c r="L250" s="205"/>
      <c r="M250" s="206"/>
      <c r="N250" s="207"/>
      <c r="O250" s="207"/>
      <c r="P250" s="207"/>
      <c r="Q250" s="207"/>
      <c r="R250" s="207"/>
      <c r="S250" s="207"/>
      <c r="T250" s="208"/>
      <c r="AT250" s="209" t="s">
        <v>224</v>
      </c>
      <c r="AU250" s="209" t="s">
        <v>81</v>
      </c>
      <c r="AV250" s="11" t="s">
        <v>22</v>
      </c>
      <c r="AW250" s="11" t="s">
        <v>37</v>
      </c>
      <c r="AX250" s="11" t="s">
        <v>73</v>
      </c>
      <c r="AY250" s="209" t="s">
        <v>214</v>
      </c>
    </row>
    <row r="251" spans="2:65" s="12" customFormat="1" x14ac:dyDescent="0.3">
      <c r="B251" s="210"/>
      <c r="C251" s="211"/>
      <c r="D251" s="197" t="s">
        <v>224</v>
      </c>
      <c r="E251" s="212" t="s">
        <v>20</v>
      </c>
      <c r="F251" s="213" t="s">
        <v>374</v>
      </c>
      <c r="G251" s="211"/>
      <c r="H251" s="214">
        <v>15.72</v>
      </c>
      <c r="I251" s="215"/>
      <c r="J251" s="211"/>
      <c r="K251" s="211"/>
      <c r="L251" s="216"/>
      <c r="M251" s="217"/>
      <c r="N251" s="218"/>
      <c r="O251" s="218"/>
      <c r="P251" s="218"/>
      <c r="Q251" s="218"/>
      <c r="R251" s="218"/>
      <c r="S251" s="218"/>
      <c r="T251" s="219"/>
      <c r="AT251" s="220" t="s">
        <v>224</v>
      </c>
      <c r="AU251" s="220" t="s">
        <v>81</v>
      </c>
      <c r="AV251" s="12" t="s">
        <v>81</v>
      </c>
      <c r="AW251" s="12" t="s">
        <v>37</v>
      </c>
      <c r="AX251" s="12" t="s">
        <v>73</v>
      </c>
      <c r="AY251" s="220" t="s">
        <v>214</v>
      </c>
    </row>
    <row r="252" spans="2:65" s="11" customFormat="1" x14ac:dyDescent="0.3">
      <c r="B252" s="199"/>
      <c r="C252" s="200"/>
      <c r="D252" s="197" t="s">
        <v>224</v>
      </c>
      <c r="E252" s="201" t="s">
        <v>20</v>
      </c>
      <c r="F252" s="202" t="s">
        <v>339</v>
      </c>
      <c r="G252" s="200"/>
      <c r="H252" s="203" t="s">
        <v>20</v>
      </c>
      <c r="I252" s="204"/>
      <c r="J252" s="200"/>
      <c r="K252" s="200"/>
      <c r="L252" s="205"/>
      <c r="M252" s="206"/>
      <c r="N252" s="207"/>
      <c r="O252" s="207"/>
      <c r="P252" s="207"/>
      <c r="Q252" s="207"/>
      <c r="R252" s="207"/>
      <c r="S252" s="207"/>
      <c r="T252" s="208"/>
      <c r="AT252" s="209" t="s">
        <v>224</v>
      </c>
      <c r="AU252" s="209" t="s">
        <v>81</v>
      </c>
      <c r="AV252" s="11" t="s">
        <v>22</v>
      </c>
      <c r="AW252" s="11" t="s">
        <v>37</v>
      </c>
      <c r="AX252" s="11" t="s">
        <v>73</v>
      </c>
      <c r="AY252" s="209" t="s">
        <v>214</v>
      </c>
    </row>
    <row r="253" spans="2:65" s="12" customFormat="1" x14ac:dyDescent="0.3">
      <c r="B253" s="210"/>
      <c r="C253" s="211"/>
      <c r="D253" s="197" t="s">
        <v>224</v>
      </c>
      <c r="E253" s="212" t="s">
        <v>20</v>
      </c>
      <c r="F253" s="213" t="s">
        <v>375</v>
      </c>
      <c r="G253" s="211"/>
      <c r="H253" s="214">
        <v>5.2</v>
      </c>
      <c r="I253" s="215"/>
      <c r="J253" s="211"/>
      <c r="K253" s="211"/>
      <c r="L253" s="216"/>
      <c r="M253" s="217"/>
      <c r="N253" s="218"/>
      <c r="O253" s="218"/>
      <c r="P253" s="218"/>
      <c r="Q253" s="218"/>
      <c r="R253" s="218"/>
      <c r="S253" s="218"/>
      <c r="T253" s="219"/>
      <c r="AT253" s="220" t="s">
        <v>224</v>
      </c>
      <c r="AU253" s="220" t="s">
        <v>81</v>
      </c>
      <c r="AV253" s="12" t="s">
        <v>81</v>
      </c>
      <c r="AW253" s="12" t="s">
        <v>37</v>
      </c>
      <c r="AX253" s="12" t="s">
        <v>73</v>
      </c>
      <c r="AY253" s="220" t="s">
        <v>214</v>
      </c>
    </row>
    <row r="254" spans="2:65" s="13" customFormat="1" x14ac:dyDescent="0.3">
      <c r="B254" s="221"/>
      <c r="C254" s="222"/>
      <c r="D254" s="223" t="s">
        <v>224</v>
      </c>
      <c r="E254" s="224" t="s">
        <v>20</v>
      </c>
      <c r="F254" s="225" t="s">
        <v>228</v>
      </c>
      <c r="G254" s="222"/>
      <c r="H254" s="226">
        <v>20.92</v>
      </c>
      <c r="I254" s="227"/>
      <c r="J254" s="222"/>
      <c r="K254" s="222"/>
      <c r="L254" s="228"/>
      <c r="M254" s="229"/>
      <c r="N254" s="230"/>
      <c r="O254" s="230"/>
      <c r="P254" s="230"/>
      <c r="Q254" s="230"/>
      <c r="R254" s="230"/>
      <c r="S254" s="230"/>
      <c r="T254" s="231"/>
      <c r="AT254" s="232" t="s">
        <v>224</v>
      </c>
      <c r="AU254" s="232" t="s">
        <v>81</v>
      </c>
      <c r="AV254" s="13" t="s">
        <v>220</v>
      </c>
      <c r="AW254" s="13" t="s">
        <v>37</v>
      </c>
      <c r="AX254" s="13" t="s">
        <v>22</v>
      </c>
      <c r="AY254" s="232" t="s">
        <v>214</v>
      </c>
    </row>
    <row r="255" spans="2:65" s="1" customFormat="1" ht="31.5" customHeight="1" x14ac:dyDescent="0.3">
      <c r="B255" s="35"/>
      <c r="C255" s="185" t="s">
        <v>376</v>
      </c>
      <c r="D255" s="185" t="s">
        <v>216</v>
      </c>
      <c r="E255" s="186" t="s">
        <v>377</v>
      </c>
      <c r="F255" s="187" t="s">
        <v>378</v>
      </c>
      <c r="G255" s="188" t="s">
        <v>109</v>
      </c>
      <c r="H255" s="189">
        <v>0.85499999999999998</v>
      </c>
      <c r="I255" s="190"/>
      <c r="J255" s="191">
        <f>ROUND(I255*H255,2)</f>
        <v>0</v>
      </c>
      <c r="K255" s="187" t="s">
        <v>219</v>
      </c>
      <c r="L255" s="55"/>
      <c r="M255" s="192" t="s">
        <v>20</v>
      </c>
      <c r="N255" s="193" t="s">
        <v>44</v>
      </c>
      <c r="O255" s="36"/>
      <c r="P255" s="194">
        <f>O255*H255</f>
        <v>0</v>
      </c>
      <c r="Q255" s="194">
        <v>8.48E-2</v>
      </c>
      <c r="R255" s="194">
        <f>Q255*H255</f>
        <v>7.2503999999999999E-2</v>
      </c>
      <c r="S255" s="194">
        <v>0</v>
      </c>
      <c r="T255" s="195">
        <f>S255*H255</f>
        <v>0</v>
      </c>
      <c r="AR255" s="18" t="s">
        <v>220</v>
      </c>
      <c r="AT255" s="18" t="s">
        <v>216</v>
      </c>
      <c r="AU255" s="18" t="s">
        <v>81</v>
      </c>
      <c r="AY255" s="18" t="s">
        <v>214</v>
      </c>
      <c r="BE255" s="196">
        <f>IF(N255="základní",J255,0)</f>
        <v>0</v>
      </c>
      <c r="BF255" s="196">
        <f>IF(N255="snížená",J255,0)</f>
        <v>0</v>
      </c>
      <c r="BG255" s="196">
        <f>IF(N255="zákl. přenesená",J255,0)</f>
        <v>0</v>
      </c>
      <c r="BH255" s="196">
        <f>IF(N255="sníž. přenesená",J255,0)</f>
        <v>0</v>
      </c>
      <c r="BI255" s="196">
        <f>IF(N255="nulová",J255,0)</f>
        <v>0</v>
      </c>
      <c r="BJ255" s="18" t="s">
        <v>22</v>
      </c>
      <c r="BK255" s="196">
        <f>ROUND(I255*H255,2)</f>
        <v>0</v>
      </c>
      <c r="BL255" s="18" t="s">
        <v>220</v>
      </c>
      <c r="BM255" s="18" t="s">
        <v>379</v>
      </c>
    </row>
    <row r="256" spans="2:65" s="1" customFormat="1" ht="24" x14ac:dyDescent="0.3">
      <c r="B256" s="35"/>
      <c r="C256" s="57"/>
      <c r="D256" s="197" t="s">
        <v>222</v>
      </c>
      <c r="E256" s="57"/>
      <c r="F256" s="198" t="s">
        <v>380</v>
      </c>
      <c r="G256" s="57"/>
      <c r="H256" s="57"/>
      <c r="I256" s="155"/>
      <c r="J256" s="57"/>
      <c r="K256" s="57"/>
      <c r="L256" s="55"/>
      <c r="M256" s="72"/>
      <c r="N256" s="36"/>
      <c r="O256" s="36"/>
      <c r="P256" s="36"/>
      <c r="Q256" s="36"/>
      <c r="R256" s="36"/>
      <c r="S256" s="36"/>
      <c r="T256" s="73"/>
      <c r="AT256" s="18" t="s">
        <v>222</v>
      </c>
      <c r="AU256" s="18" t="s">
        <v>81</v>
      </c>
    </row>
    <row r="257" spans="2:65" s="11" customFormat="1" x14ac:dyDescent="0.3">
      <c r="B257" s="199"/>
      <c r="C257" s="200"/>
      <c r="D257" s="197" t="s">
        <v>224</v>
      </c>
      <c r="E257" s="201" t="s">
        <v>20</v>
      </c>
      <c r="F257" s="202" t="s">
        <v>381</v>
      </c>
      <c r="G257" s="200"/>
      <c r="H257" s="203" t="s">
        <v>20</v>
      </c>
      <c r="I257" s="204"/>
      <c r="J257" s="200"/>
      <c r="K257" s="200"/>
      <c r="L257" s="205"/>
      <c r="M257" s="206"/>
      <c r="N257" s="207"/>
      <c r="O257" s="207"/>
      <c r="P257" s="207"/>
      <c r="Q257" s="207"/>
      <c r="R257" s="207"/>
      <c r="S257" s="207"/>
      <c r="T257" s="208"/>
      <c r="AT257" s="209" t="s">
        <v>224</v>
      </c>
      <c r="AU257" s="209" t="s">
        <v>81</v>
      </c>
      <c r="AV257" s="11" t="s">
        <v>22</v>
      </c>
      <c r="AW257" s="11" t="s">
        <v>37</v>
      </c>
      <c r="AX257" s="11" t="s">
        <v>73</v>
      </c>
      <c r="AY257" s="209" t="s">
        <v>214</v>
      </c>
    </row>
    <row r="258" spans="2:65" s="11" customFormat="1" x14ac:dyDescent="0.3">
      <c r="B258" s="199"/>
      <c r="C258" s="200"/>
      <c r="D258" s="197" t="s">
        <v>224</v>
      </c>
      <c r="E258" s="201" t="s">
        <v>20</v>
      </c>
      <c r="F258" s="202" t="s">
        <v>346</v>
      </c>
      <c r="G258" s="200"/>
      <c r="H258" s="203" t="s">
        <v>20</v>
      </c>
      <c r="I258" s="204"/>
      <c r="J258" s="200"/>
      <c r="K258" s="200"/>
      <c r="L258" s="205"/>
      <c r="M258" s="206"/>
      <c r="N258" s="207"/>
      <c r="O258" s="207"/>
      <c r="P258" s="207"/>
      <c r="Q258" s="207"/>
      <c r="R258" s="207"/>
      <c r="S258" s="207"/>
      <c r="T258" s="208"/>
      <c r="AT258" s="209" t="s">
        <v>224</v>
      </c>
      <c r="AU258" s="209" t="s">
        <v>81</v>
      </c>
      <c r="AV258" s="11" t="s">
        <v>22</v>
      </c>
      <c r="AW258" s="11" t="s">
        <v>37</v>
      </c>
      <c r="AX258" s="11" t="s">
        <v>73</v>
      </c>
      <c r="AY258" s="209" t="s">
        <v>214</v>
      </c>
    </row>
    <row r="259" spans="2:65" s="12" customFormat="1" x14ac:dyDescent="0.3">
      <c r="B259" s="210"/>
      <c r="C259" s="211"/>
      <c r="D259" s="197" t="s">
        <v>224</v>
      </c>
      <c r="E259" s="212" t="s">
        <v>20</v>
      </c>
      <c r="F259" s="213" t="s">
        <v>382</v>
      </c>
      <c r="G259" s="211"/>
      <c r="H259" s="214">
        <v>0.67500000000000004</v>
      </c>
      <c r="I259" s="215"/>
      <c r="J259" s="211"/>
      <c r="K259" s="211"/>
      <c r="L259" s="216"/>
      <c r="M259" s="217"/>
      <c r="N259" s="218"/>
      <c r="O259" s="218"/>
      <c r="P259" s="218"/>
      <c r="Q259" s="218"/>
      <c r="R259" s="218"/>
      <c r="S259" s="218"/>
      <c r="T259" s="219"/>
      <c r="AT259" s="220" t="s">
        <v>224</v>
      </c>
      <c r="AU259" s="220" t="s">
        <v>81</v>
      </c>
      <c r="AV259" s="12" t="s">
        <v>81</v>
      </c>
      <c r="AW259" s="12" t="s">
        <v>37</v>
      </c>
      <c r="AX259" s="12" t="s">
        <v>73</v>
      </c>
      <c r="AY259" s="220" t="s">
        <v>214</v>
      </c>
    </row>
    <row r="260" spans="2:65" s="12" customFormat="1" x14ac:dyDescent="0.3">
      <c r="B260" s="210"/>
      <c r="C260" s="211"/>
      <c r="D260" s="197" t="s">
        <v>224</v>
      </c>
      <c r="E260" s="212" t="s">
        <v>20</v>
      </c>
      <c r="F260" s="213" t="s">
        <v>383</v>
      </c>
      <c r="G260" s="211"/>
      <c r="H260" s="214">
        <v>0.18</v>
      </c>
      <c r="I260" s="215"/>
      <c r="J260" s="211"/>
      <c r="K260" s="211"/>
      <c r="L260" s="216"/>
      <c r="M260" s="217"/>
      <c r="N260" s="218"/>
      <c r="O260" s="218"/>
      <c r="P260" s="218"/>
      <c r="Q260" s="218"/>
      <c r="R260" s="218"/>
      <c r="S260" s="218"/>
      <c r="T260" s="219"/>
      <c r="AT260" s="220" t="s">
        <v>224</v>
      </c>
      <c r="AU260" s="220" t="s">
        <v>81</v>
      </c>
      <c r="AV260" s="12" t="s">
        <v>81</v>
      </c>
      <c r="AW260" s="12" t="s">
        <v>37</v>
      </c>
      <c r="AX260" s="12" t="s">
        <v>73</v>
      </c>
      <c r="AY260" s="220" t="s">
        <v>214</v>
      </c>
    </row>
    <row r="261" spans="2:65" s="13" customFormat="1" x14ac:dyDescent="0.3">
      <c r="B261" s="221"/>
      <c r="C261" s="222"/>
      <c r="D261" s="223" t="s">
        <v>224</v>
      </c>
      <c r="E261" s="224" t="s">
        <v>20</v>
      </c>
      <c r="F261" s="225" t="s">
        <v>228</v>
      </c>
      <c r="G261" s="222"/>
      <c r="H261" s="226">
        <v>0.85499999999999998</v>
      </c>
      <c r="I261" s="227"/>
      <c r="J261" s="222"/>
      <c r="K261" s="222"/>
      <c r="L261" s="228"/>
      <c r="M261" s="229"/>
      <c r="N261" s="230"/>
      <c r="O261" s="230"/>
      <c r="P261" s="230"/>
      <c r="Q261" s="230"/>
      <c r="R261" s="230"/>
      <c r="S261" s="230"/>
      <c r="T261" s="231"/>
      <c r="AT261" s="232" t="s">
        <v>224</v>
      </c>
      <c r="AU261" s="232" t="s">
        <v>81</v>
      </c>
      <c r="AV261" s="13" t="s">
        <v>220</v>
      </c>
      <c r="AW261" s="13" t="s">
        <v>37</v>
      </c>
      <c r="AX261" s="13" t="s">
        <v>22</v>
      </c>
      <c r="AY261" s="232" t="s">
        <v>214</v>
      </c>
    </row>
    <row r="262" spans="2:65" s="1" customFormat="1" ht="31.5" customHeight="1" x14ac:dyDescent="0.3">
      <c r="B262" s="35"/>
      <c r="C262" s="185" t="s">
        <v>384</v>
      </c>
      <c r="D262" s="185" t="s">
        <v>216</v>
      </c>
      <c r="E262" s="186" t="s">
        <v>385</v>
      </c>
      <c r="F262" s="187" t="s">
        <v>386</v>
      </c>
      <c r="G262" s="188" t="s">
        <v>109</v>
      </c>
      <c r="H262" s="189">
        <v>7.41</v>
      </c>
      <c r="I262" s="190"/>
      <c r="J262" s="191">
        <f>ROUND(I262*H262,2)</f>
        <v>0</v>
      </c>
      <c r="K262" s="187" t="s">
        <v>219</v>
      </c>
      <c r="L262" s="55"/>
      <c r="M262" s="192" t="s">
        <v>20</v>
      </c>
      <c r="N262" s="193" t="s">
        <v>44</v>
      </c>
      <c r="O262" s="36"/>
      <c r="P262" s="194">
        <f>O262*H262</f>
        <v>0</v>
      </c>
      <c r="Q262" s="194">
        <v>4.1500000000000002E-2</v>
      </c>
      <c r="R262" s="194">
        <f>Q262*H262</f>
        <v>0.30751500000000004</v>
      </c>
      <c r="S262" s="194">
        <v>0</v>
      </c>
      <c r="T262" s="195">
        <f>S262*H262</f>
        <v>0</v>
      </c>
      <c r="AR262" s="18" t="s">
        <v>220</v>
      </c>
      <c r="AT262" s="18" t="s">
        <v>216</v>
      </c>
      <c r="AU262" s="18" t="s">
        <v>81</v>
      </c>
      <c r="AY262" s="18" t="s">
        <v>214</v>
      </c>
      <c r="BE262" s="196">
        <f>IF(N262="základní",J262,0)</f>
        <v>0</v>
      </c>
      <c r="BF262" s="196">
        <f>IF(N262="snížená",J262,0)</f>
        <v>0</v>
      </c>
      <c r="BG262" s="196">
        <f>IF(N262="zákl. přenesená",J262,0)</f>
        <v>0</v>
      </c>
      <c r="BH262" s="196">
        <f>IF(N262="sníž. přenesená",J262,0)</f>
        <v>0</v>
      </c>
      <c r="BI262" s="196">
        <f>IF(N262="nulová",J262,0)</f>
        <v>0</v>
      </c>
      <c r="BJ262" s="18" t="s">
        <v>22</v>
      </c>
      <c r="BK262" s="196">
        <f>ROUND(I262*H262,2)</f>
        <v>0</v>
      </c>
      <c r="BL262" s="18" t="s">
        <v>220</v>
      </c>
      <c r="BM262" s="18" t="s">
        <v>387</v>
      </c>
    </row>
    <row r="263" spans="2:65" s="1" customFormat="1" ht="24" x14ac:dyDescent="0.3">
      <c r="B263" s="35"/>
      <c r="C263" s="57"/>
      <c r="D263" s="197" t="s">
        <v>222</v>
      </c>
      <c r="E263" s="57"/>
      <c r="F263" s="198" t="s">
        <v>388</v>
      </c>
      <c r="G263" s="57"/>
      <c r="H263" s="57"/>
      <c r="I263" s="155"/>
      <c r="J263" s="57"/>
      <c r="K263" s="57"/>
      <c r="L263" s="55"/>
      <c r="M263" s="72"/>
      <c r="N263" s="36"/>
      <c r="O263" s="36"/>
      <c r="P263" s="36"/>
      <c r="Q263" s="36"/>
      <c r="R263" s="36"/>
      <c r="S263" s="36"/>
      <c r="T263" s="73"/>
      <c r="AT263" s="18" t="s">
        <v>222</v>
      </c>
      <c r="AU263" s="18" t="s">
        <v>81</v>
      </c>
    </row>
    <row r="264" spans="2:65" s="11" customFormat="1" x14ac:dyDescent="0.3">
      <c r="B264" s="199"/>
      <c r="C264" s="200"/>
      <c r="D264" s="197" t="s">
        <v>224</v>
      </c>
      <c r="E264" s="201" t="s">
        <v>20</v>
      </c>
      <c r="F264" s="202" t="s">
        <v>339</v>
      </c>
      <c r="G264" s="200"/>
      <c r="H264" s="203" t="s">
        <v>20</v>
      </c>
      <c r="I264" s="204"/>
      <c r="J264" s="200"/>
      <c r="K264" s="200"/>
      <c r="L264" s="205"/>
      <c r="M264" s="206"/>
      <c r="N264" s="207"/>
      <c r="O264" s="207"/>
      <c r="P264" s="207"/>
      <c r="Q264" s="207"/>
      <c r="R264" s="207"/>
      <c r="S264" s="207"/>
      <c r="T264" s="208"/>
      <c r="AT264" s="209" t="s">
        <v>224</v>
      </c>
      <c r="AU264" s="209" t="s">
        <v>81</v>
      </c>
      <c r="AV264" s="11" t="s">
        <v>22</v>
      </c>
      <c r="AW264" s="11" t="s">
        <v>37</v>
      </c>
      <c r="AX264" s="11" t="s">
        <v>73</v>
      </c>
      <c r="AY264" s="209" t="s">
        <v>214</v>
      </c>
    </row>
    <row r="265" spans="2:65" s="12" customFormat="1" x14ac:dyDescent="0.3">
      <c r="B265" s="210"/>
      <c r="C265" s="211"/>
      <c r="D265" s="197" t="s">
        <v>224</v>
      </c>
      <c r="E265" s="212" t="s">
        <v>20</v>
      </c>
      <c r="F265" s="213" t="s">
        <v>389</v>
      </c>
      <c r="G265" s="211"/>
      <c r="H265" s="214">
        <v>7.41</v>
      </c>
      <c r="I265" s="215"/>
      <c r="J265" s="211"/>
      <c r="K265" s="211"/>
      <c r="L265" s="216"/>
      <c r="M265" s="217"/>
      <c r="N265" s="218"/>
      <c r="O265" s="218"/>
      <c r="P265" s="218"/>
      <c r="Q265" s="218"/>
      <c r="R265" s="218"/>
      <c r="S265" s="218"/>
      <c r="T265" s="219"/>
      <c r="AT265" s="220" t="s">
        <v>224</v>
      </c>
      <c r="AU265" s="220" t="s">
        <v>81</v>
      </c>
      <c r="AV265" s="12" t="s">
        <v>81</v>
      </c>
      <c r="AW265" s="12" t="s">
        <v>37</v>
      </c>
      <c r="AX265" s="12" t="s">
        <v>73</v>
      </c>
      <c r="AY265" s="220" t="s">
        <v>214</v>
      </c>
    </row>
    <row r="266" spans="2:65" s="13" customFormat="1" x14ac:dyDescent="0.3">
      <c r="B266" s="221"/>
      <c r="C266" s="222"/>
      <c r="D266" s="223" t="s">
        <v>224</v>
      </c>
      <c r="E266" s="224" t="s">
        <v>20</v>
      </c>
      <c r="F266" s="225" t="s">
        <v>228</v>
      </c>
      <c r="G266" s="222"/>
      <c r="H266" s="226">
        <v>7.41</v>
      </c>
      <c r="I266" s="227"/>
      <c r="J266" s="222"/>
      <c r="K266" s="222"/>
      <c r="L266" s="228"/>
      <c r="M266" s="229"/>
      <c r="N266" s="230"/>
      <c r="O266" s="230"/>
      <c r="P266" s="230"/>
      <c r="Q266" s="230"/>
      <c r="R266" s="230"/>
      <c r="S266" s="230"/>
      <c r="T266" s="231"/>
      <c r="AT266" s="232" t="s">
        <v>224</v>
      </c>
      <c r="AU266" s="232" t="s">
        <v>81</v>
      </c>
      <c r="AV266" s="13" t="s">
        <v>220</v>
      </c>
      <c r="AW266" s="13" t="s">
        <v>37</v>
      </c>
      <c r="AX266" s="13" t="s">
        <v>22</v>
      </c>
      <c r="AY266" s="232" t="s">
        <v>214</v>
      </c>
    </row>
    <row r="267" spans="2:65" s="1" customFormat="1" ht="31.5" customHeight="1" x14ac:dyDescent="0.3">
      <c r="B267" s="35"/>
      <c r="C267" s="185" t="s">
        <v>390</v>
      </c>
      <c r="D267" s="185" t="s">
        <v>216</v>
      </c>
      <c r="E267" s="186" t="s">
        <v>391</v>
      </c>
      <c r="F267" s="187" t="s">
        <v>392</v>
      </c>
      <c r="G267" s="188" t="s">
        <v>109</v>
      </c>
      <c r="H267" s="189">
        <v>32.945</v>
      </c>
      <c r="I267" s="190"/>
      <c r="J267" s="191">
        <f>ROUND(I267*H267,2)</f>
        <v>0</v>
      </c>
      <c r="K267" s="187" t="s">
        <v>219</v>
      </c>
      <c r="L267" s="55"/>
      <c r="M267" s="192" t="s">
        <v>20</v>
      </c>
      <c r="N267" s="193" t="s">
        <v>44</v>
      </c>
      <c r="O267" s="36"/>
      <c r="P267" s="194">
        <f>O267*H267</f>
        <v>0</v>
      </c>
      <c r="Q267" s="194">
        <v>7.2620000000000004E-2</v>
      </c>
      <c r="R267" s="194">
        <f>Q267*H267</f>
        <v>2.3924659000000004</v>
      </c>
      <c r="S267" s="194">
        <v>0</v>
      </c>
      <c r="T267" s="195">
        <f>S267*H267</f>
        <v>0</v>
      </c>
      <c r="AR267" s="18" t="s">
        <v>220</v>
      </c>
      <c r="AT267" s="18" t="s">
        <v>216</v>
      </c>
      <c r="AU267" s="18" t="s">
        <v>81</v>
      </c>
      <c r="AY267" s="18" t="s">
        <v>214</v>
      </c>
      <c r="BE267" s="196">
        <f>IF(N267="základní",J267,0)</f>
        <v>0</v>
      </c>
      <c r="BF267" s="196">
        <f>IF(N267="snížená",J267,0)</f>
        <v>0</v>
      </c>
      <c r="BG267" s="196">
        <f>IF(N267="zákl. přenesená",J267,0)</f>
        <v>0</v>
      </c>
      <c r="BH267" s="196">
        <f>IF(N267="sníž. přenesená",J267,0)</f>
        <v>0</v>
      </c>
      <c r="BI267" s="196">
        <f>IF(N267="nulová",J267,0)</f>
        <v>0</v>
      </c>
      <c r="BJ267" s="18" t="s">
        <v>22</v>
      </c>
      <c r="BK267" s="196">
        <f>ROUND(I267*H267,2)</f>
        <v>0</v>
      </c>
      <c r="BL267" s="18" t="s">
        <v>220</v>
      </c>
      <c r="BM267" s="18" t="s">
        <v>393</v>
      </c>
    </row>
    <row r="268" spans="2:65" s="1" customFormat="1" ht="24" x14ac:dyDescent="0.3">
      <c r="B268" s="35"/>
      <c r="C268" s="57"/>
      <c r="D268" s="197" t="s">
        <v>222</v>
      </c>
      <c r="E268" s="57"/>
      <c r="F268" s="198" t="s">
        <v>394</v>
      </c>
      <c r="G268" s="57"/>
      <c r="H268" s="57"/>
      <c r="I268" s="155"/>
      <c r="J268" s="57"/>
      <c r="K268" s="57"/>
      <c r="L268" s="55"/>
      <c r="M268" s="72"/>
      <c r="N268" s="36"/>
      <c r="O268" s="36"/>
      <c r="P268" s="36"/>
      <c r="Q268" s="36"/>
      <c r="R268" s="36"/>
      <c r="S268" s="36"/>
      <c r="T268" s="73"/>
      <c r="AT268" s="18" t="s">
        <v>222</v>
      </c>
      <c r="AU268" s="18" t="s">
        <v>81</v>
      </c>
    </row>
    <row r="269" spans="2:65" s="11" customFormat="1" x14ac:dyDescent="0.3">
      <c r="B269" s="199"/>
      <c r="C269" s="200"/>
      <c r="D269" s="197" t="s">
        <v>224</v>
      </c>
      <c r="E269" s="201" t="s">
        <v>20</v>
      </c>
      <c r="F269" s="202" t="s">
        <v>346</v>
      </c>
      <c r="G269" s="200"/>
      <c r="H269" s="203" t="s">
        <v>20</v>
      </c>
      <c r="I269" s="204"/>
      <c r="J269" s="200"/>
      <c r="K269" s="200"/>
      <c r="L269" s="205"/>
      <c r="M269" s="206"/>
      <c r="N269" s="207"/>
      <c r="O269" s="207"/>
      <c r="P269" s="207"/>
      <c r="Q269" s="207"/>
      <c r="R269" s="207"/>
      <c r="S269" s="207"/>
      <c r="T269" s="208"/>
      <c r="AT269" s="209" t="s">
        <v>224</v>
      </c>
      <c r="AU269" s="209" t="s">
        <v>81</v>
      </c>
      <c r="AV269" s="11" t="s">
        <v>22</v>
      </c>
      <c r="AW269" s="11" t="s">
        <v>37</v>
      </c>
      <c r="AX269" s="11" t="s">
        <v>73</v>
      </c>
      <c r="AY269" s="209" t="s">
        <v>214</v>
      </c>
    </row>
    <row r="270" spans="2:65" s="12" customFormat="1" x14ac:dyDescent="0.3">
      <c r="B270" s="210"/>
      <c r="C270" s="211"/>
      <c r="D270" s="197" t="s">
        <v>224</v>
      </c>
      <c r="E270" s="212" t="s">
        <v>20</v>
      </c>
      <c r="F270" s="213" t="s">
        <v>395</v>
      </c>
      <c r="G270" s="211"/>
      <c r="H270" s="214">
        <v>24.234999999999999</v>
      </c>
      <c r="I270" s="215"/>
      <c r="J270" s="211"/>
      <c r="K270" s="211"/>
      <c r="L270" s="216"/>
      <c r="M270" s="217"/>
      <c r="N270" s="218"/>
      <c r="O270" s="218"/>
      <c r="P270" s="218"/>
      <c r="Q270" s="218"/>
      <c r="R270" s="218"/>
      <c r="S270" s="218"/>
      <c r="T270" s="219"/>
      <c r="AT270" s="220" t="s">
        <v>224</v>
      </c>
      <c r="AU270" s="220" t="s">
        <v>81</v>
      </c>
      <c r="AV270" s="12" t="s">
        <v>81</v>
      </c>
      <c r="AW270" s="12" t="s">
        <v>37</v>
      </c>
      <c r="AX270" s="12" t="s">
        <v>73</v>
      </c>
      <c r="AY270" s="220" t="s">
        <v>214</v>
      </c>
    </row>
    <row r="271" spans="2:65" s="11" customFormat="1" x14ac:dyDescent="0.3">
      <c r="B271" s="199"/>
      <c r="C271" s="200"/>
      <c r="D271" s="197" t="s">
        <v>224</v>
      </c>
      <c r="E271" s="201" t="s">
        <v>20</v>
      </c>
      <c r="F271" s="202" t="s">
        <v>339</v>
      </c>
      <c r="G271" s="200"/>
      <c r="H271" s="203" t="s">
        <v>20</v>
      </c>
      <c r="I271" s="204"/>
      <c r="J271" s="200"/>
      <c r="K271" s="200"/>
      <c r="L271" s="205"/>
      <c r="M271" s="206"/>
      <c r="N271" s="207"/>
      <c r="O271" s="207"/>
      <c r="P271" s="207"/>
      <c r="Q271" s="207"/>
      <c r="R271" s="207"/>
      <c r="S271" s="207"/>
      <c r="T271" s="208"/>
      <c r="AT271" s="209" t="s">
        <v>224</v>
      </c>
      <c r="AU271" s="209" t="s">
        <v>81</v>
      </c>
      <c r="AV271" s="11" t="s">
        <v>22</v>
      </c>
      <c r="AW271" s="11" t="s">
        <v>37</v>
      </c>
      <c r="AX271" s="11" t="s">
        <v>73</v>
      </c>
      <c r="AY271" s="209" t="s">
        <v>214</v>
      </c>
    </row>
    <row r="272" spans="2:65" s="12" customFormat="1" x14ac:dyDescent="0.3">
      <c r="B272" s="210"/>
      <c r="C272" s="211"/>
      <c r="D272" s="197" t="s">
        <v>224</v>
      </c>
      <c r="E272" s="212" t="s">
        <v>20</v>
      </c>
      <c r="F272" s="213" t="s">
        <v>396</v>
      </c>
      <c r="G272" s="211"/>
      <c r="H272" s="214">
        <v>8.7100000000000009</v>
      </c>
      <c r="I272" s="215"/>
      <c r="J272" s="211"/>
      <c r="K272" s="211"/>
      <c r="L272" s="216"/>
      <c r="M272" s="217"/>
      <c r="N272" s="218"/>
      <c r="O272" s="218"/>
      <c r="P272" s="218"/>
      <c r="Q272" s="218"/>
      <c r="R272" s="218"/>
      <c r="S272" s="218"/>
      <c r="T272" s="219"/>
      <c r="AT272" s="220" t="s">
        <v>224</v>
      </c>
      <c r="AU272" s="220" t="s">
        <v>81</v>
      </c>
      <c r="AV272" s="12" t="s">
        <v>81</v>
      </c>
      <c r="AW272" s="12" t="s">
        <v>37</v>
      </c>
      <c r="AX272" s="12" t="s">
        <v>73</v>
      </c>
      <c r="AY272" s="220" t="s">
        <v>214</v>
      </c>
    </row>
    <row r="273" spans="2:65" s="13" customFormat="1" x14ac:dyDescent="0.3">
      <c r="B273" s="221"/>
      <c r="C273" s="222"/>
      <c r="D273" s="223" t="s">
        <v>224</v>
      </c>
      <c r="E273" s="224" t="s">
        <v>20</v>
      </c>
      <c r="F273" s="225" t="s">
        <v>228</v>
      </c>
      <c r="G273" s="222"/>
      <c r="H273" s="226">
        <v>32.945</v>
      </c>
      <c r="I273" s="227"/>
      <c r="J273" s="222"/>
      <c r="K273" s="222"/>
      <c r="L273" s="228"/>
      <c r="M273" s="229"/>
      <c r="N273" s="230"/>
      <c r="O273" s="230"/>
      <c r="P273" s="230"/>
      <c r="Q273" s="230"/>
      <c r="R273" s="230"/>
      <c r="S273" s="230"/>
      <c r="T273" s="231"/>
      <c r="AT273" s="232" t="s">
        <v>224</v>
      </c>
      <c r="AU273" s="232" t="s">
        <v>81</v>
      </c>
      <c r="AV273" s="13" t="s">
        <v>220</v>
      </c>
      <c r="AW273" s="13" t="s">
        <v>37</v>
      </c>
      <c r="AX273" s="13" t="s">
        <v>22</v>
      </c>
      <c r="AY273" s="232" t="s">
        <v>214</v>
      </c>
    </row>
    <row r="274" spans="2:65" s="1" customFormat="1" ht="31.5" customHeight="1" x14ac:dyDescent="0.3">
      <c r="B274" s="35"/>
      <c r="C274" s="185" t="s">
        <v>397</v>
      </c>
      <c r="D274" s="185" t="s">
        <v>216</v>
      </c>
      <c r="E274" s="186" t="s">
        <v>398</v>
      </c>
      <c r="F274" s="187" t="s">
        <v>399</v>
      </c>
      <c r="G274" s="188" t="s">
        <v>109</v>
      </c>
      <c r="H274" s="189">
        <v>3.2</v>
      </c>
      <c r="I274" s="190"/>
      <c r="J274" s="191">
        <f>ROUND(I274*H274,2)</f>
        <v>0</v>
      </c>
      <c r="K274" s="187" t="s">
        <v>20</v>
      </c>
      <c r="L274" s="55"/>
      <c r="M274" s="192" t="s">
        <v>20</v>
      </c>
      <c r="N274" s="193" t="s">
        <v>44</v>
      </c>
      <c r="O274" s="36"/>
      <c r="P274" s="194">
        <f>O274*H274</f>
        <v>0</v>
      </c>
      <c r="Q274" s="194">
        <v>0.15554000000000001</v>
      </c>
      <c r="R274" s="194">
        <f>Q274*H274</f>
        <v>0.49772800000000006</v>
      </c>
      <c r="S274" s="194">
        <v>0</v>
      </c>
      <c r="T274" s="195">
        <f>S274*H274</f>
        <v>0</v>
      </c>
      <c r="AR274" s="18" t="s">
        <v>220</v>
      </c>
      <c r="AT274" s="18" t="s">
        <v>216</v>
      </c>
      <c r="AU274" s="18" t="s">
        <v>81</v>
      </c>
      <c r="AY274" s="18" t="s">
        <v>214</v>
      </c>
      <c r="BE274" s="196">
        <f>IF(N274="základní",J274,0)</f>
        <v>0</v>
      </c>
      <c r="BF274" s="196">
        <f>IF(N274="snížená",J274,0)</f>
        <v>0</v>
      </c>
      <c r="BG274" s="196">
        <f>IF(N274="zákl. přenesená",J274,0)</f>
        <v>0</v>
      </c>
      <c r="BH274" s="196">
        <f>IF(N274="sníž. přenesená",J274,0)</f>
        <v>0</v>
      </c>
      <c r="BI274" s="196">
        <f>IF(N274="nulová",J274,0)</f>
        <v>0</v>
      </c>
      <c r="BJ274" s="18" t="s">
        <v>22</v>
      </c>
      <c r="BK274" s="196">
        <f>ROUND(I274*H274,2)</f>
        <v>0</v>
      </c>
      <c r="BL274" s="18" t="s">
        <v>220</v>
      </c>
      <c r="BM274" s="18" t="s">
        <v>400</v>
      </c>
    </row>
    <row r="275" spans="2:65" s="1" customFormat="1" ht="24" x14ac:dyDescent="0.3">
      <c r="B275" s="35"/>
      <c r="C275" s="57"/>
      <c r="D275" s="197" t="s">
        <v>222</v>
      </c>
      <c r="E275" s="57"/>
      <c r="F275" s="198" t="s">
        <v>401</v>
      </c>
      <c r="G275" s="57"/>
      <c r="H275" s="57"/>
      <c r="I275" s="155"/>
      <c r="J275" s="57"/>
      <c r="K275" s="57"/>
      <c r="L275" s="55"/>
      <c r="M275" s="72"/>
      <c r="N275" s="36"/>
      <c r="O275" s="36"/>
      <c r="P275" s="36"/>
      <c r="Q275" s="36"/>
      <c r="R275" s="36"/>
      <c r="S275" s="36"/>
      <c r="T275" s="73"/>
      <c r="AT275" s="18" t="s">
        <v>222</v>
      </c>
      <c r="AU275" s="18" t="s">
        <v>81</v>
      </c>
    </row>
    <row r="276" spans="2:65" s="11" customFormat="1" x14ac:dyDescent="0.3">
      <c r="B276" s="199"/>
      <c r="C276" s="200"/>
      <c r="D276" s="197" t="s">
        <v>224</v>
      </c>
      <c r="E276" s="201" t="s">
        <v>20</v>
      </c>
      <c r="F276" s="202" t="s">
        <v>339</v>
      </c>
      <c r="G276" s="200"/>
      <c r="H276" s="203" t="s">
        <v>20</v>
      </c>
      <c r="I276" s="204"/>
      <c r="J276" s="200"/>
      <c r="K276" s="200"/>
      <c r="L276" s="205"/>
      <c r="M276" s="206"/>
      <c r="N276" s="207"/>
      <c r="O276" s="207"/>
      <c r="P276" s="207"/>
      <c r="Q276" s="207"/>
      <c r="R276" s="207"/>
      <c r="S276" s="207"/>
      <c r="T276" s="208"/>
      <c r="AT276" s="209" t="s">
        <v>224</v>
      </c>
      <c r="AU276" s="209" t="s">
        <v>81</v>
      </c>
      <c r="AV276" s="11" t="s">
        <v>22</v>
      </c>
      <c r="AW276" s="11" t="s">
        <v>37</v>
      </c>
      <c r="AX276" s="11" t="s">
        <v>73</v>
      </c>
      <c r="AY276" s="209" t="s">
        <v>214</v>
      </c>
    </row>
    <row r="277" spans="2:65" s="12" customFormat="1" x14ac:dyDescent="0.3">
      <c r="B277" s="210"/>
      <c r="C277" s="211"/>
      <c r="D277" s="197" t="s">
        <v>224</v>
      </c>
      <c r="E277" s="212" t="s">
        <v>20</v>
      </c>
      <c r="F277" s="213" t="s">
        <v>402</v>
      </c>
      <c r="G277" s="211"/>
      <c r="H277" s="214">
        <v>3.2</v>
      </c>
      <c r="I277" s="215"/>
      <c r="J277" s="211"/>
      <c r="K277" s="211"/>
      <c r="L277" s="216"/>
      <c r="M277" s="217"/>
      <c r="N277" s="218"/>
      <c r="O277" s="218"/>
      <c r="P277" s="218"/>
      <c r="Q277" s="218"/>
      <c r="R277" s="218"/>
      <c r="S277" s="218"/>
      <c r="T277" s="219"/>
      <c r="AT277" s="220" t="s">
        <v>224</v>
      </c>
      <c r="AU277" s="220" t="s">
        <v>81</v>
      </c>
      <c r="AV277" s="12" t="s">
        <v>81</v>
      </c>
      <c r="AW277" s="12" t="s">
        <v>37</v>
      </c>
      <c r="AX277" s="12" t="s">
        <v>73</v>
      </c>
      <c r="AY277" s="220" t="s">
        <v>214</v>
      </c>
    </row>
    <row r="278" spans="2:65" s="13" customFormat="1" x14ac:dyDescent="0.3">
      <c r="B278" s="221"/>
      <c r="C278" s="222"/>
      <c r="D278" s="197" t="s">
        <v>224</v>
      </c>
      <c r="E278" s="244" t="s">
        <v>20</v>
      </c>
      <c r="F278" s="245" t="s">
        <v>228</v>
      </c>
      <c r="G278" s="222"/>
      <c r="H278" s="246">
        <v>3.2</v>
      </c>
      <c r="I278" s="227"/>
      <c r="J278" s="222"/>
      <c r="K278" s="222"/>
      <c r="L278" s="228"/>
      <c r="M278" s="229"/>
      <c r="N278" s="230"/>
      <c r="O278" s="230"/>
      <c r="P278" s="230"/>
      <c r="Q278" s="230"/>
      <c r="R278" s="230"/>
      <c r="S278" s="230"/>
      <c r="T278" s="231"/>
      <c r="AT278" s="232" t="s">
        <v>224</v>
      </c>
      <c r="AU278" s="232" t="s">
        <v>81</v>
      </c>
      <c r="AV278" s="13" t="s">
        <v>220</v>
      </c>
      <c r="AW278" s="13" t="s">
        <v>37</v>
      </c>
      <c r="AX278" s="13" t="s">
        <v>22</v>
      </c>
      <c r="AY278" s="232" t="s">
        <v>214</v>
      </c>
    </row>
    <row r="279" spans="2:65" s="10" customFormat="1" ht="29.85" customHeight="1" x14ac:dyDescent="0.35">
      <c r="B279" s="168"/>
      <c r="C279" s="169"/>
      <c r="D279" s="182" t="s">
        <v>72</v>
      </c>
      <c r="E279" s="183" t="s">
        <v>220</v>
      </c>
      <c r="F279" s="183" t="s">
        <v>403</v>
      </c>
      <c r="G279" s="169"/>
      <c r="H279" s="169"/>
      <c r="I279" s="172"/>
      <c r="J279" s="184">
        <f>BK279</f>
        <v>0</v>
      </c>
      <c r="K279" s="169"/>
      <c r="L279" s="174"/>
      <c r="M279" s="175"/>
      <c r="N279" s="176"/>
      <c r="O279" s="176"/>
      <c r="P279" s="177">
        <f>SUM(P280:P303)</f>
        <v>0</v>
      </c>
      <c r="Q279" s="176"/>
      <c r="R279" s="177">
        <f>SUM(R280:R303)</f>
        <v>2.9084099999999999</v>
      </c>
      <c r="S279" s="176"/>
      <c r="T279" s="178">
        <f>SUM(T280:T303)</f>
        <v>0</v>
      </c>
      <c r="AR279" s="179" t="s">
        <v>22</v>
      </c>
      <c r="AT279" s="180" t="s">
        <v>72</v>
      </c>
      <c r="AU279" s="180" t="s">
        <v>22</v>
      </c>
      <c r="AY279" s="179" t="s">
        <v>214</v>
      </c>
      <c r="BK279" s="181">
        <f>SUM(BK280:BK303)</f>
        <v>0</v>
      </c>
    </row>
    <row r="280" spans="2:65" s="1" customFormat="1" ht="22.5" customHeight="1" x14ac:dyDescent="0.3">
      <c r="B280" s="35"/>
      <c r="C280" s="185" t="s">
        <v>404</v>
      </c>
      <c r="D280" s="185" t="s">
        <v>216</v>
      </c>
      <c r="E280" s="186" t="s">
        <v>405</v>
      </c>
      <c r="F280" s="187" t="s">
        <v>406</v>
      </c>
      <c r="G280" s="188" t="s">
        <v>236</v>
      </c>
      <c r="H280" s="189">
        <v>14</v>
      </c>
      <c r="I280" s="190"/>
      <c r="J280" s="191">
        <f>ROUND(I280*H280,2)</f>
        <v>0</v>
      </c>
      <c r="K280" s="187" t="s">
        <v>219</v>
      </c>
      <c r="L280" s="55"/>
      <c r="M280" s="192" t="s">
        <v>20</v>
      </c>
      <c r="N280" s="193" t="s">
        <v>44</v>
      </c>
      <c r="O280" s="36"/>
      <c r="P280" s="194">
        <f>O280*H280</f>
        <v>0</v>
      </c>
      <c r="Q280" s="194">
        <v>4.5900000000000003E-3</v>
      </c>
      <c r="R280" s="194">
        <f>Q280*H280</f>
        <v>6.4260000000000012E-2</v>
      </c>
      <c r="S280" s="194">
        <v>0</v>
      </c>
      <c r="T280" s="195">
        <f>S280*H280</f>
        <v>0</v>
      </c>
      <c r="AR280" s="18" t="s">
        <v>220</v>
      </c>
      <c r="AT280" s="18" t="s">
        <v>216</v>
      </c>
      <c r="AU280" s="18" t="s">
        <v>81</v>
      </c>
      <c r="AY280" s="18" t="s">
        <v>214</v>
      </c>
      <c r="BE280" s="196">
        <f>IF(N280="základní",J280,0)</f>
        <v>0</v>
      </c>
      <c r="BF280" s="196">
        <f>IF(N280="snížená",J280,0)</f>
        <v>0</v>
      </c>
      <c r="BG280" s="196">
        <f>IF(N280="zákl. přenesená",J280,0)</f>
        <v>0</v>
      </c>
      <c r="BH280" s="196">
        <f>IF(N280="sníž. přenesená",J280,0)</f>
        <v>0</v>
      </c>
      <c r="BI280" s="196">
        <f>IF(N280="nulová",J280,0)</f>
        <v>0</v>
      </c>
      <c r="BJ280" s="18" t="s">
        <v>22</v>
      </c>
      <c r="BK280" s="196">
        <f>ROUND(I280*H280,2)</f>
        <v>0</v>
      </c>
      <c r="BL280" s="18" t="s">
        <v>220</v>
      </c>
      <c r="BM280" s="18" t="s">
        <v>407</v>
      </c>
    </row>
    <row r="281" spans="2:65" s="1" customFormat="1" ht="36" x14ac:dyDescent="0.3">
      <c r="B281" s="35"/>
      <c r="C281" s="57"/>
      <c r="D281" s="197" t="s">
        <v>222</v>
      </c>
      <c r="E281" s="57"/>
      <c r="F281" s="198" t="s">
        <v>408</v>
      </c>
      <c r="G281" s="57"/>
      <c r="H281" s="57"/>
      <c r="I281" s="155"/>
      <c r="J281" s="57"/>
      <c r="K281" s="57"/>
      <c r="L281" s="55"/>
      <c r="M281" s="72"/>
      <c r="N281" s="36"/>
      <c r="O281" s="36"/>
      <c r="P281" s="36"/>
      <c r="Q281" s="36"/>
      <c r="R281" s="36"/>
      <c r="S281" s="36"/>
      <c r="T281" s="73"/>
      <c r="AT281" s="18" t="s">
        <v>222</v>
      </c>
      <c r="AU281" s="18" t="s">
        <v>81</v>
      </c>
    </row>
    <row r="282" spans="2:65" s="11" customFormat="1" x14ac:dyDescent="0.3">
      <c r="B282" s="199"/>
      <c r="C282" s="200"/>
      <c r="D282" s="197" t="s">
        <v>224</v>
      </c>
      <c r="E282" s="201" t="s">
        <v>20</v>
      </c>
      <c r="F282" s="202" t="s">
        <v>346</v>
      </c>
      <c r="G282" s="200"/>
      <c r="H282" s="203" t="s">
        <v>20</v>
      </c>
      <c r="I282" s="204"/>
      <c r="J282" s="200"/>
      <c r="K282" s="200"/>
      <c r="L282" s="205"/>
      <c r="M282" s="206"/>
      <c r="N282" s="207"/>
      <c r="O282" s="207"/>
      <c r="P282" s="207"/>
      <c r="Q282" s="207"/>
      <c r="R282" s="207"/>
      <c r="S282" s="207"/>
      <c r="T282" s="208"/>
      <c r="AT282" s="209" t="s">
        <v>224</v>
      </c>
      <c r="AU282" s="209" t="s">
        <v>81</v>
      </c>
      <c r="AV282" s="11" t="s">
        <v>22</v>
      </c>
      <c r="AW282" s="11" t="s">
        <v>37</v>
      </c>
      <c r="AX282" s="11" t="s">
        <v>73</v>
      </c>
      <c r="AY282" s="209" t="s">
        <v>214</v>
      </c>
    </row>
    <row r="283" spans="2:65" s="12" customFormat="1" x14ac:dyDescent="0.3">
      <c r="B283" s="210"/>
      <c r="C283" s="211"/>
      <c r="D283" s="197" t="s">
        <v>224</v>
      </c>
      <c r="E283" s="212" t="s">
        <v>20</v>
      </c>
      <c r="F283" s="213" t="s">
        <v>409</v>
      </c>
      <c r="G283" s="211"/>
      <c r="H283" s="214">
        <v>6</v>
      </c>
      <c r="I283" s="215"/>
      <c r="J283" s="211"/>
      <c r="K283" s="211"/>
      <c r="L283" s="216"/>
      <c r="M283" s="217"/>
      <c r="N283" s="218"/>
      <c r="O283" s="218"/>
      <c r="P283" s="218"/>
      <c r="Q283" s="218"/>
      <c r="R283" s="218"/>
      <c r="S283" s="218"/>
      <c r="T283" s="219"/>
      <c r="AT283" s="220" t="s">
        <v>224</v>
      </c>
      <c r="AU283" s="220" t="s">
        <v>81</v>
      </c>
      <c r="AV283" s="12" t="s">
        <v>81</v>
      </c>
      <c r="AW283" s="12" t="s">
        <v>37</v>
      </c>
      <c r="AX283" s="12" t="s">
        <v>73</v>
      </c>
      <c r="AY283" s="220" t="s">
        <v>214</v>
      </c>
    </row>
    <row r="284" spans="2:65" s="12" customFormat="1" x14ac:dyDescent="0.3">
      <c r="B284" s="210"/>
      <c r="C284" s="211"/>
      <c r="D284" s="197" t="s">
        <v>224</v>
      </c>
      <c r="E284" s="212" t="s">
        <v>20</v>
      </c>
      <c r="F284" s="213" t="s">
        <v>410</v>
      </c>
      <c r="G284" s="211"/>
      <c r="H284" s="214">
        <v>2</v>
      </c>
      <c r="I284" s="215"/>
      <c r="J284" s="211"/>
      <c r="K284" s="211"/>
      <c r="L284" s="216"/>
      <c r="M284" s="217"/>
      <c r="N284" s="218"/>
      <c r="O284" s="218"/>
      <c r="P284" s="218"/>
      <c r="Q284" s="218"/>
      <c r="R284" s="218"/>
      <c r="S284" s="218"/>
      <c r="T284" s="219"/>
      <c r="AT284" s="220" t="s">
        <v>224</v>
      </c>
      <c r="AU284" s="220" t="s">
        <v>81</v>
      </c>
      <c r="AV284" s="12" t="s">
        <v>81</v>
      </c>
      <c r="AW284" s="12" t="s">
        <v>37</v>
      </c>
      <c r="AX284" s="12" t="s">
        <v>73</v>
      </c>
      <c r="AY284" s="220" t="s">
        <v>214</v>
      </c>
    </row>
    <row r="285" spans="2:65" s="12" customFormat="1" x14ac:dyDescent="0.3">
      <c r="B285" s="210"/>
      <c r="C285" s="211"/>
      <c r="D285" s="197" t="s">
        <v>224</v>
      </c>
      <c r="E285" s="212" t="s">
        <v>20</v>
      </c>
      <c r="F285" s="213" t="s">
        <v>411</v>
      </c>
      <c r="G285" s="211"/>
      <c r="H285" s="214">
        <v>6</v>
      </c>
      <c r="I285" s="215"/>
      <c r="J285" s="211"/>
      <c r="K285" s="211"/>
      <c r="L285" s="216"/>
      <c r="M285" s="217"/>
      <c r="N285" s="218"/>
      <c r="O285" s="218"/>
      <c r="P285" s="218"/>
      <c r="Q285" s="218"/>
      <c r="R285" s="218"/>
      <c r="S285" s="218"/>
      <c r="T285" s="219"/>
      <c r="AT285" s="220" t="s">
        <v>224</v>
      </c>
      <c r="AU285" s="220" t="s">
        <v>81</v>
      </c>
      <c r="AV285" s="12" t="s">
        <v>81</v>
      </c>
      <c r="AW285" s="12" t="s">
        <v>37</v>
      </c>
      <c r="AX285" s="12" t="s">
        <v>73</v>
      </c>
      <c r="AY285" s="220" t="s">
        <v>214</v>
      </c>
    </row>
    <row r="286" spans="2:65" s="13" customFormat="1" x14ac:dyDescent="0.3">
      <c r="B286" s="221"/>
      <c r="C286" s="222"/>
      <c r="D286" s="223" t="s">
        <v>224</v>
      </c>
      <c r="E286" s="224" t="s">
        <v>20</v>
      </c>
      <c r="F286" s="225" t="s">
        <v>228</v>
      </c>
      <c r="G286" s="222"/>
      <c r="H286" s="226">
        <v>14</v>
      </c>
      <c r="I286" s="227"/>
      <c r="J286" s="222"/>
      <c r="K286" s="222"/>
      <c r="L286" s="228"/>
      <c r="M286" s="229"/>
      <c r="N286" s="230"/>
      <c r="O286" s="230"/>
      <c r="P286" s="230"/>
      <c r="Q286" s="230"/>
      <c r="R286" s="230"/>
      <c r="S286" s="230"/>
      <c r="T286" s="231"/>
      <c r="AT286" s="232" t="s">
        <v>224</v>
      </c>
      <c r="AU286" s="232" t="s">
        <v>81</v>
      </c>
      <c r="AV286" s="13" t="s">
        <v>220</v>
      </c>
      <c r="AW286" s="13" t="s">
        <v>37</v>
      </c>
      <c r="AX286" s="13" t="s">
        <v>22</v>
      </c>
      <c r="AY286" s="232" t="s">
        <v>214</v>
      </c>
    </row>
    <row r="287" spans="2:65" s="1" customFormat="1" ht="22.5" customHeight="1" x14ac:dyDescent="0.3">
      <c r="B287" s="35"/>
      <c r="C287" s="249" t="s">
        <v>412</v>
      </c>
      <c r="D287" s="249" t="s">
        <v>413</v>
      </c>
      <c r="E287" s="250" t="s">
        <v>414</v>
      </c>
      <c r="F287" s="251" t="s">
        <v>415</v>
      </c>
      <c r="G287" s="252" t="s">
        <v>236</v>
      </c>
      <c r="H287" s="253">
        <v>6.06</v>
      </c>
      <c r="I287" s="254"/>
      <c r="J287" s="255">
        <f>ROUND(I287*H287,2)</f>
        <v>0</v>
      </c>
      <c r="K287" s="251" t="s">
        <v>219</v>
      </c>
      <c r="L287" s="256"/>
      <c r="M287" s="257" t="s">
        <v>20</v>
      </c>
      <c r="N287" s="258" t="s">
        <v>44</v>
      </c>
      <c r="O287" s="36"/>
      <c r="P287" s="194">
        <f>O287*H287</f>
        <v>0</v>
      </c>
      <c r="Q287" s="194">
        <v>7.4999999999999997E-2</v>
      </c>
      <c r="R287" s="194">
        <f>Q287*H287</f>
        <v>0.45449999999999996</v>
      </c>
      <c r="S287" s="194">
        <v>0</v>
      </c>
      <c r="T287" s="195">
        <f>S287*H287</f>
        <v>0</v>
      </c>
      <c r="AR287" s="18" t="s">
        <v>262</v>
      </c>
      <c r="AT287" s="18" t="s">
        <v>413</v>
      </c>
      <c r="AU287" s="18" t="s">
        <v>81</v>
      </c>
      <c r="AY287" s="18" t="s">
        <v>214</v>
      </c>
      <c r="BE287" s="196">
        <f>IF(N287="základní",J287,0)</f>
        <v>0</v>
      </c>
      <c r="BF287" s="196">
        <f>IF(N287="snížená",J287,0)</f>
        <v>0</v>
      </c>
      <c r="BG287" s="196">
        <f>IF(N287="zákl. přenesená",J287,0)</f>
        <v>0</v>
      </c>
      <c r="BH287" s="196">
        <f>IF(N287="sníž. přenesená",J287,0)</f>
        <v>0</v>
      </c>
      <c r="BI287" s="196">
        <f>IF(N287="nulová",J287,0)</f>
        <v>0</v>
      </c>
      <c r="BJ287" s="18" t="s">
        <v>22</v>
      </c>
      <c r="BK287" s="196">
        <f>ROUND(I287*H287,2)</f>
        <v>0</v>
      </c>
      <c r="BL287" s="18" t="s">
        <v>220</v>
      </c>
      <c r="BM287" s="18" t="s">
        <v>416</v>
      </c>
    </row>
    <row r="288" spans="2:65" s="1" customFormat="1" x14ac:dyDescent="0.3">
      <c r="B288" s="35"/>
      <c r="C288" s="57"/>
      <c r="D288" s="197" t="s">
        <v>222</v>
      </c>
      <c r="E288" s="57"/>
      <c r="F288" s="198" t="s">
        <v>417</v>
      </c>
      <c r="G288" s="57"/>
      <c r="H288" s="57"/>
      <c r="I288" s="155"/>
      <c r="J288" s="57"/>
      <c r="K288" s="57"/>
      <c r="L288" s="55"/>
      <c r="M288" s="72"/>
      <c r="N288" s="36"/>
      <c r="O288" s="36"/>
      <c r="P288" s="36"/>
      <c r="Q288" s="36"/>
      <c r="R288" s="36"/>
      <c r="S288" s="36"/>
      <c r="T288" s="73"/>
      <c r="AT288" s="18" t="s">
        <v>222</v>
      </c>
      <c r="AU288" s="18" t="s">
        <v>81</v>
      </c>
    </row>
    <row r="289" spans="2:65" s="12" customFormat="1" x14ac:dyDescent="0.3">
      <c r="B289" s="210"/>
      <c r="C289" s="211"/>
      <c r="D289" s="223" t="s">
        <v>224</v>
      </c>
      <c r="E289" s="211"/>
      <c r="F289" s="247" t="s">
        <v>418</v>
      </c>
      <c r="G289" s="211"/>
      <c r="H289" s="248">
        <v>6.06</v>
      </c>
      <c r="I289" s="215"/>
      <c r="J289" s="211"/>
      <c r="K289" s="211"/>
      <c r="L289" s="216"/>
      <c r="M289" s="217"/>
      <c r="N289" s="218"/>
      <c r="O289" s="218"/>
      <c r="P289" s="218"/>
      <c r="Q289" s="218"/>
      <c r="R289" s="218"/>
      <c r="S289" s="218"/>
      <c r="T289" s="219"/>
      <c r="AT289" s="220" t="s">
        <v>224</v>
      </c>
      <c r="AU289" s="220" t="s">
        <v>81</v>
      </c>
      <c r="AV289" s="12" t="s">
        <v>81</v>
      </c>
      <c r="AW289" s="12" t="s">
        <v>4</v>
      </c>
      <c r="AX289" s="12" t="s">
        <v>22</v>
      </c>
      <c r="AY289" s="220" t="s">
        <v>214</v>
      </c>
    </row>
    <row r="290" spans="2:65" s="1" customFormat="1" ht="22.5" customHeight="1" x14ac:dyDescent="0.3">
      <c r="B290" s="35"/>
      <c r="C290" s="249" t="s">
        <v>419</v>
      </c>
      <c r="D290" s="249" t="s">
        <v>413</v>
      </c>
      <c r="E290" s="250" t="s">
        <v>420</v>
      </c>
      <c r="F290" s="251" t="s">
        <v>421</v>
      </c>
      <c r="G290" s="252" t="s">
        <v>236</v>
      </c>
      <c r="H290" s="253">
        <v>2.02</v>
      </c>
      <c r="I290" s="254"/>
      <c r="J290" s="255">
        <f>ROUND(I290*H290,2)</f>
        <v>0</v>
      </c>
      <c r="K290" s="251" t="s">
        <v>219</v>
      </c>
      <c r="L290" s="256"/>
      <c r="M290" s="257" t="s">
        <v>20</v>
      </c>
      <c r="N290" s="258" t="s">
        <v>44</v>
      </c>
      <c r="O290" s="36"/>
      <c r="P290" s="194">
        <f>O290*H290</f>
        <v>0</v>
      </c>
      <c r="Q290" s="194">
        <v>9.2999999999999999E-2</v>
      </c>
      <c r="R290" s="194">
        <f>Q290*H290</f>
        <v>0.18786</v>
      </c>
      <c r="S290" s="194">
        <v>0</v>
      </c>
      <c r="T290" s="195">
        <f>S290*H290</f>
        <v>0</v>
      </c>
      <c r="AR290" s="18" t="s">
        <v>262</v>
      </c>
      <c r="AT290" s="18" t="s">
        <v>413</v>
      </c>
      <c r="AU290" s="18" t="s">
        <v>81</v>
      </c>
      <c r="AY290" s="18" t="s">
        <v>214</v>
      </c>
      <c r="BE290" s="196">
        <f>IF(N290="základní",J290,0)</f>
        <v>0</v>
      </c>
      <c r="BF290" s="196">
        <f>IF(N290="snížená",J290,0)</f>
        <v>0</v>
      </c>
      <c r="BG290" s="196">
        <f>IF(N290="zákl. přenesená",J290,0)</f>
        <v>0</v>
      </c>
      <c r="BH290" s="196">
        <f>IF(N290="sníž. přenesená",J290,0)</f>
        <v>0</v>
      </c>
      <c r="BI290" s="196">
        <f>IF(N290="nulová",J290,0)</f>
        <v>0</v>
      </c>
      <c r="BJ290" s="18" t="s">
        <v>22</v>
      </c>
      <c r="BK290" s="196">
        <f>ROUND(I290*H290,2)</f>
        <v>0</v>
      </c>
      <c r="BL290" s="18" t="s">
        <v>220</v>
      </c>
      <c r="BM290" s="18" t="s">
        <v>422</v>
      </c>
    </row>
    <row r="291" spans="2:65" s="1" customFormat="1" x14ac:dyDescent="0.3">
      <c r="B291" s="35"/>
      <c r="C291" s="57"/>
      <c r="D291" s="197" t="s">
        <v>222</v>
      </c>
      <c r="E291" s="57"/>
      <c r="F291" s="198" t="s">
        <v>423</v>
      </c>
      <c r="G291" s="57"/>
      <c r="H291" s="57"/>
      <c r="I291" s="155"/>
      <c r="J291" s="57"/>
      <c r="K291" s="57"/>
      <c r="L291" s="55"/>
      <c r="M291" s="72"/>
      <c r="N291" s="36"/>
      <c r="O291" s="36"/>
      <c r="P291" s="36"/>
      <c r="Q291" s="36"/>
      <c r="R291" s="36"/>
      <c r="S291" s="36"/>
      <c r="T291" s="73"/>
      <c r="AT291" s="18" t="s">
        <v>222</v>
      </c>
      <c r="AU291" s="18" t="s">
        <v>81</v>
      </c>
    </row>
    <row r="292" spans="2:65" s="12" customFormat="1" x14ac:dyDescent="0.3">
      <c r="B292" s="210"/>
      <c r="C292" s="211"/>
      <c r="D292" s="223" t="s">
        <v>224</v>
      </c>
      <c r="E292" s="211"/>
      <c r="F292" s="247" t="s">
        <v>424</v>
      </c>
      <c r="G292" s="211"/>
      <c r="H292" s="248">
        <v>2.02</v>
      </c>
      <c r="I292" s="215"/>
      <c r="J292" s="211"/>
      <c r="K292" s="211"/>
      <c r="L292" s="216"/>
      <c r="M292" s="217"/>
      <c r="N292" s="218"/>
      <c r="O292" s="218"/>
      <c r="P292" s="218"/>
      <c r="Q292" s="218"/>
      <c r="R292" s="218"/>
      <c r="S292" s="218"/>
      <c r="T292" s="219"/>
      <c r="AT292" s="220" t="s">
        <v>224</v>
      </c>
      <c r="AU292" s="220" t="s">
        <v>81</v>
      </c>
      <c r="AV292" s="12" t="s">
        <v>81</v>
      </c>
      <c r="AW292" s="12" t="s">
        <v>4</v>
      </c>
      <c r="AX292" s="12" t="s">
        <v>22</v>
      </c>
      <c r="AY292" s="220" t="s">
        <v>214</v>
      </c>
    </row>
    <row r="293" spans="2:65" s="1" customFormat="1" ht="22.5" customHeight="1" x14ac:dyDescent="0.3">
      <c r="B293" s="35"/>
      <c r="C293" s="249" t="s">
        <v>425</v>
      </c>
      <c r="D293" s="249" t="s">
        <v>413</v>
      </c>
      <c r="E293" s="250" t="s">
        <v>426</v>
      </c>
      <c r="F293" s="251" t="s">
        <v>427</v>
      </c>
      <c r="G293" s="252" t="s">
        <v>236</v>
      </c>
      <c r="H293" s="253">
        <v>6.06</v>
      </c>
      <c r="I293" s="254"/>
      <c r="J293" s="255">
        <f>ROUND(I293*H293,2)</f>
        <v>0</v>
      </c>
      <c r="K293" s="251" t="s">
        <v>219</v>
      </c>
      <c r="L293" s="256"/>
      <c r="M293" s="257" t="s">
        <v>20</v>
      </c>
      <c r="N293" s="258" t="s">
        <v>44</v>
      </c>
      <c r="O293" s="36"/>
      <c r="P293" s="194">
        <f>O293*H293</f>
        <v>0</v>
      </c>
      <c r="Q293" s="194">
        <v>0.113</v>
      </c>
      <c r="R293" s="194">
        <f>Q293*H293</f>
        <v>0.68477999999999994</v>
      </c>
      <c r="S293" s="194">
        <v>0</v>
      </c>
      <c r="T293" s="195">
        <f>S293*H293</f>
        <v>0</v>
      </c>
      <c r="AR293" s="18" t="s">
        <v>262</v>
      </c>
      <c r="AT293" s="18" t="s">
        <v>413</v>
      </c>
      <c r="AU293" s="18" t="s">
        <v>81</v>
      </c>
      <c r="AY293" s="18" t="s">
        <v>214</v>
      </c>
      <c r="BE293" s="196">
        <f>IF(N293="základní",J293,0)</f>
        <v>0</v>
      </c>
      <c r="BF293" s="196">
        <f>IF(N293="snížená",J293,0)</f>
        <v>0</v>
      </c>
      <c r="BG293" s="196">
        <f>IF(N293="zákl. přenesená",J293,0)</f>
        <v>0</v>
      </c>
      <c r="BH293" s="196">
        <f>IF(N293="sníž. přenesená",J293,0)</f>
        <v>0</v>
      </c>
      <c r="BI293" s="196">
        <f>IF(N293="nulová",J293,0)</f>
        <v>0</v>
      </c>
      <c r="BJ293" s="18" t="s">
        <v>22</v>
      </c>
      <c r="BK293" s="196">
        <f>ROUND(I293*H293,2)</f>
        <v>0</v>
      </c>
      <c r="BL293" s="18" t="s">
        <v>220</v>
      </c>
      <c r="BM293" s="18" t="s">
        <v>428</v>
      </c>
    </row>
    <row r="294" spans="2:65" s="1" customFormat="1" x14ac:dyDescent="0.3">
      <c r="B294" s="35"/>
      <c r="C294" s="57"/>
      <c r="D294" s="197" t="s">
        <v>222</v>
      </c>
      <c r="E294" s="57"/>
      <c r="F294" s="198" t="s">
        <v>429</v>
      </c>
      <c r="G294" s="57"/>
      <c r="H294" s="57"/>
      <c r="I294" s="155"/>
      <c r="J294" s="57"/>
      <c r="K294" s="57"/>
      <c r="L294" s="55"/>
      <c r="M294" s="72"/>
      <c r="N294" s="36"/>
      <c r="O294" s="36"/>
      <c r="P294" s="36"/>
      <c r="Q294" s="36"/>
      <c r="R294" s="36"/>
      <c r="S294" s="36"/>
      <c r="T294" s="73"/>
      <c r="AT294" s="18" t="s">
        <v>222</v>
      </c>
      <c r="AU294" s="18" t="s">
        <v>81</v>
      </c>
    </row>
    <row r="295" spans="2:65" s="12" customFormat="1" x14ac:dyDescent="0.3">
      <c r="B295" s="210"/>
      <c r="C295" s="211"/>
      <c r="D295" s="223" t="s">
        <v>224</v>
      </c>
      <c r="E295" s="211"/>
      <c r="F295" s="247" t="s">
        <v>418</v>
      </c>
      <c r="G295" s="211"/>
      <c r="H295" s="248">
        <v>6.06</v>
      </c>
      <c r="I295" s="215"/>
      <c r="J295" s="211"/>
      <c r="K295" s="211"/>
      <c r="L295" s="216"/>
      <c r="M295" s="217"/>
      <c r="N295" s="218"/>
      <c r="O295" s="218"/>
      <c r="P295" s="218"/>
      <c r="Q295" s="218"/>
      <c r="R295" s="218"/>
      <c r="S295" s="218"/>
      <c r="T295" s="219"/>
      <c r="AT295" s="220" t="s">
        <v>224</v>
      </c>
      <c r="AU295" s="220" t="s">
        <v>81</v>
      </c>
      <c r="AV295" s="12" t="s">
        <v>81</v>
      </c>
      <c r="AW295" s="12" t="s">
        <v>4</v>
      </c>
      <c r="AX295" s="12" t="s">
        <v>22</v>
      </c>
      <c r="AY295" s="220" t="s">
        <v>214</v>
      </c>
    </row>
    <row r="296" spans="2:65" s="1" customFormat="1" ht="22.5" customHeight="1" x14ac:dyDescent="0.3">
      <c r="B296" s="35"/>
      <c r="C296" s="185" t="s">
        <v>430</v>
      </c>
      <c r="D296" s="185" t="s">
        <v>216</v>
      </c>
      <c r="E296" s="186" t="s">
        <v>431</v>
      </c>
      <c r="F296" s="187" t="s">
        <v>432</v>
      </c>
      <c r="G296" s="188" t="s">
        <v>236</v>
      </c>
      <c r="H296" s="189">
        <v>11</v>
      </c>
      <c r="I296" s="190"/>
      <c r="J296" s="191">
        <f>ROUND(I296*H296,2)</f>
        <v>0</v>
      </c>
      <c r="K296" s="187" t="s">
        <v>219</v>
      </c>
      <c r="L296" s="55"/>
      <c r="M296" s="192" t="s">
        <v>20</v>
      </c>
      <c r="N296" s="193" t="s">
        <v>44</v>
      </c>
      <c r="O296" s="36"/>
      <c r="P296" s="194">
        <f>O296*H296</f>
        <v>0</v>
      </c>
      <c r="Q296" s="194">
        <v>4.5900000000000003E-3</v>
      </c>
      <c r="R296" s="194">
        <f>Q296*H296</f>
        <v>5.0490000000000007E-2</v>
      </c>
      <c r="S296" s="194">
        <v>0</v>
      </c>
      <c r="T296" s="195">
        <f>S296*H296</f>
        <v>0</v>
      </c>
      <c r="AR296" s="18" t="s">
        <v>220</v>
      </c>
      <c r="AT296" s="18" t="s">
        <v>216</v>
      </c>
      <c r="AU296" s="18" t="s">
        <v>81</v>
      </c>
      <c r="AY296" s="18" t="s">
        <v>214</v>
      </c>
      <c r="BE296" s="196">
        <f>IF(N296="základní",J296,0)</f>
        <v>0</v>
      </c>
      <c r="BF296" s="196">
        <f>IF(N296="snížená",J296,0)</f>
        <v>0</v>
      </c>
      <c r="BG296" s="196">
        <f>IF(N296="zákl. přenesená",J296,0)</f>
        <v>0</v>
      </c>
      <c r="BH296" s="196">
        <f>IF(N296="sníž. přenesená",J296,0)</f>
        <v>0</v>
      </c>
      <c r="BI296" s="196">
        <f>IF(N296="nulová",J296,0)</f>
        <v>0</v>
      </c>
      <c r="BJ296" s="18" t="s">
        <v>22</v>
      </c>
      <c r="BK296" s="196">
        <f>ROUND(I296*H296,2)</f>
        <v>0</v>
      </c>
      <c r="BL296" s="18" t="s">
        <v>220</v>
      </c>
      <c r="BM296" s="18" t="s">
        <v>433</v>
      </c>
    </row>
    <row r="297" spans="2:65" s="1" customFormat="1" ht="36" x14ac:dyDescent="0.3">
      <c r="B297" s="35"/>
      <c r="C297" s="57"/>
      <c r="D297" s="197" t="s">
        <v>222</v>
      </c>
      <c r="E297" s="57"/>
      <c r="F297" s="198" t="s">
        <v>434</v>
      </c>
      <c r="G297" s="57"/>
      <c r="H297" s="57"/>
      <c r="I297" s="155"/>
      <c r="J297" s="57"/>
      <c r="K297" s="57"/>
      <c r="L297" s="55"/>
      <c r="M297" s="72"/>
      <c r="N297" s="36"/>
      <c r="O297" s="36"/>
      <c r="P297" s="36"/>
      <c r="Q297" s="36"/>
      <c r="R297" s="36"/>
      <c r="S297" s="36"/>
      <c r="T297" s="73"/>
      <c r="AT297" s="18" t="s">
        <v>222</v>
      </c>
      <c r="AU297" s="18" t="s">
        <v>81</v>
      </c>
    </row>
    <row r="298" spans="2:65" s="11" customFormat="1" x14ac:dyDescent="0.3">
      <c r="B298" s="199"/>
      <c r="C298" s="200"/>
      <c r="D298" s="197" t="s">
        <v>224</v>
      </c>
      <c r="E298" s="201" t="s">
        <v>20</v>
      </c>
      <c r="F298" s="202" t="s">
        <v>346</v>
      </c>
      <c r="G298" s="200"/>
      <c r="H298" s="203" t="s">
        <v>20</v>
      </c>
      <c r="I298" s="204"/>
      <c r="J298" s="200"/>
      <c r="K298" s="200"/>
      <c r="L298" s="205"/>
      <c r="M298" s="206"/>
      <c r="N298" s="207"/>
      <c r="O298" s="207"/>
      <c r="P298" s="207"/>
      <c r="Q298" s="207"/>
      <c r="R298" s="207"/>
      <c r="S298" s="207"/>
      <c r="T298" s="208"/>
      <c r="AT298" s="209" t="s">
        <v>224</v>
      </c>
      <c r="AU298" s="209" t="s">
        <v>81</v>
      </c>
      <c r="AV298" s="11" t="s">
        <v>22</v>
      </c>
      <c r="AW298" s="11" t="s">
        <v>37</v>
      </c>
      <c r="AX298" s="11" t="s">
        <v>73</v>
      </c>
      <c r="AY298" s="209" t="s">
        <v>214</v>
      </c>
    </row>
    <row r="299" spans="2:65" s="12" customFormat="1" x14ac:dyDescent="0.3">
      <c r="B299" s="210"/>
      <c r="C299" s="211"/>
      <c r="D299" s="197" t="s">
        <v>224</v>
      </c>
      <c r="E299" s="212" t="s">
        <v>20</v>
      </c>
      <c r="F299" s="213" t="s">
        <v>435</v>
      </c>
      <c r="G299" s="211"/>
      <c r="H299" s="214">
        <v>11</v>
      </c>
      <c r="I299" s="215"/>
      <c r="J299" s="211"/>
      <c r="K299" s="211"/>
      <c r="L299" s="216"/>
      <c r="M299" s="217"/>
      <c r="N299" s="218"/>
      <c r="O299" s="218"/>
      <c r="P299" s="218"/>
      <c r="Q299" s="218"/>
      <c r="R299" s="218"/>
      <c r="S299" s="218"/>
      <c r="T299" s="219"/>
      <c r="AT299" s="220" t="s">
        <v>224</v>
      </c>
      <c r="AU299" s="220" t="s">
        <v>81</v>
      </c>
      <c r="AV299" s="12" t="s">
        <v>81</v>
      </c>
      <c r="AW299" s="12" t="s">
        <v>37</v>
      </c>
      <c r="AX299" s="12" t="s">
        <v>73</v>
      </c>
      <c r="AY299" s="220" t="s">
        <v>214</v>
      </c>
    </row>
    <row r="300" spans="2:65" s="13" customFormat="1" x14ac:dyDescent="0.3">
      <c r="B300" s="221"/>
      <c r="C300" s="222"/>
      <c r="D300" s="223" t="s">
        <v>224</v>
      </c>
      <c r="E300" s="224" t="s">
        <v>20</v>
      </c>
      <c r="F300" s="225" t="s">
        <v>228</v>
      </c>
      <c r="G300" s="222"/>
      <c r="H300" s="226">
        <v>11</v>
      </c>
      <c r="I300" s="227"/>
      <c r="J300" s="222"/>
      <c r="K300" s="222"/>
      <c r="L300" s="228"/>
      <c r="M300" s="229"/>
      <c r="N300" s="230"/>
      <c r="O300" s="230"/>
      <c r="P300" s="230"/>
      <c r="Q300" s="230"/>
      <c r="R300" s="230"/>
      <c r="S300" s="230"/>
      <c r="T300" s="231"/>
      <c r="AT300" s="232" t="s">
        <v>224</v>
      </c>
      <c r="AU300" s="232" t="s">
        <v>81</v>
      </c>
      <c r="AV300" s="13" t="s">
        <v>220</v>
      </c>
      <c r="AW300" s="13" t="s">
        <v>37</v>
      </c>
      <c r="AX300" s="13" t="s">
        <v>22</v>
      </c>
      <c r="AY300" s="232" t="s">
        <v>214</v>
      </c>
    </row>
    <row r="301" spans="2:65" s="1" customFormat="1" ht="22.5" customHeight="1" x14ac:dyDescent="0.3">
      <c r="B301" s="35"/>
      <c r="C301" s="249" t="s">
        <v>436</v>
      </c>
      <c r="D301" s="249" t="s">
        <v>413</v>
      </c>
      <c r="E301" s="250" t="s">
        <v>437</v>
      </c>
      <c r="F301" s="251" t="s">
        <v>438</v>
      </c>
      <c r="G301" s="252" t="s">
        <v>236</v>
      </c>
      <c r="H301" s="253">
        <v>11.11</v>
      </c>
      <c r="I301" s="254"/>
      <c r="J301" s="255">
        <f>ROUND(I301*H301,2)</f>
        <v>0</v>
      </c>
      <c r="K301" s="251" t="s">
        <v>219</v>
      </c>
      <c r="L301" s="256"/>
      <c r="M301" s="257" t="s">
        <v>20</v>
      </c>
      <c r="N301" s="258" t="s">
        <v>44</v>
      </c>
      <c r="O301" s="36"/>
      <c r="P301" s="194">
        <f>O301*H301</f>
        <v>0</v>
      </c>
      <c r="Q301" s="194">
        <v>0.13200000000000001</v>
      </c>
      <c r="R301" s="194">
        <f>Q301*H301</f>
        <v>1.46652</v>
      </c>
      <c r="S301" s="194">
        <v>0</v>
      </c>
      <c r="T301" s="195">
        <f>S301*H301</f>
        <v>0</v>
      </c>
      <c r="AR301" s="18" t="s">
        <v>262</v>
      </c>
      <c r="AT301" s="18" t="s">
        <v>413</v>
      </c>
      <c r="AU301" s="18" t="s">
        <v>81</v>
      </c>
      <c r="AY301" s="18" t="s">
        <v>214</v>
      </c>
      <c r="BE301" s="196">
        <f>IF(N301="základní",J301,0)</f>
        <v>0</v>
      </c>
      <c r="BF301" s="196">
        <f>IF(N301="snížená",J301,0)</f>
        <v>0</v>
      </c>
      <c r="BG301" s="196">
        <f>IF(N301="zákl. přenesená",J301,0)</f>
        <v>0</v>
      </c>
      <c r="BH301" s="196">
        <f>IF(N301="sníž. přenesená",J301,0)</f>
        <v>0</v>
      </c>
      <c r="BI301" s="196">
        <f>IF(N301="nulová",J301,0)</f>
        <v>0</v>
      </c>
      <c r="BJ301" s="18" t="s">
        <v>22</v>
      </c>
      <c r="BK301" s="196">
        <f>ROUND(I301*H301,2)</f>
        <v>0</v>
      </c>
      <c r="BL301" s="18" t="s">
        <v>220</v>
      </c>
      <c r="BM301" s="18" t="s">
        <v>439</v>
      </c>
    </row>
    <row r="302" spans="2:65" s="1" customFormat="1" x14ac:dyDescent="0.3">
      <c r="B302" s="35"/>
      <c r="C302" s="57"/>
      <c r="D302" s="197" t="s">
        <v>222</v>
      </c>
      <c r="E302" s="57"/>
      <c r="F302" s="198" t="s">
        <v>440</v>
      </c>
      <c r="G302" s="57"/>
      <c r="H302" s="57"/>
      <c r="I302" s="155"/>
      <c r="J302" s="57"/>
      <c r="K302" s="57"/>
      <c r="L302" s="55"/>
      <c r="M302" s="72"/>
      <c r="N302" s="36"/>
      <c r="O302" s="36"/>
      <c r="P302" s="36"/>
      <c r="Q302" s="36"/>
      <c r="R302" s="36"/>
      <c r="S302" s="36"/>
      <c r="T302" s="73"/>
      <c r="AT302" s="18" t="s">
        <v>222</v>
      </c>
      <c r="AU302" s="18" t="s">
        <v>81</v>
      </c>
    </row>
    <row r="303" spans="2:65" s="12" customFormat="1" x14ac:dyDescent="0.3">
      <c r="B303" s="210"/>
      <c r="C303" s="211"/>
      <c r="D303" s="197" t="s">
        <v>224</v>
      </c>
      <c r="E303" s="211"/>
      <c r="F303" s="213" t="s">
        <v>441</v>
      </c>
      <c r="G303" s="211"/>
      <c r="H303" s="214">
        <v>11.11</v>
      </c>
      <c r="I303" s="215"/>
      <c r="J303" s="211"/>
      <c r="K303" s="211"/>
      <c r="L303" s="216"/>
      <c r="M303" s="217"/>
      <c r="N303" s="218"/>
      <c r="O303" s="218"/>
      <c r="P303" s="218"/>
      <c r="Q303" s="218"/>
      <c r="R303" s="218"/>
      <c r="S303" s="218"/>
      <c r="T303" s="219"/>
      <c r="AT303" s="220" t="s">
        <v>224</v>
      </c>
      <c r="AU303" s="220" t="s">
        <v>81</v>
      </c>
      <c r="AV303" s="12" t="s">
        <v>81</v>
      </c>
      <c r="AW303" s="12" t="s">
        <v>4</v>
      </c>
      <c r="AX303" s="12" t="s">
        <v>22</v>
      </c>
      <c r="AY303" s="220" t="s">
        <v>214</v>
      </c>
    </row>
    <row r="304" spans="2:65" s="10" customFormat="1" ht="29.85" customHeight="1" x14ac:dyDescent="0.35">
      <c r="B304" s="168"/>
      <c r="C304" s="169"/>
      <c r="D304" s="182" t="s">
        <v>72</v>
      </c>
      <c r="E304" s="183" t="s">
        <v>243</v>
      </c>
      <c r="F304" s="183" t="s">
        <v>442</v>
      </c>
      <c r="G304" s="169"/>
      <c r="H304" s="169"/>
      <c r="I304" s="172"/>
      <c r="J304" s="184">
        <f>BK304</f>
        <v>0</v>
      </c>
      <c r="K304" s="169"/>
      <c r="L304" s="174"/>
      <c r="M304" s="175"/>
      <c r="N304" s="176"/>
      <c r="O304" s="176"/>
      <c r="P304" s="177">
        <f>SUM(P305:P314)</f>
        <v>0</v>
      </c>
      <c r="Q304" s="176"/>
      <c r="R304" s="177">
        <f>SUM(R305:R314)</f>
        <v>0</v>
      </c>
      <c r="S304" s="176"/>
      <c r="T304" s="178">
        <f>SUM(T305:T314)</f>
        <v>0</v>
      </c>
      <c r="AR304" s="179" t="s">
        <v>22</v>
      </c>
      <c r="AT304" s="180" t="s">
        <v>72</v>
      </c>
      <c r="AU304" s="180" t="s">
        <v>22</v>
      </c>
      <c r="AY304" s="179" t="s">
        <v>214</v>
      </c>
      <c r="BK304" s="181">
        <f>SUM(BK305:BK314)</f>
        <v>0</v>
      </c>
    </row>
    <row r="305" spans="2:65" s="1" customFormat="1" ht="22.5" customHeight="1" x14ac:dyDescent="0.3">
      <c r="B305" s="35"/>
      <c r="C305" s="185" t="s">
        <v>443</v>
      </c>
      <c r="D305" s="185" t="s">
        <v>216</v>
      </c>
      <c r="E305" s="186" t="s">
        <v>444</v>
      </c>
      <c r="F305" s="187" t="s">
        <v>445</v>
      </c>
      <c r="G305" s="188" t="s">
        <v>109</v>
      </c>
      <c r="H305" s="189">
        <v>19.5</v>
      </c>
      <c r="I305" s="190"/>
      <c r="J305" s="191">
        <f>ROUND(I305*H305,2)</f>
        <v>0</v>
      </c>
      <c r="K305" s="187" t="s">
        <v>219</v>
      </c>
      <c r="L305" s="55"/>
      <c r="M305" s="192" t="s">
        <v>20</v>
      </c>
      <c r="N305" s="193" t="s">
        <v>44</v>
      </c>
      <c r="O305" s="36"/>
      <c r="P305" s="194">
        <f>O305*H305</f>
        <v>0</v>
      </c>
      <c r="Q305" s="194">
        <v>0</v>
      </c>
      <c r="R305" s="194">
        <f>Q305*H305</f>
        <v>0</v>
      </c>
      <c r="S305" s="194">
        <v>0</v>
      </c>
      <c r="T305" s="195">
        <f>S305*H305</f>
        <v>0</v>
      </c>
      <c r="AR305" s="18" t="s">
        <v>220</v>
      </c>
      <c r="AT305" s="18" t="s">
        <v>216</v>
      </c>
      <c r="AU305" s="18" t="s">
        <v>81</v>
      </c>
      <c r="AY305" s="18" t="s">
        <v>214</v>
      </c>
      <c r="BE305" s="196">
        <f>IF(N305="základní",J305,0)</f>
        <v>0</v>
      </c>
      <c r="BF305" s="196">
        <f>IF(N305="snížená",J305,0)</f>
        <v>0</v>
      </c>
      <c r="BG305" s="196">
        <f>IF(N305="zákl. přenesená",J305,0)</f>
        <v>0</v>
      </c>
      <c r="BH305" s="196">
        <f>IF(N305="sníž. přenesená",J305,0)</f>
        <v>0</v>
      </c>
      <c r="BI305" s="196">
        <f>IF(N305="nulová",J305,0)</f>
        <v>0</v>
      </c>
      <c r="BJ305" s="18" t="s">
        <v>22</v>
      </c>
      <c r="BK305" s="196">
        <f>ROUND(I305*H305,2)</f>
        <v>0</v>
      </c>
      <c r="BL305" s="18" t="s">
        <v>220</v>
      </c>
      <c r="BM305" s="18" t="s">
        <v>446</v>
      </c>
    </row>
    <row r="306" spans="2:65" s="1" customFormat="1" x14ac:dyDescent="0.3">
      <c r="B306" s="35"/>
      <c r="C306" s="57"/>
      <c r="D306" s="197" t="s">
        <v>222</v>
      </c>
      <c r="E306" s="57"/>
      <c r="F306" s="198" t="s">
        <v>447</v>
      </c>
      <c r="G306" s="57"/>
      <c r="H306" s="57"/>
      <c r="I306" s="155"/>
      <c r="J306" s="57"/>
      <c r="K306" s="57"/>
      <c r="L306" s="55"/>
      <c r="M306" s="72"/>
      <c r="N306" s="36"/>
      <c r="O306" s="36"/>
      <c r="P306" s="36"/>
      <c r="Q306" s="36"/>
      <c r="R306" s="36"/>
      <c r="S306" s="36"/>
      <c r="T306" s="73"/>
      <c r="AT306" s="18" t="s">
        <v>222</v>
      </c>
      <c r="AU306" s="18" t="s">
        <v>81</v>
      </c>
    </row>
    <row r="307" spans="2:65" s="11" customFormat="1" x14ac:dyDescent="0.3">
      <c r="B307" s="199"/>
      <c r="C307" s="200"/>
      <c r="D307" s="197" t="s">
        <v>224</v>
      </c>
      <c r="E307" s="201" t="s">
        <v>20</v>
      </c>
      <c r="F307" s="202" t="s">
        <v>253</v>
      </c>
      <c r="G307" s="200"/>
      <c r="H307" s="203" t="s">
        <v>20</v>
      </c>
      <c r="I307" s="204"/>
      <c r="J307" s="200"/>
      <c r="K307" s="200"/>
      <c r="L307" s="205"/>
      <c r="M307" s="206"/>
      <c r="N307" s="207"/>
      <c r="O307" s="207"/>
      <c r="P307" s="207"/>
      <c r="Q307" s="207"/>
      <c r="R307" s="207"/>
      <c r="S307" s="207"/>
      <c r="T307" s="208"/>
      <c r="AT307" s="209" t="s">
        <v>224</v>
      </c>
      <c r="AU307" s="209" t="s">
        <v>81</v>
      </c>
      <c r="AV307" s="11" t="s">
        <v>22</v>
      </c>
      <c r="AW307" s="11" t="s">
        <v>37</v>
      </c>
      <c r="AX307" s="11" t="s">
        <v>73</v>
      </c>
      <c r="AY307" s="209" t="s">
        <v>214</v>
      </c>
    </row>
    <row r="308" spans="2:65" s="12" customFormat="1" x14ac:dyDescent="0.3">
      <c r="B308" s="210"/>
      <c r="C308" s="211"/>
      <c r="D308" s="197" t="s">
        <v>224</v>
      </c>
      <c r="E308" s="212" t="s">
        <v>20</v>
      </c>
      <c r="F308" s="213" t="s">
        <v>163</v>
      </c>
      <c r="G308" s="211"/>
      <c r="H308" s="214">
        <v>19.5</v>
      </c>
      <c r="I308" s="215"/>
      <c r="J308" s="211"/>
      <c r="K308" s="211"/>
      <c r="L308" s="216"/>
      <c r="M308" s="217"/>
      <c r="N308" s="218"/>
      <c r="O308" s="218"/>
      <c r="P308" s="218"/>
      <c r="Q308" s="218"/>
      <c r="R308" s="218"/>
      <c r="S308" s="218"/>
      <c r="T308" s="219"/>
      <c r="AT308" s="220" t="s">
        <v>224</v>
      </c>
      <c r="AU308" s="220" t="s">
        <v>81</v>
      </c>
      <c r="AV308" s="12" t="s">
        <v>81</v>
      </c>
      <c r="AW308" s="12" t="s">
        <v>37</v>
      </c>
      <c r="AX308" s="12" t="s">
        <v>73</v>
      </c>
      <c r="AY308" s="220" t="s">
        <v>214</v>
      </c>
    </row>
    <row r="309" spans="2:65" s="13" customFormat="1" x14ac:dyDescent="0.3">
      <c r="B309" s="221"/>
      <c r="C309" s="222"/>
      <c r="D309" s="223" t="s">
        <v>224</v>
      </c>
      <c r="E309" s="224" t="s">
        <v>20</v>
      </c>
      <c r="F309" s="225" t="s">
        <v>228</v>
      </c>
      <c r="G309" s="222"/>
      <c r="H309" s="226">
        <v>19.5</v>
      </c>
      <c r="I309" s="227"/>
      <c r="J309" s="222"/>
      <c r="K309" s="222"/>
      <c r="L309" s="228"/>
      <c r="M309" s="229"/>
      <c r="N309" s="230"/>
      <c r="O309" s="230"/>
      <c r="P309" s="230"/>
      <c r="Q309" s="230"/>
      <c r="R309" s="230"/>
      <c r="S309" s="230"/>
      <c r="T309" s="231"/>
      <c r="AT309" s="232" t="s">
        <v>224</v>
      </c>
      <c r="AU309" s="232" t="s">
        <v>81</v>
      </c>
      <c r="AV309" s="13" t="s">
        <v>220</v>
      </c>
      <c r="AW309" s="13" t="s">
        <v>37</v>
      </c>
      <c r="AX309" s="13" t="s">
        <v>22</v>
      </c>
      <c r="AY309" s="232" t="s">
        <v>214</v>
      </c>
    </row>
    <row r="310" spans="2:65" s="1" customFormat="1" ht="22.5" customHeight="1" x14ac:dyDescent="0.3">
      <c r="B310" s="35"/>
      <c r="C310" s="185" t="s">
        <v>448</v>
      </c>
      <c r="D310" s="185" t="s">
        <v>216</v>
      </c>
      <c r="E310" s="186" t="s">
        <v>449</v>
      </c>
      <c r="F310" s="187" t="s">
        <v>450</v>
      </c>
      <c r="G310" s="188" t="s">
        <v>109</v>
      </c>
      <c r="H310" s="189">
        <v>19.5</v>
      </c>
      <c r="I310" s="190"/>
      <c r="J310" s="191">
        <f>ROUND(I310*H310,2)</f>
        <v>0</v>
      </c>
      <c r="K310" s="187" t="s">
        <v>219</v>
      </c>
      <c r="L310" s="55"/>
      <c r="M310" s="192" t="s">
        <v>20</v>
      </c>
      <c r="N310" s="193" t="s">
        <v>44</v>
      </c>
      <c r="O310" s="36"/>
      <c r="P310" s="194">
        <f>O310*H310</f>
        <v>0</v>
      </c>
      <c r="Q310" s="194">
        <v>0</v>
      </c>
      <c r="R310" s="194">
        <f>Q310*H310</f>
        <v>0</v>
      </c>
      <c r="S310" s="194">
        <v>0</v>
      </c>
      <c r="T310" s="195">
        <f>S310*H310</f>
        <v>0</v>
      </c>
      <c r="AR310" s="18" t="s">
        <v>220</v>
      </c>
      <c r="AT310" s="18" t="s">
        <v>216</v>
      </c>
      <c r="AU310" s="18" t="s">
        <v>81</v>
      </c>
      <c r="AY310" s="18" t="s">
        <v>214</v>
      </c>
      <c r="BE310" s="196">
        <f>IF(N310="základní",J310,0)</f>
        <v>0</v>
      </c>
      <c r="BF310" s="196">
        <f>IF(N310="snížená",J310,0)</f>
        <v>0</v>
      </c>
      <c r="BG310" s="196">
        <f>IF(N310="zákl. přenesená",J310,0)</f>
        <v>0</v>
      </c>
      <c r="BH310" s="196">
        <f>IF(N310="sníž. přenesená",J310,0)</f>
        <v>0</v>
      </c>
      <c r="BI310" s="196">
        <f>IF(N310="nulová",J310,0)</f>
        <v>0</v>
      </c>
      <c r="BJ310" s="18" t="s">
        <v>22</v>
      </c>
      <c r="BK310" s="196">
        <f>ROUND(I310*H310,2)</f>
        <v>0</v>
      </c>
      <c r="BL310" s="18" t="s">
        <v>220</v>
      </c>
      <c r="BM310" s="18" t="s">
        <v>451</v>
      </c>
    </row>
    <row r="311" spans="2:65" s="1" customFormat="1" ht="24" x14ac:dyDescent="0.3">
      <c r="B311" s="35"/>
      <c r="C311" s="57"/>
      <c r="D311" s="197" t="s">
        <v>222</v>
      </c>
      <c r="E311" s="57"/>
      <c r="F311" s="198" t="s">
        <v>452</v>
      </c>
      <c r="G311" s="57"/>
      <c r="H311" s="57"/>
      <c r="I311" s="155"/>
      <c r="J311" s="57"/>
      <c r="K311" s="57"/>
      <c r="L311" s="55"/>
      <c r="M311" s="72"/>
      <c r="N311" s="36"/>
      <c r="O311" s="36"/>
      <c r="P311" s="36"/>
      <c r="Q311" s="36"/>
      <c r="R311" s="36"/>
      <c r="S311" s="36"/>
      <c r="T311" s="73"/>
      <c r="AT311" s="18" t="s">
        <v>222</v>
      </c>
      <c r="AU311" s="18" t="s">
        <v>81</v>
      </c>
    </row>
    <row r="312" spans="2:65" s="11" customFormat="1" x14ac:dyDescent="0.3">
      <c r="B312" s="199"/>
      <c r="C312" s="200"/>
      <c r="D312" s="197" t="s">
        <v>224</v>
      </c>
      <c r="E312" s="201" t="s">
        <v>20</v>
      </c>
      <c r="F312" s="202" t="s">
        <v>253</v>
      </c>
      <c r="G312" s="200"/>
      <c r="H312" s="203" t="s">
        <v>20</v>
      </c>
      <c r="I312" s="204"/>
      <c r="J312" s="200"/>
      <c r="K312" s="200"/>
      <c r="L312" s="205"/>
      <c r="M312" s="206"/>
      <c r="N312" s="207"/>
      <c r="O312" s="207"/>
      <c r="P312" s="207"/>
      <c r="Q312" s="207"/>
      <c r="R312" s="207"/>
      <c r="S312" s="207"/>
      <c r="T312" s="208"/>
      <c r="AT312" s="209" t="s">
        <v>224</v>
      </c>
      <c r="AU312" s="209" t="s">
        <v>81</v>
      </c>
      <c r="AV312" s="11" t="s">
        <v>22</v>
      </c>
      <c r="AW312" s="11" t="s">
        <v>37</v>
      </c>
      <c r="AX312" s="11" t="s">
        <v>73</v>
      </c>
      <c r="AY312" s="209" t="s">
        <v>214</v>
      </c>
    </row>
    <row r="313" spans="2:65" s="12" customFormat="1" x14ac:dyDescent="0.3">
      <c r="B313" s="210"/>
      <c r="C313" s="211"/>
      <c r="D313" s="197" t="s">
        <v>224</v>
      </c>
      <c r="E313" s="212" t="s">
        <v>20</v>
      </c>
      <c r="F313" s="213" t="s">
        <v>163</v>
      </c>
      <c r="G313" s="211"/>
      <c r="H313" s="214">
        <v>19.5</v>
      </c>
      <c r="I313" s="215"/>
      <c r="J313" s="211"/>
      <c r="K313" s="211"/>
      <c r="L313" s="216"/>
      <c r="M313" s="217"/>
      <c r="N313" s="218"/>
      <c r="O313" s="218"/>
      <c r="P313" s="218"/>
      <c r="Q313" s="218"/>
      <c r="R313" s="218"/>
      <c r="S313" s="218"/>
      <c r="T313" s="219"/>
      <c r="AT313" s="220" t="s">
        <v>224</v>
      </c>
      <c r="AU313" s="220" t="s">
        <v>81</v>
      </c>
      <c r="AV313" s="12" t="s">
        <v>81</v>
      </c>
      <c r="AW313" s="12" t="s">
        <v>37</v>
      </c>
      <c r="AX313" s="12" t="s">
        <v>73</v>
      </c>
      <c r="AY313" s="220" t="s">
        <v>214</v>
      </c>
    </row>
    <row r="314" spans="2:65" s="13" customFormat="1" x14ac:dyDescent="0.3">
      <c r="B314" s="221"/>
      <c r="C314" s="222"/>
      <c r="D314" s="197" t="s">
        <v>224</v>
      </c>
      <c r="E314" s="244" t="s">
        <v>20</v>
      </c>
      <c r="F314" s="245" t="s">
        <v>228</v>
      </c>
      <c r="G314" s="222"/>
      <c r="H314" s="246">
        <v>19.5</v>
      </c>
      <c r="I314" s="227"/>
      <c r="J314" s="222"/>
      <c r="K314" s="222"/>
      <c r="L314" s="228"/>
      <c r="M314" s="229"/>
      <c r="N314" s="230"/>
      <c r="O314" s="230"/>
      <c r="P314" s="230"/>
      <c r="Q314" s="230"/>
      <c r="R314" s="230"/>
      <c r="S314" s="230"/>
      <c r="T314" s="231"/>
      <c r="AT314" s="232" t="s">
        <v>224</v>
      </c>
      <c r="AU314" s="232" t="s">
        <v>81</v>
      </c>
      <c r="AV314" s="13" t="s">
        <v>220</v>
      </c>
      <c r="AW314" s="13" t="s">
        <v>37</v>
      </c>
      <c r="AX314" s="13" t="s">
        <v>22</v>
      </c>
      <c r="AY314" s="232" t="s">
        <v>214</v>
      </c>
    </row>
    <row r="315" spans="2:65" s="10" customFormat="1" ht="29.85" customHeight="1" x14ac:dyDescent="0.35">
      <c r="B315" s="168"/>
      <c r="C315" s="169"/>
      <c r="D315" s="182" t="s">
        <v>72</v>
      </c>
      <c r="E315" s="183" t="s">
        <v>248</v>
      </c>
      <c r="F315" s="183" t="s">
        <v>453</v>
      </c>
      <c r="G315" s="169"/>
      <c r="H315" s="169"/>
      <c r="I315" s="172"/>
      <c r="J315" s="184">
        <f>BK315</f>
        <v>0</v>
      </c>
      <c r="K315" s="169"/>
      <c r="L315" s="174"/>
      <c r="M315" s="175"/>
      <c r="N315" s="176"/>
      <c r="O315" s="176"/>
      <c r="P315" s="177">
        <f>SUM(P316:P414)</f>
        <v>0</v>
      </c>
      <c r="Q315" s="176"/>
      <c r="R315" s="177">
        <f>SUM(R316:R414)</f>
        <v>20.203400730000002</v>
      </c>
      <c r="S315" s="176"/>
      <c r="T315" s="178">
        <f>SUM(T316:T414)</f>
        <v>0</v>
      </c>
      <c r="AR315" s="179" t="s">
        <v>22</v>
      </c>
      <c r="AT315" s="180" t="s">
        <v>72</v>
      </c>
      <c r="AU315" s="180" t="s">
        <v>22</v>
      </c>
      <c r="AY315" s="179" t="s">
        <v>214</v>
      </c>
      <c r="BK315" s="181">
        <f>SUM(BK316:BK414)</f>
        <v>0</v>
      </c>
    </row>
    <row r="316" spans="2:65" s="1" customFormat="1" ht="22.5" customHeight="1" x14ac:dyDescent="0.3">
      <c r="B316" s="35"/>
      <c r="C316" s="185" t="s">
        <v>454</v>
      </c>
      <c r="D316" s="185" t="s">
        <v>216</v>
      </c>
      <c r="E316" s="186" t="s">
        <v>455</v>
      </c>
      <c r="F316" s="187" t="s">
        <v>456</v>
      </c>
      <c r="G316" s="188" t="s">
        <v>109</v>
      </c>
      <c r="H316" s="189">
        <v>81.52</v>
      </c>
      <c r="I316" s="190"/>
      <c r="J316" s="191">
        <f>ROUND(I316*H316,2)</f>
        <v>0</v>
      </c>
      <c r="K316" s="187" t="s">
        <v>219</v>
      </c>
      <c r="L316" s="55"/>
      <c r="M316" s="192" t="s">
        <v>20</v>
      </c>
      <c r="N316" s="193" t="s">
        <v>44</v>
      </c>
      <c r="O316" s="36"/>
      <c r="P316" s="194">
        <f>O316*H316</f>
        <v>0</v>
      </c>
      <c r="Q316" s="194">
        <v>7.3499999999999998E-3</v>
      </c>
      <c r="R316" s="194">
        <f>Q316*H316</f>
        <v>0.59917199999999993</v>
      </c>
      <c r="S316" s="194">
        <v>0</v>
      </c>
      <c r="T316" s="195">
        <f>S316*H316</f>
        <v>0</v>
      </c>
      <c r="AR316" s="18" t="s">
        <v>220</v>
      </c>
      <c r="AT316" s="18" t="s">
        <v>216</v>
      </c>
      <c r="AU316" s="18" t="s">
        <v>81</v>
      </c>
      <c r="AY316" s="18" t="s">
        <v>214</v>
      </c>
      <c r="BE316" s="196">
        <f>IF(N316="základní",J316,0)</f>
        <v>0</v>
      </c>
      <c r="BF316" s="196">
        <f>IF(N316="snížená",J316,0)</f>
        <v>0</v>
      </c>
      <c r="BG316" s="196">
        <f>IF(N316="zákl. přenesená",J316,0)</f>
        <v>0</v>
      </c>
      <c r="BH316" s="196">
        <f>IF(N316="sníž. přenesená",J316,0)</f>
        <v>0</v>
      </c>
      <c r="BI316" s="196">
        <f>IF(N316="nulová",J316,0)</f>
        <v>0</v>
      </c>
      <c r="BJ316" s="18" t="s">
        <v>22</v>
      </c>
      <c r="BK316" s="196">
        <f>ROUND(I316*H316,2)</f>
        <v>0</v>
      </c>
      <c r="BL316" s="18" t="s">
        <v>220</v>
      </c>
      <c r="BM316" s="18" t="s">
        <v>457</v>
      </c>
    </row>
    <row r="317" spans="2:65" s="1" customFormat="1" ht="24" x14ac:dyDescent="0.3">
      <c r="B317" s="35"/>
      <c r="C317" s="57"/>
      <c r="D317" s="197" t="s">
        <v>222</v>
      </c>
      <c r="E317" s="57"/>
      <c r="F317" s="198" t="s">
        <v>458</v>
      </c>
      <c r="G317" s="57"/>
      <c r="H317" s="57"/>
      <c r="I317" s="155"/>
      <c r="J317" s="57"/>
      <c r="K317" s="57"/>
      <c r="L317" s="55"/>
      <c r="M317" s="72"/>
      <c r="N317" s="36"/>
      <c r="O317" s="36"/>
      <c r="P317" s="36"/>
      <c r="Q317" s="36"/>
      <c r="R317" s="36"/>
      <c r="S317" s="36"/>
      <c r="T317" s="73"/>
      <c r="AT317" s="18" t="s">
        <v>222</v>
      </c>
      <c r="AU317" s="18" t="s">
        <v>81</v>
      </c>
    </row>
    <row r="318" spans="2:65" s="12" customFormat="1" x14ac:dyDescent="0.3">
      <c r="B318" s="210"/>
      <c r="C318" s="211"/>
      <c r="D318" s="197" t="s">
        <v>224</v>
      </c>
      <c r="E318" s="212" t="s">
        <v>20</v>
      </c>
      <c r="F318" s="213" t="s">
        <v>127</v>
      </c>
      <c r="G318" s="211"/>
      <c r="H318" s="214">
        <v>81.52</v>
      </c>
      <c r="I318" s="215"/>
      <c r="J318" s="211"/>
      <c r="K318" s="211"/>
      <c r="L318" s="216"/>
      <c r="M318" s="217"/>
      <c r="N318" s="218"/>
      <c r="O318" s="218"/>
      <c r="P318" s="218"/>
      <c r="Q318" s="218"/>
      <c r="R318" s="218"/>
      <c r="S318" s="218"/>
      <c r="T318" s="219"/>
      <c r="AT318" s="220" t="s">
        <v>224</v>
      </c>
      <c r="AU318" s="220" t="s">
        <v>81</v>
      </c>
      <c r="AV318" s="12" t="s">
        <v>81</v>
      </c>
      <c r="AW318" s="12" t="s">
        <v>37</v>
      </c>
      <c r="AX318" s="12" t="s">
        <v>73</v>
      </c>
      <c r="AY318" s="220" t="s">
        <v>214</v>
      </c>
    </row>
    <row r="319" spans="2:65" s="13" customFormat="1" x14ac:dyDescent="0.3">
      <c r="B319" s="221"/>
      <c r="C319" s="222"/>
      <c r="D319" s="223" t="s">
        <v>224</v>
      </c>
      <c r="E319" s="224" t="s">
        <v>20</v>
      </c>
      <c r="F319" s="225" t="s">
        <v>228</v>
      </c>
      <c r="G319" s="222"/>
      <c r="H319" s="226">
        <v>81.52</v>
      </c>
      <c r="I319" s="227"/>
      <c r="J319" s="222"/>
      <c r="K319" s="222"/>
      <c r="L319" s="228"/>
      <c r="M319" s="229"/>
      <c r="N319" s="230"/>
      <c r="O319" s="230"/>
      <c r="P319" s="230"/>
      <c r="Q319" s="230"/>
      <c r="R319" s="230"/>
      <c r="S319" s="230"/>
      <c r="T319" s="231"/>
      <c r="AT319" s="232" t="s">
        <v>224</v>
      </c>
      <c r="AU319" s="232" t="s">
        <v>81</v>
      </c>
      <c r="AV319" s="13" t="s">
        <v>220</v>
      </c>
      <c r="AW319" s="13" t="s">
        <v>37</v>
      </c>
      <c r="AX319" s="13" t="s">
        <v>22</v>
      </c>
      <c r="AY319" s="232" t="s">
        <v>214</v>
      </c>
    </row>
    <row r="320" spans="2:65" s="1" customFormat="1" ht="22.5" customHeight="1" x14ac:dyDescent="0.3">
      <c r="B320" s="35"/>
      <c r="C320" s="185" t="s">
        <v>459</v>
      </c>
      <c r="D320" s="185" t="s">
        <v>216</v>
      </c>
      <c r="E320" s="186" t="s">
        <v>460</v>
      </c>
      <c r="F320" s="187" t="s">
        <v>461</v>
      </c>
      <c r="G320" s="188" t="s">
        <v>109</v>
      </c>
      <c r="H320" s="189">
        <v>81.52</v>
      </c>
      <c r="I320" s="190"/>
      <c r="J320" s="191">
        <f>ROUND(I320*H320,2)</f>
        <v>0</v>
      </c>
      <c r="K320" s="187" t="s">
        <v>219</v>
      </c>
      <c r="L320" s="55"/>
      <c r="M320" s="192" t="s">
        <v>20</v>
      </c>
      <c r="N320" s="193" t="s">
        <v>44</v>
      </c>
      <c r="O320" s="36"/>
      <c r="P320" s="194">
        <f>O320*H320</f>
        <v>0</v>
      </c>
      <c r="Q320" s="194">
        <v>1.8380000000000001E-2</v>
      </c>
      <c r="R320" s="194">
        <f>Q320*H320</f>
        <v>1.4983375999999999</v>
      </c>
      <c r="S320" s="194">
        <v>0</v>
      </c>
      <c r="T320" s="195">
        <f>S320*H320</f>
        <v>0</v>
      </c>
      <c r="AR320" s="18" t="s">
        <v>220</v>
      </c>
      <c r="AT320" s="18" t="s">
        <v>216</v>
      </c>
      <c r="AU320" s="18" t="s">
        <v>81</v>
      </c>
      <c r="AY320" s="18" t="s">
        <v>214</v>
      </c>
      <c r="BE320" s="196">
        <f>IF(N320="základní",J320,0)</f>
        <v>0</v>
      </c>
      <c r="BF320" s="196">
        <f>IF(N320="snížená",J320,0)</f>
        <v>0</v>
      </c>
      <c r="BG320" s="196">
        <f>IF(N320="zákl. přenesená",J320,0)</f>
        <v>0</v>
      </c>
      <c r="BH320" s="196">
        <f>IF(N320="sníž. přenesená",J320,0)</f>
        <v>0</v>
      </c>
      <c r="BI320" s="196">
        <f>IF(N320="nulová",J320,0)</f>
        <v>0</v>
      </c>
      <c r="BJ320" s="18" t="s">
        <v>22</v>
      </c>
      <c r="BK320" s="196">
        <f>ROUND(I320*H320,2)</f>
        <v>0</v>
      </c>
      <c r="BL320" s="18" t="s">
        <v>220</v>
      </c>
      <c r="BM320" s="18" t="s">
        <v>462</v>
      </c>
    </row>
    <row r="321" spans="2:65" s="1" customFormat="1" ht="36" x14ac:dyDescent="0.3">
      <c r="B321" s="35"/>
      <c r="C321" s="57"/>
      <c r="D321" s="197" t="s">
        <v>222</v>
      </c>
      <c r="E321" s="57"/>
      <c r="F321" s="198" t="s">
        <v>463</v>
      </c>
      <c r="G321" s="57"/>
      <c r="H321" s="57"/>
      <c r="I321" s="155"/>
      <c r="J321" s="57"/>
      <c r="K321" s="57"/>
      <c r="L321" s="55"/>
      <c r="M321" s="72"/>
      <c r="N321" s="36"/>
      <c r="O321" s="36"/>
      <c r="P321" s="36"/>
      <c r="Q321" s="36"/>
      <c r="R321" s="36"/>
      <c r="S321" s="36"/>
      <c r="T321" s="73"/>
      <c r="AT321" s="18" t="s">
        <v>222</v>
      </c>
      <c r="AU321" s="18" t="s">
        <v>81</v>
      </c>
    </row>
    <row r="322" spans="2:65" s="11" customFormat="1" x14ac:dyDescent="0.3">
      <c r="B322" s="199"/>
      <c r="C322" s="200"/>
      <c r="D322" s="197" t="s">
        <v>224</v>
      </c>
      <c r="E322" s="201" t="s">
        <v>20</v>
      </c>
      <c r="F322" s="202" t="s">
        <v>346</v>
      </c>
      <c r="G322" s="200"/>
      <c r="H322" s="203" t="s">
        <v>20</v>
      </c>
      <c r="I322" s="204"/>
      <c r="J322" s="200"/>
      <c r="K322" s="200"/>
      <c r="L322" s="205"/>
      <c r="M322" s="206"/>
      <c r="N322" s="207"/>
      <c r="O322" s="207"/>
      <c r="P322" s="207"/>
      <c r="Q322" s="207"/>
      <c r="R322" s="207"/>
      <c r="S322" s="207"/>
      <c r="T322" s="208"/>
      <c r="AT322" s="209" t="s">
        <v>224</v>
      </c>
      <c r="AU322" s="209" t="s">
        <v>81</v>
      </c>
      <c r="AV322" s="11" t="s">
        <v>22</v>
      </c>
      <c r="AW322" s="11" t="s">
        <v>37</v>
      </c>
      <c r="AX322" s="11" t="s">
        <v>73</v>
      </c>
      <c r="AY322" s="209" t="s">
        <v>214</v>
      </c>
    </row>
    <row r="323" spans="2:65" s="12" customFormat="1" x14ac:dyDescent="0.3">
      <c r="B323" s="210"/>
      <c r="C323" s="211"/>
      <c r="D323" s="197" t="s">
        <v>224</v>
      </c>
      <c r="E323" s="212" t="s">
        <v>20</v>
      </c>
      <c r="F323" s="213" t="s">
        <v>156</v>
      </c>
      <c r="G323" s="211"/>
      <c r="H323" s="214">
        <v>53.88</v>
      </c>
      <c r="I323" s="215"/>
      <c r="J323" s="211"/>
      <c r="K323" s="211"/>
      <c r="L323" s="216"/>
      <c r="M323" s="217"/>
      <c r="N323" s="218"/>
      <c r="O323" s="218"/>
      <c r="P323" s="218"/>
      <c r="Q323" s="218"/>
      <c r="R323" s="218"/>
      <c r="S323" s="218"/>
      <c r="T323" s="219"/>
      <c r="AT323" s="220" t="s">
        <v>224</v>
      </c>
      <c r="AU323" s="220" t="s">
        <v>81</v>
      </c>
      <c r="AV323" s="12" t="s">
        <v>81</v>
      </c>
      <c r="AW323" s="12" t="s">
        <v>37</v>
      </c>
      <c r="AX323" s="12" t="s">
        <v>73</v>
      </c>
      <c r="AY323" s="220" t="s">
        <v>214</v>
      </c>
    </row>
    <row r="324" spans="2:65" s="11" customFormat="1" x14ac:dyDescent="0.3">
      <c r="B324" s="199"/>
      <c r="C324" s="200"/>
      <c r="D324" s="197" t="s">
        <v>224</v>
      </c>
      <c r="E324" s="201" t="s">
        <v>20</v>
      </c>
      <c r="F324" s="202" t="s">
        <v>339</v>
      </c>
      <c r="G324" s="200"/>
      <c r="H324" s="203" t="s">
        <v>20</v>
      </c>
      <c r="I324" s="204"/>
      <c r="J324" s="200"/>
      <c r="K324" s="200"/>
      <c r="L324" s="205"/>
      <c r="M324" s="206"/>
      <c r="N324" s="207"/>
      <c r="O324" s="207"/>
      <c r="P324" s="207"/>
      <c r="Q324" s="207"/>
      <c r="R324" s="207"/>
      <c r="S324" s="207"/>
      <c r="T324" s="208"/>
      <c r="AT324" s="209" t="s">
        <v>224</v>
      </c>
      <c r="AU324" s="209" t="s">
        <v>81</v>
      </c>
      <c r="AV324" s="11" t="s">
        <v>22</v>
      </c>
      <c r="AW324" s="11" t="s">
        <v>37</v>
      </c>
      <c r="AX324" s="11" t="s">
        <v>73</v>
      </c>
      <c r="AY324" s="209" t="s">
        <v>214</v>
      </c>
    </row>
    <row r="325" spans="2:65" s="12" customFormat="1" x14ac:dyDescent="0.3">
      <c r="B325" s="210"/>
      <c r="C325" s="211"/>
      <c r="D325" s="197" t="s">
        <v>224</v>
      </c>
      <c r="E325" s="212" t="s">
        <v>20</v>
      </c>
      <c r="F325" s="213" t="s">
        <v>158</v>
      </c>
      <c r="G325" s="211"/>
      <c r="H325" s="214">
        <v>27.64</v>
      </c>
      <c r="I325" s="215"/>
      <c r="J325" s="211"/>
      <c r="K325" s="211"/>
      <c r="L325" s="216"/>
      <c r="M325" s="217"/>
      <c r="N325" s="218"/>
      <c r="O325" s="218"/>
      <c r="P325" s="218"/>
      <c r="Q325" s="218"/>
      <c r="R325" s="218"/>
      <c r="S325" s="218"/>
      <c r="T325" s="219"/>
      <c r="AT325" s="220" t="s">
        <v>224</v>
      </c>
      <c r="AU325" s="220" t="s">
        <v>81</v>
      </c>
      <c r="AV325" s="12" t="s">
        <v>81</v>
      </c>
      <c r="AW325" s="12" t="s">
        <v>37</v>
      </c>
      <c r="AX325" s="12" t="s">
        <v>73</v>
      </c>
      <c r="AY325" s="220" t="s">
        <v>214</v>
      </c>
    </row>
    <row r="326" spans="2:65" s="13" customFormat="1" x14ac:dyDescent="0.3">
      <c r="B326" s="221"/>
      <c r="C326" s="222"/>
      <c r="D326" s="223" t="s">
        <v>224</v>
      </c>
      <c r="E326" s="224" t="s">
        <v>127</v>
      </c>
      <c r="F326" s="225" t="s">
        <v>228</v>
      </c>
      <c r="G326" s="222"/>
      <c r="H326" s="226">
        <v>81.52</v>
      </c>
      <c r="I326" s="227"/>
      <c r="J326" s="222"/>
      <c r="K326" s="222"/>
      <c r="L326" s="228"/>
      <c r="M326" s="229"/>
      <c r="N326" s="230"/>
      <c r="O326" s="230"/>
      <c r="P326" s="230"/>
      <c r="Q326" s="230"/>
      <c r="R326" s="230"/>
      <c r="S326" s="230"/>
      <c r="T326" s="231"/>
      <c r="AT326" s="232" t="s">
        <v>224</v>
      </c>
      <c r="AU326" s="232" t="s">
        <v>81</v>
      </c>
      <c r="AV326" s="13" t="s">
        <v>220</v>
      </c>
      <c r="AW326" s="13" t="s">
        <v>37</v>
      </c>
      <c r="AX326" s="13" t="s">
        <v>22</v>
      </c>
      <c r="AY326" s="232" t="s">
        <v>214</v>
      </c>
    </row>
    <row r="327" spans="2:65" s="1" customFormat="1" ht="22.5" customHeight="1" x14ac:dyDescent="0.3">
      <c r="B327" s="35"/>
      <c r="C327" s="185" t="s">
        <v>464</v>
      </c>
      <c r="D327" s="185" t="s">
        <v>216</v>
      </c>
      <c r="E327" s="186" t="s">
        <v>465</v>
      </c>
      <c r="F327" s="187" t="s">
        <v>466</v>
      </c>
      <c r="G327" s="188" t="s">
        <v>109</v>
      </c>
      <c r="H327" s="189">
        <v>281.62200000000001</v>
      </c>
      <c r="I327" s="190"/>
      <c r="J327" s="191">
        <f>ROUND(I327*H327,2)</f>
        <v>0</v>
      </c>
      <c r="K327" s="187" t="s">
        <v>219</v>
      </c>
      <c r="L327" s="55"/>
      <c r="M327" s="192" t="s">
        <v>20</v>
      </c>
      <c r="N327" s="193" t="s">
        <v>44</v>
      </c>
      <c r="O327" s="36"/>
      <c r="P327" s="194">
        <f>O327*H327</f>
        <v>0</v>
      </c>
      <c r="Q327" s="194">
        <v>7.3499999999999998E-3</v>
      </c>
      <c r="R327" s="194">
        <f>Q327*H327</f>
        <v>2.0699217000000001</v>
      </c>
      <c r="S327" s="194">
        <v>0</v>
      </c>
      <c r="T327" s="195">
        <f>S327*H327</f>
        <v>0</v>
      </c>
      <c r="AR327" s="18" t="s">
        <v>220</v>
      </c>
      <c r="AT327" s="18" t="s">
        <v>216</v>
      </c>
      <c r="AU327" s="18" t="s">
        <v>81</v>
      </c>
      <c r="AY327" s="18" t="s">
        <v>214</v>
      </c>
      <c r="BE327" s="196">
        <f>IF(N327="základní",J327,0)</f>
        <v>0</v>
      </c>
      <c r="BF327" s="196">
        <f>IF(N327="snížená",J327,0)</f>
        <v>0</v>
      </c>
      <c r="BG327" s="196">
        <f>IF(N327="zákl. přenesená",J327,0)</f>
        <v>0</v>
      </c>
      <c r="BH327" s="196">
        <f>IF(N327="sníž. přenesená",J327,0)</f>
        <v>0</v>
      </c>
      <c r="BI327" s="196">
        <f>IF(N327="nulová",J327,0)</f>
        <v>0</v>
      </c>
      <c r="BJ327" s="18" t="s">
        <v>22</v>
      </c>
      <c r="BK327" s="196">
        <f>ROUND(I327*H327,2)</f>
        <v>0</v>
      </c>
      <c r="BL327" s="18" t="s">
        <v>220</v>
      </c>
      <c r="BM327" s="18" t="s">
        <v>467</v>
      </c>
    </row>
    <row r="328" spans="2:65" s="1" customFormat="1" ht="24" x14ac:dyDescent="0.3">
      <c r="B328" s="35"/>
      <c r="C328" s="57"/>
      <c r="D328" s="197" t="s">
        <v>222</v>
      </c>
      <c r="E328" s="57"/>
      <c r="F328" s="198" t="s">
        <v>468</v>
      </c>
      <c r="G328" s="57"/>
      <c r="H328" s="57"/>
      <c r="I328" s="155"/>
      <c r="J328" s="57"/>
      <c r="K328" s="57"/>
      <c r="L328" s="55"/>
      <c r="M328" s="72"/>
      <c r="N328" s="36"/>
      <c r="O328" s="36"/>
      <c r="P328" s="36"/>
      <c r="Q328" s="36"/>
      <c r="R328" s="36"/>
      <c r="S328" s="36"/>
      <c r="T328" s="73"/>
      <c r="AT328" s="18" t="s">
        <v>222</v>
      </c>
      <c r="AU328" s="18" t="s">
        <v>81</v>
      </c>
    </row>
    <row r="329" spans="2:65" s="12" customFormat="1" x14ac:dyDescent="0.3">
      <c r="B329" s="210"/>
      <c r="C329" s="211"/>
      <c r="D329" s="197" t="s">
        <v>224</v>
      </c>
      <c r="E329" s="212" t="s">
        <v>20</v>
      </c>
      <c r="F329" s="213" t="s">
        <v>125</v>
      </c>
      <c r="G329" s="211"/>
      <c r="H329" s="214">
        <v>281.62200000000001</v>
      </c>
      <c r="I329" s="215"/>
      <c r="J329" s="211"/>
      <c r="K329" s="211"/>
      <c r="L329" s="216"/>
      <c r="M329" s="217"/>
      <c r="N329" s="218"/>
      <c r="O329" s="218"/>
      <c r="P329" s="218"/>
      <c r="Q329" s="218"/>
      <c r="R329" s="218"/>
      <c r="S329" s="218"/>
      <c r="T329" s="219"/>
      <c r="AT329" s="220" t="s">
        <v>224</v>
      </c>
      <c r="AU329" s="220" t="s">
        <v>81</v>
      </c>
      <c r="AV329" s="12" t="s">
        <v>81</v>
      </c>
      <c r="AW329" s="12" t="s">
        <v>37</v>
      </c>
      <c r="AX329" s="12" t="s">
        <v>73</v>
      </c>
      <c r="AY329" s="220" t="s">
        <v>214</v>
      </c>
    </row>
    <row r="330" spans="2:65" s="13" customFormat="1" x14ac:dyDescent="0.3">
      <c r="B330" s="221"/>
      <c r="C330" s="222"/>
      <c r="D330" s="223" t="s">
        <v>224</v>
      </c>
      <c r="E330" s="224" t="s">
        <v>20</v>
      </c>
      <c r="F330" s="225" t="s">
        <v>228</v>
      </c>
      <c r="G330" s="222"/>
      <c r="H330" s="226">
        <v>281.62200000000001</v>
      </c>
      <c r="I330" s="227"/>
      <c r="J330" s="222"/>
      <c r="K330" s="222"/>
      <c r="L330" s="228"/>
      <c r="M330" s="229"/>
      <c r="N330" s="230"/>
      <c r="O330" s="230"/>
      <c r="P330" s="230"/>
      <c r="Q330" s="230"/>
      <c r="R330" s="230"/>
      <c r="S330" s="230"/>
      <c r="T330" s="231"/>
      <c r="AT330" s="232" t="s">
        <v>224</v>
      </c>
      <c r="AU330" s="232" t="s">
        <v>81</v>
      </c>
      <c r="AV330" s="13" t="s">
        <v>220</v>
      </c>
      <c r="AW330" s="13" t="s">
        <v>37</v>
      </c>
      <c r="AX330" s="13" t="s">
        <v>22</v>
      </c>
      <c r="AY330" s="232" t="s">
        <v>214</v>
      </c>
    </row>
    <row r="331" spans="2:65" s="1" customFormat="1" ht="22.5" customHeight="1" x14ac:dyDescent="0.3">
      <c r="B331" s="35"/>
      <c r="C331" s="185" t="s">
        <v>469</v>
      </c>
      <c r="D331" s="185" t="s">
        <v>216</v>
      </c>
      <c r="E331" s="186" t="s">
        <v>470</v>
      </c>
      <c r="F331" s="187" t="s">
        <v>471</v>
      </c>
      <c r="G331" s="188" t="s">
        <v>109</v>
      </c>
      <c r="H331" s="189">
        <v>281.62200000000001</v>
      </c>
      <c r="I331" s="190"/>
      <c r="J331" s="191">
        <f>ROUND(I331*H331,2)</f>
        <v>0</v>
      </c>
      <c r="K331" s="187" t="s">
        <v>219</v>
      </c>
      <c r="L331" s="55"/>
      <c r="M331" s="192" t="s">
        <v>20</v>
      </c>
      <c r="N331" s="193" t="s">
        <v>44</v>
      </c>
      <c r="O331" s="36"/>
      <c r="P331" s="194">
        <f>O331*H331</f>
        <v>0</v>
      </c>
      <c r="Q331" s="194">
        <v>1.8380000000000001E-2</v>
      </c>
      <c r="R331" s="194">
        <f>Q331*H331</f>
        <v>5.1762123600000001</v>
      </c>
      <c r="S331" s="194">
        <v>0</v>
      </c>
      <c r="T331" s="195">
        <f>S331*H331</f>
        <v>0</v>
      </c>
      <c r="AR331" s="18" t="s">
        <v>220</v>
      </c>
      <c r="AT331" s="18" t="s">
        <v>216</v>
      </c>
      <c r="AU331" s="18" t="s">
        <v>81</v>
      </c>
      <c r="AY331" s="18" t="s">
        <v>214</v>
      </c>
      <c r="BE331" s="196">
        <f>IF(N331="základní",J331,0)</f>
        <v>0</v>
      </c>
      <c r="BF331" s="196">
        <f>IF(N331="snížená",J331,0)</f>
        <v>0</v>
      </c>
      <c r="BG331" s="196">
        <f>IF(N331="zákl. přenesená",J331,0)</f>
        <v>0</v>
      </c>
      <c r="BH331" s="196">
        <f>IF(N331="sníž. přenesená",J331,0)</f>
        <v>0</v>
      </c>
      <c r="BI331" s="196">
        <f>IF(N331="nulová",J331,0)</f>
        <v>0</v>
      </c>
      <c r="BJ331" s="18" t="s">
        <v>22</v>
      </c>
      <c r="BK331" s="196">
        <f>ROUND(I331*H331,2)</f>
        <v>0</v>
      </c>
      <c r="BL331" s="18" t="s">
        <v>220</v>
      </c>
      <c r="BM331" s="18" t="s">
        <v>472</v>
      </c>
    </row>
    <row r="332" spans="2:65" s="1" customFormat="1" ht="24" x14ac:dyDescent="0.3">
      <c r="B332" s="35"/>
      <c r="C332" s="57"/>
      <c r="D332" s="197" t="s">
        <v>222</v>
      </c>
      <c r="E332" s="57"/>
      <c r="F332" s="198" t="s">
        <v>473</v>
      </c>
      <c r="G332" s="57"/>
      <c r="H332" s="57"/>
      <c r="I332" s="155"/>
      <c r="J332" s="57"/>
      <c r="K332" s="57"/>
      <c r="L332" s="55"/>
      <c r="M332" s="72"/>
      <c r="N332" s="36"/>
      <c r="O332" s="36"/>
      <c r="P332" s="36"/>
      <c r="Q332" s="36"/>
      <c r="R332" s="36"/>
      <c r="S332" s="36"/>
      <c r="T332" s="73"/>
      <c r="AT332" s="18" t="s">
        <v>222</v>
      </c>
      <c r="AU332" s="18" t="s">
        <v>81</v>
      </c>
    </row>
    <row r="333" spans="2:65" s="11" customFormat="1" x14ac:dyDescent="0.3">
      <c r="B333" s="199"/>
      <c r="C333" s="200"/>
      <c r="D333" s="197" t="s">
        <v>224</v>
      </c>
      <c r="E333" s="201" t="s">
        <v>20</v>
      </c>
      <c r="F333" s="202" t="s">
        <v>346</v>
      </c>
      <c r="G333" s="200"/>
      <c r="H333" s="203" t="s">
        <v>20</v>
      </c>
      <c r="I333" s="204"/>
      <c r="J333" s="200"/>
      <c r="K333" s="200"/>
      <c r="L333" s="205"/>
      <c r="M333" s="206"/>
      <c r="N333" s="207"/>
      <c r="O333" s="207"/>
      <c r="P333" s="207"/>
      <c r="Q333" s="207"/>
      <c r="R333" s="207"/>
      <c r="S333" s="207"/>
      <c r="T333" s="208"/>
      <c r="AT333" s="209" t="s">
        <v>224</v>
      </c>
      <c r="AU333" s="209" t="s">
        <v>81</v>
      </c>
      <c r="AV333" s="11" t="s">
        <v>22</v>
      </c>
      <c r="AW333" s="11" t="s">
        <v>37</v>
      </c>
      <c r="AX333" s="11" t="s">
        <v>73</v>
      </c>
      <c r="AY333" s="209" t="s">
        <v>214</v>
      </c>
    </row>
    <row r="334" spans="2:65" s="12" customFormat="1" x14ac:dyDescent="0.3">
      <c r="B334" s="210"/>
      <c r="C334" s="211"/>
      <c r="D334" s="197" t="s">
        <v>224</v>
      </c>
      <c r="E334" s="212" t="s">
        <v>20</v>
      </c>
      <c r="F334" s="213" t="s">
        <v>474</v>
      </c>
      <c r="G334" s="211"/>
      <c r="H334" s="214">
        <v>23.568000000000001</v>
      </c>
      <c r="I334" s="215"/>
      <c r="J334" s="211"/>
      <c r="K334" s="211"/>
      <c r="L334" s="216"/>
      <c r="M334" s="217"/>
      <c r="N334" s="218"/>
      <c r="O334" s="218"/>
      <c r="P334" s="218"/>
      <c r="Q334" s="218"/>
      <c r="R334" s="218"/>
      <c r="S334" s="218"/>
      <c r="T334" s="219"/>
      <c r="AT334" s="220" t="s">
        <v>224</v>
      </c>
      <c r="AU334" s="220" t="s">
        <v>81</v>
      </c>
      <c r="AV334" s="12" t="s">
        <v>81</v>
      </c>
      <c r="AW334" s="12" t="s">
        <v>37</v>
      </c>
      <c r="AX334" s="12" t="s">
        <v>73</v>
      </c>
      <c r="AY334" s="220" t="s">
        <v>214</v>
      </c>
    </row>
    <row r="335" spans="2:65" s="12" customFormat="1" x14ac:dyDescent="0.3">
      <c r="B335" s="210"/>
      <c r="C335" s="211"/>
      <c r="D335" s="197" t="s">
        <v>224</v>
      </c>
      <c r="E335" s="212" t="s">
        <v>20</v>
      </c>
      <c r="F335" s="213" t="s">
        <v>475</v>
      </c>
      <c r="G335" s="211"/>
      <c r="H335" s="214">
        <v>24.928999999999998</v>
      </c>
      <c r="I335" s="215"/>
      <c r="J335" s="211"/>
      <c r="K335" s="211"/>
      <c r="L335" s="216"/>
      <c r="M335" s="217"/>
      <c r="N335" s="218"/>
      <c r="O335" s="218"/>
      <c r="P335" s="218"/>
      <c r="Q335" s="218"/>
      <c r="R335" s="218"/>
      <c r="S335" s="218"/>
      <c r="T335" s="219"/>
      <c r="AT335" s="220" t="s">
        <v>224</v>
      </c>
      <c r="AU335" s="220" t="s">
        <v>81</v>
      </c>
      <c r="AV335" s="12" t="s">
        <v>81</v>
      </c>
      <c r="AW335" s="12" t="s">
        <v>37</v>
      </c>
      <c r="AX335" s="12" t="s">
        <v>73</v>
      </c>
      <c r="AY335" s="220" t="s">
        <v>214</v>
      </c>
    </row>
    <row r="336" spans="2:65" s="12" customFormat="1" x14ac:dyDescent="0.3">
      <c r="B336" s="210"/>
      <c r="C336" s="211"/>
      <c r="D336" s="197" t="s">
        <v>224</v>
      </c>
      <c r="E336" s="212" t="s">
        <v>20</v>
      </c>
      <c r="F336" s="213" t="s">
        <v>476</v>
      </c>
      <c r="G336" s="211"/>
      <c r="H336" s="214">
        <v>32.572000000000003</v>
      </c>
      <c r="I336" s="215"/>
      <c r="J336" s="211"/>
      <c r="K336" s="211"/>
      <c r="L336" s="216"/>
      <c r="M336" s="217"/>
      <c r="N336" s="218"/>
      <c r="O336" s="218"/>
      <c r="P336" s="218"/>
      <c r="Q336" s="218"/>
      <c r="R336" s="218"/>
      <c r="S336" s="218"/>
      <c r="T336" s="219"/>
      <c r="AT336" s="220" t="s">
        <v>224</v>
      </c>
      <c r="AU336" s="220" t="s">
        <v>81</v>
      </c>
      <c r="AV336" s="12" t="s">
        <v>81</v>
      </c>
      <c r="AW336" s="12" t="s">
        <v>37</v>
      </c>
      <c r="AX336" s="12" t="s">
        <v>73</v>
      </c>
      <c r="AY336" s="220" t="s">
        <v>214</v>
      </c>
    </row>
    <row r="337" spans="2:65" s="12" customFormat="1" x14ac:dyDescent="0.3">
      <c r="B337" s="210"/>
      <c r="C337" s="211"/>
      <c r="D337" s="197" t="s">
        <v>224</v>
      </c>
      <c r="E337" s="212" t="s">
        <v>20</v>
      </c>
      <c r="F337" s="213" t="s">
        <v>477</v>
      </c>
      <c r="G337" s="211"/>
      <c r="H337" s="214">
        <v>21.158000000000001</v>
      </c>
      <c r="I337" s="215"/>
      <c r="J337" s="211"/>
      <c r="K337" s="211"/>
      <c r="L337" s="216"/>
      <c r="M337" s="217"/>
      <c r="N337" s="218"/>
      <c r="O337" s="218"/>
      <c r="P337" s="218"/>
      <c r="Q337" s="218"/>
      <c r="R337" s="218"/>
      <c r="S337" s="218"/>
      <c r="T337" s="219"/>
      <c r="AT337" s="220" t="s">
        <v>224</v>
      </c>
      <c r="AU337" s="220" t="s">
        <v>81</v>
      </c>
      <c r="AV337" s="12" t="s">
        <v>81</v>
      </c>
      <c r="AW337" s="12" t="s">
        <v>37</v>
      </c>
      <c r="AX337" s="12" t="s">
        <v>73</v>
      </c>
      <c r="AY337" s="220" t="s">
        <v>214</v>
      </c>
    </row>
    <row r="338" spans="2:65" s="12" customFormat="1" x14ac:dyDescent="0.3">
      <c r="B338" s="210"/>
      <c r="C338" s="211"/>
      <c r="D338" s="197" t="s">
        <v>224</v>
      </c>
      <c r="E338" s="212" t="s">
        <v>20</v>
      </c>
      <c r="F338" s="213" t="s">
        <v>478</v>
      </c>
      <c r="G338" s="211"/>
      <c r="H338" s="214">
        <v>24.096</v>
      </c>
      <c r="I338" s="215"/>
      <c r="J338" s="211"/>
      <c r="K338" s="211"/>
      <c r="L338" s="216"/>
      <c r="M338" s="217"/>
      <c r="N338" s="218"/>
      <c r="O338" s="218"/>
      <c r="P338" s="218"/>
      <c r="Q338" s="218"/>
      <c r="R338" s="218"/>
      <c r="S338" s="218"/>
      <c r="T338" s="219"/>
      <c r="AT338" s="220" t="s">
        <v>224</v>
      </c>
      <c r="AU338" s="220" t="s">
        <v>81</v>
      </c>
      <c r="AV338" s="12" t="s">
        <v>81</v>
      </c>
      <c r="AW338" s="12" t="s">
        <v>37</v>
      </c>
      <c r="AX338" s="12" t="s">
        <v>73</v>
      </c>
      <c r="AY338" s="220" t="s">
        <v>214</v>
      </c>
    </row>
    <row r="339" spans="2:65" s="12" customFormat="1" x14ac:dyDescent="0.3">
      <c r="B339" s="210"/>
      <c r="C339" s="211"/>
      <c r="D339" s="197" t="s">
        <v>224</v>
      </c>
      <c r="E339" s="212" t="s">
        <v>20</v>
      </c>
      <c r="F339" s="213" t="s">
        <v>479</v>
      </c>
      <c r="G339" s="211"/>
      <c r="H339" s="214">
        <v>37.514000000000003</v>
      </c>
      <c r="I339" s="215"/>
      <c r="J339" s="211"/>
      <c r="K339" s="211"/>
      <c r="L339" s="216"/>
      <c r="M339" s="217"/>
      <c r="N339" s="218"/>
      <c r="O339" s="218"/>
      <c r="P339" s="218"/>
      <c r="Q339" s="218"/>
      <c r="R339" s="218"/>
      <c r="S339" s="218"/>
      <c r="T339" s="219"/>
      <c r="AT339" s="220" t="s">
        <v>224</v>
      </c>
      <c r="AU339" s="220" t="s">
        <v>81</v>
      </c>
      <c r="AV339" s="12" t="s">
        <v>81</v>
      </c>
      <c r="AW339" s="12" t="s">
        <v>37</v>
      </c>
      <c r="AX339" s="12" t="s">
        <v>73</v>
      </c>
      <c r="AY339" s="220" t="s">
        <v>214</v>
      </c>
    </row>
    <row r="340" spans="2:65" s="12" customFormat="1" x14ac:dyDescent="0.3">
      <c r="B340" s="210"/>
      <c r="C340" s="211"/>
      <c r="D340" s="197" t="s">
        <v>224</v>
      </c>
      <c r="E340" s="212" t="s">
        <v>20</v>
      </c>
      <c r="F340" s="213" t="s">
        <v>480</v>
      </c>
      <c r="G340" s="211"/>
      <c r="H340" s="214">
        <v>21.218</v>
      </c>
      <c r="I340" s="215"/>
      <c r="J340" s="211"/>
      <c r="K340" s="211"/>
      <c r="L340" s="216"/>
      <c r="M340" s="217"/>
      <c r="N340" s="218"/>
      <c r="O340" s="218"/>
      <c r="P340" s="218"/>
      <c r="Q340" s="218"/>
      <c r="R340" s="218"/>
      <c r="S340" s="218"/>
      <c r="T340" s="219"/>
      <c r="AT340" s="220" t="s">
        <v>224</v>
      </c>
      <c r="AU340" s="220" t="s">
        <v>81</v>
      </c>
      <c r="AV340" s="12" t="s">
        <v>81</v>
      </c>
      <c r="AW340" s="12" t="s">
        <v>37</v>
      </c>
      <c r="AX340" s="12" t="s">
        <v>73</v>
      </c>
      <c r="AY340" s="220" t="s">
        <v>214</v>
      </c>
    </row>
    <row r="341" spans="2:65" s="11" customFormat="1" x14ac:dyDescent="0.3">
      <c r="B341" s="199"/>
      <c r="C341" s="200"/>
      <c r="D341" s="197" t="s">
        <v>224</v>
      </c>
      <c r="E341" s="201" t="s">
        <v>20</v>
      </c>
      <c r="F341" s="202" t="s">
        <v>339</v>
      </c>
      <c r="G341" s="200"/>
      <c r="H341" s="203" t="s">
        <v>20</v>
      </c>
      <c r="I341" s="204"/>
      <c r="J341" s="200"/>
      <c r="K341" s="200"/>
      <c r="L341" s="205"/>
      <c r="M341" s="206"/>
      <c r="N341" s="207"/>
      <c r="O341" s="207"/>
      <c r="P341" s="207"/>
      <c r="Q341" s="207"/>
      <c r="R341" s="207"/>
      <c r="S341" s="207"/>
      <c r="T341" s="208"/>
      <c r="AT341" s="209" t="s">
        <v>224</v>
      </c>
      <c r="AU341" s="209" t="s">
        <v>81</v>
      </c>
      <c r="AV341" s="11" t="s">
        <v>22</v>
      </c>
      <c r="AW341" s="11" t="s">
        <v>37</v>
      </c>
      <c r="AX341" s="11" t="s">
        <v>73</v>
      </c>
      <c r="AY341" s="209" t="s">
        <v>214</v>
      </c>
    </row>
    <row r="342" spans="2:65" s="12" customFormat="1" x14ac:dyDescent="0.3">
      <c r="B342" s="210"/>
      <c r="C342" s="211"/>
      <c r="D342" s="197" t="s">
        <v>224</v>
      </c>
      <c r="E342" s="212" t="s">
        <v>20</v>
      </c>
      <c r="F342" s="213" t="s">
        <v>481</v>
      </c>
      <c r="G342" s="211"/>
      <c r="H342" s="214">
        <v>21.012</v>
      </c>
      <c r="I342" s="215"/>
      <c r="J342" s="211"/>
      <c r="K342" s="211"/>
      <c r="L342" s="216"/>
      <c r="M342" s="217"/>
      <c r="N342" s="218"/>
      <c r="O342" s="218"/>
      <c r="P342" s="218"/>
      <c r="Q342" s="218"/>
      <c r="R342" s="218"/>
      <c r="S342" s="218"/>
      <c r="T342" s="219"/>
      <c r="AT342" s="220" t="s">
        <v>224</v>
      </c>
      <c r="AU342" s="220" t="s">
        <v>81</v>
      </c>
      <c r="AV342" s="12" t="s">
        <v>81</v>
      </c>
      <c r="AW342" s="12" t="s">
        <v>37</v>
      </c>
      <c r="AX342" s="12" t="s">
        <v>73</v>
      </c>
      <c r="AY342" s="220" t="s">
        <v>214</v>
      </c>
    </row>
    <row r="343" spans="2:65" s="12" customFormat="1" x14ac:dyDescent="0.3">
      <c r="B343" s="210"/>
      <c r="C343" s="211"/>
      <c r="D343" s="197" t="s">
        <v>224</v>
      </c>
      <c r="E343" s="212" t="s">
        <v>20</v>
      </c>
      <c r="F343" s="213" t="s">
        <v>482</v>
      </c>
      <c r="G343" s="211"/>
      <c r="H343" s="214">
        <v>25.13</v>
      </c>
      <c r="I343" s="215"/>
      <c r="J343" s="211"/>
      <c r="K343" s="211"/>
      <c r="L343" s="216"/>
      <c r="M343" s="217"/>
      <c r="N343" s="218"/>
      <c r="O343" s="218"/>
      <c r="P343" s="218"/>
      <c r="Q343" s="218"/>
      <c r="R343" s="218"/>
      <c r="S343" s="218"/>
      <c r="T343" s="219"/>
      <c r="AT343" s="220" t="s">
        <v>224</v>
      </c>
      <c r="AU343" s="220" t="s">
        <v>81</v>
      </c>
      <c r="AV343" s="12" t="s">
        <v>81</v>
      </c>
      <c r="AW343" s="12" t="s">
        <v>37</v>
      </c>
      <c r="AX343" s="12" t="s">
        <v>73</v>
      </c>
      <c r="AY343" s="220" t="s">
        <v>214</v>
      </c>
    </row>
    <row r="344" spans="2:65" s="12" customFormat="1" x14ac:dyDescent="0.3">
      <c r="B344" s="210"/>
      <c r="C344" s="211"/>
      <c r="D344" s="197" t="s">
        <v>224</v>
      </c>
      <c r="E344" s="212" t="s">
        <v>20</v>
      </c>
      <c r="F344" s="213" t="s">
        <v>483</v>
      </c>
      <c r="G344" s="211"/>
      <c r="H344" s="214">
        <v>46.45</v>
      </c>
      <c r="I344" s="215"/>
      <c r="J344" s="211"/>
      <c r="K344" s="211"/>
      <c r="L344" s="216"/>
      <c r="M344" s="217"/>
      <c r="N344" s="218"/>
      <c r="O344" s="218"/>
      <c r="P344" s="218"/>
      <c r="Q344" s="218"/>
      <c r="R344" s="218"/>
      <c r="S344" s="218"/>
      <c r="T344" s="219"/>
      <c r="AT344" s="220" t="s">
        <v>224</v>
      </c>
      <c r="AU344" s="220" t="s">
        <v>81</v>
      </c>
      <c r="AV344" s="12" t="s">
        <v>81</v>
      </c>
      <c r="AW344" s="12" t="s">
        <v>37</v>
      </c>
      <c r="AX344" s="12" t="s">
        <v>73</v>
      </c>
      <c r="AY344" s="220" t="s">
        <v>214</v>
      </c>
    </row>
    <row r="345" spans="2:65" s="12" customFormat="1" x14ac:dyDescent="0.3">
      <c r="B345" s="210"/>
      <c r="C345" s="211"/>
      <c r="D345" s="197" t="s">
        <v>224</v>
      </c>
      <c r="E345" s="212" t="s">
        <v>20</v>
      </c>
      <c r="F345" s="213" t="s">
        <v>484</v>
      </c>
      <c r="G345" s="211"/>
      <c r="H345" s="214">
        <v>3.9750000000000001</v>
      </c>
      <c r="I345" s="215"/>
      <c r="J345" s="211"/>
      <c r="K345" s="211"/>
      <c r="L345" s="216"/>
      <c r="M345" s="217"/>
      <c r="N345" s="218"/>
      <c r="O345" s="218"/>
      <c r="P345" s="218"/>
      <c r="Q345" s="218"/>
      <c r="R345" s="218"/>
      <c r="S345" s="218"/>
      <c r="T345" s="219"/>
      <c r="AT345" s="220" t="s">
        <v>224</v>
      </c>
      <c r="AU345" s="220" t="s">
        <v>81</v>
      </c>
      <c r="AV345" s="12" t="s">
        <v>81</v>
      </c>
      <c r="AW345" s="12" t="s">
        <v>37</v>
      </c>
      <c r="AX345" s="12" t="s">
        <v>73</v>
      </c>
      <c r="AY345" s="220" t="s">
        <v>214</v>
      </c>
    </row>
    <row r="346" spans="2:65" s="13" customFormat="1" x14ac:dyDescent="0.3">
      <c r="B346" s="221"/>
      <c r="C346" s="222"/>
      <c r="D346" s="223" t="s">
        <v>224</v>
      </c>
      <c r="E346" s="224" t="s">
        <v>125</v>
      </c>
      <c r="F346" s="225" t="s">
        <v>228</v>
      </c>
      <c r="G346" s="222"/>
      <c r="H346" s="226">
        <v>281.62200000000001</v>
      </c>
      <c r="I346" s="227"/>
      <c r="J346" s="222"/>
      <c r="K346" s="222"/>
      <c r="L346" s="228"/>
      <c r="M346" s="229"/>
      <c r="N346" s="230"/>
      <c r="O346" s="230"/>
      <c r="P346" s="230"/>
      <c r="Q346" s="230"/>
      <c r="R346" s="230"/>
      <c r="S346" s="230"/>
      <c r="T346" s="231"/>
      <c r="AT346" s="232" t="s">
        <v>224</v>
      </c>
      <c r="AU346" s="232" t="s">
        <v>81</v>
      </c>
      <c r="AV346" s="13" t="s">
        <v>220</v>
      </c>
      <c r="AW346" s="13" t="s">
        <v>37</v>
      </c>
      <c r="AX346" s="13" t="s">
        <v>22</v>
      </c>
      <c r="AY346" s="232" t="s">
        <v>214</v>
      </c>
    </row>
    <row r="347" spans="2:65" s="1" customFormat="1" ht="22.5" customHeight="1" x14ac:dyDescent="0.3">
      <c r="B347" s="35"/>
      <c r="C347" s="185" t="s">
        <v>485</v>
      </c>
      <c r="D347" s="185" t="s">
        <v>216</v>
      </c>
      <c r="E347" s="186" t="s">
        <v>486</v>
      </c>
      <c r="F347" s="187" t="s">
        <v>487</v>
      </c>
      <c r="G347" s="188" t="s">
        <v>150</v>
      </c>
      <c r="H347" s="189">
        <v>39.5</v>
      </c>
      <c r="I347" s="190"/>
      <c r="J347" s="191">
        <f>ROUND(I347*H347,2)</f>
        <v>0</v>
      </c>
      <c r="K347" s="187" t="s">
        <v>219</v>
      </c>
      <c r="L347" s="55"/>
      <c r="M347" s="192" t="s">
        <v>20</v>
      </c>
      <c r="N347" s="193" t="s">
        <v>44</v>
      </c>
      <c r="O347" s="36"/>
      <c r="P347" s="194">
        <f>O347*H347</f>
        <v>0</v>
      </c>
      <c r="Q347" s="194">
        <v>0</v>
      </c>
      <c r="R347" s="194">
        <f>Q347*H347</f>
        <v>0</v>
      </c>
      <c r="S347" s="194">
        <v>0</v>
      </c>
      <c r="T347" s="195">
        <f>S347*H347</f>
        <v>0</v>
      </c>
      <c r="AR347" s="18" t="s">
        <v>220</v>
      </c>
      <c r="AT347" s="18" t="s">
        <v>216</v>
      </c>
      <c r="AU347" s="18" t="s">
        <v>81</v>
      </c>
      <c r="AY347" s="18" t="s">
        <v>214</v>
      </c>
      <c r="BE347" s="196">
        <f>IF(N347="základní",J347,0)</f>
        <v>0</v>
      </c>
      <c r="BF347" s="196">
        <f>IF(N347="snížená",J347,0)</f>
        <v>0</v>
      </c>
      <c r="BG347" s="196">
        <f>IF(N347="zákl. přenesená",J347,0)</f>
        <v>0</v>
      </c>
      <c r="BH347" s="196">
        <f>IF(N347="sníž. přenesená",J347,0)</f>
        <v>0</v>
      </c>
      <c r="BI347" s="196">
        <f>IF(N347="nulová",J347,0)</f>
        <v>0</v>
      </c>
      <c r="BJ347" s="18" t="s">
        <v>22</v>
      </c>
      <c r="BK347" s="196">
        <f>ROUND(I347*H347,2)</f>
        <v>0</v>
      </c>
      <c r="BL347" s="18" t="s">
        <v>220</v>
      </c>
      <c r="BM347" s="18" t="s">
        <v>488</v>
      </c>
    </row>
    <row r="348" spans="2:65" s="1" customFormat="1" ht="24" x14ac:dyDescent="0.3">
      <c r="B348" s="35"/>
      <c r="C348" s="57"/>
      <c r="D348" s="197" t="s">
        <v>222</v>
      </c>
      <c r="E348" s="57"/>
      <c r="F348" s="198" t="s">
        <v>489</v>
      </c>
      <c r="G348" s="57"/>
      <c r="H348" s="57"/>
      <c r="I348" s="155"/>
      <c r="J348" s="57"/>
      <c r="K348" s="57"/>
      <c r="L348" s="55"/>
      <c r="M348" s="72"/>
      <c r="N348" s="36"/>
      <c r="O348" s="36"/>
      <c r="P348" s="36"/>
      <c r="Q348" s="36"/>
      <c r="R348" s="36"/>
      <c r="S348" s="36"/>
      <c r="T348" s="73"/>
      <c r="AT348" s="18" t="s">
        <v>222</v>
      </c>
      <c r="AU348" s="18" t="s">
        <v>81</v>
      </c>
    </row>
    <row r="349" spans="2:65" s="11" customFormat="1" x14ac:dyDescent="0.3">
      <c r="B349" s="199"/>
      <c r="C349" s="200"/>
      <c r="D349" s="197" t="s">
        <v>224</v>
      </c>
      <c r="E349" s="201" t="s">
        <v>20</v>
      </c>
      <c r="F349" s="202" t="s">
        <v>346</v>
      </c>
      <c r="G349" s="200"/>
      <c r="H349" s="203" t="s">
        <v>20</v>
      </c>
      <c r="I349" s="204"/>
      <c r="J349" s="200"/>
      <c r="K349" s="200"/>
      <c r="L349" s="205"/>
      <c r="M349" s="206"/>
      <c r="N349" s="207"/>
      <c r="O349" s="207"/>
      <c r="P349" s="207"/>
      <c r="Q349" s="207"/>
      <c r="R349" s="207"/>
      <c r="S349" s="207"/>
      <c r="T349" s="208"/>
      <c r="AT349" s="209" t="s">
        <v>224</v>
      </c>
      <c r="AU349" s="209" t="s">
        <v>81</v>
      </c>
      <c r="AV349" s="11" t="s">
        <v>22</v>
      </c>
      <c r="AW349" s="11" t="s">
        <v>37</v>
      </c>
      <c r="AX349" s="11" t="s">
        <v>73</v>
      </c>
      <c r="AY349" s="209" t="s">
        <v>214</v>
      </c>
    </row>
    <row r="350" spans="2:65" s="11" customFormat="1" x14ac:dyDescent="0.3">
      <c r="B350" s="199"/>
      <c r="C350" s="200"/>
      <c r="D350" s="197" t="s">
        <v>224</v>
      </c>
      <c r="E350" s="201" t="s">
        <v>20</v>
      </c>
      <c r="F350" s="202" t="s">
        <v>339</v>
      </c>
      <c r="G350" s="200"/>
      <c r="H350" s="203" t="s">
        <v>20</v>
      </c>
      <c r="I350" s="204"/>
      <c r="J350" s="200"/>
      <c r="K350" s="200"/>
      <c r="L350" s="205"/>
      <c r="M350" s="206"/>
      <c r="N350" s="207"/>
      <c r="O350" s="207"/>
      <c r="P350" s="207"/>
      <c r="Q350" s="207"/>
      <c r="R350" s="207"/>
      <c r="S350" s="207"/>
      <c r="T350" s="208"/>
      <c r="AT350" s="209" t="s">
        <v>224</v>
      </c>
      <c r="AU350" s="209" t="s">
        <v>81</v>
      </c>
      <c r="AV350" s="11" t="s">
        <v>22</v>
      </c>
      <c r="AW350" s="11" t="s">
        <v>37</v>
      </c>
      <c r="AX350" s="11" t="s">
        <v>73</v>
      </c>
      <c r="AY350" s="209" t="s">
        <v>214</v>
      </c>
    </row>
    <row r="351" spans="2:65" s="12" customFormat="1" x14ac:dyDescent="0.3">
      <c r="B351" s="210"/>
      <c r="C351" s="211"/>
      <c r="D351" s="197" t="s">
        <v>224</v>
      </c>
      <c r="E351" s="212" t="s">
        <v>20</v>
      </c>
      <c r="F351" s="213" t="s">
        <v>490</v>
      </c>
      <c r="G351" s="211"/>
      <c r="H351" s="214">
        <v>13</v>
      </c>
      <c r="I351" s="215"/>
      <c r="J351" s="211"/>
      <c r="K351" s="211"/>
      <c r="L351" s="216"/>
      <c r="M351" s="217"/>
      <c r="N351" s="218"/>
      <c r="O351" s="218"/>
      <c r="P351" s="218"/>
      <c r="Q351" s="218"/>
      <c r="R351" s="218"/>
      <c r="S351" s="218"/>
      <c r="T351" s="219"/>
      <c r="AT351" s="220" t="s">
        <v>224</v>
      </c>
      <c r="AU351" s="220" t="s">
        <v>81</v>
      </c>
      <c r="AV351" s="12" t="s">
        <v>81</v>
      </c>
      <c r="AW351" s="12" t="s">
        <v>37</v>
      </c>
      <c r="AX351" s="12" t="s">
        <v>73</v>
      </c>
      <c r="AY351" s="220" t="s">
        <v>214</v>
      </c>
    </row>
    <row r="352" spans="2:65" s="12" customFormat="1" x14ac:dyDescent="0.3">
      <c r="B352" s="210"/>
      <c r="C352" s="211"/>
      <c r="D352" s="197" t="s">
        <v>224</v>
      </c>
      <c r="E352" s="212" t="s">
        <v>20</v>
      </c>
      <c r="F352" s="213" t="s">
        <v>491</v>
      </c>
      <c r="G352" s="211"/>
      <c r="H352" s="214">
        <v>26.5</v>
      </c>
      <c r="I352" s="215"/>
      <c r="J352" s="211"/>
      <c r="K352" s="211"/>
      <c r="L352" s="216"/>
      <c r="M352" s="217"/>
      <c r="N352" s="218"/>
      <c r="O352" s="218"/>
      <c r="P352" s="218"/>
      <c r="Q352" s="218"/>
      <c r="R352" s="218"/>
      <c r="S352" s="218"/>
      <c r="T352" s="219"/>
      <c r="AT352" s="220" t="s">
        <v>224</v>
      </c>
      <c r="AU352" s="220" t="s">
        <v>81</v>
      </c>
      <c r="AV352" s="12" t="s">
        <v>81</v>
      </c>
      <c r="AW352" s="12" t="s">
        <v>37</v>
      </c>
      <c r="AX352" s="12" t="s">
        <v>73</v>
      </c>
      <c r="AY352" s="220" t="s">
        <v>214</v>
      </c>
    </row>
    <row r="353" spans="2:65" s="13" customFormat="1" x14ac:dyDescent="0.3">
      <c r="B353" s="221"/>
      <c r="C353" s="222"/>
      <c r="D353" s="223" t="s">
        <v>224</v>
      </c>
      <c r="E353" s="224" t="s">
        <v>20</v>
      </c>
      <c r="F353" s="225" t="s">
        <v>228</v>
      </c>
      <c r="G353" s="222"/>
      <c r="H353" s="226">
        <v>39.5</v>
      </c>
      <c r="I353" s="227"/>
      <c r="J353" s="222"/>
      <c r="K353" s="222"/>
      <c r="L353" s="228"/>
      <c r="M353" s="229"/>
      <c r="N353" s="230"/>
      <c r="O353" s="230"/>
      <c r="P353" s="230"/>
      <c r="Q353" s="230"/>
      <c r="R353" s="230"/>
      <c r="S353" s="230"/>
      <c r="T353" s="231"/>
      <c r="AT353" s="232" t="s">
        <v>224</v>
      </c>
      <c r="AU353" s="232" t="s">
        <v>81</v>
      </c>
      <c r="AV353" s="13" t="s">
        <v>220</v>
      </c>
      <c r="AW353" s="13" t="s">
        <v>37</v>
      </c>
      <c r="AX353" s="13" t="s">
        <v>22</v>
      </c>
      <c r="AY353" s="232" t="s">
        <v>214</v>
      </c>
    </row>
    <row r="354" spans="2:65" s="1" customFormat="1" ht="22.5" customHeight="1" x14ac:dyDescent="0.3">
      <c r="B354" s="35"/>
      <c r="C354" s="249" t="s">
        <v>492</v>
      </c>
      <c r="D354" s="249" t="s">
        <v>413</v>
      </c>
      <c r="E354" s="250" t="s">
        <v>493</v>
      </c>
      <c r="F354" s="251" t="s">
        <v>494</v>
      </c>
      <c r="G354" s="252" t="s">
        <v>150</v>
      </c>
      <c r="H354" s="253">
        <v>39.5</v>
      </c>
      <c r="I354" s="254"/>
      <c r="J354" s="255">
        <f>ROUND(I354*H354,2)</f>
        <v>0</v>
      </c>
      <c r="K354" s="251" t="s">
        <v>219</v>
      </c>
      <c r="L354" s="256"/>
      <c r="M354" s="257" t="s">
        <v>20</v>
      </c>
      <c r="N354" s="258" t="s">
        <v>44</v>
      </c>
      <c r="O354" s="36"/>
      <c r="P354" s="194">
        <f>O354*H354</f>
        <v>0</v>
      </c>
      <c r="Q354" s="194">
        <v>2.4000000000000001E-4</v>
      </c>
      <c r="R354" s="194">
        <f>Q354*H354</f>
        <v>9.4800000000000006E-3</v>
      </c>
      <c r="S354" s="194">
        <v>0</v>
      </c>
      <c r="T354" s="195">
        <f>S354*H354</f>
        <v>0</v>
      </c>
      <c r="AR354" s="18" t="s">
        <v>262</v>
      </c>
      <c r="AT354" s="18" t="s">
        <v>413</v>
      </c>
      <c r="AU354" s="18" t="s">
        <v>81</v>
      </c>
      <c r="AY354" s="18" t="s">
        <v>214</v>
      </c>
      <c r="BE354" s="196">
        <f>IF(N354="základní",J354,0)</f>
        <v>0</v>
      </c>
      <c r="BF354" s="196">
        <f>IF(N354="snížená",J354,0)</f>
        <v>0</v>
      </c>
      <c r="BG354" s="196">
        <f>IF(N354="zákl. přenesená",J354,0)</f>
        <v>0</v>
      </c>
      <c r="BH354" s="196">
        <f>IF(N354="sníž. přenesená",J354,0)</f>
        <v>0</v>
      </c>
      <c r="BI354" s="196">
        <f>IF(N354="nulová",J354,0)</f>
        <v>0</v>
      </c>
      <c r="BJ354" s="18" t="s">
        <v>22</v>
      </c>
      <c r="BK354" s="196">
        <f>ROUND(I354*H354,2)</f>
        <v>0</v>
      </c>
      <c r="BL354" s="18" t="s">
        <v>220</v>
      </c>
      <c r="BM354" s="18" t="s">
        <v>495</v>
      </c>
    </row>
    <row r="355" spans="2:65" s="1" customFormat="1" x14ac:dyDescent="0.3">
      <c r="B355" s="35"/>
      <c r="C355" s="57"/>
      <c r="D355" s="197" t="s">
        <v>222</v>
      </c>
      <c r="E355" s="57"/>
      <c r="F355" s="198" t="s">
        <v>494</v>
      </c>
      <c r="G355" s="57"/>
      <c r="H355" s="57"/>
      <c r="I355" s="155"/>
      <c r="J355" s="57"/>
      <c r="K355" s="57"/>
      <c r="L355" s="55"/>
      <c r="M355" s="72"/>
      <c r="N355" s="36"/>
      <c r="O355" s="36"/>
      <c r="P355" s="36"/>
      <c r="Q355" s="36"/>
      <c r="R355" s="36"/>
      <c r="S355" s="36"/>
      <c r="T355" s="73"/>
      <c r="AT355" s="18" t="s">
        <v>222</v>
      </c>
      <c r="AU355" s="18" t="s">
        <v>81</v>
      </c>
    </row>
    <row r="356" spans="2:65" s="11" customFormat="1" x14ac:dyDescent="0.3">
      <c r="B356" s="199"/>
      <c r="C356" s="200"/>
      <c r="D356" s="197" t="s">
        <v>224</v>
      </c>
      <c r="E356" s="201" t="s">
        <v>20</v>
      </c>
      <c r="F356" s="202" t="s">
        <v>346</v>
      </c>
      <c r="G356" s="200"/>
      <c r="H356" s="203" t="s">
        <v>20</v>
      </c>
      <c r="I356" s="204"/>
      <c r="J356" s="200"/>
      <c r="K356" s="200"/>
      <c r="L356" s="205"/>
      <c r="M356" s="206"/>
      <c r="N356" s="207"/>
      <c r="O356" s="207"/>
      <c r="P356" s="207"/>
      <c r="Q356" s="207"/>
      <c r="R356" s="207"/>
      <c r="S356" s="207"/>
      <c r="T356" s="208"/>
      <c r="AT356" s="209" t="s">
        <v>224</v>
      </c>
      <c r="AU356" s="209" t="s">
        <v>81</v>
      </c>
      <c r="AV356" s="11" t="s">
        <v>22</v>
      </c>
      <c r="AW356" s="11" t="s">
        <v>37</v>
      </c>
      <c r="AX356" s="11" t="s">
        <v>73</v>
      </c>
      <c r="AY356" s="209" t="s">
        <v>214</v>
      </c>
    </row>
    <row r="357" spans="2:65" s="11" customFormat="1" x14ac:dyDescent="0.3">
      <c r="B357" s="199"/>
      <c r="C357" s="200"/>
      <c r="D357" s="197" t="s">
        <v>224</v>
      </c>
      <c r="E357" s="201" t="s">
        <v>20</v>
      </c>
      <c r="F357" s="202" t="s">
        <v>339</v>
      </c>
      <c r="G357" s="200"/>
      <c r="H357" s="203" t="s">
        <v>20</v>
      </c>
      <c r="I357" s="204"/>
      <c r="J357" s="200"/>
      <c r="K357" s="200"/>
      <c r="L357" s="205"/>
      <c r="M357" s="206"/>
      <c r="N357" s="207"/>
      <c r="O357" s="207"/>
      <c r="P357" s="207"/>
      <c r="Q357" s="207"/>
      <c r="R357" s="207"/>
      <c r="S357" s="207"/>
      <c r="T357" s="208"/>
      <c r="AT357" s="209" t="s">
        <v>224</v>
      </c>
      <c r="AU357" s="209" t="s">
        <v>81</v>
      </c>
      <c r="AV357" s="11" t="s">
        <v>22</v>
      </c>
      <c r="AW357" s="11" t="s">
        <v>37</v>
      </c>
      <c r="AX357" s="11" t="s">
        <v>73</v>
      </c>
      <c r="AY357" s="209" t="s">
        <v>214</v>
      </c>
    </row>
    <row r="358" spans="2:65" s="12" customFormat="1" x14ac:dyDescent="0.3">
      <c r="B358" s="210"/>
      <c r="C358" s="211"/>
      <c r="D358" s="197" t="s">
        <v>224</v>
      </c>
      <c r="E358" s="212" t="s">
        <v>20</v>
      </c>
      <c r="F358" s="213" t="s">
        <v>490</v>
      </c>
      <c r="G358" s="211"/>
      <c r="H358" s="214">
        <v>13</v>
      </c>
      <c r="I358" s="215"/>
      <c r="J358" s="211"/>
      <c r="K358" s="211"/>
      <c r="L358" s="216"/>
      <c r="M358" s="217"/>
      <c r="N358" s="218"/>
      <c r="O358" s="218"/>
      <c r="P358" s="218"/>
      <c r="Q358" s="218"/>
      <c r="R358" s="218"/>
      <c r="S358" s="218"/>
      <c r="T358" s="219"/>
      <c r="AT358" s="220" t="s">
        <v>224</v>
      </c>
      <c r="AU358" s="220" t="s">
        <v>81</v>
      </c>
      <c r="AV358" s="12" t="s">
        <v>81</v>
      </c>
      <c r="AW358" s="12" t="s">
        <v>37</v>
      </c>
      <c r="AX358" s="12" t="s">
        <v>73</v>
      </c>
      <c r="AY358" s="220" t="s">
        <v>214</v>
      </c>
    </row>
    <row r="359" spans="2:65" s="12" customFormat="1" x14ac:dyDescent="0.3">
      <c r="B359" s="210"/>
      <c r="C359" s="211"/>
      <c r="D359" s="197" t="s">
        <v>224</v>
      </c>
      <c r="E359" s="212" t="s">
        <v>20</v>
      </c>
      <c r="F359" s="213" t="s">
        <v>491</v>
      </c>
      <c r="G359" s="211"/>
      <c r="H359" s="214">
        <v>26.5</v>
      </c>
      <c r="I359" s="215"/>
      <c r="J359" s="211"/>
      <c r="K359" s="211"/>
      <c r="L359" s="216"/>
      <c r="M359" s="217"/>
      <c r="N359" s="218"/>
      <c r="O359" s="218"/>
      <c r="P359" s="218"/>
      <c r="Q359" s="218"/>
      <c r="R359" s="218"/>
      <c r="S359" s="218"/>
      <c r="T359" s="219"/>
      <c r="AT359" s="220" t="s">
        <v>224</v>
      </c>
      <c r="AU359" s="220" t="s">
        <v>81</v>
      </c>
      <c r="AV359" s="12" t="s">
        <v>81</v>
      </c>
      <c r="AW359" s="12" t="s">
        <v>37</v>
      </c>
      <c r="AX359" s="12" t="s">
        <v>73</v>
      </c>
      <c r="AY359" s="220" t="s">
        <v>214</v>
      </c>
    </row>
    <row r="360" spans="2:65" s="13" customFormat="1" x14ac:dyDescent="0.3">
      <c r="B360" s="221"/>
      <c r="C360" s="222"/>
      <c r="D360" s="223" t="s">
        <v>224</v>
      </c>
      <c r="E360" s="224" t="s">
        <v>20</v>
      </c>
      <c r="F360" s="225" t="s">
        <v>228</v>
      </c>
      <c r="G360" s="222"/>
      <c r="H360" s="226">
        <v>39.5</v>
      </c>
      <c r="I360" s="227"/>
      <c r="J360" s="222"/>
      <c r="K360" s="222"/>
      <c r="L360" s="228"/>
      <c r="M360" s="229"/>
      <c r="N360" s="230"/>
      <c r="O360" s="230"/>
      <c r="P360" s="230"/>
      <c r="Q360" s="230"/>
      <c r="R360" s="230"/>
      <c r="S360" s="230"/>
      <c r="T360" s="231"/>
      <c r="AT360" s="232" t="s">
        <v>224</v>
      </c>
      <c r="AU360" s="232" t="s">
        <v>81</v>
      </c>
      <c r="AV360" s="13" t="s">
        <v>220</v>
      </c>
      <c r="AW360" s="13" t="s">
        <v>37</v>
      </c>
      <c r="AX360" s="13" t="s">
        <v>22</v>
      </c>
      <c r="AY360" s="232" t="s">
        <v>214</v>
      </c>
    </row>
    <row r="361" spans="2:65" s="1" customFormat="1" ht="22.5" customHeight="1" x14ac:dyDescent="0.3">
      <c r="B361" s="35"/>
      <c r="C361" s="185" t="s">
        <v>496</v>
      </c>
      <c r="D361" s="185" t="s">
        <v>216</v>
      </c>
      <c r="E361" s="186" t="s">
        <v>497</v>
      </c>
      <c r="F361" s="187" t="s">
        <v>498</v>
      </c>
      <c r="G361" s="188" t="s">
        <v>150</v>
      </c>
      <c r="H361" s="189">
        <v>53</v>
      </c>
      <c r="I361" s="190"/>
      <c r="J361" s="191">
        <f>ROUND(I361*H361,2)</f>
        <v>0</v>
      </c>
      <c r="K361" s="187" t="s">
        <v>219</v>
      </c>
      <c r="L361" s="55"/>
      <c r="M361" s="192" t="s">
        <v>20</v>
      </c>
      <c r="N361" s="193" t="s">
        <v>44</v>
      </c>
      <c r="O361" s="36"/>
      <c r="P361" s="194">
        <f>O361*H361</f>
        <v>0</v>
      </c>
      <c r="Q361" s="194">
        <v>0</v>
      </c>
      <c r="R361" s="194">
        <f>Q361*H361</f>
        <v>0</v>
      </c>
      <c r="S361" s="194">
        <v>0</v>
      </c>
      <c r="T361" s="195">
        <f>S361*H361</f>
        <v>0</v>
      </c>
      <c r="AR361" s="18" t="s">
        <v>220</v>
      </c>
      <c r="AT361" s="18" t="s">
        <v>216</v>
      </c>
      <c r="AU361" s="18" t="s">
        <v>81</v>
      </c>
      <c r="AY361" s="18" t="s">
        <v>214</v>
      </c>
      <c r="BE361" s="196">
        <f>IF(N361="základní",J361,0)</f>
        <v>0</v>
      </c>
      <c r="BF361" s="196">
        <f>IF(N361="snížená",J361,0)</f>
        <v>0</v>
      </c>
      <c r="BG361" s="196">
        <f>IF(N361="zákl. přenesená",J361,0)</f>
        <v>0</v>
      </c>
      <c r="BH361" s="196">
        <f>IF(N361="sníž. přenesená",J361,0)</f>
        <v>0</v>
      </c>
      <c r="BI361" s="196">
        <f>IF(N361="nulová",J361,0)</f>
        <v>0</v>
      </c>
      <c r="BJ361" s="18" t="s">
        <v>22</v>
      </c>
      <c r="BK361" s="196">
        <f>ROUND(I361*H361,2)</f>
        <v>0</v>
      </c>
      <c r="BL361" s="18" t="s">
        <v>220</v>
      </c>
      <c r="BM361" s="18" t="s">
        <v>499</v>
      </c>
    </row>
    <row r="362" spans="2:65" s="1" customFormat="1" ht="24" x14ac:dyDescent="0.3">
      <c r="B362" s="35"/>
      <c r="C362" s="57"/>
      <c r="D362" s="197" t="s">
        <v>222</v>
      </c>
      <c r="E362" s="57"/>
      <c r="F362" s="198" t="s">
        <v>500</v>
      </c>
      <c r="G362" s="57"/>
      <c r="H362" s="57"/>
      <c r="I362" s="155"/>
      <c r="J362" s="57"/>
      <c r="K362" s="57"/>
      <c r="L362" s="55"/>
      <c r="M362" s="72"/>
      <c r="N362" s="36"/>
      <c r="O362" s="36"/>
      <c r="P362" s="36"/>
      <c r="Q362" s="36"/>
      <c r="R362" s="36"/>
      <c r="S362" s="36"/>
      <c r="T362" s="73"/>
      <c r="AT362" s="18" t="s">
        <v>222</v>
      </c>
      <c r="AU362" s="18" t="s">
        <v>81</v>
      </c>
    </row>
    <row r="363" spans="2:65" s="12" customFormat="1" x14ac:dyDescent="0.3">
      <c r="B363" s="210"/>
      <c r="C363" s="211"/>
      <c r="D363" s="197" t="s">
        <v>224</v>
      </c>
      <c r="E363" s="212" t="s">
        <v>20</v>
      </c>
      <c r="F363" s="213" t="s">
        <v>501</v>
      </c>
      <c r="G363" s="211"/>
      <c r="H363" s="214">
        <v>20.239999999999998</v>
      </c>
      <c r="I363" s="215"/>
      <c r="J363" s="211"/>
      <c r="K363" s="211"/>
      <c r="L363" s="216"/>
      <c r="M363" s="217"/>
      <c r="N363" s="218"/>
      <c r="O363" s="218"/>
      <c r="P363" s="218"/>
      <c r="Q363" s="218"/>
      <c r="R363" s="218"/>
      <c r="S363" s="218"/>
      <c r="T363" s="219"/>
      <c r="AT363" s="220" t="s">
        <v>224</v>
      </c>
      <c r="AU363" s="220" t="s">
        <v>81</v>
      </c>
      <c r="AV363" s="12" t="s">
        <v>81</v>
      </c>
      <c r="AW363" s="12" t="s">
        <v>37</v>
      </c>
      <c r="AX363" s="12" t="s">
        <v>73</v>
      </c>
      <c r="AY363" s="220" t="s">
        <v>214</v>
      </c>
    </row>
    <row r="364" spans="2:65" s="12" customFormat="1" x14ac:dyDescent="0.3">
      <c r="B364" s="210"/>
      <c r="C364" s="211"/>
      <c r="D364" s="197" t="s">
        <v>224</v>
      </c>
      <c r="E364" s="212" t="s">
        <v>20</v>
      </c>
      <c r="F364" s="213" t="s">
        <v>502</v>
      </c>
      <c r="G364" s="211"/>
      <c r="H364" s="214">
        <v>6.26</v>
      </c>
      <c r="I364" s="215"/>
      <c r="J364" s="211"/>
      <c r="K364" s="211"/>
      <c r="L364" s="216"/>
      <c r="M364" s="217"/>
      <c r="N364" s="218"/>
      <c r="O364" s="218"/>
      <c r="P364" s="218"/>
      <c r="Q364" s="218"/>
      <c r="R364" s="218"/>
      <c r="S364" s="218"/>
      <c r="T364" s="219"/>
      <c r="AT364" s="220" t="s">
        <v>224</v>
      </c>
      <c r="AU364" s="220" t="s">
        <v>81</v>
      </c>
      <c r="AV364" s="12" t="s">
        <v>81</v>
      </c>
      <c r="AW364" s="12" t="s">
        <v>37</v>
      </c>
      <c r="AX364" s="12" t="s">
        <v>73</v>
      </c>
      <c r="AY364" s="220" t="s">
        <v>214</v>
      </c>
    </row>
    <row r="365" spans="2:65" s="14" customFormat="1" x14ac:dyDescent="0.3">
      <c r="B365" s="233"/>
      <c r="C365" s="234"/>
      <c r="D365" s="197" t="s">
        <v>224</v>
      </c>
      <c r="E365" s="235" t="s">
        <v>98</v>
      </c>
      <c r="F365" s="236" t="s">
        <v>254</v>
      </c>
      <c r="G365" s="234"/>
      <c r="H365" s="237">
        <v>26.5</v>
      </c>
      <c r="I365" s="238"/>
      <c r="J365" s="234"/>
      <c r="K365" s="234"/>
      <c r="L365" s="239"/>
      <c r="M365" s="240"/>
      <c r="N365" s="241"/>
      <c r="O365" s="241"/>
      <c r="P365" s="241"/>
      <c r="Q365" s="241"/>
      <c r="R365" s="241"/>
      <c r="S365" s="241"/>
      <c r="T365" s="242"/>
      <c r="AT365" s="243" t="s">
        <v>224</v>
      </c>
      <c r="AU365" s="243" t="s">
        <v>81</v>
      </c>
      <c r="AV365" s="14" t="s">
        <v>233</v>
      </c>
      <c r="AW365" s="14" t="s">
        <v>37</v>
      </c>
      <c r="AX365" s="14" t="s">
        <v>73</v>
      </c>
      <c r="AY365" s="243" t="s">
        <v>214</v>
      </c>
    </row>
    <row r="366" spans="2:65" s="11" customFormat="1" x14ac:dyDescent="0.3">
      <c r="B366" s="199"/>
      <c r="C366" s="200"/>
      <c r="D366" s="197" t="s">
        <v>224</v>
      </c>
      <c r="E366" s="201" t="s">
        <v>20</v>
      </c>
      <c r="F366" s="202" t="s">
        <v>503</v>
      </c>
      <c r="G366" s="200"/>
      <c r="H366" s="203" t="s">
        <v>20</v>
      </c>
      <c r="I366" s="204"/>
      <c r="J366" s="200"/>
      <c r="K366" s="200"/>
      <c r="L366" s="205"/>
      <c r="M366" s="206"/>
      <c r="N366" s="207"/>
      <c r="O366" s="207"/>
      <c r="P366" s="207"/>
      <c r="Q366" s="207"/>
      <c r="R366" s="207"/>
      <c r="S366" s="207"/>
      <c r="T366" s="208"/>
      <c r="AT366" s="209" t="s">
        <v>224</v>
      </c>
      <c r="AU366" s="209" t="s">
        <v>81</v>
      </c>
      <c r="AV366" s="11" t="s">
        <v>22</v>
      </c>
      <c r="AW366" s="11" t="s">
        <v>37</v>
      </c>
      <c r="AX366" s="11" t="s">
        <v>73</v>
      </c>
      <c r="AY366" s="209" t="s">
        <v>214</v>
      </c>
    </row>
    <row r="367" spans="2:65" s="12" customFormat="1" x14ac:dyDescent="0.3">
      <c r="B367" s="210"/>
      <c r="C367" s="211"/>
      <c r="D367" s="197" t="s">
        <v>224</v>
      </c>
      <c r="E367" s="212" t="s">
        <v>20</v>
      </c>
      <c r="F367" s="213" t="s">
        <v>98</v>
      </c>
      <c r="G367" s="211"/>
      <c r="H367" s="214">
        <v>26.5</v>
      </c>
      <c r="I367" s="215"/>
      <c r="J367" s="211"/>
      <c r="K367" s="211"/>
      <c r="L367" s="216"/>
      <c r="M367" s="217"/>
      <c r="N367" s="218"/>
      <c r="O367" s="218"/>
      <c r="P367" s="218"/>
      <c r="Q367" s="218"/>
      <c r="R367" s="218"/>
      <c r="S367" s="218"/>
      <c r="T367" s="219"/>
      <c r="AT367" s="220" t="s">
        <v>224</v>
      </c>
      <c r="AU367" s="220" t="s">
        <v>81</v>
      </c>
      <c r="AV367" s="12" t="s">
        <v>81</v>
      </c>
      <c r="AW367" s="12" t="s">
        <v>37</v>
      </c>
      <c r="AX367" s="12" t="s">
        <v>73</v>
      </c>
      <c r="AY367" s="220" t="s">
        <v>214</v>
      </c>
    </row>
    <row r="368" spans="2:65" s="13" customFormat="1" x14ac:dyDescent="0.3">
      <c r="B368" s="221"/>
      <c r="C368" s="222"/>
      <c r="D368" s="223" t="s">
        <v>224</v>
      </c>
      <c r="E368" s="224" t="s">
        <v>20</v>
      </c>
      <c r="F368" s="225" t="s">
        <v>228</v>
      </c>
      <c r="G368" s="222"/>
      <c r="H368" s="226">
        <v>53</v>
      </c>
      <c r="I368" s="227"/>
      <c r="J368" s="222"/>
      <c r="K368" s="222"/>
      <c r="L368" s="228"/>
      <c r="M368" s="229"/>
      <c r="N368" s="230"/>
      <c r="O368" s="230"/>
      <c r="P368" s="230"/>
      <c r="Q368" s="230"/>
      <c r="R368" s="230"/>
      <c r="S368" s="230"/>
      <c r="T368" s="231"/>
      <c r="AT368" s="232" t="s">
        <v>224</v>
      </c>
      <c r="AU368" s="232" t="s">
        <v>81</v>
      </c>
      <c r="AV368" s="13" t="s">
        <v>220</v>
      </c>
      <c r="AW368" s="13" t="s">
        <v>37</v>
      </c>
      <c r="AX368" s="13" t="s">
        <v>22</v>
      </c>
      <c r="AY368" s="232" t="s">
        <v>214</v>
      </c>
    </row>
    <row r="369" spans="2:65" s="1" customFormat="1" ht="22.5" customHeight="1" x14ac:dyDescent="0.3">
      <c r="B369" s="35"/>
      <c r="C369" s="249" t="s">
        <v>504</v>
      </c>
      <c r="D369" s="249" t="s">
        <v>413</v>
      </c>
      <c r="E369" s="250" t="s">
        <v>505</v>
      </c>
      <c r="F369" s="251" t="s">
        <v>506</v>
      </c>
      <c r="G369" s="252" t="s">
        <v>150</v>
      </c>
      <c r="H369" s="253">
        <v>26.5</v>
      </c>
      <c r="I369" s="254"/>
      <c r="J369" s="255">
        <f>ROUND(I369*H369,2)</f>
        <v>0</v>
      </c>
      <c r="K369" s="251" t="s">
        <v>219</v>
      </c>
      <c r="L369" s="256"/>
      <c r="M369" s="257" t="s">
        <v>20</v>
      </c>
      <c r="N369" s="258" t="s">
        <v>44</v>
      </c>
      <c r="O369" s="36"/>
      <c r="P369" s="194">
        <f>O369*H369</f>
        <v>0</v>
      </c>
      <c r="Q369" s="194">
        <v>3.0000000000000001E-5</v>
      </c>
      <c r="R369" s="194">
        <f>Q369*H369</f>
        <v>7.9500000000000003E-4</v>
      </c>
      <c r="S369" s="194">
        <v>0</v>
      </c>
      <c r="T369" s="195">
        <f>S369*H369</f>
        <v>0</v>
      </c>
      <c r="AR369" s="18" t="s">
        <v>262</v>
      </c>
      <c r="AT369" s="18" t="s">
        <v>413</v>
      </c>
      <c r="AU369" s="18" t="s">
        <v>81</v>
      </c>
      <c r="AY369" s="18" t="s">
        <v>214</v>
      </c>
      <c r="BE369" s="196">
        <f>IF(N369="základní",J369,0)</f>
        <v>0</v>
      </c>
      <c r="BF369" s="196">
        <f>IF(N369="snížená",J369,0)</f>
        <v>0</v>
      </c>
      <c r="BG369" s="196">
        <f>IF(N369="zákl. přenesená",J369,0)</f>
        <v>0</v>
      </c>
      <c r="BH369" s="196">
        <f>IF(N369="sníž. přenesená",J369,0)</f>
        <v>0</v>
      </c>
      <c r="BI369" s="196">
        <f>IF(N369="nulová",J369,0)</f>
        <v>0</v>
      </c>
      <c r="BJ369" s="18" t="s">
        <v>22</v>
      </c>
      <c r="BK369" s="196">
        <f>ROUND(I369*H369,2)</f>
        <v>0</v>
      </c>
      <c r="BL369" s="18" t="s">
        <v>220</v>
      </c>
      <c r="BM369" s="18" t="s">
        <v>507</v>
      </c>
    </row>
    <row r="370" spans="2:65" s="1" customFormat="1" x14ac:dyDescent="0.3">
      <c r="B370" s="35"/>
      <c r="C370" s="57"/>
      <c r="D370" s="197" t="s">
        <v>222</v>
      </c>
      <c r="E370" s="57"/>
      <c r="F370" s="198" t="s">
        <v>508</v>
      </c>
      <c r="G370" s="57"/>
      <c r="H370" s="57"/>
      <c r="I370" s="155"/>
      <c r="J370" s="57"/>
      <c r="K370" s="57"/>
      <c r="L370" s="55"/>
      <c r="M370" s="72"/>
      <c r="N370" s="36"/>
      <c r="O370" s="36"/>
      <c r="P370" s="36"/>
      <c r="Q370" s="36"/>
      <c r="R370" s="36"/>
      <c r="S370" s="36"/>
      <c r="T370" s="73"/>
      <c r="AT370" s="18" t="s">
        <v>222</v>
      </c>
      <c r="AU370" s="18" t="s">
        <v>81</v>
      </c>
    </row>
    <row r="371" spans="2:65" s="1" customFormat="1" ht="24" x14ac:dyDescent="0.3">
      <c r="B371" s="35"/>
      <c r="C371" s="57"/>
      <c r="D371" s="197" t="s">
        <v>509</v>
      </c>
      <c r="E371" s="57"/>
      <c r="F371" s="259" t="s">
        <v>510</v>
      </c>
      <c r="G371" s="57"/>
      <c r="H371" s="57"/>
      <c r="I371" s="155"/>
      <c r="J371" s="57"/>
      <c r="K371" s="57"/>
      <c r="L371" s="55"/>
      <c r="M371" s="72"/>
      <c r="N371" s="36"/>
      <c r="O371" s="36"/>
      <c r="P371" s="36"/>
      <c r="Q371" s="36"/>
      <c r="R371" s="36"/>
      <c r="S371" s="36"/>
      <c r="T371" s="73"/>
      <c r="AT371" s="18" t="s">
        <v>509</v>
      </c>
      <c r="AU371" s="18" t="s">
        <v>81</v>
      </c>
    </row>
    <row r="372" spans="2:65" s="12" customFormat="1" x14ac:dyDescent="0.3">
      <c r="B372" s="210"/>
      <c r="C372" s="211"/>
      <c r="D372" s="197" t="s">
        <v>224</v>
      </c>
      <c r="E372" s="212" t="s">
        <v>20</v>
      </c>
      <c r="F372" s="213" t="s">
        <v>98</v>
      </c>
      <c r="G372" s="211"/>
      <c r="H372" s="214">
        <v>26.5</v>
      </c>
      <c r="I372" s="215"/>
      <c r="J372" s="211"/>
      <c r="K372" s="211"/>
      <c r="L372" s="216"/>
      <c r="M372" s="217"/>
      <c r="N372" s="218"/>
      <c r="O372" s="218"/>
      <c r="P372" s="218"/>
      <c r="Q372" s="218"/>
      <c r="R372" s="218"/>
      <c r="S372" s="218"/>
      <c r="T372" s="219"/>
      <c r="AT372" s="220" t="s">
        <v>224</v>
      </c>
      <c r="AU372" s="220" t="s">
        <v>81</v>
      </c>
      <c r="AV372" s="12" t="s">
        <v>81</v>
      </c>
      <c r="AW372" s="12" t="s">
        <v>37</v>
      </c>
      <c r="AX372" s="12" t="s">
        <v>73</v>
      </c>
      <c r="AY372" s="220" t="s">
        <v>214</v>
      </c>
    </row>
    <row r="373" spans="2:65" s="13" customFormat="1" x14ac:dyDescent="0.3">
      <c r="B373" s="221"/>
      <c r="C373" s="222"/>
      <c r="D373" s="223" t="s">
        <v>224</v>
      </c>
      <c r="E373" s="224" t="s">
        <v>20</v>
      </c>
      <c r="F373" s="225" t="s">
        <v>228</v>
      </c>
      <c r="G373" s="222"/>
      <c r="H373" s="226">
        <v>26.5</v>
      </c>
      <c r="I373" s="227"/>
      <c r="J373" s="222"/>
      <c r="K373" s="222"/>
      <c r="L373" s="228"/>
      <c r="M373" s="229"/>
      <c r="N373" s="230"/>
      <c r="O373" s="230"/>
      <c r="P373" s="230"/>
      <c r="Q373" s="230"/>
      <c r="R373" s="230"/>
      <c r="S373" s="230"/>
      <c r="T373" s="231"/>
      <c r="AT373" s="232" t="s">
        <v>224</v>
      </c>
      <c r="AU373" s="232" t="s">
        <v>81</v>
      </c>
      <c r="AV373" s="13" t="s">
        <v>220</v>
      </c>
      <c r="AW373" s="13" t="s">
        <v>37</v>
      </c>
      <c r="AX373" s="13" t="s">
        <v>22</v>
      </c>
      <c r="AY373" s="232" t="s">
        <v>214</v>
      </c>
    </row>
    <row r="374" spans="2:65" s="1" customFormat="1" ht="22.5" customHeight="1" x14ac:dyDescent="0.3">
      <c r="B374" s="35"/>
      <c r="C374" s="249" t="s">
        <v>511</v>
      </c>
      <c r="D374" s="249" t="s">
        <v>413</v>
      </c>
      <c r="E374" s="250" t="s">
        <v>512</v>
      </c>
      <c r="F374" s="251" t="s">
        <v>513</v>
      </c>
      <c r="G374" s="252" t="s">
        <v>150</v>
      </c>
      <c r="H374" s="253">
        <v>26.5</v>
      </c>
      <c r="I374" s="254"/>
      <c r="J374" s="255">
        <f>ROUND(I374*H374,2)</f>
        <v>0</v>
      </c>
      <c r="K374" s="251" t="s">
        <v>219</v>
      </c>
      <c r="L374" s="256"/>
      <c r="M374" s="257" t="s">
        <v>20</v>
      </c>
      <c r="N374" s="258" t="s">
        <v>44</v>
      </c>
      <c r="O374" s="36"/>
      <c r="P374" s="194">
        <f>O374*H374</f>
        <v>0</v>
      </c>
      <c r="Q374" s="194">
        <v>4.0000000000000003E-5</v>
      </c>
      <c r="R374" s="194">
        <f>Q374*H374</f>
        <v>1.0600000000000002E-3</v>
      </c>
      <c r="S374" s="194">
        <v>0</v>
      </c>
      <c r="T374" s="195">
        <f>S374*H374</f>
        <v>0</v>
      </c>
      <c r="AR374" s="18" t="s">
        <v>262</v>
      </c>
      <c r="AT374" s="18" t="s">
        <v>413</v>
      </c>
      <c r="AU374" s="18" t="s">
        <v>81</v>
      </c>
      <c r="AY374" s="18" t="s">
        <v>214</v>
      </c>
      <c r="BE374" s="196">
        <f>IF(N374="základní",J374,0)</f>
        <v>0</v>
      </c>
      <c r="BF374" s="196">
        <f>IF(N374="snížená",J374,0)</f>
        <v>0</v>
      </c>
      <c r="BG374" s="196">
        <f>IF(N374="zákl. přenesená",J374,0)</f>
        <v>0</v>
      </c>
      <c r="BH374" s="196">
        <f>IF(N374="sníž. přenesená",J374,0)</f>
        <v>0</v>
      </c>
      <c r="BI374" s="196">
        <f>IF(N374="nulová",J374,0)</f>
        <v>0</v>
      </c>
      <c r="BJ374" s="18" t="s">
        <v>22</v>
      </c>
      <c r="BK374" s="196">
        <f>ROUND(I374*H374,2)</f>
        <v>0</v>
      </c>
      <c r="BL374" s="18" t="s">
        <v>220</v>
      </c>
      <c r="BM374" s="18" t="s">
        <v>514</v>
      </c>
    </row>
    <row r="375" spans="2:65" s="1" customFormat="1" x14ac:dyDescent="0.3">
      <c r="B375" s="35"/>
      <c r="C375" s="57"/>
      <c r="D375" s="197" t="s">
        <v>222</v>
      </c>
      <c r="E375" s="57"/>
      <c r="F375" s="198" t="s">
        <v>515</v>
      </c>
      <c r="G375" s="57"/>
      <c r="H375" s="57"/>
      <c r="I375" s="155"/>
      <c r="J375" s="57"/>
      <c r="K375" s="57"/>
      <c r="L375" s="55"/>
      <c r="M375" s="72"/>
      <c r="N375" s="36"/>
      <c r="O375" s="36"/>
      <c r="P375" s="36"/>
      <c r="Q375" s="36"/>
      <c r="R375" s="36"/>
      <c r="S375" s="36"/>
      <c r="T375" s="73"/>
      <c r="AT375" s="18" t="s">
        <v>222</v>
      </c>
      <c r="AU375" s="18" t="s">
        <v>81</v>
      </c>
    </row>
    <row r="376" spans="2:65" s="1" customFormat="1" ht="24" x14ac:dyDescent="0.3">
      <c r="B376" s="35"/>
      <c r="C376" s="57"/>
      <c r="D376" s="197" t="s">
        <v>509</v>
      </c>
      <c r="E376" s="57"/>
      <c r="F376" s="259" t="s">
        <v>510</v>
      </c>
      <c r="G376" s="57"/>
      <c r="H376" s="57"/>
      <c r="I376" s="155"/>
      <c r="J376" s="57"/>
      <c r="K376" s="57"/>
      <c r="L376" s="55"/>
      <c r="M376" s="72"/>
      <c r="N376" s="36"/>
      <c r="O376" s="36"/>
      <c r="P376" s="36"/>
      <c r="Q376" s="36"/>
      <c r="R376" s="36"/>
      <c r="S376" s="36"/>
      <c r="T376" s="73"/>
      <c r="AT376" s="18" t="s">
        <v>509</v>
      </c>
      <c r="AU376" s="18" t="s">
        <v>81</v>
      </c>
    </row>
    <row r="377" spans="2:65" s="12" customFormat="1" x14ac:dyDescent="0.3">
      <c r="B377" s="210"/>
      <c r="C377" s="211"/>
      <c r="D377" s="197" t="s">
        <v>224</v>
      </c>
      <c r="E377" s="212" t="s">
        <v>20</v>
      </c>
      <c r="F377" s="213" t="s">
        <v>98</v>
      </c>
      <c r="G377" s="211"/>
      <c r="H377" s="214">
        <v>26.5</v>
      </c>
      <c r="I377" s="215"/>
      <c r="J377" s="211"/>
      <c r="K377" s="211"/>
      <c r="L377" s="216"/>
      <c r="M377" s="217"/>
      <c r="N377" s="218"/>
      <c r="O377" s="218"/>
      <c r="P377" s="218"/>
      <c r="Q377" s="218"/>
      <c r="R377" s="218"/>
      <c r="S377" s="218"/>
      <c r="T377" s="219"/>
      <c r="AT377" s="220" t="s">
        <v>224</v>
      </c>
      <c r="AU377" s="220" t="s">
        <v>81</v>
      </c>
      <c r="AV377" s="12" t="s">
        <v>81</v>
      </c>
      <c r="AW377" s="12" t="s">
        <v>37</v>
      </c>
      <c r="AX377" s="12" t="s">
        <v>73</v>
      </c>
      <c r="AY377" s="220" t="s">
        <v>214</v>
      </c>
    </row>
    <row r="378" spans="2:65" s="13" customFormat="1" x14ac:dyDescent="0.3">
      <c r="B378" s="221"/>
      <c r="C378" s="222"/>
      <c r="D378" s="223" t="s">
        <v>224</v>
      </c>
      <c r="E378" s="224" t="s">
        <v>20</v>
      </c>
      <c r="F378" s="225" t="s">
        <v>228</v>
      </c>
      <c r="G378" s="222"/>
      <c r="H378" s="226">
        <v>26.5</v>
      </c>
      <c r="I378" s="227"/>
      <c r="J378" s="222"/>
      <c r="K378" s="222"/>
      <c r="L378" s="228"/>
      <c r="M378" s="229"/>
      <c r="N378" s="230"/>
      <c r="O378" s="230"/>
      <c r="P378" s="230"/>
      <c r="Q378" s="230"/>
      <c r="R378" s="230"/>
      <c r="S378" s="230"/>
      <c r="T378" s="231"/>
      <c r="AT378" s="232" t="s">
        <v>224</v>
      </c>
      <c r="AU378" s="232" t="s">
        <v>81</v>
      </c>
      <c r="AV378" s="13" t="s">
        <v>220</v>
      </c>
      <c r="AW378" s="13" t="s">
        <v>37</v>
      </c>
      <c r="AX378" s="13" t="s">
        <v>22</v>
      </c>
      <c r="AY378" s="232" t="s">
        <v>214</v>
      </c>
    </row>
    <row r="379" spans="2:65" s="1" customFormat="1" ht="22.5" customHeight="1" x14ac:dyDescent="0.3">
      <c r="B379" s="35"/>
      <c r="C379" s="185" t="s">
        <v>516</v>
      </c>
      <c r="D379" s="185" t="s">
        <v>216</v>
      </c>
      <c r="E379" s="186" t="s">
        <v>517</v>
      </c>
      <c r="F379" s="187" t="s">
        <v>518</v>
      </c>
      <c r="G379" s="188" t="s">
        <v>258</v>
      </c>
      <c r="H379" s="189">
        <v>0.99199999999999999</v>
      </c>
      <c r="I379" s="190"/>
      <c r="J379" s="191">
        <f>ROUND(I379*H379,2)</f>
        <v>0</v>
      </c>
      <c r="K379" s="187" t="s">
        <v>219</v>
      </c>
      <c r="L379" s="55"/>
      <c r="M379" s="192" t="s">
        <v>20</v>
      </c>
      <c r="N379" s="193" t="s">
        <v>44</v>
      </c>
      <c r="O379" s="36"/>
      <c r="P379" s="194">
        <f>O379*H379</f>
        <v>0</v>
      </c>
      <c r="Q379" s="194">
        <v>2.45329</v>
      </c>
      <c r="R379" s="194">
        <f>Q379*H379</f>
        <v>2.43366368</v>
      </c>
      <c r="S379" s="194">
        <v>0</v>
      </c>
      <c r="T379" s="195">
        <f>S379*H379</f>
        <v>0</v>
      </c>
      <c r="AR379" s="18" t="s">
        <v>220</v>
      </c>
      <c r="AT379" s="18" t="s">
        <v>216</v>
      </c>
      <c r="AU379" s="18" t="s">
        <v>81</v>
      </c>
      <c r="AY379" s="18" t="s">
        <v>214</v>
      </c>
      <c r="BE379" s="196">
        <f>IF(N379="základní",J379,0)</f>
        <v>0</v>
      </c>
      <c r="BF379" s="196">
        <f>IF(N379="snížená",J379,0)</f>
        <v>0</v>
      </c>
      <c r="BG379" s="196">
        <f>IF(N379="zákl. přenesená",J379,0)</f>
        <v>0</v>
      </c>
      <c r="BH379" s="196">
        <f>IF(N379="sníž. přenesená",J379,0)</f>
        <v>0</v>
      </c>
      <c r="BI379" s="196">
        <f>IF(N379="nulová",J379,0)</f>
        <v>0</v>
      </c>
      <c r="BJ379" s="18" t="s">
        <v>22</v>
      </c>
      <c r="BK379" s="196">
        <f>ROUND(I379*H379,2)</f>
        <v>0</v>
      </c>
      <c r="BL379" s="18" t="s">
        <v>220</v>
      </c>
      <c r="BM379" s="18" t="s">
        <v>519</v>
      </c>
    </row>
    <row r="380" spans="2:65" s="1" customFormat="1" ht="24" x14ac:dyDescent="0.3">
      <c r="B380" s="35"/>
      <c r="C380" s="57"/>
      <c r="D380" s="197" t="s">
        <v>222</v>
      </c>
      <c r="E380" s="57"/>
      <c r="F380" s="198" t="s">
        <v>520</v>
      </c>
      <c r="G380" s="57"/>
      <c r="H380" s="57"/>
      <c r="I380" s="155"/>
      <c r="J380" s="57"/>
      <c r="K380" s="57"/>
      <c r="L380" s="55"/>
      <c r="M380" s="72"/>
      <c r="N380" s="36"/>
      <c r="O380" s="36"/>
      <c r="P380" s="36"/>
      <c r="Q380" s="36"/>
      <c r="R380" s="36"/>
      <c r="S380" s="36"/>
      <c r="T380" s="73"/>
      <c r="AT380" s="18" t="s">
        <v>222</v>
      </c>
      <c r="AU380" s="18" t="s">
        <v>81</v>
      </c>
    </row>
    <row r="381" spans="2:65" s="11" customFormat="1" x14ac:dyDescent="0.3">
      <c r="B381" s="199"/>
      <c r="C381" s="200"/>
      <c r="D381" s="197" t="s">
        <v>224</v>
      </c>
      <c r="E381" s="201" t="s">
        <v>20</v>
      </c>
      <c r="F381" s="202" t="s">
        <v>346</v>
      </c>
      <c r="G381" s="200"/>
      <c r="H381" s="203" t="s">
        <v>20</v>
      </c>
      <c r="I381" s="204"/>
      <c r="J381" s="200"/>
      <c r="K381" s="200"/>
      <c r="L381" s="205"/>
      <c r="M381" s="206"/>
      <c r="N381" s="207"/>
      <c r="O381" s="207"/>
      <c r="P381" s="207"/>
      <c r="Q381" s="207"/>
      <c r="R381" s="207"/>
      <c r="S381" s="207"/>
      <c r="T381" s="208"/>
      <c r="AT381" s="209" t="s">
        <v>224</v>
      </c>
      <c r="AU381" s="209" t="s">
        <v>81</v>
      </c>
      <c r="AV381" s="11" t="s">
        <v>22</v>
      </c>
      <c r="AW381" s="11" t="s">
        <v>37</v>
      </c>
      <c r="AX381" s="11" t="s">
        <v>73</v>
      </c>
      <c r="AY381" s="209" t="s">
        <v>214</v>
      </c>
    </row>
    <row r="382" spans="2:65" s="12" customFormat="1" x14ac:dyDescent="0.3">
      <c r="B382" s="210"/>
      <c r="C382" s="211"/>
      <c r="D382" s="197" t="s">
        <v>224</v>
      </c>
      <c r="E382" s="212" t="s">
        <v>20</v>
      </c>
      <c r="F382" s="213" t="s">
        <v>521</v>
      </c>
      <c r="G382" s="211"/>
      <c r="H382" s="214">
        <v>0.99199999999999999</v>
      </c>
      <c r="I382" s="215"/>
      <c r="J382" s="211"/>
      <c r="K382" s="211"/>
      <c r="L382" s="216"/>
      <c r="M382" s="217"/>
      <c r="N382" s="218"/>
      <c r="O382" s="218"/>
      <c r="P382" s="218"/>
      <c r="Q382" s="218"/>
      <c r="R382" s="218"/>
      <c r="S382" s="218"/>
      <c r="T382" s="219"/>
      <c r="AT382" s="220" t="s">
        <v>224</v>
      </c>
      <c r="AU382" s="220" t="s">
        <v>81</v>
      </c>
      <c r="AV382" s="12" t="s">
        <v>81</v>
      </c>
      <c r="AW382" s="12" t="s">
        <v>37</v>
      </c>
      <c r="AX382" s="12" t="s">
        <v>73</v>
      </c>
      <c r="AY382" s="220" t="s">
        <v>214</v>
      </c>
    </row>
    <row r="383" spans="2:65" s="13" customFormat="1" x14ac:dyDescent="0.3">
      <c r="B383" s="221"/>
      <c r="C383" s="222"/>
      <c r="D383" s="223" t="s">
        <v>224</v>
      </c>
      <c r="E383" s="224" t="s">
        <v>100</v>
      </c>
      <c r="F383" s="225" t="s">
        <v>228</v>
      </c>
      <c r="G383" s="222"/>
      <c r="H383" s="226">
        <v>0.99199999999999999</v>
      </c>
      <c r="I383" s="227"/>
      <c r="J383" s="222"/>
      <c r="K383" s="222"/>
      <c r="L383" s="228"/>
      <c r="M383" s="229"/>
      <c r="N383" s="230"/>
      <c r="O383" s="230"/>
      <c r="P383" s="230"/>
      <c r="Q383" s="230"/>
      <c r="R383" s="230"/>
      <c r="S383" s="230"/>
      <c r="T383" s="231"/>
      <c r="AT383" s="232" t="s">
        <v>224</v>
      </c>
      <c r="AU383" s="232" t="s">
        <v>81</v>
      </c>
      <c r="AV383" s="13" t="s">
        <v>220</v>
      </c>
      <c r="AW383" s="13" t="s">
        <v>37</v>
      </c>
      <c r="AX383" s="13" t="s">
        <v>22</v>
      </c>
      <c r="AY383" s="232" t="s">
        <v>214</v>
      </c>
    </row>
    <row r="384" spans="2:65" s="1" customFormat="1" ht="31.5" customHeight="1" x14ac:dyDescent="0.3">
      <c r="B384" s="35"/>
      <c r="C384" s="185" t="s">
        <v>522</v>
      </c>
      <c r="D384" s="185" t="s">
        <v>216</v>
      </c>
      <c r="E384" s="186" t="s">
        <v>523</v>
      </c>
      <c r="F384" s="187" t="s">
        <v>524</v>
      </c>
      <c r="G384" s="188" t="s">
        <v>258</v>
      </c>
      <c r="H384" s="189">
        <v>0.99199999999999999</v>
      </c>
      <c r="I384" s="190"/>
      <c r="J384" s="191">
        <f>ROUND(I384*H384,2)</f>
        <v>0</v>
      </c>
      <c r="K384" s="187" t="s">
        <v>219</v>
      </c>
      <c r="L384" s="55"/>
      <c r="M384" s="192" t="s">
        <v>20</v>
      </c>
      <c r="N384" s="193" t="s">
        <v>44</v>
      </c>
      <c r="O384" s="36"/>
      <c r="P384" s="194">
        <f>O384*H384</f>
        <v>0</v>
      </c>
      <c r="Q384" s="194">
        <v>0</v>
      </c>
      <c r="R384" s="194">
        <f>Q384*H384</f>
        <v>0</v>
      </c>
      <c r="S384" s="194">
        <v>0</v>
      </c>
      <c r="T384" s="195">
        <f>S384*H384</f>
        <v>0</v>
      </c>
      <c r="AR384" s="18" t="s">
        <v>220</v>
      </c>
      <c r="AT384" s="18" t="s">
        <v>216</v>
      </c>
      <c r="AU384" s="18" t="s">
        <v>81</v>
      </c>
      <c r="AY384" s="18" t="s">
        <v>214</v>
      </c>
      <c r="BE384" s="196">
        <f>IF(N384="základní",J384,0)</f>
        <v>0</v>
      </c>
      <c r="BF384" s="196">
        <f>IF(N384="snížená",J384,0)</f>
        <v>0</v>
      </c>
      <c r="BG384" s="196">
        <f>IF(N384="zákl. přenesená",J384,0)</f>
        <v>0</v>
      </c>
      <c r="BH384" s="196">
        <f>IF(N384="sníž. přenesená",J384,0)</f>
        <v>0</v>
      </c>
      <c r="BI384" s="196">
        <f>IF(N384="nulová",J384,0)</f>
        <v>0</v>
      </c>
      <c r="BJ384" s="18" t="s">
        <v>22</v>
      </c>
      <c r="BK384" s="196">
        <f>ROUND(I384*H384,2)</f>
        <v>0</v>
      </c>
      <c r="BL384" s="18" t="s">
        <v>220</v>
      </c>
      <c r="BM384" s="18" t="s">
        <v>525</v>
      </c>
    </row>
    <row r="385" spans="2:65" s="1" customFormat="1" ht="24" x14ac:dyDescent="0.3">
      <c r="B385" s="35"/>
      <c r="C385" s="57"/>
      <c r="D385" s="197" t="s">
        <v>222</v>
      </c>
      <c r="E385" s="57"/>
      <c r="F385" s="198" t="s">
        <v>526</v>
      </c>
      <c r="G385" s="57"/>
      <c r="H385" s="57"/>
      <c r="I385" s="155"/>
      <c r="J385" s="57"/>
      <c r="K385" s="57"/>
      <c r="L385" s="55"/>
      <c r="M385" s="72"/>
      <c r="N385" s="36"/>
      <c r="O385" s="36"/>
      <c r="P385" s="36"/>
      <c r="Q385" s="36"/>
      <c r="R385" s="36"/>
      <c r="S385" s="36"/>
      <c r="T385" s="73"/>
      <c r="AT385" s="18" t="s">
        <v>222</v>
      </c>
      <c r="AU385" s="18" t="s">
        <v>81</v>
      </c>
    </row>
    <row r="386" spans="2:65" s="12" customFormat="1" x14ac:dyDescent="0.3">
      <c r="B386" s="210"/>
      <c r="C386" s="211"/>
      <c r="D386" s="197" t="s">
        <v>224</v>
      </c>
      <c r="E386" s="212" t="s">
        <v>20</v>
      </c>
      <c r="F386" s="213" t="s">
        <v>100</v>
      </c>
      <c r="G386" s="211"/>
      <c r="H386" s="214">
        <v>0.99199999999999999</v>
      </c>
      <c r="I386" s="215"/>
      <c r="J386" s="211"/>
      <c r="K386" s="211"/>
      <c r="L386" s="216"/>
      <c r="M386" s="217"/>
      <c r="N386" s="218"/>
      <c r="O386" s="218"/>
      <c r="P386" s="218"/>
      <c r="Q386" s="218"/>
      <c r="R386" s="218"/>
      <c r="S386" s="218"/>
      <c r="T386" s="219"/>
      <c r="AT386" s="220" t="s">
        <v>224</v>
      </c>
      <c r="AU386" s="220" t="s">
        <v>81</v>
      </c>
      <c r="AV386" s="12" t="s">
        <v>81</v>
      </c>
      <c r="AW386" s="12" t="s">
        <v>37</v>
      </c>
      <c r="AX386" s="12" t="s">
        <v>73</v>
      </c>
      <c r="AY386" s="220" t="s">
        <v>214</v>
      </c>
    </row>
    <row r="387" spans="2:65" s="13" customFormat="1" x14ac:dyDescent="0.3">
      <c r="B387" s="221"/>
      <c r="C387" s="222"/>
      <c r="D387" s="223" t="s">
        <v>224</v>
      </c>
      <c r="E387" s="224" t="s">
        <v>20</v>
      </c>
      <c r="F387" s="225" t="s">
        <v>228</v>
      </c>
      <c r="G387" s="222"/>
      <c r="H387" s="226">
        <v>0.99199999999999999</v>
      </c>
      <c r="I387" s="227"/>
      <c r="J387" s="222"/>
      <c r="K387" s="222"/>
      <c r="L387" s="228"/>
      <c r="M387" s="229"/>
      <c r="N387" s="230"/>
      <c r="O387" s="230"/>
      <c r="P387" s="230"/>
      <c r="Q387" s="230"/>
      <c r="R387" s="230"/>
      <c r="S387" s="230"/>
      <c r="T387" s="231"/>
      <c r="AT387" s="232" t="s">
        <v>224</v>
      </c>
      <c r="AU387" s="232" t="s">
        <v>81</v>
      </c>
      <c r="AV387" s="13" t="s">
        <v>220</v>
      </c>
      <c r="AW387" s="13" t="s">
        <v>37</v>
      </c>
      <c r="AX387" s="13" t="s">
        <v>22</v>
      </c>
      <c r="AY387" s="232" t="s">
        <v>214</v>
      </c>
    </row>
    <row r="388" spans="2:65" s="1" customFormat="1" ht="22.5" customHeight="1" x14ac:dyDescent="0.3">
      <c r="B388" s="35"/>
      <c r="C388" s="185" t="s">
        <v>527</v>
      </c>
      <c r="D388" s="185" t="s">
        <v>216</v>
      </c>
      <c r="E388" s="186" t="s">
        <v>528</v>
      </c>
      <c r="F388" s="187" t="s">
        <v>529</v>
      </c>
      <c r="G388" s="188" t="s">
        <v>306</v>
      </c>
      <c r="H388" s="189">
        <v>2.4E-2</v>
      </c>
      <c r="I388" s="190"/>
      <c r="J388" s="191">
        <f>ROUND(I388*H388,2)</f>
        <v>0</v>
      </c>
      <c r="K388" s="187" t="s">
        <v>219</v>
      </c>
      <c r="L388" s="55"/>
      <c r="M388" s="192" t="s">
        <v>20</v>
      </c>
      <c r="N388" s="193" t="s">
        <v>44</v>
      </c>
      <c r="O388" s="36"/>
      <c r="P388" s="194">
        <f>O388*H388</f>
        <v>0</v>
      </c>
      <c r="Q388" s="194">
        <v>1.0530600000000001</v>
      </c>
      <c r="R388" s="194">
        <f>Q388*H388</f>
        <v>2.5273440000000005E-2</v>
      </c>
      <c r="S388" s="194">
        <v>0</v>
      </c>
      <c r="T388" s="195">
        <f>S388*H388</f>
        <v>0</v>
      </c>
      <c r="AR388" s="18" t="s">
        <v>220</v>
      </c>
      <c r="AT388" s="18" t="s">
        <v>216</v>
      </c>
      <c r="AU388" s="18" t="s">
        <v>81</v>
      </c>
      <c r="AY388" s="18" t="s">
        <v>214</v>
      </c>
      <c r="BE388" s="196">
        <f>IF(N388="základní",J388,0)</f>
        <v>0</v>
      </c>
      <c r="BF388" s="196">
        <f>IF(N388="snížená",J388,0)</f>
        <v>0</v>
      </c>
      <c r="BG388" s="196">
        <f>IF(N388="zákl. přenesená",J388,0)</f>
        <v>0</v>
      </c>
      <c r="BH388" s="196">
        <f>IF(N388="sníž. přenesená",J388,0)</f>
        <v>0</v>
      </c>
      <c r="BI388" s="196">
        <f>IF(N388="nulová",J388,0)</f>
        <v>0</v>
      </c>
      <c r="BJ388" s="18" t="s">
        <v>22</v>
      </c>
      <c r="BK388" s="196">
        <f>ROUND(I388*H388,2)</f>
        <v>0</v>
      </c>
      <c r="BL388" s="18" t="s">
        <v>220</v>
      </c>
      <c r="BM388" s="18" t="s">
        <v>530</v>
      </c>
    </row>
    <row r="389" spans="2:65" s="1" customFormat="1" x14ac:dyDescent="0.3">
      <c r="B389" s="35"/>
      <c r="C389" s="57"/>
      <c r="D389" s="197" t="s">
        <v>222</v>
      </c>
      <c r="E389" s="57"/>
      <c r="F389" s="198" t="s">
        <v>531</v>
      </c>
      <c r="G389" s="57"/>
      <c r="H389" s="57"/>
      <c r="I389" s="155"/>
      <c r="J389" s="57"/>
      <c r="K389" s="57"/>
      <c r="L389" s="55"/>
      <c r="M389" s="72"/>
      <c r="N389" s="36"/>
      <c r="O389" s="36"/>
      <c r="P389" s="36"/>
      <c r="Q389" s="36"/>
      <c r="R389" s="36"/>
      <c r="S389" s="36"/>
      <c r="T389" s="73"/>
      <c r="AT389" s="18" t="s">
        <v>222</v>
      </c>
      <c r="AU389" s="18" t="s">
        <v>81</v>
      </c>
    </row>
    <row r="390" spans="2:65" s="11" customFormat="1" x14ac:dyDescent="0.3">
      <c r="B390" s="199"/>
      <c r="C390" s="200"/>
      <c r="D390" s="197" t="s">
        <v>224</v>
      </c>
      <c r="E390" s="201" t="s">
        <v>20</v>
      </c>
      <c r="F390" s="202" t="s">
        <v>532</v>
      </c>
      <c r="G390" s="200"/>
      <c r="H390" s="203" t="s">
        <v>20</v>
      </c>
      <c r="I390" s="204"/>
      <c r="J390" s="200"/>
      <c r="K390" s="200"/>
      <c r="L390" s="205"/>
      <c r="M390" s="206"/>
      <c r="N390" s="207"/>
      <c r="O390" s="207"/>
      <c r="P390" s="207"/>
      <c r="Q390" s="207"/>
      <c r="R390" s="207"/>
      <c r="S390" s="207"/>
      <c r="T390" s="208"/>
      <c r="AT390" s="209" t="s">
        <v>224</v>
      </c>
      <c r="AU390" s="209" t="s">
        <v>81</v>
      </c>
      <c r="AV390" s="11" t="s">
        <v>22</v>
      </c>
      <c r="AW390" s="11" t="s">
        <v>37</v>
      </c>
      <c r="AX390" s="11" t="s">
        <v>73</v>
      </c>
      <c r="AY390" s="209" t="s">
        <v>214</v>
      </c>
    </row>
    <row r="391" spans="2:65" s="12" customFormat="1" x14ac:dyDescent="0.3">
      <c r="B391" s="210"/>
      <c r="C391" s="211"/>
      <c r="D391" s="197" t="s">
        <v>224</v>
      </c>
      <c r="E391" s="212" t="s">
        <v>20</v>
      </c>
      <c r="F391" s="213" t="s">
        <v>533</v>
      </c>
      <c r="G391" s="211"/>
      <c r="H391" s="214">
        <v>2.4E-2</v>
      </c>
      <c r="I391" s="215"/>
      <c r="J391" s="211"/>
      <c r="K391" s="211"/>
      <c r="L391" s="216"/>
      <c r="M391" s="217"/>
      <c r="N391" s="218"/>
      <c r="O391" s="218"/>
      <c r="P391" s="218"/>
      <c r="Q391" s="218"/>
      <c r="R391" s="218"/>
      <c r="S391" s="218"/>
      <c r="T391" s="219"/>
      <c r="AT391" s="220" t="s">
        <v>224</v>
      </c>
      <c r="AU391" s="220" t="s">
        <v>81</v>
      </c>
      <c r="AV391" s="12" t="s">
        <v>81</v>
      </c>
      <c r="AW391" s="12" t="s">
        <v>37</v>
      </c>
      <c r="AX391" s="12" t="s">
        <v>73</v>
      </c>
      <c r="AY391" s="220" t="s">
        <v>214</v>
      </c>
    </row>
    <row r="392" spans="2:65" s="13" customFormat="1" x14ac:dyDescent="0.3">
      <c r="B392" s="221"/>
      <c r="C392" s="222"/>
      <c r="D392" s="223" t="s">
        <v>224</v>
      </c>
      <c r="E392" s="224" t="s">
        <v>20</v>
      </c>
      <c r="F392" s="225" t="s">
        <v>228</v>
      </c>
      <c r="G392" s="222"/>
      <c r="H392" s="226">
        <v>2.4E-2</v>
      </c>
      <c r="I392" s="227"/>
      <c r="J392" s="222"/>
      <c r="K392" s="222"/>
      <c r="L392" s="228"/>
      <c r="M392" s="229"/>
      <c r="N392" s="230"/>
      <c r="O392" s="230"/>
      <c r="P392" s="230"/>
      <c r="Q392" s="230"/>
      <c r="R392" s="230"/>
      <c r="S392" s="230"/>
      <c r="T392" s="231"/>
      <c r="AT392" s="232" t="s">
        <v>224</v>
      </c>
      <c r="AU392" s="232" t="s">
        <v>81</v>
      </c>
      <c r="AV392" s="13" t="s">
        <v>220</v>
      </c>
      <c r="AW392" s="13" t="s">
        <v>37</v>
      </c>
      <c r="AX392" s="13" t="s">
        <v>22</v>
      </c>
      <c r="AY392" s="232" t="s">
        <v>214</v>
      </c>
    </row>
    <row r="393" spans="2:65" s="1" customFormat="1" ht="22.5" customHeight="1" x14ac:dyDescent="0.3">
      <c r="B393" s="35"/>
      <c r="C393" s="185" t="s">
        <v>534</v>
      </c>
      <c r="D393" s="185" t="s">
        <v>216</v>
      </c>
      <c r="E393" s="186" t="s">
        <v>535</v>
      </c>
      <c r="F393" s="187" t="s">
        <v>536</v>
      </c>
      <c r="G393" s="188" t="s">
        <v>109</v>
      </c>
      <c r="H393" s="189">
        <v>13.23</v>
      </c>
      <c r="I393" s="190"/>
      <c r="J393" s="191">
        <f>ROUND(I393*H393,2)</f>
        <v>0</v>
      </c>
      <c r="K393" s="187" t="s">
        <v>219</v>
      </c>
      <c r="L393" s="55"/>
      <c r="M393" s="192" t="s">
        <v>20</v>
      </c>
      <c r="N393" s="193" t="s">
        <v>44</v>
      </c>
      <c r="O393" s="36"/>
      <c r="P393" s="194">
        <f>O393*H393</f>
        <v>0</v>
      </c>
      <c r="Q393" s="194">
        <v>4.9840000000000002E-2</v>
      </c>
      <c r="R393" s="194">
        <f>Q393*H393</f>
        <v>0.65938320000000006</v>
      </c>
      <c r="S393" s="194">
        <v>0</v>
      </c>
      <c r="T393" s="195">
        <f>S393*H393</f>
        <v>0</v>
      </c>
      <c r="AR393" s="18" t="s">
        <v>220</v>
      </c>
      <c r="AT393" s="18" t="s">
        <v>216</v>
      </c>
      <c r="AU393" s="18" t="s">
        <v>81</v>
      </c>
      <c r="AY393" s="18" t="s">
        <v>214</v>
      </c>
      <c r="BE393" s="196">
        <f>IF(N393="základní",J393,0)</f>
        <v>0</v>
      </c>
      <c r="BF393" s="196">
        <f>IF(N393="snížená",J393,0)</f>
        <v>0</v>
      </c>
      <c r="BG393" s="196">
        <f>IF(N393="zákl. přenesená",J393,0)</f>
        <v>0</v>
      </c>
      <c r="BH393" s="196">
        <f>IF(N393="sníž. přenesená",J393,0)</f>
        <v>0</v>
      </c>
      <c r="BI393" s="196">
        <f>IF(N393="nulová",J393,0)</f>
        <v>0</v>
      </c>
      <c r="BJ393" s="18" t="s">
        <v>22</v>
      </c>
      <c r="BK393" s="196">
        <f>ROUND(I393*H393,2)</f>
        <v>0</v>
      </c>
      <c r="BL393" s="18" t="s">
        <v>220</v>
      </c>
      <c r="BM393" s="18" t="s">
        <v>537</v>
      </c>
    </row>
    <row r="394" spans="2:65" s="1" customFormat="1" ht="24" x14ac:dyDescent="0.3">
      <c r="B394" s="35"/>
      <c r="C394" s="57"/>
      <c r="D394" s="197" t="s">
        <v>222</v>
      </c>
      <c r="E394" s="57"/>
      <c r="F394" s="198" t="s">
        <v>538</v>
      </c>
      <c r="G394" s="57"/>
      <c r="H394" s="57"/>
      <c r="I394" s="155"/>
      <c r="J394" s="57"/>
      <c r="K394" s="57"/>
      <c r="L394" s="55"/>
      <c r="M394" s="72"/>
      <c r="N394" s="36"/>
      <c r="O394" s="36"/>
      <c r="P394" s="36"/>
      <c r="Q394" s="36"/>
      <c r="R394" s="36"/>
      <c r="S394" s="36"/>
      <c r="T394" s="73"/>
      <c r="AT394" s="18" t="s">
        <v>222</v>
      </c>
      <c r="AU394" s="18" t="s">
        <v>81</v>
      </c>
    </row>
    <row r="395" spans="2:65" s="11" customFormat="1" x14ac:dyDescent="0.3">
      <c r="B395" s="199"/>
      <c r="C395" s="200"/>
      <c r="D395" s="197" t="s">
        <v>224</v>
      </c>
      <c r="E395" s="201" t="s">
        <v>20</v>
      </c>
      <c r="F395" s="202" t="s">
        <v>346</v>
      </c>
      <c r="G395" s="200"/>
      <c r="H395" s="203" t="s">
        <v>20</v>
      </c>
      <c r="I395" s="204"/>
      <c r="J395" s="200"/>
      <c r="K395" s="200"/>
      <c r="L395" s="205"/>
      <c r="M395" s="206"/>
      <c r="N395" s="207"/>
      <c r="O395" s="207"/>
      <c r="P395" s="207"/>
      <c r="Q395" s="207"/>
      <c r="R395" s="207"/>
      <c r="S395" s="207"/>
      <c r="T395" s="208"/>
      <c r="AT395" s="209" t="s">
        <v>224</v>
      </c>
      <c r="AU395" s="209" t="s">
        <v>81</v>
      </c>
      <c r="AV395" s="11" t="s">
        <v>22</v>
      </c>
      <c r="AW395" s="11" t="s">
        <v>37</v>
      </c>
      <c r="AX395" s="11" t="s">
        <v>73</v>
      </c>
      <c r="AY395" s="209" t="s">
        <v>214</v>
      </c>
    </row>
    <row r="396" spans="2:65" s="12" customFormat="1" x14ac:dyDescent="0.3">
      <c r="B396" s="210"/>
      <c r="C396" s="211"/>
      <c r="D396" s="197" t="s">
        <v>224</v>
      </c>
      <c r="E396" s="212" t="s">
        <v>20</v>
      </c>
      <c r="F396" s="213" t="s">
        <v>539</v>
      </c>
      <c r="G396" s="211"/>
      <c r="H396" s="214">
        <v>2.16</v>
      </c>
      <c r="I396" s="215"/>
      <c r="J396" s="211"/>
      <c r="K396" s="211"/>
      <c r="L396" s="216"/>
      <c r="M396" s="217"/>
      <c r="N396" s="218"/>
      <c r="O396" s="218"/>
      <c r="P396" s="218"/>
      <c r="Q396" s="218"/>
      <c r="R396" s="218"/>
      <c r="S396" s="218"/>
      <c r="T396" s="219"/>
      <c r="AT396" s="220" t="s">
        <v>224</v>
      </c>
      <c r="AU396" s="220" t="s">
        <v>81</v>
      </c>
      <c r="AV396" s="12" t="s">
        <v>81</v>
      </c>
      <c r="AW396" s="12" t="s">
        <v>37</v>
      </c>
      <c r="AX396" s="12" t="s">
        <v>73</v>
      </c>
      <c r="AY396" s="220" t="s">
        <v>214</v>
      </c>
    </row>
    <row r="397" spans="2:65" s="12" customFormat="1" x14ac:dyDescent="0.3">
      <c r="B397" s="210"/>
      <c r="C397" s="211"/>
      <c r="D397" s="197" t="s">
        <v>224</v>
      </c>
      <c r="E397" s="212" t="s">
        <v>20</v>
      </c>
      <c r="F397" s="213" t="s">
        <v>540</v>
      </c>
      <c r="G397" s="211"/>
      <c r="H397" s="214">
        <v>0.9</v>
      </c>
      <c r="I397" s="215"/>
      <c r="J397" s="211"/>
      <c r="K397" s="211"/>
      <c r="L397" s="216"/>
      <c r="M397" s="217"/>
      <c r="N397" s="218"/>
      <c r="O397" s="218"/>
      <c r="P397" s="218"/>
      <c r="Q397" s="218"/>
      <c r="R397" s="218"/>
      <c r="S397" s="218"/>
      <c r="T397" s="219"/>
      <c r="AT397" s="220" t="s">
        <v>224</v>
      </c>
      <c r="AU397" s="220" t="s">
        <v>81</v>
      </c>
      <c r="AV397" s="12" t="s">
        <v>81</v>
      </c>
      <c r="AW397" s="12" t="s">
        <v>37</v>
      </c>
      <c r="AX397" s="12" t="s">
        <v>73</v>
      </c>
      <c r="AY397" s="220" t="s">
        <v>214</v>
      </c>
    </row>
    <row r="398" spans="2:65" s="12" customFormat="1" x14ac:dyDescent="0.3">
      <c r="B398" s="210"/>
      <c r="C398" s="211"/>
      <c r="D398" s="197" t="s">
        <v>224</v>
      </c>
      <c r="E398" s="212" t="s">
        <v>20</v>
      </c>
      <c r="F398" s="213" t="s">
        <v>541</v>
      </c>
      <c r="G398" s="211"/>
      <c r="H398" s="214">
        <v>3.24</v>
      </c>
      <c r="I398" s="215"/>
      <c r="J398" s="211"/>
      <c r="K398" s="211"/>
      <c r="L398" s="216"/>
      <c r="M398" s="217"/>
      <c r="N398" s="218"/>
      <c r="O398" s="218"/>
      <c r="P398" s="218"/>
      <c r="Q398" s="218"/>
      <c r="R398" s="218"/>
      <c r="S398" s="218"/>
      <c r="T398" s="219"/>
      <c r="AT398" s="220" t="s">
        <v>224</v>
      </c>
      <c r="AU398" s="220" t="s">
        <v>81</v>
      </c>
      <c r="AV398" s="12" t="s">
        <v>81</v>
      </c>
      <c r="AW398" s="12" t="s">
        <v>37</v>
      </c>
      <c r="AX398" s="12" t="s">
        <v>73</v>
      </c>
      <c r="AY398" s="220" t="s">
        <v>214</v>
      </c>
    </row>
    <row r="399" spans="2:65" s="12" customFormat="1" x14ac:dyDescent="0.3">
      <c r="B399" s="210"/>
      <c r="C399" s="211"/>
      <c r="D399" s="197" t="s">
        <v>224</v>
      </c>
      <c r="E399" s="212" t="s">
        <v>20</v>
      </c>
      <c r="F399" s="213" t="s">
        <v>542</v>
      </c>
      <c r="G399" s="211"/>
      <c r="H399" s="214">
        <v>6.93</v>
      </c>
      <c r="I399" s="215"/>
      <c r="J399" s="211"/>
      <c r="K399" s="211"/>
      <c r="L399" s="216"/>
      <c r="M399" s="217"/>
      <c r="N399" s="218"/>
      <c r="O399" s="218"/>
      <c r="P399" s="218"/>
      <c r="Q399" s="218"/>
      <c r="R399" s="218"/>
      <c r="S399" s="218"/>
      <c r="T399" s="219"/>
      <c r="AT399" s="220" t="s">
        <v>224</v>
      </c>
      <c r="AU399" s="220" t="s">
        <v>81</v>
      </c>
      <c r="AV399" s="12" t="s">
        <v>81</v>
      </c>
      <c r="AW399" s="12" t="s">
        <v>37</v>
      </c>
      <c r="AX399" s="12" t="s">
        <v>73</v>
      </c>
      <c r="AY399" s="220" t="s">
        <v>214</v>
      </c>
    </row>
    <row r="400" spans="2:65" s="14" customFormat="1" x14ac:dyDescent="0.3">
      <c r="B400" s="233"/>
      <c r="C400" s="234"/>
      <c r="D400" s="197" t="s">
        <v>224</v>
      </c>
      <c r="E400" s="235" t="s">
        <v>152</v>
      </c>
      <c r="F400" s="236" t="s">
        <v>254</v>
      </c>
      <c r="G400" s="234"/>
      <c r="H400" s="237">
        <v>13.23</v>
      </c>
      <c r="I400" s="238"/>
      <c r="J400" s="234"/>
      <c r="K400" s="234"/>
      <c r="L400" s="239"/>
      <c r="M400" s="240"/>
      <c r="N400" s="241"/>
      <c r="O400" s="241"/>
      <c r="P400" s="241"/>
      <c r="Q400" s="241"/>
      <c r="R400" s="241"/>
      <c r="S400" s="241"/>
      <c r="T400" s="242"/>
      <c r="AT400" s="243" t="s">
        <v>224</v>
      </c>
      <c r="AU400" s="243" t="s">
        <v>81</v>
      </c>
      <c r="AV400" s="14" t="s">
        <v>233</v>
      </c>
      <c r="AW400" s="14" t="s">
        <v>37</v>
      </c>
      <c r="AX400" s="14" t="s">
        <v>73</v>
      </c>
      <c r="AY400" s="243" t="s">
        <v>214</v>
      </c>
    </row>
    <row r="401" spans="2:65" s="13" customFormat="1" x14ac:dyDescent="0.3">
      <c r="B401" s="221"/>
      <c r="C401" s="222"/>
      <c r="D401" s="223" t="s">
        <v>224</v>
      </c>
      <c r="E401" s="224" t="s">
        <v>20</v>
      </c>
      <c r="F401" s="225" t="s">
        <v>228</v>
      </c>
      <c r="G401" s="222"/>
      <c r="H401" s="226">
        <v>13.23</v>
      </c>
      <c r="I401" s="227"/>
      <c r="J401" s="222"/>
      <c r="K401" s="222"/>
      <c r="L401" s="228"/>
      <c r="M401" s="229"/>
      <c r="N401" s="230"/>
      <c r="O401" s="230"/>
      <c r="P401" s="230"/>
      <c r="Q401" s="230"/>
      <c r="R401" s="230"/>
      <c r="S401" s="230"/>
      <c r="T401" s="231"/>
      <c r="AT401" s="232" t="s">
        <v>224</v>
      </c>
      <c r="AU401" s="232" t="s">
        <v>81</v>
      </c>
      <c r="AV401" s="13" t="s">
        <v>220</v>
      </c>
      <c r="AW401" s="13" t="s">
        <v>37</v>
      </c>
      <c r="AX401" s="13" t="s">
        <v>22</v>
      </c>
      <c r="AY401" s="232" t="s">
        <v>214</v>
      </c>
    </row>
    <row r="402" spans="2:65" s="1" customFormat="1" ht="22.5" customHeight="1" x14ac:dyDescent="0.3">
      <c r="B402" s="35"/>
      <c r="C402" s="185" t="s">
        <v>543</v>
      </c>
      <c r="D402" s="185" t="s">
        <v>216</v>
      </c>
      <c r="E402" s="186" t="s">
        <v>544</v>
      </c>
      <c r="F402" s="187" t="s">
        <v>545</v>
      </c>
      <c r="G402" s="188" t="s">
        <v>109</v>
      </c>
      <c r="H402" s="189">
        <v>81.52</v>
      </c>
      <c r="I402" s="190"/>
      <c r="J402" s="191">
        <f>ROUND(I402*H402,2)</f>
        <v>0</v>
      </c>
      <c r="K402" s="187" t="s">
        <v>219</v>
      </c>
      <c r="L402" s="55"/>
      <c r="M402" s="192" t="s">
        <v>20</v>
      </c>
      <c r="N402" s="193" t="s">
        <v>44</v>
      </c>
      <c r="O402" s="36"/>
      <c r="P402" s="194">
        <f>O402*H402</f>
        <v>0</v>
      </c>
      <c r="Q402" s="194">
        <v>6.93E-2</v>
      </c>
      <c r="R402" s="194">
        <f>Q402*H402</f>
        <v>5.6493359999999999</v>
      </c>
      <c r="S402" s="194">
        <v>0</v>
      </c>
      <c r="T402" s="195">
        <f>S402*H402</f>
        <v>0</v>
      </c>
      <c r="AR402" s="18" t="s">
        <v>220</v>
      </c>
      <c r="AT402" s="18" t="s">
        <v>216</v>
      </c>
      <c r="AU402" s="18" t="s">
        <v>81</v>
      </c>
      <c r="AY402" s="18" t="s">
        <v>214</v>
      </c>
      <c r="BE402" s="196">
        <f>IF(N402="základní",J402,0)</f>
        <v>0</v>
      </c>
      <c r="BF402" s="196">
        <f>IF(N402="snížená",J402,0)</f>
        <v>0</v>
      </c>
      <c r="BG402" s="196">
        <f>IF(N402="zákl. přenesená",J402,0)</f>
        <v>0</v>
      </c>
      <c r="BH402" s="196">
        <f>IF(N402="sníž. přenesená",J402,0)</f>
        <v>0</v>
      </c>
      <c r="BI402" s="196">
        <f>IF(N402="nulová",J402,0)</f>
        <v>0</v>
      </c>
      <c r="BJ402" s="18" t="s">
        <v>22</v>
      </c>
      <c r="BK402" s="196">
        <f>ROUND(I402*H402,2)</f>
        <v>0</v>
      </c>
      <c r="BL402" s="18" t="s">
        <v>220</v>
      </c>
      <c r="BM402" s="18" t="s">
        <v>546</v>
      </c>
    </row>
    <row r="403" spans="2:65" s="1" customFormat="1" x14ac:dyDescent="0.3">
      <c r="B403" s="35"/>
      <c r="C403" s="57"/>
      <c r="D403" s="197" t="s">
        <v>222</v>
      </c>
      <c r="E403" s="57"/>
      <c r="F403" s="198" t="s">
        <v>547</v>
      </c>
      <c r="G403" s="57"/>
      <c r="H403" s="57"/>
      <c r="I403" s="155"/>
      <c r="J403" s="57"/>
      <c r="K403" s="57"/>
      <c r="L403" s="55"/>
      <c r="M403" s="72"/>
      <c r="N403" s="36"/>
      <c r="O403" s="36"/>
      <c r="P403" s="36"/>
      <c r="Q403" s="36"/>
      <c r="R403" s="36"/>
      <c r="S403" s="36"/>
      <c r="T403" s="73"/>
      <c r="AT403" s="18" t="s">
        <v>222</v>
      </c>
      <c r="AU403" s="18" t="s">
        <v>81</v>
      </c>
    </row>
    <row r="404" spans="2:65" s="11" customFormat="1" x14ac:dyDescent="0.3">
      <c r="B404" s="199"/>
      <c r="C404" s="200"/>
      <c r="D404" s="197" t="s">
        <v>224</v>
      </c>
      <c r="E404" s="201" t="s">
        <v>20</v>
      </c>
      <c r="F404" s="202" t="s">
        <v>346</v>
      </c>
      <c r="G404" s="200"/>
      <c r="H404" s="203" t="s">
        <v>20</v>
      </c>
      <c r="I404" s="204"/>
      <c r="J404" s="200"/>
      <c r="K404" s="200"/>
      <c r="L404" s="205"/>
      <c r="M404" s="206"/>
      <c r="N404" s="207"/>
      <c r="O404" s="207"/>
      <c r="P404" s="207"/>
      <c r="Q404" s="207"/>
      <c r="R404" s="207"/>
      <c r="S404" s="207"/>
      <c r="T404" s="208"/>
      <c r="AT404" s="209" t="s">
        <v>224</v>
      </c>
      <c r="AU404" s="209" t="s">
        <v>81</v>
      </c>
      <c r="AV404" s="11" t="s">
        <v>22</v>
      </c>
      <c r="AW404" s="11" t="s">
        <v>37</v>
      </c>
      <c r="AX404" s="11" t="s">
        <v>73</v>
      </c>
      <c r="AY404" s="209" t="s">
        <v>214</v>
      </c>
    </row>
    <row r="405" spans="2:65" s="12" customFormat="1" x14ac:dyDescent="0.3">
      <c r="B405" s="210"/>
      <c r="C405" s="211"/>
      <c r="D405" s="197" t="s">
        <v>224</v>
      </c>
      <c r="E405" s="212" t="s">
        <v>20</v>
      </c>
      <c r="F405" s="213" t="s">
        <v>111</v>
      </c>
      <c r="G405" s="211"/>
      <c r="H405" s="214">
        <v>81.52</v>
      </c>
      <c r="I405" s="215"/>
      <c r="J405" s="211"/>
      <c r="K405" s="211"/>
      <c r="L405" s="216"/>
      <c r="M405" s="217"/>
      <c r="N405" s="218"/>
      <c r="O405" s="218"/>
      <c r="P405" s="218"/>
      <c r="Q405" s="218"/>
      <c r="R405" s="218"/>
      <c r="S405" s="218"/>
      <c r="T405" s="219"/>
      <c r="AT405" s="220" t="s">
        <v>224</v>
      </c>
      <c r="AU405" s="220" t="s">
        <v>81</v>
      </c>
      <c r="AV405" s="12" t="s">
        <v>81</v>
      </c>
      <c r="AW405" s="12" t="s">
        <v>37</v>
      </c>
      <c r="AX405" s="12" t="s">
        <v>73</v>
      </c>
      <c r="AY405" s="220" t="s">
        <v>214</v>
      </c>
    </row>
    <row r="406" spans="2:65" s="13" customFormat="1" x14ac:dyDescent="0.3">
      <c r="B406" s="221"/>
      <c r="C406" s="222"/>
      <c r="D406" s="223" t="s">
        <v>224</v>
      </c>
      <c r="E406" s="224" t="s">
        <v>20</v>
      </c>
      <c r="F406" s="225" t="s">
        <v>228</v>
      </c>
      <c r="G406" s="222"/>
      <c r="H406" s="226">
        <v>81.52</v>
      </c>
      <c r="I406" s="227"/>
      <c r="J406" s="222"/>
      <c r="K406" s="222"/>
      <c r="L406" s="228"/>
      <c r="M406" s="229"/>
      <c r="N406" s="230"/>
      <c r="O406" s="230"/>
      <c r="P406" s="230"/>
      <c r="Q406" s="230"/>
      <c r="R406" s="230"/>
      <c r="S406" s="230"/>
      <c r="T406" s="231"/>
      <c r="AT406" s="232" t="s">
        <v>224</v>
      </c>
      <c r="AU406" s="232" t="s">
        <v>81</v>
      </c>
      <c r="AV406" s="13" t="s">
        <v>220</v>
      </c>
      <c r="AW406" s="13" t="s">
        <v>37</v>
      </c>
      <c r="AX406" s="13" t="s">
        <v>22</v>
      </c>
      <c r="AY406" s="232" t="s">
        <v>214</v>
      </c>
    </row>
    <row r="407" spans="2:65" s="1" customFormat="1" ht="22.5" customHeight="1" x14ac:dyDescent="0.3">
      <c r="B407" s="35"/>
      <c r="C407" s="185" t="s">
        <v>548</v>
      </c>
      <c r="D407" s="185" t="s">
        <v>216</v>
      </c>
      <c r="E407" s="186" t="s">
        <v>549</v>
      </c>
      <c r="F407" s="187" t="s">
        <v>550</v>
      </c>
      <c r="G407" s="188" t="s">
        <v>109</v>
      </c>
      <c r="H407" s="189">
        <v>212.97499999999999</v>
      </c>
      <c r="I407" s="190"/>
      <c r="J407" s="191">
        <f>ROUND(I407*H407,2)</f>
        <v>0</v>
      </c>
      <c r="K407" s="187" t="s">
        <v>219</v>
      </c>
      <c r="L407" s="55"/>
      <c r="M407" s="192" t="s">
        <v>20</v>
      </c>
      <c r="N407" s="193" t="s">
        <v>44</v>
      </c>
      <c r="O407" s="36"/>
      <c r="P407" s="194">
        <f>O407*H407</f>
        <v>0</v>
      </c>
      <c r="Q407" s="194">
        <v>9.7699999999999992E-3</v>
      </c>
      <c r="R407" s="194">
        <f>Q407*H407</f>
        <v>2.0807657499999999</v>
      </c>
      <c r="S407" s="194">
        <v>0</v>
      </c>
      <c r="T407" s="195">
        <f>S407*H407</f>
        <v>0</v>
      </c>
      <c r="AR407" s="18" t="s">
        <v>220</v>
      </c>
      <c r="AT407" s="18" t="s">
        <v>216</v>
      </c>
      <c r="AU407" s="18" t="s">
        <v>81</v>
      </c>
      <c r="AY407" s="18" t="s">
        <v>214</v>
      </c>
      <c r="BE407" s="196">
        <f>IF(N407="základní",J407,0)</f>
        <v>0</v>
      </c>
      <c r="BF407" s="196">
        <f>IF(N407="snížená",J407,0)</f>
        <v>0</v>
      </c>
      <c r="BG407" s="196">
        <f>IF(N407="zákl. přenesená",J407,0)</f>
        <v>0</v>
      </c>
      <c r="BH407" s="196">
        <f>IF(N407="sníž. přenesená",J407,0)</f>
        <v>0</v>
      </c>
      <c r="BI407" s="196">
        <f>IF(N407="nulová",J407,0)</f>
        <v>0</v>
      </c>
      <c r="BJ407" s="18" t="s">
        <v>22</v>
      </c>
      <c r="BK407" s="196">
        <f>ROUND(I407*H407,2)</f>
        <v>0</v>
      </c>
      <c r="BL407" s="18" t="s">
        <v>220</v>
      </c>
      <c r="BM407" s="18" t="s">
        <v>551</v>
      </c>
    </row>
    <row r="408" spans="2:65" s="1" customFormat="1" ht="24" x14ac:dyDescent="0.3">
      <c r="B408" s="35"/>
      <c r="C408" s="57"/>
      <c r="D408" s="197" t="s">
        <v>222</v>
      </c>
      <c r="E408" s="57"/>
      <c r="F408" s="198" t="s">
        <v>552</v>
      </c>
      <c r="G408" s="57"/>
      <c r="H408" s="57"/>
      <c r="I408" s="155"/>
      <c r="J408" s="57"/>
      <c r="K408" s="57"/>
      <c r="L408" s="55"/>
      <c r="M408" s="72"/>
      <c r="N408" s="36"/>
      <c r="O408" s="36"/>
      <c r="P408" s="36"/>
      <c r="Q408" s="36"/>
      <c r="R408" s="36"/>
      <c r="S408" s="36"/>
      <c r="T408" s="73"/>
      <c r="AT408" s="18" t="s">
        <v>222</v>
      </c>
      <c r="AU408" s="18" t="s">
        <v>81</v>
      </c>
    </row>
    <row r="409" spans="2:65" s="11" customFormat="1" x14ac:dyDescent="0.3">
      <c r="B409" s="199"/>
      <c r="C409" s="200"/>
      <c r="D409" s="197" t="s">
        <v>224</v>
      </c>
      <c r="E409" s="201" t="s">
        <v>20</v>
      </c>
      <c r="F409" s="202" t="s">
        <v>553</v>
      </c>
      <c r="G409" s="200"/>
      <c r="H409" s="203" t="s">
        <v>20</v>
      </c>
      <c r="I409" s="204"/>
      <c r="J409" s="200"/>
      <c r="K409" s="200"/>
      <c r="L409" s="205"/>
      <c r="M409" s="206"/>
      <c r="N409" s="207"/>
      <c r="O409" s="207"/>
      <c r="P409" s="207"/>
      <c r="Q409" s="207"/>
      <c r="R409" s="207"/>
      <c r="S409" s="207"/>
      <c r="T409" s="208"/>
      <c r="AT409" s="209" t="s">
        <v>224</v>
      </c>
      <c r="AU409" s="209" t="s">
        <v>81</v>
      </c>
      <c r="AV409" s="11" t="s">
        <v>22</v>
      </c>
      <c r="AW409" s="11" t="s">
        <v>37</v>
      </c>
      <c r="AX409" s="11" t="s">
        <v>73</v>
      </c>
      <c r="AY409" s="209" t="s">
        <v>214</v>
      </c>
    </row>
    <row r="410" spans="2:65" s="12" customFormat="1" x14ac:dyDescent="0.3">
      <c r="B410" s="210"/>
      <c r="C410" s="211"/>
      <c r="D410" s="197" t="s">
        <v>224</v>
      </c>
      <c r="E410" s="212" t="s">
        <v>20</v>
      </c>
      <c r="F410" s="213" t="s">
        <v>554</v>
      </c>
      <c r="G410" s="211"/>
      <c r="H410" s="214">
        <v>72</v>
      </c>
      <c r="I410" s="215"/>
      <c r="J410" s="211"/>
      <c r="K410" s="211"/>
      <c r="L410" s="216"/>
      <c r="M410" s="217"/>
      <c r="N410" s="218"/>
      <c r="O410" s="218"/>
      <c r="P410" s="218"/>
      <c r="Q410" s="218"/>
      <c r="R410" s="218"/>
      <c r="S410" s="218"/>
      <c r="T410" s="219"/>
      <c r="AT410" s="220" t="s">
        <v>224</v>
      </c>
      <c r="AU410" s="220" t="s">
        <v>81</v>
      </c>
      <c r="AV410" s="12" t="s">
        <v>81</v>
      </c>
      <c r="AW410" s="12" t="s">
        <v>37</v>
      </c>
      <c r="AX410" s="12" t="s">
        <v>73</v>
      </c>
      <c r="AY410" s="220" t="s">
        <v>214</v>
      </c>
    </row>
    <row r="411" spans="2:65" s="12" customFormat="1" x14ac:dyDescent="0.3">
      <c r="B411" s="210"/>
      <c r="C411" s="211"/>
      <c r="D411" s="197" t="s">
        <v>224</v>
      </c>
      <c r="E411" s="212" t="s">
        <v>20</v>
      </c>
      <c r="F411" s="213" t="s">
        <v>555</v>
      </c>
      <c r="G411" s="211"/>
      <c r="H411" s="214">
        <v>51.7</v>
      </c>
      <c r="I411" s="215"/>
      <c r="J411" s="211"/>
      <c r="K411" s="211"/>
      <c r="L411" s="216"/>
      <c r="M411" s="217"/>
      <c r="N411" s="218"/>
      <c r="O411" s="218"/>
      <c r="P411" s="218"/>
      <c r="Q411" s="218"/>
      <c r="R411" s="218"/>
      <c r="S411" s="218"/>
      <c r="T411" s="219"/>
      <c r="AT411" s="220" t="s">
        <v>224</v>
      </c>
      <c r="AU411" s="220" t="s">
        <v>81</v>
      </c>
      <c r="AV411" s="12" t="s">
        <v>81</v>
      </c>
      <c r="AW411" s="12" t="s">
        <v>37</v>
      </c>
      <c r="AX411" s="12" t="s">
        <v>73</v>
      </c>
      <c r="AY411" s="220" t="s">
        <v>214</v>
      </c>
    </row>
    <row r="412" spans="2:65" s="12" customFormat="1" x14ac:dyDescent="0.3">
      <c r="B412" s="210"/>
      <c r="C412" s="211"/>
      <c r="D412" s="197" t="s">
        <v>224</v>
      </c>
      <c r="E412" s="212" t="s">
        <v>20</v>
      </c>
      <c r="F412" s="213" t="s">
        <v>556</v>
      </c>
      <c r="G412" s="211"/>
      <c r="H412" s="214">
        <v>19.524999999999999</v>
      </c>
      <c r="I412" s="215"/>
      <c r="J412" s="211"/>
      <c r="K412" s="211"/>
      <c r="L412" s="216"/>
      <c r="M412" s="217"/>
      <c r="N412" s="218"/>
      <c r="O412" s="218"/>
      <c r="P412" s="218"/>
      <c r="Q412" s="218"/>
      <c r="R412" s="218"/>
      <c r="S412" s="218"/>
      <c r="T412" s="219"/>
      <c r="AT412" s="220" t="s">
        <v>224</v>
      </c>
      <c r="AU412" s="220" t="s">
        <v>81</v>
      </c>
      <c r="AV412" s="12" t="s">
        <v>81</v>
      </c>
      <c r="AW412" s="12" t="s">
        <v>37</v>
      </c>
      <c r="AX412" s="12" t="s">
        <v>73</v>
      </c>
      <c r="AY412" s="220" t="s">
        <v>214</v>
      </c>
    </row>
    <row r="413" spans="2:65" s="12" customFormat="1" x14ac:dyDescent="0.3">
      <c r="B413" s="210"/>
      <c r="C413" s="211"/>
      <c r="D413" s="197" t="s">
        <v>224</v>
      </c>
      <c r="E413" s="212" t="s">
        <v>20</v>
      </c>
      <c r="F413" s="213" t="s">
        <v>557</v>
      </c>
      <c r="G413" s="211"/>
      <c r="H413" s="214">
        <v>69.75</v>
      </c>
      <c r="I413" s="215"/>
      <c r="J413" s="211"/>
      <c r="K413" s="211"/>
      <c r="L413" s="216"/>
      <c r="M413" s="217"/>
      <c r="N413" s="218"/>
      <c r="O413" s="218"/>
      <c r="P413" s="218"/>
      <c r="Q413" s="218"/>
      <c r="R413" s="218"/>
      <c r="S413" s="218"/>
      <c r="T413" s="219"/>
      <c r="AT413" s="220" t="s">
        <v>224</v>
      </c>
      <c r="AU413" s="220" t="s">
        <v>81</v>
      </c>
      <c r="AV413" s="12" t="s">
        <v>81</v>
      </c>
      <c r="AW413" s="12" t="s">
        <v>37</v>
      </c>
      <c r="AX413" s="12" t="s">
        <v>73</v>
      </c>
      <c r="AY413" s="220" t="s">
        <v>214</v>
      </c>
    </row>
    <row r="414" spans="2:65" s="13" customFormat="1" x14ac:dyDescent="0.3">
      <c r="B414" s="221"/>
      <c r="C414" s="222"/>
      <c r="D414" s="197" t="s">
        <v>224</v>
      </c>
      <c r="E414" s="244" t="s">
        <v>20</v>
      </c>
      <c r="F414" s="245" t="s">
        <v>228</v>
      </c>
      <c r="G414" s="222"/>
      <c r="H414" s="246">
        <v>212.97499999999999</v>
      </c>
      <c r="I414" s="227"/>
      <c r="J414" s="222"/>
      <c r="K414" s="222"/>
      <c r="L414" s="228"/>
      <c r="M414" s="229"/>
      <c r="N414" s="230"/>
      <c r="O414" s="230"/>
      <c r="P414" s="230"/>
      <c r="Q414" s="230"/>
      <c r="R414" s="230"/>
      <c r="S414" s="230"/>
      <c r="T414" s="231"/>
      <c r="AT414" s="232" t="s">
        <v>224</v>
      </c>
      <c r="AU414" s="232" t="s">
        <v>81</v>
      </c>
      <c r="AV414" s="13" t="s">
        <v>220</v>
      </c>
      <c r="AW414" s="13" t="s">
        <v>37</v>
      </c>
      <c r="AX414" s="13" t="s">
        <v>22</v>
      </c>
      <c r="AY414" s="232" t="s">
        <v>214</v>
      </c>
    </row>
    <row r="415" spans="2:65" s="10" customFormat="1" ht="29.85" customHeight="1" x14ac:dyDescent="0.35">
      <c r="B415" s="168"/>
      <c r="C415" s="169"/>
      <c r="D415" s="182" t="s">
        <v>72</v>
      </c>
      <c r="E415" s="183" t="s">
        <v>262</v>
      </c>
      <c r="F415" s="183" t="s">
        <v>558</v>
      </c>
      <c r="G415" s="169"/>
      <c r="H415" s="169"/>
      <c r="I415" s="172"/>
      <c r="J415" s="184">
        <f>BK415</f>
        <v>0</v>
      </c>
      <c r="K415" s="169"/>
      <c r="L415" s="174"/>
      <c r="M415" s="175"/>
      <c r="N415" s="176"/>
      <c r="O415" s="176"/>
      <c r="P415" s="177">
        <f>SUM(P416:P420)</f>
        <v>0</v>
      </c>
      <c r="Q415" s="176"/>
      <c r="R415" s="177">
        <f>SUM(R416:R420)</f>
        <v>5.3359999999999998E-2</v>
      </c>
      <c r="S415" s="176"/>
      <c r="T415" s="178">
        <f>SUM(T416:T420)</f>
        <v>0</v>
      </c>
      <c r="AR415" s="179" t="s">
        <v>22</v>
      </c>
      <c r="AT415" s="180" t="s">
        <v>72</v>
      </c>
      <c r="AU415" s="180" t="s">
        <v>22</v>
      </c>
      <c r="AY415" s="179" t="s">
        <v>214</v>
      </c>
      <c r="BK415" s="181">
        <f>SUM(BK416:BK420)</f>
        <v>0</v>
      </c>
    </row>
    <row r="416" spans="2:65" s="1" customFormat="1" ht="22.5" customHeight="1" x14ac:dyDescent="0.3">
      <c r="B416" s="35"/>
      <c r="C416" s="185" t="s">
        <v>559</v>
      </c>
      <c r="D416" s="185" t="s">
        <v>216</v>
      </c>
      <c r="E416" s="186" t="s">
        <v>560</v>
      </c>
      <c r="F416" s="187" t="s">
        <v>561</v>
      </c>
      <c r="G416" s="188" t="s">
        <v>236</v>
      </c>
      <c r="H416" s="189">
        <v>2</v>
      </c>
      <c r="I416" s="190"/>
      <c r="J416" s="191">
        <f>ROUND(I416*H416,2)</f>
        <v>0</v>
      </c>
      <c r="K416" s="187" t="s">
        <v>219</v>
      </c>
      <c r="L416" s="55"/>
      <c r="M416" s="192" t="s">
        <v>20</v>
      </c>
      <c r="N416" s="193" t="s">
        <v>44</v>
      </c>
      <c r="O416" s="36"/>
      <c r="P416" s="194">
        <f>O416*H416</f>
        <v>0</v>
      </c>
      <c r="Q416" s="194">
        <v>4.6800000000000001E-3</v>
      </c>
      <c r="R416" s="194">
        <f>Q416*H416</f>
        <v>9.3600000000000003E-3</v>
      </c>
      <c r="S416" s="194">
        <v>0</v>
      </c>
      <c r="T416" s="195">
        <f>S416*H416</f>
        <v>0</v>
      </c>
      <c r="AR416" s="18" t="s">
        <v>220</v>
      </c>
      <c r="AT416" s="18" t="s">
        <v>216</v>
      </c>
      <c r="AU416" s="18" t="s">
        <v>81</v>
      </c>
      <c r="AY416" s="18" t="s">
        <v>214</v>
      </c>
      <c r="BE416" s="196">
        <f>IF(N416="základní",J416,0)</f>
        <v>0</v>
      </c>
      <c r="BF416" s="196">
        <f>IF(N416="snížená",J416,0)</f>
        <v>0</v>
      </c>
      <c r="BG416" s="196">
        <f>IF(N416="zákl. přenesená",J416,0)</f>
        <v>0</v>
      </c>
      <c r="BH416" s="196">
        <f>IF(N416="sníž. přenesená",J416,0)</f>
        <v>0</v>
      </c>
      <c r="BI416" s="196">
        <f>IF(N416="nulová",J416,0)</f>
        <v>0</v>
      </c>
      <c r="BJ416" s="18" t="s">
        <v>22</v>
      </c>
      <c r="BK416" s="196">
        <f>ROUND(I416*H416,2)</f>
        <v>0</v>
      </c>
      <c r="BL416" s="18" t="s">
        <v>220</v>
      </c>
      <c r="BM416" s="18" t="s">
        <v>562</v>
      </c>
    </row>
    <row r="417" spans="2:65" s="1" customFormat="1" x14ac:dyDescent="0.3">
      <c r="B417" s="35"/>
      <c r="C417" s="57"/>
      <c r="D417" s="197" t="s">
        <v>222</v>
      </c>
      <c r="E417" s="57"/>
      <c r="F417" s="198" t="s">
        <v>563</v>
      </c>
      <c r="G417" s="57"/>
      <c r="H417" s="57"/>
      <c r="I417" s="155"/>
      <c r="J417" s="57"/>
      <c r="K417" s="57"/>
      <c r="L417" s="55"/>
      <c r="M417" s="72"/>
      <c r="N417" s="36"/>
      <c r="O417" s="36"/>
      <c r="P417" s="36"/>
      <c r="Q417" s="36"/>
      <c r="R417" s="36"/>
      <c r="S417" s="36"/>
      <c r="T417" s="73"/>
      <c r="AT417" s="18" t="s">
        <v>222</v>
      </c>
      <c r="AU417" s="18" t="s">
        <v>81</v>
      </c>
    </row>
    <row r="418" spans="2:65" s="12" customFormat="1" x14ac:dyDescent="0.3">
      <c r="B418" s="210"/>
      <c r="C418" s="211"/>
      <c r="D418" s="197" t="s">
        <v>224</v>
      </c>
      <c r="E418" s="212" t="s">
        <v>20</v>
      </c>
      <c r="F418" s="213" t="s">
        <v>564</v>
      </c>
      <c r="G418" s="211"/>
      <c r="H418" s="214">
        <v>2</v>
      </c>
      <c r="I418" s="215"/>
      <c r="J418" s="211"/>
      <c r="K418" s="211"/>
      <c r="L418" s="216"/>
      <c r="M418" s="217"/>
      <c r="N418" s="218"/>
      <c r="O418" s="218"/>
      <c r="P418" s="218"/>
      <c r="Q418" s="218"/>
      <c r="R418" s="218"/>
      <c r="S418" s="218"/>
      <c r="T418" s="219"/>
      <c r="AT418" s="220" t="s">
        <v>224</v>
      </c>
      <c r="AU418" s="220" t="s">
        <v>81</v>
      </c>
      <c r="AV418" s="12" t="s">
        <v>81</v>
      </c>
      <c r="AW418" s="12" t="s">
        <v>37</v>
      </c>
      <c r="AX418" s="12" t="s">
        <v>73</v>
      </c>
      <c r="AY418" s="220" t="s">
        <v>214</v>
      </c>
    </row>
    <row r="419" spans="2:65" s="13" customFormat="1" x14ac:dyDescent="0.3">
      <c r="B419" s="221"/>
      <c r="C419" s="222"/>
      <c r="D419" s="223" t="s">
        <v>224</v>
      </c>
      <c r="E419" s="224" t="s">
        <v>20</v>
      </c>
      <c r="F419" s="225" t="s">
        <v>228</v>
      </c>
      <c r="G419" s="222"/>
      <c r="H419" s="226">
        <v>2</v>
      </c>
      <c r="I419" s="227"/>
      <c r="J419" s="222"/>
      <c r="K419" s="222"/>
      <c r="L419" s="228"/>
      <c r="M419" s="229"/>
      <c r="N419" s="230"/>
      <c r="O419" s="230"/>
      <c r="P419" s="230"/>
      <c r="Q419" s="230"/>
      <c r="R419" s="230"/>
      <c r="S419" s="230"/>
      <c r="T419" s="231"/>
      <c r="AT419" s="232" t="s">
        <v>224</v>
      </c>
      <c r="AU419" s="232" t="s">
        <v>81</v>
      </c>
      <c r="AV419" s="13" t="s">
        <v>220</v>
      </c>
      <c r="AW419" s="13" t="s">
        <v>37</v>
      </c>
      <c r="AX419" s="13" t="s">
        <v>22</v>
      </c>
      <c r="AY419" s="232" t="s">
        <v>214</v>
      </c>
    </row>
    <row r="420" spans="2:65" s="1" customFormat="1" ht="22.5" customHeight="1" x14ac:dyDescent="0.3">
      <c r="B420" s="35"/>
      <c r="C420" s="249" t="s">
        <v>565</v>
      </c>
      <c r="D420" s="249" t="s">
        <v>413</v>
      </c>
      <c r="E420" s="250" t="s">
        <v>566</v>
      </c>
      <c r="F420" s="251" t="s">
        <v>567</v>
      </c>
      <c r="G420" s="252" t="s">
        <v>236</v>
      </c>
      <c r="H420" s="253">
        <v>2</v>
      </c>
      <c r="I420" s="254"/>
      <c r="J420" s="255">
        <f>ROUND(I420*H420,2)</f>
        <v>0</v>
      </c>
      <c r="K420" s="251" t="s">
        <v>20</v>
      </c>
      <c r="L420" s="256"/>
      <c r="M420" s="257" t="s">
        <v>20</v>
      </c>
      <c r="N420" s="258" t="s">
        <v>44</v>
      </c>
      <c r="O420" s="36"/>
      <c r="P420" s="194">
        <f>O420*H420</f>
        <v>0</v>
      </c>
      <c r="Q420" s="194">
        <v>2.1999999999999999E-2</v>
      </c>
      <c r="R420" s="194">
        <f>Q420*H420</f>
        <v>4.3999999999999997E-2</v>
      </c>
      <c r="S420" s="194">
        <v>0</v>
      </c>
      <c r="T420" s="195">
        <f>S420*H420</f>
        <v>0</v>
      </c>
      <c r="AR420" s="18" t="s">
        <v>262</v>
      </c>
      <c r="AT420" s="18" t="s">
        <v>413</v>
      </c>
      <c r="AU420" s="18" t="s">
        <v>81</v>
      </c>
      <c r="AY420" s="18" t="s">
        <v>214</v>
      </c>
      <c r="BE420" s="196">
        <f>IF(N420="základní",J420,0)</f>
        <v>0</v>
      </c>
      <c r="BF420" s="196">
        <f>IF(N420="snížená",J420,0)</f>
        <v>0</v>
      </c>
      <c r="BG420" s="196">
        <f>IF(N420="zákl. přenesená",J420,0)</f>
        <v>0</v>
      </c>
      <c r="BH420" s="196">
        <f>IF(N420="sníž. přenesená",J420,0)</f>
        <v>0</v>
      </c>
      <c r="BI420" s="196">
        <f>IF(N420="nulová",J420,0)</f>
        <v>0</v>
      </c>
      <c r="BJ420" s="18" t="s">
        <v>22</v>
      </c>
      <c r="BK420" s="196">
        <f>ROUND(I420*H420,2)</f>
        <v>0</v>
      </c>
      <c r="BL420" s="18" t="s">
        <v>220</v>
      </c>
      <c r="BM420" s="18" t="s">
        <v>568</v>
      </c>
    </row>
    <row r="421" spans="2:65" s="10" customFormat="1" ht="29.85" customHeight="1" x14ac:dyDescent="0.35">
      <c r="B421" s="168"/>
      <c r="C421" s="169"/>
      <c r="D421" s="182" t="s">
        <v>72</v>
      </c>
      <c r="E421" s="183" t="s">
        <v>269</v>
      </c>
      <c r="F421" s="183" t="s">
        <v>569</v>
      </c>
      <c r="G421" s="169"/>
      <c r="H421" s="169"/>
      <c r="I421" s="172"/>
      <c r="J421" s="184">
        <f>BK421</f>
        <v>0</v>
      </c>
      <c r="K421" s="169"/>
      <c r="L421" s="174"/>
      <c r="M421" s="175"/>
      <c r="N421" s="176"/>
      <c r="O421" s="176"/>
      <c r="P421" s="177">
        <f>SUM(P422:P602)</f>
        <v>0</v>
      </c>
      <c r="Q421" s="176"/>
      <c r="R421" s="177">
        <f>SUM(R422:R602)</f>
        <v>10.14820864</v>
      </c>
      <c r="S421" s="176"/>
      <c r="T421" s="178">
        <f>SUM(T422:T602)</f>
        <v>31.695727999999999</v>
      </c>
      <c r="AR421" s="179" t="s">
        <v>22</v>
      </c>
      <c r="AT421" s="180" t="s">
        <v>72</v>
      </c>
      <c r="AU421" s="180" t="s">
        <v>22</v>
      </c>
      <c r="AY421" s="179" t="s">
        <v>214</v>
      </c>
      <c r="BK421" s="181">
        <f>SUM(BK422:BK602)</f>
        <v>0</v>
      </c>
    </row>
    <row r="422" spans="2:65" s="1" customFormat="1" ht="22.5" customHeight="1" x14ac:dyDescent="0.3">
      <c r="B422" s="35"/>
      <c r="C422" s="185" t="s">
        <v>570</v>
      </c>
      <c r="D422" s="185" t="s">
        <v>216</v>
      </c>
      <c r="E422" s="186" t="s">
        <v>571</v>
      </c>
      <c r="F422" s="187" t="s">
        <v>572</v>
      </c>
      <c r="G422" s="188" t="s">
        <v>150</v>
      </c>
      <c r="H422" s="189">
        <v>13.65</v>
      </c>
      <c r="I422" s="190"/>
      <c r="J422" s="191">
        <f>ROUND(I422*H422,2)</f>
        <v>0</v>
      </c>
      <c r="K422" s="187" t="s">
        <v>219</v>
      </c>
      <c r="L422" s="55"/>
      <c r="M422" s="192" t="s">
        <v>20</v>
      </c>
      <c r="N422" s="193" t="s">
        <v>44</v>
      </c>
      <c r="O422" s="36"/>
      <c r="P422" s="194">
        <f>O422*H422</f>
        <v>0</v>
      </c>
      <c r="Q422" s="194">
        <v>8.8000000000000003E-4</v>
      </c>
      <c r="R422" s="194">
        <f>Q422*H422</f>
        <v>1.2012E-2</v>
      </c>
      <c r="S422" s="194">
        <v>0</v>
      </c>
      <c r="T422" s="195">
        <f>S422*H422</f>
        <v>0</v>
      </c>
      <c r="AR422" s="18" t="s">
        <v>220</v>
      </c>
      <c r="AT422" s="18" t="s">
        <v>216</v>
      </c>
      <c r="AU422" s="18" t="s">
        <v>81</v>
      </c>
      <c r="AY422" s="18" t="s">
        <v>214</v>
      </c>
      <c r="BE422" s="196">
        <f>IF(N422="základní",J422,0)</f>
        <v>0</v>
      </c>
      <c r="BF422" s="196">
        <f>IF(N422="snížená",J422,0)</f>
        <v>0</v>
      </c>
      <c r="BG422" s="196">
        <f>IF(N422="zákl. přenesená",J422,0)</f>
        <v>0</v>
      </c>
      <c r="BH422" s="196">
        <f>IF(N422="sníž. přenesená",J422,0)</f>
        <v>0</v>
      </c>
      <c r="BI422" s="196">
        <f>IF(N422="nulová",J422,0)</f>
        <v>0</v>
      </c>
      <c r="BJ422" s="18" t="s">
        <v>22</v>
      </c>
      <c r="BK422" s="196">
        <f>ROUND(I422*H422,2)</f>
        <v>0</v>
      </c>
      <c r="BL422" s="18" t="s">
        <v>220</v>
      </c>
      <c r="BM422" s="18" t="s">
        <v>573</v>
      </c>
    </row>
    <row r="423" spans="2:65" s="1" customFormat="1" ht="36" x14ac:dyDescent="0.3">
      <c r="B423" s="35"/>
      <c r="C423" s="57"/>
      <c r="D423" s="197" t="s">
        <v>222</v>
      </c>
      <c r="E423" s="57"/>
      <c r="F423" s="198" t="s">
        <v>574</v>
      </c>
      <c r="G423" s="57"/>
      <c r="H423" s="57"/>
      <c r="I423" s="155"/>
      <c r="J423" s="57"/>
      <c r="K423" s="57"/>
      <c r="L423" s="55"/>
      <c r="M423" s="72"/>
      <c r="N423" s="36"/>
      <c r="O423" s="36"/>
      <c r="P423" s="36"/>
      <c r="Q423" s="36"/>
      <c r="R423" s="36"/>
      <c r="S423" s="36"/>
      <c r="T423" s="73"/>
      <c r="AT423" s="18" t="s">
        <v>222</v>
      </c>
      <c r="AU423" s="18" t="s">
        <v>81</v>
      </c>
    </row>
    <row r="424" spans="2:65" s="11" customFormat="1" x14ac:dyDescent="0.3">
      <c r="B424" s="199"/>
      <c r="C424" s="200"/>
      <c r="D424" s="197" t="s">
        <v>224</v>
      </c>
      <c r="E424" s="201" t="s">
        <v>20</v>
      </c>
      <c r="F424" s="202" t="s">
        <v>253</v>
      </c>
      <c r="G424" s="200"/>
      <c r="H424" s="203" t="s">
        <v>20</v>
      </c>
      <c r="I424" s="204"/>
      <c r="J424" s="200"/>
      <c r="K424" s="200"/>
      <c r="L424" s="205"/>
      <c r="M424" s="206"/>
      <c r="N424" s="207"/>
      <c r="O424" s="207"/>
      <c r="P424" s="207"/>
      <c r="Q424" s="207"/>
      <c r="R424" s="207"/>
      <c r="S424" s="207"/>
      <c r="T424" s="208"/>
      <c r="AT424" s="209" t="s">
        <v>224</v>
      </c>
      <c r="AU424" s="209" t="s">
        <v>81</v>
      </c>
      <c r="AV424" s="11" t="s">
        <v>22</v>
      </c>
      <c r="AW424" s="11" t="s">
        <v>37</v>
      </c>
      <c r="AX424" s="11" t="s">
        <v>73</v>
      </c>
      <c r="AY424" s="209" t="s">
        <v>214</v>
      </c>
    </row>
    <row r="425" spans="2:65" s="11" customFormat="1" x14ac:dyDescent="0.3">
      <c r="B425" s="199"/>
      <c r="C425" s="200"/>
      <c r="D425" s="197" t="s">
        <v>224</v>
      </c>
      <c r="E425" s="201" t="s">
        <v>20</v>
      </c>
      <c r="F425" s="202" t="s">
        <v>575</v>
      </c>
      <c r="G425" s="200"/>
      <c r="H425" s="203" t="s">
        <v>20</v>
      </c>
      <c r="I425" s="204"/>
      <c r="J425" s="200"/>
      <c r="K425" s="200"/>
      <c r="L425" s="205"/>
      <c r="M425" s="206"/>
      <c r="N425" s="207"/>
      <c r="O425" s="207"/>
      <c r="P425" s="207"/>
      <c r="Q425" s="207"/>
      <c r="R425" s="207"/>
      <c r="S425" s="207"/>
      <c r="T425" s="208"/>
      <c r="AT425" s="209" t="s">
        <v>224</v>
      </c>
      <c r="AU425" s="209" t="s">
        <v>81</v>
      </c>
      <c r="AV425" s="11" t="s">
        <v>22</v>
      </c>
      <c r="AW425" s="11" t="s">
        <v>37</v>
      </c>
      <c r="AX425" s="11" t="s">
        <v>73</v>
      </c>
      <c r="AY425" s="209" t="s">
        <v>214</v>
      </c>
    </row>
    <row r="426" spans="2:65" s="12" customFormat="1" x14ac:dyDescent="0.3">
      <c r="B426" s="210"/>
      <c r="C426" s="211"/>
      <c r="D426" s="197" t="s">
        <v>224</v>
      </c>
      <c r="E426" s="212" t="s">
        <v>20</v>
      </c>
      <c r="F426" s="213" t="s">
        <v>576</v>
      </c>
      <c r="G426" s="211"/>
      <c r="H426" s="214">
        <v>13.65</v>
      </c>
      <c r="I426" s="215"/>
      <c r="J426" s="211"/>
      <c r="K426" s="211"/>
      <c r="L426" s="216"/>
      <c r="M426" s="217"/>
      <c r="N426" s="218"/>
      <c r="O426" s="218"/>
      <c r="P426" s="218"/>
      <c r="Q426" s="218"/>
      <c r="R426" s="218"/>
      <c r="S426" s="218"/>
      <c r="T426" s="219"/>
      <c r="AT426" s="220" t="s">
        <v>224</v>
      </c>
      <c r="AU426" s="220" t="s">
        <v>81</v>
      </c>
      <c r="AV426" s="12" t="s">
        <v>81</v>
      </c>
      <c r="AW426" s="12" t="s">
        <v>37</v>
      </c>
      <c r="AX426" s="12" t="s">
        <v>73</v>
      </c>
      <c r="AY426" s="220" t="s">
        <v>214</v>
      </c>
    </row>
    <row r="427" spans="2:65" s="13" customFormat="1" x14ac:dyDescent="0.3">
      <c r="B427" s="221"/>
      <c r="C427" s="222"/>
      <c r="D427" s="223" t="s">
        <v>224</v>
      </c>
      <c r="E427" s="224" t="s">
        <v>20</v>
      </c>
      <c r="F427" s="225" t="s">
        <v>228</v>
      </c>
      <c r="G427" s="222"/>
      <c r="H427" s="226">
        <v>13.65</v>
      </c>
      <c r="I427" s="227"/>
      <c r="J427" s="222"/>
      <c r="K427" s="222"/>
      <c r="L427" s="228"/>
      <c r="M427" s="229"/>
      <c r="N427" s="230"/>
      <c r="O427" s="230"/>
      <c r="P427" s="230"/>
      <c r="Q427" s="230"/>
      <c r="R427" s="230"/>
      <c r="S427" s="230"/>
      <c r="T427" s="231"/>
      <c r="AT427" s="232" t="s">
        <v>224</v>
      </c>
      <c r="AU427" s="232" t="s">
        <v>81</v>
      </c>
      <c r="AV427" s="13" t="s">
        <v>220</v>
      </c>
      <c r="AW427" s="13" t="s">
        <v>37</v>
      </c>
      <c r="AX427" s="13" t="s">
        <v>22</v>
      </c>
      <c r="AY427" s="232" t="s">
        <v>214</v>
      </c>
    </row>
    <row r="428" spans="2:65" s="1" customFormat="1" ht="22.5" customHeight="1" x14ac:dyDescent="0.3">
      <c r="B428" s="35"/>
      <c r="C428" s="185" t="s">
        <v>577</v>
      </c>
      <c r="D428" s="185" t="s">
        <v>216</v>
      </c>
      <c r="E428" s="186" t="s">
        <v>578</v>
      </c>
      <c r="F428" s="187" t="s">
        <v>579</v>
      </c>
      <c r="G428" s="188" t="s">
        <v>150</v>
      </c>
      <c r="H428" s="189">
        <v>14</v>
      </c>
      <c r="I428" s="190"/>
      <c r="J428" s="191">
        <f>ROUND(I428*H428,2)</f>
        <v>0</v>
      </c>
      <c r="K428" s="187" t="s">
        <v>219</v>
      </c>
      <c r="L428" s="55"/>
      <c r="M428" s="192" t="s">
        <v>20</v>
      </c>
      <c r="N428" s="193" t="s">
        <v>44</v>
      </c>
      <c r="O428" s="36"/>
      <c r="P428" s="194">
        <f>O428*H428</f>
        <v>0</v>
      </c>
      <c r="Q428" s="194">
        <v>0</v>
      </c>
      <c r="R428" s="194">
        <f>Q428*H428</f>
        <v>0</v>
      </c>
      <c r="S428" s="194">
        <v>0</v>
      </c>
      <c r="T428" s="195">
        <f>S428*H428</f>
        <v>0</v>
      </c>
      <c r="AR428" s="18" t="s">
        <v>220</v>
      </c>
      <c r="AT428" s="18" t="s">
        <v>216</v>
      </c>
      <c r="AU428" s="18" t="s">
        <v>81</v>
      </c>
      <c r="AY428" s="18" t="s">
        <v>214</v>
      </c>
      <c r="BE428" s="196">
        <f>IF(N428="základní",J428,0)</f>
        <v>0</v>
      </c>
      <c r="BF428" s="196">
        <f>IF(N428="snížená",J428,0)</f>
        <v>0</v>
      </c>
      <c r="BG428" s="196">
        <f>IF(N428="zákl. přenesená",J428,0)</f>
        <v>0</v>
      </c>
      <c r="BH428" s="196">
        <f>IF(N428="sníž. přenesená",J428,0)</f>
        <v>0</v>
      </c>
      <c r="BI428" s="196">
        <f>IF(N428="nulová",J428,0)</f>
        <v>0</v>
      </c>
      <c r="BJ428" s="18" t="s">
        <v>22</v>
      </c>
      <c r="BK428" s="196">
        <f>ROUND(I428*H428,2)</f>
        <v>0</v>
      </c>
      <c r="BL428" s="18" t="s">
        <v>220</v>
      </c>
      <c r="BM428" s="18" t="s">
        <v>580</v>
      </c>
    </row>
    <row r="429" spans="2:65" s="1" customFormat="1" x14ac:dyDescent="0.3">
      <c r="B429" s="35"/>
      <c r="C429" s="57"/>
      <c r="D429" s="197" t="s">
        <v>222</v>
      </c>
      <c r="E429" s="57"/>
      <c r="F429" s="198" t="s">
        <v>581</v>
      </c>
      <c r="G429" s="57"/>
      <c r="H429" s="57"/>
      <c r="I429" s="155"/>
      <c r="J429" s="57"/>
      <c r="K429" s="57"/>
      <c r="L429" s="55"/>
      <c r="M429" s="72"/>
      <c r="N429" s="36"/>
      <c r="O429" s="36"/>
      <c r="P429" s="36"/>
      <c r="Q429" s="36"/>
      <c r="R429" s="36"/>
      <c r="S429" s="36"/>
      <c r="T429" s="73"/>
      <c r="AT429" s="18" t="s">
        <v>222</v>
      </c>
      <c r="AU429" s="18" t="s">
        <v>81</v>
      </c>
    </row>
    <row r="430" spans="2:65" s="11" customFormat="1" x14ac:dyDescent="0.3">
      <c r="B430" s="199"/>
      <c r="C430" s="200"/>
      <c r="D430" s="197" t="s">
        <v>224</v>
      </c>
      <c r="E430" s="201" t="s">
        <v>20</v>
      </c>
      <c r="F430" s="202" t="s">
        <v>253</v>
      </c>
      <c r="G430" s="200"/>
      <c r="H430" s="203" t="s">
        <v>20</v>
      </c>
      <c r="I430" s="204"/>
      <c r="J430" s="200"/>
      <c r="K430" s="200"/>
      <c r="L430" s="205"/>
      <c r="M430" s="206"/>
      <c r="N430" s="207"/>
      <c r="O430" s="207"/>
      <c r="P430" s="207"/>
      <c r="Q430" s="207"/>
      <c r="R430" s="207"/>
      <c r="S430" s="207"/>
      <c r="T430" s="208"/>
      <c r="AT430" s="209" t="s">
        <v>224</v>
      </c>
      <c r="AU430" s="209" t="s">
        <v>81</v>
      </c>
      <c r="AV430" s="11" t="s">
        <v>22</v>
      </c>
      <c r="AW430" s="11" t="s">
        <v>37</v>
      </c>
      <c r="AX430" s="11" t="s">
        <v>73</v>
      </c>
      <c r="AY430" s="209" t="s">
        <v>214</v>
      </c>
    </row>
    <row r="431" spans="2:65" s="11" customFormat="1" x14ac:dyDescent="0.3">
      <c r="B431" s="199"/>
      <c r="C431" s="200"/>
      <c r="D431" s="197" t="s">
        <v>224</v>
      </c>
      <c r="E431" s="201" t="s">
        <v>20</v>
      </c>
      <c r="F431" s="202" t="s">
        <v>582</v>
      </c>
      <c r="G431" s="200"/>
      <c r="H431" s="203" t="s">
        <v>20</v>
      </c>
      <c r="I431" s="204"/>
      <c r="J431" s="200"/>
      <c r="K431" s="200"/>
      <c r="L431" s="205"/>
      <c r="M431" s="206"/>
      <c r="N431" s="207"/>
      <c r="O431" s="207"/>
      <c r="P431" s="207"/>
      <c r="Q431" s="207"/>
      <c r="R431" s="207"/>
      <c r="S431" s="207"/>
      <c r="T431" s="208"/>
      <c r="AT431" s="209" t="s">
        <v>224</v>
      </c>
      <c r="AU431" s="209" t="s">
        <v>81</v>
      </c>
      <c r="AV431" s="11" t="s">
        <v>22</v>
      </c>
      <c r="AW431" s="11" t="s">
        <v>37</v>
      </c>
      <c r="AX431" s="11" t="s">
        <v>73</v>
      </c>
      <c r="AY431" s="209" t="s">
        <v>214</v>
      </c>
    </row>
    <row r="432" spans="2:65" s="12" customFormat="1" x14ac:dyDescent="0.3">
      <c r="B432" s="210"/>
      <c r="C432" s="211"/>
      <c r="D432" s="197" t="s">
        <v>224</v>
      </c>
      <c r="E432" s="212" t="s">
        <v>20</v>
      </c>
      <c r="F432" s="213" t="s">
        <v>583</v>
      </c>
      <c r="G432" s="211"/>
      <c r="H432" s="214">
        <v>14</v>
      </c>
      <c r="I432" s="215"/>
      <c r="J432" s="211"/>
      <c r="K432" s="211"/>
      <c r="L432" s="216"/>
      <c r="M432" s="217"/>
      <c r="N432" s="218"/>
      <c r="O432" s="218"/>
      <c r="P432" s="218"/>
      <c r="Q432" s="218"/>
      <c r="R432" s="218"/>
      <c r="S432" s="218"/>
      <c r="T432" s="219"/>
      <c r="AT432" s="220" t="s">
        <v>224</v>
      </c>
      <c r="AU432" s="220" t="s">
        <v>81</v>
      </c>
      <c r="AV432" s="12" t="s">
        <v>81</v>
      </c>
      <c r="AW432" s="12" t="s">
        <v>37</v>
      </c>
      <c r="AX432" s="12" t="s">
        <v>73</v>
      </c>
      <c r="AY432" s="220" t="s">
        <v>214</v>
      </c>
    </row>
    <row r="433" spans="2:65" s="13" customFormat="1" x14ac:dyDescent="0.3">
      <c r="B433" s="221"/>
      <c r="C433" s="222"/>
      <c r="D433" s="223" t="s">
        <v>224</v>
      </c>
      <c r="E433" s="224" t="s">
        <v>20</v>
      </c>
      <c r="F433" s="225" t="s">
        <v>228</v>
      </c>
      <c r="G433" s="222"/>
      <c r="H433" s="226">
        <v>14</v>
      </c>
      <c r="I433" s="227"/>
      <c r="J433" s="222"/>
      <c r="K433" s="222"/>
      <c r="L433" s="228"/>
      <c r="M433" s="229"/>
      <c r="N433" s="230"/>
      <c r="O433" s="230"/>
      <c r="P433" s="230"/>
      <c r="Q433" s="230"/>
      <c r="R433" s="230"/>
      <c r="S433" s="230"/>
      <c r="T433" s="231"/>
      <c r="AT433" s="232" t="s">
        <v>224</v>
      </c>
      <c r="AU433" s="232" t="s">
        <v>81</v>
      </c>
      <c r="AV433" s="13" t="s">
        <v>220</v>
      </c>
      <c r="AW433" s="13" t="s">
        <v>37</v>
      </c>
      <c r="AX433" s="13" t="s">
        <v>22</v>
      </c>
      <c r="AY433" s="232" t="s">
        <v>214</v>
      </c>
    </row>
    <row r="434" spans="2:65" s="1" customFormat="1" ht="22.5" customHeight="1" x14ac:dyDescent="0.3">
      <c r="B434" s="35"/>
      <c r="C434" s="185" t="s">
        <v>584</v>
      </c>
      <c r="D434" s="185" t="s">
        <v>216</v>
      </c>
      <c r="E434" s="186" t="s">
        <v>585</v>
      </c>
      <c r="F434" s="187" t="s">
        <v>586</v>
      </c>
      <c r="G434" s="188" t="s">
        <v>150</v>
      </c>
      <c r="H434" s="189">
        <v>8.3000000000000007</v>
      </c>
      <c r="I434" s="190"/>
      <c r="J434" s="191">
        <f>ROUND(I434*H434,2)</f>
        <v>0</v>
      </c>
      <c r="K434" s="187" t="s">
        <v>20</v>
      </c>
      <c r="L434" s="55"/>
      <c r="M434" s="192" t="s">
        <v>20</v>
      </c>
      <c r="N434" s="193" t="s">
        <v>44</v>
      </c>
      <c r="O434" s="36"/>
      <c r="P434" s="194">
        <f>O434*H434</f>
        <v>0</v>
      </c>
      <c r="Q434" s="194">
        <v>0.43819000000000002</v>
      </c>
      <c r="R434" s="194">
        <f>Q434*H434</f>
        <v>3.6369770000000003</v>
      </c>
      <c r="S434" s="194">
        <v>0</v>
      </c>
      <c r="T434" s="195">
        <f>S434*H434</f>
        <v>0</v>
      </c>
      <c r="AR434" s="18" t="s">
        <v>303</v>
      </c>
      <c r="AT434" s="18" t="s">
        <v>216</v>
      </c>
      <c r="AU434" s="18" t="s">
        <v>81</v>
      </c>
      <c r="AY434" s="18" t="s">
        <v>214</v>
      </c>
      <c r="BE434" s="196">
        <f>IF(N434="základní",J434,0)</f>
        <v>0</v>
      </c>
      <c r="BF434" s="196">
        <f>IF(N434="snížená",J434,0)</f>
        <v>0</v>
      </c>
      <c r="BG434" s="196">
        <f>IF(N434="zákl. přenesená",J434,0)</f>
        <v>0</v>
      </c>
      <c r="BH434" s="196">
        <f>IF(N434="sníž. přenesená",J434,0)</f>
        <v>0</v>
      </c>
      <c r="BI434" s="196">
        <f>IF(N434="nulová",J434,0)</f>
        <v>0</v>
      </c>
      <c r="BJ434" s="18" t="s">
        <v>22</v>
      </c>
      <c r="BK434" s="196">
        <f>ROUND(I434*H434,2)</f>
        <v>0</v>
      </c>
      <c r="BL434" s="18" t="s">
        <v>303</v>
      </c>
      <c r="BM434" s="18" t="s">
        <v>587</v>
      </c>
    </row>
    <row r="435" spans="2:65" s="12" customFormat="1" x14ac:dyDescent="0.3">
      <c r="B435" s="210"/>
      <c r="C435" s="211"/>
      <c r="D435" s="197" t="s">
        <v>224</v>
      </c>
      <c r="E435" s="212" t="s">
        <v>20</v>
      </c>
      <c r="F435" s="213" t="s">
        <v>588</v>
      </c>
      <c r="G435" s="211"/>
      <c r="H435" s="214">
        <v>8.3000000000000007</v>
      </c>
      <c r="I435" s="215"/>
      <c r="J435" s="211"/>
      <c r="K435" s="211"/>
      <c r="L435" s="216"/>
      <c r="M435" s="217"/>
      <c r="N435" s="218"/>
      <c r="O435" s="218"/>
      <c r="P435" s="218"/>
      <c r="Q435" s="218"/>
      <c r="R435" s="218"/>
      <c r="S435" s="218"/>
      <c r="T435" s="219"/>
      <c r="AT435" s="220" t="s">
        <v>224</v>
      </c>
      <c r="AU435" s="220" t="s">
        <v>81</v>
      </c>
      <c r="AV435" s="12" t="s">
        <v>81</v>
      </c>
      <c r="AW435" s="12" t="s">
        <v>37</v>
      </c>
      <c r="AX435" s="12" t="s">
        <v>73</v>
      </c>
      <c r="AY435" s="220" t="s">
        <v>214</v>
      </c>
    </row>
    <row r="436" spans="2:65" s="13" customFormat="1" x14ac:dyDescent="0.3">
      <c r="B436" s="221"/>
      <c r="C436" s="222"/>
      <c r="D436" s="223" t="s">
        <v>224</v>
      </c>
      <c r="E436" s="224" t="s">
        <v>20</v>
      </c>
      <c r="F436" s="225" t="s">
        <v>228</v>
      </c>
      <c r="G436" s="222"/>
      <c r="H436" s="226">
        <v>8.3000000000000007</v>
      </c>
      <c r="I436" s="227"/>
      <c r="J436" s="222"/>
      <c r="K436" s="222"/>
      <c r="L436" s="228"/>
      <c r="M436" s="229"/>
      <c r="N436" s="230"/>
      <c r="O436" s="230"/>
      <c r="P436" s="230"/>
      <c r="Q436" s="230"/>
      <c r="R436" s="230"/>
      <c r="S436" s="230"/>
      <c r="T436" s="231"/>
      <c r="AT436" s="232" t="s">
        <v>224</v>
      </c>
      <c r="AU436" s="232" t="s">
        <v>81</v>
      </c>
      <c r="AV436" s="13" t="s">
        <v>220</v>
      </c>
      <c r="AW436" s="13" t="s">
        <v>37</v>
      </c>
      <c r="AX436" s="13" t="s">
        <v>22</v>
      </c>
      <c r="AY436" s="232" t="s">
        <v>214</v>
      </c>
    </row>
    <row r="437" spans="2:65" s="1" customFormat="1" ht="22.5" customHeight="1" x14ac:dyDescent="0.3">
      <c r="B437" s="35"/>
      <c r="C437" s="249" t="s">
        <v>589</v>
      </c>
      <c r="D437" s="249" t="s">
        <v>413</v>
      </c>
      <c r="E437" s="250" t="s">
        <v>590</v>
      </c>
      <c r="F437" s="251" t="s">
        <v>591</v>
      </c>
      <c r="G437" s="252" t="s">
        <v>236</v>
      </c>
      <c r="H437" s="253">
        <v>2</v>
      </c>
      <c r="I437" s="254"/>
      <c r="J437" s="255">
        <f>ROUND(I437*H437,2)</f>
        <v>0</v>
      </c>
      <c r="K437" s="251" t="s">
        <v>219</v>
      </c>
      <c r="L437" s="256"/>
      <c r="M437" s="257" t="s">
        <v>20</v>
      </c>
      <c r="N437" s="258" t="s">
        <v>44</v>
      </c>
      <c r="O437" s="36"/>
      <c r="P437" s="194">
        <f>O437*H437</f>
        <v>0</v>
      </c>
      <c r="Q437" s="194">
        <v>1.15E-2</v>
      </c>
      <c r="R437" s="194">
        <f>Q437*H437</f>
        <v>2.3E-2</v>
      </c>
      <c r="S437" s="194">
        <v>0</v>
      </c>
      <c r="T437" s="195">
        <f>S437*H437</f>
        <v>0</v>
      </c>
      <c r="AR437" s="18" t="s">
        <v>412</v>
      </c>
      <c r="AT437" s="18" t="s">
        <v>413</v>
      </c>
      <c r="AU437" s="18" t="s">
        <v>81</v>
      </c>
      <c r="AY437" s="18" t="s">
        <v>214</v>
      </c>
      <c r="BE437" s="196">
        <f>IF(N437="základní",J437,0)</f>
        <v>0</v>
      </c>
      <c r="BF437" s="196">
        <f>IF(N437="snížená",J437,0)</f>
        <v>0</v>
      </c>
      <c r="BG437" s="196">
        <f>IF(N437="zákl. přenesená",J437,0)</f>
        <v>0</v>
      </c>
      <c r="BH437" s="196">
        <f>IF(N437="sníž. přenesená",J437,0)</f>
        <v>0</v>
      </c>
      <c r="BI437" s="196">
        <f>IF(N437="nulová",J437,0)</f>
        <v>0</v>
      </c>
      <c r="BJ437" s="18" t="s">
        <v>22</v>
      </c>
      <c r="BK437" s="196">
        <f>ROUND(I437*H437,2)</f>
        <v>0</v>
      </c>
      <c r="BL437" s="18" t="s">
        <v>303</v>
      </c>
      <c r="BM437" s="18" t="s">
        <v>592</v>
      </c>
    </row>
    <row r="438" spans="2:65" s="1" customFormat="1" x14ac:dyDescent="0.3">
      <c r="B438" s="35"/>
      <c r="C438" s="57"/>
      <c r="D438" s="223" t="s">
        <v>222</v>
      </c>
      <c r="E438" s="57"/>
      <c r="F438" s="260" t="s">
        <v>591</v>
      </c>
      <c r="G438" s="57"/>
      <c r="H438" s="57"/>
      <c r="I438" s="155"/>
      <c r="J438" s="57"/>
      <c r="K438" s="57"/>
      <c r="L438" s="55"/>
      <c r="M438" s="72"/>
      <c r="N438" s="36"/>
      <c r="O438" s="36"/>
      <c r="P438" s="36"/>
      <c r="Q438" s="36"/>
      <c r="R438" s="36"/>
      <c r="S438" s="36"/>
      <c r="T438" s="73"/>
      <c r="AT438" s="18" t="s">
        <v>222</v>
      </c>
      <c r="AU438" s="18" t="s">
        <v>81</v>
      </c>
    </row>
    <row r="439" spans="2:65" s="1" customFormat="1" ht="31.5" customHeight="1" x14ac:dyDescent="0.3">
      <c r="B439" s="35"/>
      <c r="C439" s="185" t="s">
        <v>593</v>
      </c>
      <c r="D439" s="185" t="s">
        <v>216</v>
      </c>
      <c r="E439" s="186" t="s">
        <v>594</v>
      </c>
      <c r="F439" s="187" t="s">
        <v>595</v>
      </c>
      <c r="G439" s="188" t="s">
        <v>109</v>
      </c>
      <c r="H439" s="189">
        <v>81.52</v>
      </c>
      <c r="I439" s="190"/>
      <c r="J439" s="191">
        <f>ROUND(I439*H439,2)</f>
        <v>0</v>
      </c>
      <c r="K439" s="187" t="s">
        <v>219</v>
      </c>
      <c r="L439" s="55"/>
      <c r="M439" s="192" t="s">
        <v>20</v>
      </c>
      <c r="N439" s="193" t="s">
        <v>44</v>
      </c>
      <c r="O439" s="36"/>
      <c r="P439" s="194">
        <f>O439*H439</f>
        <v>0</v>
      </c>
      <c r="Q439" s="194">
        <v>1.2999999999999999E-4</v>
      </c>
      <c r="R439" s="194">
        <f>Q439*H439</f>
        <v>1.0597599999999999E-2</v>
      </c>
      <c r="S439" s="194">
        <v>0</v>
      </c>
      <c r="T439" s="195">
        <f>S439*H439</f>
        <v>0</v>
      </c>
      <c r="AR439" s="18" t="s">
        <v>220</v>
      </c>
      <c r="AT439" s="18" t="s">
        <v>216</v>
      </c>
      <c r="AU439" s="18" t="s">
        <v>81</v>
      </c>
      <c r="AY439" s="18" t="s">
        <v>214</v>
      </c>
      <c r="BE439" s="196">
        <f>IF(N439="základní",J439,0)</f>
        <v>0</v>
      </c>
      <c r="BF439" s="196">
        <f>IF(N439="snížená",J439,0)</f>
        <v>0</v>
      </c>
      <c r="BG439" s="196">
        <f>IF(N439="zákl. přenesená",J439,0)</f>
        <v>0</v>
      </c>
      <c r="BH439" s="196">
        <f>IF(N439="sníž. přenesená",J439,0)</f>
        <v>0</v>
      </c>
      <c r="BI439" s="196">
        <f>IF(N439="nulová",J439,0)</f>
        <v>0</v>
      </c>
      <c r="BJ439" s="18" t="s">
        <v>22</v>
      </c>
      <c r="BK439" s="196">
        <f>ROUND(I439*H439,2)</f>
        <v>0</v>
      </c>
      <c r="BL439" s="18" t="s">
        <v>220</v>
      </c>
      <c r="BM439" s="18" t="s">
        <v>596</v>
      </c>
    </row>
    <row r="440" spans="2:65" s="1" customFormat="1" ht="24" x14ac:dyDescent="0.3">
      <c r="B440" s="35"/>
      <c r="C440" s="57"/>
      <c r="D440" s="197" t="s">
        <v>222</v>
      </c>
      <c r="E440" s="57"/>
      <c r="F440" s="198" t="s">
        <v>597</v>
      </c>
      <c r="G440" s="57"/>
      <c r="H440" s="57"/>
      <c r="I440" s="155"/>
      <c r="J440" s="57"/>
      <c r="K440" s="57"/>
      <c r="L440" s="55"/>
      <c r="M440" s="72"/>
      <c r="N440" s="36"/>
      <c r="O440" s="36"/>
      <c r="P440" s="36"/>
      <c r="Q440" s="36"/>
      <c r="R440" s="36"/>
      <c r="S440" s="36"/>
      <c r="T440" s="73"/>
      <c r="AT440" s="18" t="s">
        <v>222</v>
      </c>
      <c r="AU440" s="18" t="s">
        <v>81</v>
      </c>
    </row>
    <row r="441" spans="2:65" s="11" customFormat="1" x14ac:dyDescent="0.3">
      <c r="B441" s="199"/>
      <c r="C441" s="200"/>
      <c r="D441" s="197" t="s">
        <v>224</v>
      </c>
      <c r="E441" s="201" t="s">
        <v>20</v>
      </c>
      <c r="F441" s="202" t="s">
        <v>598</v>
      </c>
      <c r="G441" s="200"/>
      <c r="H441" s="203" t="s">
        <v>20</v>
      </c>
      <c r="I441" s="204"/>
      <c r="J441" s="200"/>
      <c r="K441" s="200"/>
      <c r="L441" s="205"/>
      <c r="M441" s="206"/>
      <c r="N441" s="207"/>
      <c r="O441" s="207"/>
      <c r="P441" s="207"/>
      <c r="Q441" s="207"/>
      <c r="R441" s="207"/>
      <c r="S441" s="207"/>
      <c r="T441" s="208"/>
      <c r="AT441" s="209" t="s">
        <v>224</v>
      </c>
      <c r="AU441" s="209" t="s">
        <v>81</v>
      </c>
      <c r="AV441" s="11" t="s">
        <v>22</v>
      </c>
      <c r="AW441" s="11" t="s">
        <v>37</v>
      </c>
      <c r="AX441" s="11" t="s">
        <v>73</v>
      </c>
      <c r="AY441" s="209" t="s">
        <v>214</v>
      </c>
    </row>
    <row r="442" spans="2:65" s="12" customFormat="1" x14ac:dyDescent="0.3">
      <c r="B442" s="210"/>
      <c r="C442" s="211"/>
      <c r="D442" s="197" t="s">
        <v>224</v>
      </c>
      <c r="E442" s="212" t="s">
        <v>20</v>
      </c>
      <c r="F442" s="213" t="s">
        <v>156</v>
      </c>
      <c r="G442" s="211"/>
      <c r="H442" s="214">
        <v>53.88</v>
      </c>
      <c r="I442" s="215"/>
      <c r="J442" s="211"/>
      <c r="K442" s="211"/>
      <c r="L442" s="216"/>
      <c r="M442" s="217"/>
      <c r="N442" s="218"/>
      <c r="O442" s="218"/>
      <c r="P442" s="218"/>
      <c r="Q442" s="218"/>
      <c r="R442" s="218"/>
      <c r="S442" s="218"/>
      <c r="T442" s="219"/>
      <c r="AT442" s="220" t="s">
        <v>224</v>
      </c>
      <c r="AU442" s="220" t="s">
        <v>81</v>
      </c>
      <c r="AV442" s="12" t="s">
        <v>81</v>
      </c>
      <c r="AW442" s="12" t="s">
        <v>37</v>
      </c>
      <c r="AX442" s="12" t="s">
        <v>73</v>
      </c>
      <c r="AY442" s="220" t="s">
        <v>214</v>
      </c>
    </row>
    <row r="443" spans="2:65" s="12" customFormat="1" x14ac:dyDescent="0.3">
      <c r="B443" s="210"/>
      <c r="C443" s="211"/>
      <c r="D443" s="197" t="s">
        <v>224</v>
      </c>
      <c r="E443" s="212" t="s">
        <v>20</v>
      </c>
      <c r="F443" s="213" t="s">
        <v>158</v>
      </c>
      <c r="G443" s="211"/>
      <c r="H443" s="214">
        <v>27.64</v>
      </c>
      <c r="I443" s="215"/>
      <c r="J443" s="211"/>
      <c r="K443" s="211"/>
      <c r="L443" s="216"/>
      <c r="M443" s="217"/>
      <c r="N443" s="218"/>
      <c r="O443" s="218"/>
      <c r="P443" s="218"/>
      <c r="Q443" s="218"/>
      <c r="R443" s="218"/>
      <c r="S443" s="218"/>
      <c r="T443" s="219"/>
      <c r="AT443" s="220" t="s">
        <v>224</v>
      </c>
      <c r="AU443" s="220" t="s">
        <v>81</v>
      </c>
      <c r="AV443" s="12" t="s">
        <v>81</v>
      </c>
      <c r="AW443" s="12" t="s">
        <v>37</v>
      </c>
      <c r="AX443" s="12" t="s">
        <v>73</v>
      </c>
      <c r="AY443" s="220" t="s">
        <v>214</v>
      </c>
    </row>
    <row r="444" spans="2:65" s="13" customFormat="1" x14ac:dyDescent="0.3">
      <c r="B444" s="221"/>
      <c r="C444" s="222"/>
      <c r="D444" s="223" t="s">
        <v>224</v>
      </c>
      <c r="E444" s="224" t="s">
        <v>20</v>
      </c>
      <c r="F444" s="225" t="s">
        <v>228</v>
      </c>
      <c r="G444" s="222"/>
      <c r="H444" s="226">
        <v>81.52</v>
      </c>
      <c r="I444" s="227"/>
      <c r="J444" s="222"/>
      <c r="K444" s="222"/>
      <c r="L444" s="228"/>
      <c r="M444" s="229"/>
      <c r="N444" s="230"/>
      <c r="O444" s="230"/>
      <c r="P444" s="230"/>
      <c r="Q444" s="230"/>
      <c r="R444" s="230"/>
      <c r="S444" s="230"/>
      <c r="T444" s="231"/>
      <c r="AT444" s="232" t="s">
        <v>224</v>
      </c>
      <c r="AU444" s="232" t="s">
        <v>81</v>
      </c>
      <c r="AV444" s="13" t="s">
        <v>220</v>
      </c>
      <c r="AW444" s="13" t="s">
        <v>37</v>
      </c>
      <c r="AX444" s="13" t="s">
        <v>22</v>
      </c>
      <c r="AY444" s="232" t="s">
        <v>214</v>
      </c>
    </row>
    <row r="445" spans="2:65" s="1" customFormat="1" ht="22.5" customHeight="1" x14ac:dyDescent="0.3">
      <c r="B445" s="35"/>
      <c r="C445" s="185" t="s">
        <v>599</v>
      </c>
      <c r="D445" s="185" t="s">
        <v>216</v>
      </c>
      <c r="E445" s="186" t="s">
        <v>600</v>
      </c>
      <c r="F445" s="187" t="s">
        <v>601</v>
      </c>
      <c r="G445" s="188" t="s">
        <v>109</v>
      </c>
      <c r="H445" s="189">
        <v>81.52</v>
      </c>
      <c r="I445" s="190"/>
      <c r="J445" s="191">
        <f>ROUND(I445*H445,2)</f>
        <v>0</v>
      </c>
      <c r="K445" s="187" t="s">
        <v>219</v>
      </c>
      <c r="L445" s="55"/>
      <c r="M445" s="192" t="s">
        <v>20</v>
      </c>
      <c r="N445" s="193" t="s">
        <v>44</v>
      </c>
      <c r="O445" s="36"/>
      <c r="P445" s="194">
        <f>O445*H445</f>
        <v>0</v>
      </c>
      <c r="Q445" s="194">
        <v>4.0000000000000003E-5</v>
      </c>
      <c r="R445" s="194">
        <f>Q445*H445</f>
        <v>3.2607999999999999E-3</v>
      </c>
      <c r="S445" s="194">
        <v>0</v>
      </c>
      <c r="T445" s="195">
        <f>S445*H445</f>
        <v>0</v>
      </c>
      <c r="AR445" s="18" t="s">
        <v>220</v>
      </c>
      <c r="AT445" s="18" t="s">
        <v>216</v>
      </c>
      <c r="AU445" s="18" t="s">
        <v>81</v>
      </c>
      <c r="AY445" s="18" t="s">
        <v>214</v>
      </c>
      <c r="BE445" s="196">
        <f>IF(N445="základní",J445,0)</f>
        <v>0</v>
      </c>
      <c r="BF445" s="196">
        <f>IF(N445="snížená",J445,0)</f>
        <v>0</v>
      </c>
      <c r="BG445" s="196">
        <f>IF(N445="zákl. přenesená",J445,0)</f>
        <v>0</v>
      </c>
      <c r="BH445" s="196">
        <f>IF(N445="sníž. přenesená",J445,0)</f>
        <v>0</v>
      </c>
      <c r="BI445" s="196">
        <f>IF(N445="nulová",J445,0)</f>
        <v>0</v>
      </c>
      <c r="BJ445" s="18" t="s">
        <v>22</v>
      </c>
      <c r="BK445" s="196">
        <f>ROUND(I445*H445,2)</f>
        <v>0</v>
      </c>
      <c r="BL445" s="18" t="s">
        <v>220</v>
      </c>
      <c r="BM445" s="18" t="s">
        <v>602</v>
      </c>
    </row>
    <row r="446" spans="2:65" s="1" customFormat="1" ht="48" x14ac:dyDescent="0.3">
      <c r="B446" s="35"/>
      <c r="C446" s="57"/>
      <c r="D446" s="197" t="s">
        <v>222</v>
      </c>
      <c r="E446" s="57"/>
      <c r="F446" s="198" t="s">
        <v>603</v>
      </c>
      <c r="G446" s="57"/>
      <c r="H446" s="57"/>
      <c r="I446" s="155"/>
      <c r="J446" s="57"/>
      <c r="K446" s="57"/>
      <c r="L446" s="55"/>
      <c r="M446" s="72"/>
      <c r="N446" s="36"/>
      <c r="O446" s="36"/>
      <c r="P446" s="36"/>
      <c r="Q446" s="36"/>
      <c r="R446" s="36"/>
      <c r="S446" s="36"/>
      <c r="T446" s="73"/>
      <c r="AT446" s="18" t="s">
        <v>222</v>
      </c>
      <c r="AU446" s="18" t="s">
        <v>81</v>
      </c>
    </row>
    <row r="447" spans="2:65" s="11" customFormat="1" x14ac:dyDescent="0.3">
      <c r="B447" s="199"/>
      <c r="C447" s="200"/>
      <c r="D447" s="197" t="s">
        <v>224</v>
      </c>
      <c r="E447" s="201" t="s">
        <v>20</v>
      </c>
      <c r="F447" s="202" t="s">
        <v>604</v>
      </c>
      <c r="G447" s="200"/>
      <c r="H447" s="203" t="s">
        <v>20</v>
      </c>
      <c r="I447" s="204"/>
      <c r="J447" s="200"/>
      <c r="K447" s="200"/>
      <c r="L447" s="205"/>
      <c r="M447" s="206"/>
      <c r="N447" s="207"/>
      <c r="O447" s="207"/>
      <c r="P447" s="207"/>
      <c r="Q447" s="207"/>
      <c r="R447" s="207"/>
      <c r="S447" s="207"/>
      <c r="T447" s="208"/>
      <c r="AT447" s="209" t="s">
        <v>224</v>
      </c>
      <c r="AU447" s="209" t="s">
        <v>81</v>
      </c>
      <c r="AV447" s="11" t="s">
        <v>22</v>
      </c>
      <c r="AW447" s="11" t="s">
        <v>37</v>
      </c>
      <c r="AX447" s="11" t="s">
        <v>73</v>
      </c>
      <c r="AY447" s="209" t="s">
        <v>214</v>
      </c>
    </row>
    <row r="448" spans="2:65" s="11" customFormat="1" x14ac:dyDescent="0.3">
      <c r="B448" s="199"/>
      <c r="C448" s="200"/>
      <c r="D448" s="197" t="s">
        <v>224</v>
      </c>
      <c r="E448" s="201" t="s">
        <v>20</v>
      </c>
      <c r="F448" s="202" t="s">
        <v>346</v>
      </c>
      <c r="G448" s="200"/>
      <c r="H448" s="203" t="s">
        <v>20</v>
      </c>
      <c r="I448" s="204"/>
      <c r="J448" s="200"/>
      <c r="K448" s="200"/>
      <c r="L448" s="205"/>
      <c r="M448" s="206"/>
      <c r="N448" s="207"/>
      <c r="O448" s="207"/>
      <c r="P448" s="207"/>
      <c r="Q448" s="207"/>
      <c r="R448" s="207"/>
      <c r="S448" s="207"/>
      <c r="T448" s="208"/>
      <c r="AT448" s="209" t="s">
        <v>224</v>
      </c>
      <c r="AU448" s="209" t="s">
        <v>81</v>
      </c>
      <c r="AV448" s="11" t="s">
        <v>22</v>
      </c>
      <c r="AW448" s="11" t="s">
        <v>37</v>
      </c>
      <c r="AX448" s="11" t="s">
        <v>73</v>
      </c>
      <c r="AY448" s="209" t="s">
        <v>214</v>
      </c>
    </row>
    <row r="449" spans="2:51" s="11" customFormat="1" x14ac:dyDescent="0.3">
      <c r="B449" s="199"/>
      <c r="C449" s="200"/>
      <c r="D449" s="197" t="s">
        <v>224</v>
      </c>
      <c r="E449" s="201" t="s">
        <v>20</v>
      </c>
      <c r="F449" s="202" t="s">
        <v>339</v>
      </c>
      <c r="G449" s="200"/>
      <c r="H449" s="203" t="s">
        <v>20</v>
      </c>
      <c r="I449" s="204"/>
      <c r="J449" s="200"/>
      <c r="K449" s="200"/>
      <c r="L449" s="205"/>
      <c r="M449" s="206"/>
      <c r="N449" s="207"/>
      <c r="O449" s="207"/>
      <c r="P449" s="207"/>
      <c r="Q449" s="207"/>
      <c r="R449" s="207"/>
      <c r="S449" s="207"/>
      <c r="T449" s="208"/>
      <c r="AT449" s="209" t="s">
        <v>224</v>
      </c>
      <c r="AU449" s="209" t="s">
        <v>81</v>
      </c>
      <c r="AV449" s="11" t="s">
        <v>22</v>
      </c>
      <c r="AW449" s="11" t="s">
        <v>37</v>
      </c>
      <c r="AX449" s="11" t="s">
        <v>73</v>
      </c>
      <c r="AY449" s="209" t="s">
        <v>214</v>
      </c>
    </row>
    <row r="450" spans="2:51" s="11" customFormat="1" x14ac:dyDescent="0.3">
      <c r="B450" s="199"/>
      <c r="C450" s="200"/>
      <c r="D450" s="197" t="s">
        <v>224</v>
      </c>
      <c r="E450" s="201" t="s">
        <v>20</v>
      </c>
      <c r="F450" s="202" t="s">
        <v>253</v>
      </c>
      <c r="G450" s="200"/>
      <c r="H450" s="203" t="s">
        <v>20</v>
      </c>
      <c r="I450" s="204"/>
      <c r="J450" s="200"/>
      <c r="K450" s="200"/>
      <c r="L450" s="205"/>
      <c r="M450" s="206"/>
      <c r="N450" s="207"/>
      <c r="O450" s="207"/>
      <c r="P450" s="207"/>
      <c r="Q450" s="207"/>
      <c r="R450" s="207"/>
      <c r="S450" s="207"/>
      <c r="T450" s="208"/>
      <c r="AT450" s="209" t="s">
        <v>224</v>
      </c>
      <c r="AU450" s="209" t="s">
        <v>81</v>
      </c>
      <c r="AV450" s="11" t="s">
        <v>22</v>
      </c>
      <c r="AW450" s="11" t="s">
        <v>37</v>
      </c>
      <c r="AX450" s="11" t="s">
        <v>73</v>
      </c>
      <c r="AY450" s="209" t="s">
        <v>214</v>
      </c>
    </row>
    <row r="451" spans="2:51" s="11" customFormat="1" x14ac:dyDescent="0.3">
      <c r="B451" s="199"/>
      <c r="C451" s="200"/>
      <c r="D451" s="197" t="s">
        <v>224</v>
      </c>
      <c r="E451" s="201" t="s">
        <v>20</v>
      </c>
      <c r="F451" s="202" t="s">
        <v>605</v>
      </c>
      <c r="G451" s="200"/>
      <c r="H451" s="203" t="s">
        <v>20</v>
      </c>
      <c r="I451" s="204"/>
      <c r="J451" s="200"/>
      <c r="K451" s="200"/>
      <c r="L451" s="205"/>
      <c r="M451" s="206"/>
      <c r="N451" s="207"/>
      <c r="O451" s="207"/>
      <c r="P451" s="207"/>
      <c r="Q451" s="207"/>
      <c r="R451" s="207"/>
      <c r="S451" s="207"/>
      <c r="T451" s="208"/>
      <c r="AT451" s="209" t="s">
        <v>224</v>
      </c>
      <c r="AU451" s="209" t="s">
        <v>81</v>
      </c>
      <c r="AV451" s="11" t="s">
        <v>22</v>
      </c>
      <c r="AW451" s="11" t="s">
        <v>37</v>
      </c>
      <c r="AX451" s="11" t="s">
        <v>73</v>
      </c>
      <c r="AY451" s="209" t="s">
        <v>214</v>
      </c>
    </row>
    <row r="452" spans="2:51" s="12" customFormat="1" x14ac:dyDescent="0.3">
      <c r="B452" s="210"/>
      <c r="C452" s="211"/>
      <c r="D452" s="197" t="s">
        <v>224</v>
      </c>
      <c r="E452" s="212" t="s">
        <v>20</v>
      </c>
      <c r="F452" s="213" t="s">
        <v>160</v>
      </c>
      <c r="G452" s="211"/>
      <c r="H452" s="214">
        <v>2.62</v>
      </c>
      <c r="I452" s="215"/>
      <c r="J452" s="211"/>
      <c r="K452" s="211"/>
      <c r="L452" s="216"/>
      <c r="M452" s="217"/>
      <c r="N452" s="218"/>
      <c r="O452" s="218"/>
      <c r="P452" s="218"/>
      <c r="Q452" s="218"/>
      <c r="R452" s="218"/>
      <c r="S452" s="218"/>
      <c r="T452" s="219"/>
      <c r="AT452" s="220" t="s">
        <v>224</v>
      </c>
      <c r="AU452" s="220" t="s">
        <v>81</v>
      </c>
      <c r="AV452" s="12" t="s">
        <v>81</v>
      </c>
      <c r="AW452" s="12" t="s">
        <v>37</v>
      </c>
      <c r="AX452" s="12" t="s">
        <v>73</v>
      </c>
      <c r="AY452" s="220" t="s">
        <v>214</v>
      </c>
    </row>
    <row r="453" spans="2:51" s="14" customFormat="1" x14ac:dyDescent="0.3">
      <c r="B453" s="233"/>
      <c r="C453" s="234"/>
      <c r="D453" s="197" t="s">
        <v>224</v>
      </c>
      <c r="E453" s="235" t="s">
        <v>159</v>
      </c>
      <c r="F453" s="236" t="s">
        <v>254</v>
      </c>
      <c r="G453" s="234"/>
      <c r="H453" s="237">
        <v>2.62</v>
      </c>
      <c r="I453" s="238"/>
      <c r="J453" s="234"/>
      <c r="K453" s="234"/>
      <c r="L453" s="239"/>
      <c r="M453" s="240"/>
      <c r="N453" s="241"/>
      <c r="O453" s="241"/>
      <c r="P453" s="241"/>
      <c r="Q453" s="241"/>
      <c r="R453" s="241"/>
      <c r="S453" s="241"/>
      <c r="T453" s="242"/>
      <c r="AT453" s="243" t="s">
        <v>224</v>
      </c>
      <c r="AU453" s="243" t="s">
        <v>81</v>
      </c>
      <c r="AV453" s="14" t="s">
        <v>233</v>
      </c>
      <c r="AW453" s="14" t="s">
        <v>37</v>
      </c>
      <c r="AX453" s="14" t="s">
        <v>73</v>
      </c>
      <c r="AY453" s="243" t="s">
        <v>214</v>
      </c>
    </row>
    <row r="454" spans="2:51" s="11" customFormat="1" x14ac:dyDescent="0.3">
      <c r="B454" s="199"/>
      <c r="C454" s="200"/>
      <c r="D454" s="197" t="s">
        <v>224</v>
      </c>
      <c r="E454" s="201" t="s">
        <v>20</v>
      </c>
      <c r="F454" s="202" t="s">
        <v>606</v>
      </c>
      <c r="G454" s="200"/>
      <c r="H454" s="203" t="s">
        <v>20</v>
      </c>
      <c r="I454" s="204"/>
      <c r="J454" s="200"/>
      <c r="K454" s="200"/>
      <c r="L454" s="205"/>
      <c r="M454" s="206"/>
      <c r="N454" s="207"/>
      <c r="O454" s="207"/>
      <c r="P454" s="207"/>
      <c r="Q454" s="207"/>
      <c r="R454" s="207"/>
      <c r="S454" s="207"/>
      <c r="T454" s="208"/>
      <c r="AT454" s="209" t="s">
        <v>224</v>
      </c>
      <c r="AU454" s="209" t="s">
        <v>81</v>
      </c>
      <c r="AV454" s="11" t="s">
        <v>22</v>
      </c>
      <c r="AW454" s="11" t="s">
        <v>37</v>
      </c>
      <c r="AX454" s="11" t="s">
        <v>73</v>
      </c>
      <c r="AY454" s="209" t="s">
        <v>214</v>
      </c>
    </row>
    <row r="455" spans="2:51" s="12" customFormat="1" x14ac:dyDescent="0.3">
      <c r="B455" s="210"/>
      <c r="C455" s="211"/>
      <c r="D455" s="197" t="s">
        <v>224</v>
      </c>
      <c r="E455" s="212" t="s">
        <v>20</v>
      </c>
      <c r="F455" s="213" t="s">
        <v>162</v>
      </c>
      <c r="G455" s="211"/>
      <c r="H455" s="214">
        <v>2.6</v>
      </c>
      <c r="I455" s="215"/>
      <c r="J455" s="211"/>
      <c r="K455" s="211"/>
      <c r="L455" s="216"/>
      <c r="M455" s="217"/>
      <c r="N455" s="218"/>
      <c r="O455" s="218"/>
      <c r="P455" s="218"/>
      <c r="Q455" s="218"/>
      <c r="R455" s="218"/>
      <c r="S455" s="218"/>
      <c r="T455" s="219"/>
      <c r="AT455" s="220" t="s">
        <v>224</v>
      </c>
      <c r="AU455" s="220" t="s">
        <v>81</v>
      </c>
      <c r="AV455" s="12" t="s">
        <v>81</v>
      </c>
      <c r="AW455" s="12" t="s">
        <v>37</v>
      </c>
      <c r="AX455" s="12" t="s">
        <v>73</v>
      </c>
      <c r="AY455" s="220" t="s">
        <v>214</v>
      </c>
    </row>
    <row r="456" spans="2:51" s="14" customFormat="1" x14ac:dyDescent="0.3">
      <c r="B456" s="233"/>
      <c r="C456" s="234"/>
      <c r="D456" s="197" t="s">
        <v>224</v>
      </c>
      <c r="E456" s="235" t="s">
        <v>161</v>
      </c>
      <c r="F456" s="236" t="s">
        <v>254</v>
      </c>
      <c r="G456" s="234"/>
      <c r="H456" s="237">
        <v>2.6</v>
      </c>
      <c r="I456" s="238"/>
      <c r="J456" s="234"/>
      <c r="K456" s="234"/>
      <c r="L456" s="239"/>
      <c r="M456" s="240"/>
      <c r="N456" s="241"/>
      <c r="O456" s="241"/>
      <c r="P456" s="241"/>
      <c r="Q456" s="241"/>
      <c r="R456" s="241"/>
      <c r="S456" s="241"/>
      <c r="T456" s="242"/>
      <c r="AT456" s="243" t="s">
        <v>224</v>
      </c>
      <c r="AU456" s="243" t="s">
        <v>81</v>
      </c>
      <c r="AV456" s="14" t="s">
        <v>233</v>
      </c>
      <c r="AW456" s="14" t="s">
        <v>37</v>
      </c>
      <c r="AX456" s="14" t="s">
        <v>73</v>
      </c>
      <c r="AY456" s="243" t="s">
        <v>214</v>
      </c>
    </row>
    <row r="457" spans="2:51" s="13" customFormat="1" x14ac:dyDescent="0.3">
      <c r="B457" s="221"/>
      <c r="C457" s="222"/>
      <c r="D457" s="197" t="s">
        <v>224</v>
      </c>
      <c r="E457" s="244" t="s">
        <v>20</v>
      </c>
      <c r="F457" s="245" t="s">
        <v>228</v>
      </c>
      <c r="G457" s="222"/>
      <c r="H457" s="246">
        <v>5.22</v>
      </c>
      <c r="I457" s="227"/>
      <c r="J457" s="222"/>
      <c r="K457" s="222"/>
      <c r="L457" s="228"/>
      <c r="M457" s="229"/>
      <c r="N457" s="230"/>
      <c r="O457" s="230"/>
      <c r="P457" s="230"/>
      <c r="Q457" s="230"/>
      <c r="R457" s="230"/>
      <c r="S457" s="230"/>
      <c r="T457" s="231"/>
      <c r="AT457" s="232" t="s">
        <v>224</v>
      </c>
      <c r="AU457" s="232" t="s">
        <v>81</v>
      </c>
      <c r="AV457" s="13" t="s">
        <v>220</v>
      </c>
      <c r="AW457" s="13" t="s">
        <v>37</v>
      </c>
      <c r="AX457" s="13" t="s">
        <v>73</v>
      </c>
      <c r="AY457" s="232" t="s">
        <v>214</v>
      </c>
    </row>
    <row r="458" spans="2:51" s="11" customFormat="1" x14ac:dyDescent="0.3">
      <c r="B458" s="199"/>
      <c r="C458" s="200"/>
      <c r="D458" s="197" t="s">
        <v>224</v>
      </c>
      <c r="E458" s="201" t="s">
        <v>20</v>
      </c>
      <c r="F458" s="202" t="s">
        <v>607</v>
      </c>
      <c r="G458" s="200"/>
      <c r="H458" s="203" t="s">
        <v>20</v>
      </c>
      <c r="I458" s="204"/>
      <c r="J458" s="200"/>
      <c r="K458" s="200"/>
      <c r="L458" s="205"/>
      <c r="M458" s="206"/>
      <c r="N458" s="207"/>
      <c r="O458" s="207"/>
      <c r="P458" s="207"/>
      <c r="Q458" s="207"/>
      <c r="R458" s="207"/>
      <c r="S458" s="207"/>
      <c r="T458" s="208"/>
      <c r="AT458" s="209" t="s">
        <v>224</v>
      </c>
      <c r="AU458" s="209" t="s">
        <v>81</v>
      </c>
      <c r="AV458" s="11" t="s">
        <v>22</v>
      </c>
      <c r="AW458" s="11" t="s">
        <v>37</v>
      </c>
      <c r="AX458" s="11" t="s">
        <v>73</v>
      </c>
      <c r="AY458" s="209" t="s">
        <v>214</v>
      </c>
    </row>
    <row r="459" spans="2:51" s="11" customFormat="1" x14ac:dyDescent="0.3">
      <c r="B459" s="199"/>
      <c r="C459" s="200"/>
      <c r="D459" s="197" t="s">
        <v>224</v>
      </c>
      <c r="E459" s="201" t="s">
        <v>20</v>
      </c>
      <c r="F459" s="202" t="s">
        <v>608</v>
      </c>
      <c r="G459" s="200"/>
      <c r="H459" s="203" t="s">
        <v>20</v>
      </c>
      <c r="I459" s="204"/>
      <c r="J459" s="200"/>
      <c r="K459" s="200"/>
      <c r="L459" s="205"/>
      <c r="M459" s="206"/>
      <c r="N459" s="207"/>
      <c r="O459" s="207"/>
      <c r="P459" s="207"/>
      <c r="Q459" s="207"/>
      <c r="R459" s="207"/>
      <c r="S459" s="207"/>
      <c r="T459" s="208"/>
      <c r="AT459" s="209" t="s">
        <v>224</v>
      </c>
      <c r="AU459" s="209" t="s">
        <v>81</v>
      </c>
      <c r="AV459" s="11" t="s">
        <v>22</v>
      </c>
      <c r="AW459" s="11" t="s">
        <v>37</v>
      </c>
      <c r="AX459" s="11" t="s">
        <v>73</v>
      </c>
      <c r="AY459" s="209" t="s">
        <v>214</v>
      </c>
    </row>
    <row r="460" spans="2:51" s="11" customFormat="1" x14ac:dyDescent="0.3">
      <c r="B460" s="199"/>
      <c r="C460" s="200"/>
      <c r="D460" s="197" t="s">
        <v>224</v>
      </c>
      <c r="E460" s="201" t="s">
        <v>20</v>
      </c>
      <c r="F460" s="202" t="s">
        <v>609</v>
      </c>
      <c r="G460" s="200"/>
      <c r="H460" s="203" t="s">
        <v>20</v>
      </c>
      <c r="I460" s="204"/>
      <c r="J460" s="200"/>
      <c r="K460" s="200"/>
      <c r="L460" s="205"/>
      <c r="M460" s="206"/>
      <c r="N460" s="207"/>
      <c r="O460" s="207"/>
      <c r="P460" s="207"/>
      <c r="Q460" s="207"/>
      <c r="R460" s="207"/>
      <c r="S460" s="207"/>
      <c r="T460" s="208"/>
      <c r="AT460" s="209" t="s">
        <v>224</v>
      </c>
      <c r="AU460" s="209" t="s">
        <v>81</v>
      </c>
      <c r="AV460" s="11" t="s">
        <v>22</v>
      </c>
      <c r="AW460" s="11" t="s">
        <v>37</v>
      </c>
      <c r="AX460" s="11" t="s">
        <v>73</v>
      </c>
      <c r="AY460" s="209" t="s">
        <v>214</v>
      </c>
    </row>
    <row r="461" spans="2:51" s="12" customFormat="1" x14ac:dyDescent="0.3">
      <c r="B461" s="210"/>
      <c r="C461" s="211"/>
      <c r="D461" s="197" t="s">
        <v>224</v>
      </c>
      <c r="E461" s="212" t="s">
        <v>20</v>
      </c>
      <c r="F461" s="213" t="s">
        <v>610</v>
      </c>
      <c r="G461" s="211"/>
      <c r="H461" s="214">
        <v>6.73</v>
      </c>
      <c r="I461" s="215"/>
      <c r="J461" s="211"/>
      <c r="K461" s="211"/>
      <c r="L461" s="216"/>
      <c r="M461" s="217"/>
      <c r="N461" s="218"/>
      <c r="O461" s="218"/>
      <c r="P461" s="218"/>
      <c r="Q461" s="218"/>
      <c r="R461" s="218"/>
      <c r="S461" s="218"/>
      <c r="T461" s="219"/>
      <c r="AT461" s="220" t="s">
        <v>224</v>
      </c>
      <c r="AU461" s="220" t="s">
        <v>81</v>
      </c>
      <c r="AV461" s="12" t="s">
        <v>81</v>
      </c>
      <c r="AW461" s="12" t="s">
        <v>37</v>
      </c>
      <c r="AX461" s="12" t="s">
        <v>73</v>
      </c>
      <c r="AY461" s="220" t="s">
        <v>214</v>
      </c>
    </row>
    <row r="462" spans="2:51" s="12" customFormat="1" x14ac:dyDescent="0.3">
      <c r="B462" s="210"/>
      <c r="C462" s="211"/>
      <c r="D462" s="197" t="s">
        <v>224</v>
      </c>
      <c r="E462" s="212" t="s">
        <v>20</v>
      </c>
      <c r="F462" s="213" t="s">
        <v>611</v>
      </c>
      <c r="G462" s="211"/>
      <c r="H462" s="214">
        <v>13.82</v>
      </c>
      <c r="I462" s="215"/>
      <c r="J462" s="211"/>
      <c r="K462" s="211"/>
      <c r="L462" s="216"/>
      <c r="M462" s="217"/>
      <c r="N462" s="218"/>
      <c r="O462" s="218"/>
      <c r="P462" s="218"/>
      <c r="Q462" s="218"/>
      <c r="R462" s="218"/>
      <c r="S462" s="218"/>
      <c r="T462" s="219"/>
      <c r="AT462" s="220" t="s">
        <v>224</v>
      </c>
      <c r="AU462" s="220" t="s">
        <v>81</v>
      </c>
      <c r="AV462" s="12" t="s">
        <v>81</v>
      </c>
      <c r="AW462" s="12" t="s">
        <v>37</v>
      </c>
      <c r="AX462" s="12" t="s">
        <v>73</v>
      </c>
      <c r="AY462" s="220" t="s">
        <v>214</v>
      </c>
    </row>
    <row r="463" spans="2:51" s="12" customFormat="1" x14ac:dyDescent="0.3">
      <c r="B463" s="210"/>
      <c r="C463" s="211"/>
      <c r="D463" s="197" t="s">
        <v>224</v>
      </c>
      <c r="E463" s="212" t="s">
        <v>20</v>
      </c>
      <c r="F463" s="213" t="s">
        <v>612</v>
      </c>
      <c r="G463" s="211"/>
      <c r="H463" s="214">
        <v>6.05</v>
      </c>
      <c r="I463" s="215"/>
      <c r="J463" s="211"/>
      <c r="K463" s="211"/>
      <c r="L463" s="216"/>
      <c r="M463" s="217"/>
      <c r="N463" s="218"/>
      <c r="O463" s="218"/>
      <c r="P463" s="218"/>
      <c r="Q463" s="218"/>
      <c r="R463" s="218"/>
      <c r="S463" s="218"/>
      <c r="T463" s="219"/>
      <c r="AT463" s="220" t="s">
        <v>224</v>
      </c>
      <c r="AU463" s="220" t="s">
        <v>81</v>
      </c>
      <c r="AV463" s="12" t="s">
        <v>81</v>
      </c>
      <c r="AW463" s="12" t="s">
        <v>37</v>
      </c>
      <c r="AX463" s="12" t="s">
        <v>73</v>
      </c>
      <c r="AY463" s="220" t="s">
        <v>214</v>
      </c>
    </row>
    <row r="464" spans="2:51" s="12" customFormat="1" x14ac:dyDescent="0.3">
      <c r="B464" s="210"/>
      <c r="C464" s="211"/>
      <c r="D464" s="197" t="s">
        <v>224</v>
      </c>
      <c r="E464" s="212" t="s">
        <v>20</v>
      </c>
      <c r="F464" s="213" t="s">
        <v>613</v>
      </c>
      <c r="G464" s="211"/>
      <c r="H464" s="214">
        <v>8.2899999999999991</v>
      </c>
      <c r="I464" s="215"/>
      <c r="J464" s="211"/>
      <c r="K464" s="211"/>
      <c r="L464" s="216"/>
      <c r="M464" s="217"/>
      <c r="N464" s="218"/>
      <c r="O464" s="218"/>
      <c r="P464" s="218"/>
      <c r="Q464" s="218"/>
      <c r="R464" s="218"/>
      <c r="S464" s="218"/>
      <c r="T464" s="219"/>
      <c r="AT464" s="220" t="s">
        <v>224</v>
      </c>
      <c r="AU464" s="220" t="s">
        <v>81</v>
      </c>
      <c r="AV464" s="12" t="s">
        <v>81</v>
      </c>
      <c r="AW464" s="12" t="s">
        <v>37</v>
      </c>
      <c r="AX464" s="12" t="s">
        <v>73</v>
      </c>
      <c r="AY464" s="220" t="s">
        <v>214</v>
      </c>
    </row>
    <row r="465" spans="2:51" s="12" customFormat="1" x14ac:dyDescent="0.3">
      <c r="B465" s="210"/>
      <c r="C465" s="211"/>
      <c r="D465" s="197" t="s">
        <v>224</v>
      </c>
      <c r="E465" s="212" t="s">
        <v>20</v>
      </c>
      <c r="F465" s="213" t="s">
        <v>614</v>
      </c>
      <c r="G465" s="211"/>
      <c r="H465" s="214">
        <v>5.99</v>
      </c>
      <c r="I465" s="215"/>
      <c r="J465" s="211"/>
      <c r="K465" s="211"/>
      <c r="L465" s="216"/>
      <c r="M465" s="217"/>
      <c r="N465" s="218"/>
      <c r="O465" s="218"/>
      <c r="P465" s="218"/>
      <c r="Q465" s="218"/>
      <c r="R465" s="218"/>
      <c r="S465" s="218"/>
      <c r="T465" s="219"/>
      <c r="AT465" s="220" t="s">
        <v>224</v>
      </c>
      <c r="AU465" s="220" t="s">
        <v>81</v>
      </c>
      <c r="AV465" s="12" t="s">
        <v>81</v>
      </c>
      <c r="AW465" s="12" t="s">
        <v>37</v>
      </c>
      <c r="AX465" s="12" t="s">
        <v>73</v>
      </c>
      <c r="AY465" s="220" t="s">
        <v>214</v>
      </c>
    </row>
    <row r="466" spans="2:51" s="14" customFormat="1" x14ac:dyDescent="0.3">
      <c r="B466" s="233"/>
      <c r="C466" s="234"/>
      <c r="D466" s="197" t="s">
        <v>224</v>
      </c>
      <c r="E466" s="235" t="s">
        <v>128</v>
      </c>
      <c r="F466" s="236" t="s">
        <v>254</v>
      </c>
      <c r="G466" s="234"/>
      <c r="H466" s="237">
        <v>40.880000000000003</v>
      </c>
      <c r="I466" s="238"/>
      <c r="J466" s="234"/>
      <c r="K466" s="234"/>
      <c r="L466" s="239"/>
      <c r="M466" s="240"/>
      <c r="N466" s="241"/>
      <c r="O466" s="241"/>
      <c r="P466" s="241"/>
      <c r="Q466" s="241"/>
      <c r="R466" s="241"/>
      <c r="S466" s="241"/>
      <c r="T466" s="242"/>
      <c r="AT466" s="243" t="s">
        <v>224</v>
      </c>
      <c r="AU466" s="243" t="s">
        <v>81</v>
      </c>
      <c r="AV466" s="14" t="s">
        <v>233</v>
      </c>
      <c r="AW466" s="14" t="s">
        <v>37</v>
      </c>
      <c r="AX466" s="14" t="s">
        <v>73</v>
      </c>
      <c r="AY466" s="243" t="s">
        <v>214</v>
      </c>
    </row>
    <row r="467" spans="2:51" s="11" customFormat="1" x14ac:dyDescent="0.3">
      <c r="B467" s="199"/>
      <c r="C467" s="200"/>
      <c r="D467" s="197" t="s">
        <v>224</v>
      </c>
      <c r="E467" s="201" t="s">
        <v>20</v>
      </c>
      <c r="F467" s="202" t="s">
        <v>615</v>
      </c>
      <c r="G467" s="200"/>
      <c r="H467" s="203" t="s">
        <v>20</v>
      </c>
      <c r="I467" s="204"/>
      <c r="J467" s="200"/>
      <c r="K467" s="200"/>
      <c r="L467" s="205"/>
      <c r="M467" s="206"/>
      <c r="N467" s="207"/>
      <c r="O467" s="207"/>
      <c r="P467" s="207"/>
      <c r="Q467" s="207"/>
      <c r="R467" s="207"/>
      <c r="S467" s="207"/>
      <c r="T467" s="208"/>
      <c r="AT467" s="209" t="s">
        <v>224</v>
      </c>
      <c r="AU467" s="209" t="s">
        <v>81</v>
      </c>
      <c r="AV467" s="11" t="s">
        <v>22</v>
      </c>
      <c r="AW467" s="11" t="s">
        <v>37</v>
      </c>
      <c r="AX467" s="11" t="s">
        <v>73</v>
      </c>
      <c r="AY467" s="209" t="s">
        <v>214</v>
      </c>
    </row>
    <row r="468" spans="2:51" s="11" customFormat="1" x14ac:dyDescent="0.3">
      <c r="B468" s="199"/>
      <c r="C468" s="200"/>
      <c r="D468" s="197" t="s">
        <v>224</v>
      </c>
      <c r="E468" s="201" t="s">
        <v>20</v>
      </c>
      <c r="F468" s="202" t="s">
        <v>616</v>
      </c>
      <c r="G468" s="200"/>
      <c r="H468" s="203" t="s">
        <v>20</v>
      </c>
      <c r="I468" s="204"/>
      <c r="J468" s="200"/>
      <c r="K468" s="200"/>
      <c r="L468" s="205"/>
      <c r="M468" s="206"/>
      <c r="N468" s="207"/>
      <c r="O468" s="207"/>
      <c r="P468" s="207"/>
      <c r="Q468" s="207"/>
      <c r="R468" s="207"/>
      <c r="S468" s="207"/>
      <c r="T468" s="208"/>
      <c r="AT468" s="209" t="s">
        <v>224</v>
      </c>
      <c r="AU468" s="209" t="s">
        <v>81</v>
      </c>
      <c r="AV468" s="11" t="s">
        <v>22</v>
      </c>
      <c r="AW468" s="11" t="s">
        <v>37</v>
      </c>
      <c r="AX468" s="11" t="s">
        <v>73</v>
      </c>
      <c r="AY468" s="209" t="s">
        <v>214</v>
      </c>
    </row>
    <row r="469" spans="2:51" s="12" customFormat="1" x14ac:dyDescent="0.3">
      <c r="B469" s="210"/>
      <c r="C469" s="211"/>
      <c r="D469" s="197" t="s">
        <v>224</v>
      </c>
      <c r="E469" s="212" t="s">
        <v>20</v>
      </c>
      <c r="F469" s="213" t="s">
        <v>617</v>
      </c>
      <c r="G469" s="211"/>
      <c r="H469" s="214">
        <v>5.57</v>
      </c>
      <c r="I469" s="215"/>
      <c r="J469" s="211"/>
      <c r="K469" s="211"/>
      <c r="L469" s="216"/>
      <c r="M469" s="217"/>
      <c r="N469" s="218"/>
      <c r="O469" s="218"/>
      <c r="P469" s="218"/>
      <c r="Q469" s="218"/>
      <c r="R469" s="218"/>
      <c r="S469" s="218"/>
      <c r="T469" s="219"/>
      <c r="AT469" s="220" t="s">
        <v>224</v>
      </c>
      <c r="AU469" s="220" t="s">
        <v>81</v>
      </c>
      <c r="AV469" s="12" t="s">
        <v>81</v>
      </c>
      <c r="AW469" s="12" t="s">
        <v>37</v>
      </c>
      <c r="AX469" s="12" t="s">
        <v>73</v>
      </c>
      <c r="AY469" s="220" t="s">
        <v>214</v>
      </c>
    </row>
    <row r="470" spans="2:51" s="12" customFormat="1" x14ac:dyDescent="0.3">
      <c r="B470" s="210"/>
      <c r="C470" s="211"/>
      <c r="D470" s="197" t="s">
        <v>224</v>
      </c>
      <c r="E470" s="212" t="s">
        <v>20</v>
      </c>
      <c r="F470" s="213" t="s">
        <v>618</v>
      </c>
      <c r="G470" s="211"/>
      <c r="H470" s="214">
        <v>7.43</v>
      </c>
      <c r="I470" s="215"/>
      <c r="J470" s="211"/>
      <c r="K470" s="211"/>
      <c r="L470" s="216"/>
      <c r="M470" s="217"/>
      <c r="N470" s="218"/>
      <c r="O470" s="218"/>
      <c r="P470" s="218"/>
      <c r="Q470" s="218"/>
      <c r="R470" s="218"/>
      <c r="S470" s="218"/>
      <c r="T470" s="219"/>
      <c r="AT470" s="220" t="s">
        <v>224</v>
      </c>
      <c r="AU470" s="220" t="s">
        <v>81</v>
      </c>
      <c r="AV470" s="12" t="s">
        <v>81</v>
      </c>
      <c r="AW470" s="12" t="s">
        <v>37</v>
      </c>
      <c r="AX470" s="12" t="s">
        <v>73</v>
      </c>
      <c r="AY470" s="220" t="s">
        <v>214</v>
      </c>
    </row>
    <row r="471" spans="2:51" s="14" customFormat="1" x14ac:dyDescent="0.3">
      <c r="B471" s="233"/>
      <c r="C471" s="234"/>
      <c r="D471" s="197" t="s">
        <v>224</v>
      </c>
      <c r="E471" s="235" t="s">
        <v>130</v>
      </c>
      <c r="F471" s="236" t="s">
        <v>254</v>
      </c>
      <c r="G471" s="234"/>
      <c r="H471" s="237">
        <v>13</v>
      </c>
      <c r="I471" s="238"/>
      <c r="J471" s="234"/>
      <c r="K471" s="234"/>
      <c r="L471" s="239"/>
      <c r="M471" s="240"/>
      <c r="N471" s="241"/>
      <c r="O471" s="241"/>
      <c r="P471" s="241"/>
      <c r="Q471" s="241"/>
      <c r="R471" s="241"/>
      <c r="S471" s="241"/>
      <c r="T471" s="242"/>
      <c r="AT471" s="243" t="s">
        <v>224</v>
      </c>
      <c r="AU471" s="243" t="s">
        <v>81</v>
      </c>
      <c r="AV471" s="14" t="s">
        <v>233</v>
      </c>
      <c r="AW471" s="14" t="s">
        <v>37</v>
      </c>
      <c r="AX471" s="14" t="s">
        <v>73</v>
      </c>
      <c r="AY471" s="243" t="s">
        <v>214</v>
      </c>
    </row>
    <row r="472" spans="2:51" s="13" customFormat="1" x14ac:dyDescent="0.3">
      <c r="B472" s="221"/>
      <c r="C472" s="222"/>
      <c r="D472" s="197" t="s">
        <v>224</v>
      </c>
      <c r="E472" s="244" t="s">
        <v>156</v>
      </c>
      <c r="F472" s="245" t="s">
        <v>228</v>
      </c>
      <c r="G472" s="222"/>
      <c r="H472" s="246">
        <v>53.88</v>
      </c>
      <c r="I472" s="227"/>
      <c r="J472" s="222"/>
      <c r="K472" s="222"/>
      <c r="L472" s="228"/>
      <c r="M472" s="229"/>
      <c r="N472" s="230"/>
      <c r="O472" s="230"/>
      <c r="P472" s="230"/>
      <c r="Q472" s="230"/>
      <c r="R472" s="230"/>
      <c r="S472" s="230"/>
      <c r="T472" s="231"/>
      <c r="AT472" s="232" t="s">
        <v>224</v>
      </c>
      <c r="AU472" s="232" t="s">
        <v>81</v>
      </c>
      <c r="AV472" s="13" t="s">
        <v>220</v>
      </c>
      <c r="AW472" s="13" t="s">
        <v>37</v>
      </c>
      <c r="AX472" s="13" t="s">
        <v>73</v>
      </c>
      <c r="AY472" s="232" t="s">
        <v>214</v>
      </c>
    </row>
    <row r="473" spans="2:51" s="11" customFormat="1" x14ac:dyDescent="0.3">
      <c r="B473" s="199"/>
      <c r="C473" s="200"/>
      <c r="D473" s="197" t="s">
        <v>224</v>
      </c>
      <c r="E473" s="201" t="s">
        <v>20</v>
      </c>
      <c r="F473" s="202" t="s">
        <v>619</v>
      </c>
      <c r="G473" s="200"/>
      <c r="H473" s="203" t="s">
        <v>20</v>
      </c>
      <c r="I473" s="204"/>
      <c r="J473" s="200"/>
      <c r="K473" s="200"/>
      <c r="L473" s="205"/>
      <c r="M473" s="206"/>
      <c r="N473" s="207"/>
      <c r="O473" s="207"/>
      <c r="P473" s="207"/>
      <c r="Q473" s="207"/>
      <c r="R473" s="207"/>
      <c r="S473" s="207"/>
      <c r="T473" s="208"/>
      <c r="AT473" s="209" t="s">
        <v>224</v>
      </c>
      <c r="AU473" s="209" t="s">
        <v>81</v>
      </c>
      <c r="AV473" s="11" t="s">
        <v>22</v>
      </c>
      <c r="AW473" s="11" t="s">
        <v>37</v>
      </c>
      <c r="AX473" s="11" t="s">
        <v>73</v>
      </c>
      <c r="AY473" s="209" t="s">
        <v>214</v>
      </c>
    </row>
    <row r="474" spans="2:51" s="11" customFormat="1" x14ac:dyDescent="0.3">
      <c r="B474" s="199"/>
      <c r="C474" s="200"/>
      <c r="D474" s="197" t="s">
        <v>224</v>
      </c>
      <c r="E474" s="201" t="s">
        <v>20</v>
      </c>
      <c r="F474" s="202" t="s">
        <v>608</v>
      </c>
      <c r="G474" s="200"/>
      <c r="H474" s="203" t="s">
        <v>20</v>
      </c>
      <c r="I474" s="204"/>
      <c r="J474" s="200"/>
      <c r="K474" s="200"/>
      <c r="L474" s="205"/>
      <c r="M474" s="206"/>
      <c r="N474" s="207"/>
      <c r="O474" s="207"/>
      <c r="P474" s="207"/>
      <c r="Q474" s="207"/>
      <c r="R474" s="207"/>
      <c r="S474" s="207"/>
      <c r="T474" s="208"/>
      <c r="AT474" s="209" t="s">
        <v>224</v>
      </c>
      <c r="AU474" s="209" t="s">
        <v>81</v>
      </c>
      <c r="AV474" s="11" t="s">
        <v>22</v>
      </c>
      <c r="AW474" s="11" t="s">
        <v>37</v>
      </c>
      <c r="AX474" s="11" t="s">
        <v>73</v>
      </c>
      <c r="AY474" s="209" t="s">
        <v>214</v>
      </c>
    </row>
    <row r="475" spans="2:51" s="11" customFormat="1" x14ac:dyDescent="0.3">
      <c r="B475" s="199"/>
      <c r="C475" s="200"/>
      <c r="D475" s="197" t="s">
        <v>224</v>
      </c>
      <c r="E475" s="201" t="s">
        <v>20</v>
      </c>
      <c r="F475" s="202" t="s">
        <v>609</v>
      </c>
      <c r="G475" s="200"/>
      <c r="H475" s="203" t="s">
        <v>20</v>
      </c>
      <c r="I475" s="204"/>
      <c r="J475" s="200"/>
      <c r="K475" s="200"/>
      <c r="L475" s="205"/>
      <c r="M475" s="206"/>
      <c r="N475" s="207"/>
      <c r="O475" s="207"/>
      <c r="P475" s="207"/>
      <c r="Q475" s="207"/>
      <c r="R475" s="207"/>
      <c r="S475" s="207"/>
      <c r="T475" s="208"/>
      <c r="AT475" s="209" t="s">
        <v>224</v>
      </c>
      <c r="AU475" s="209" t="s">
        <v>81</v>
      </c>
      <c r="AV475" s="11" t="s">
        <v>22</v>
      </c>
      <c r="AW475" s="11" t="s">
        <v>37</v>
      </c>
      <c r="AX475" s="11" t="s">
        <v>73</v>
      </c>
      <c r="AY475" s="209" t="s">
        <v>214</v>
      </c>
    </row>
    <row r="476" spans="2:51" s="12" customFormat="1" x14ac:dyDescent="0.3">
      <c r="B476" s="210"/>
      <c r="C476" s="211"/>
      <c r="D476" s="197" t="s">
        <v>224</v>
      </c>
      <c r="E476" s="212" t="s">
        <v>20</v>
      </c>
      <c r="F476" s="213" t="s">
        <v>620</v>
      </c>
      <c r="G476" s="211"/>
      <c r="H476" s="214">
        <v>5.63</v>
      </c>
      <c r="I476" s="215"/>
      <c r="J476" s="211"/>
      <c r="K476" s="211"/>
      <c r="L476" s="216"/>
      <c r="M476" s="217"/>
      <c r="N476" s="218"/>
      <c r="O476" s="218"/>
      <c r="P476" s="218"/>
      <c r="Q476" s="218"/>
      <c r="R476" s="218"/>
      <c r="S476" s="218"/>
      <c r="T476" s="219"/>
      <c r="AT476" s="220" t="s">
        <v>224</v>
      </c>
      <c r="AU476" s="220" t="s">
        <v>81</v>
      </c>
      <c r="AV476" s="12" t="s">
        <v>81</v>
      </c>
      <c r="AW476" s="12" t="s">
        <v>37</v>
      </c>
      <c r="AX476" s="12" t="s">
        <v>73</v>
      </c>
      <c r="AY476" s="220" t="s">
        <v>214</v>
      </c>
    </row>
    <row r="477" spans="2:51" s="12" customFormat="1" x14ac:dyDescent="0.3">
      <c r="B477" s="210"/>
      <c r="C477" s="211"/>
      <c r="D477" s="197" t="s">
        <v>224</v>
      </c>
      <c r="E477" s="212" t="s">
        <v>20</v>
      </c>
      <c r="F477" s="213" t="s">
        <v>621</v>
      </c>
      <c r="G477" s="211"/>
      <c r="H477" s="214">
        <v>8.1199999999999992</v>
      </c>
      <c r="I477" s="215"/>
      <c r="J477" s="211"/>
      <c r="K477" s="211"/>
      <c r="L477" s="216"/>
      <c r="M477" s="217"/>
      <c r="N477" s="218"/>
      <c r="O477" s="218"/>
      <c r="P477" s="218"/>
      <c r="Q477" s="218"/>
      <c r="R477" s="218"/>
      <c r="S477" s="218"/>
      <c r="T477" s="219"/>
      <c r="AT477" s="220" t="s">
        <v>224</v>
      </c>
      <c r="AU477" s="220" t="s">
        <v>81</v>
      </c>
      <c r="AV477" s="12" t="s">
        <v>81</v>
      </c>
      <c r="AW477" s="12" t="s">
        <v>37</v>
      </c>
      <c r="AX477" s="12" t="s">
        <v>73</v>
      </c>
      <c r="AY477" s="220" t="s">
        <v>214</v>
      </c>
    </row>
    <row r="478" spans="2:51" s="12" customFormat="1" x14ac:dyDescent="0.3">
      <c r="B478" s="210"/>
      <c r="C478" s="211"/>
      <c r="D478" s="197" t="s">
        <v>224</v>
      </c>
      <c r="E478" s="212" t="s">
        <v>20</v>
      </c>
      <c r="F478" s="213" t="s">
        <v>622</v>
      </c>
      <c r="G478" s="211"/>
      <c r="H478" s="214">
        <v>13.89</v>
      </c>
      <c r="I478" s="215"/>
      <c r="J478" s="211"/>
      <c r="K478" s="211"/>
      <c r="L478" s="216"/>
      <c r="M478" s="217"/>
      <c r="N478" s="218"/>
      <c r="O478" s="218"/>
      <c r="P478" s="218"/>
      <c r="Q478" s="218"/>
      <c r="R478" s="218"/>
      <c r="S478" s="218"/>
      <c r="T478" s="219"/>
      <c r="AT478" s="220" t="s">
        <v>224</v>
      </c>
      <c r="AU478" s="220" t="s">
        <v>81</v>
      </c>
      <c r="AV478" s="12" t="s">
        <v>81</v>
      </c>
      <c r="AW478" s="12" t="s">
        <v>37</v>
      </c>
      <c r="AX478" s="12" t="s">
        <v>73</v>
      </c>
      <c r="AY478" s="220" t="s">
        <v>214</v>
      </c>
    </row>
    <row r="479" spans="2:51" s="14" customFormat="1" x14ac:dyDescent="0.3">
      <c r="B479" s="233"/>
      <c r="C479" s="234"/>
      <c r="D479" s="197" t="s">
        <v>224</v>
      </c>
      <c r="E479" s="235" t="s">
        <v>131</v>
      </c>
      <c r="F479" s="236" t="s">
        <v>254</v>
      </c>
      <c r="G479" s="234"/>
      <c r="H479" s="237">
        <v>27.64</v>
      </c>
      <c r="I479" s="238"/>
      <c r="J479" s="234"/>
      <c r="K479" s="234"/>
      <c r="L479" s="239"/>
      <c r="M479" s="240"/>
      <c r="N479" s="241"/>
      <c r="O479" s="241"/>
      <c r="P479" s="241"/>
      <c r="Q479" s="241"/>
      <c r="R479" s="241"/>
      <c r="S479" s="241"/>
      <c r="T479" s="242"/>
      <c r="AT479" s="243" t="s">
        <v>224</v>
      </c>
      <c r="AU479" s="243" t="s">
        <v>81</v>
      </c>
      <c r="AV479" s="14" t="s">
        <v>233</v>
      </c>
      <c r="AW479" s="14" t="s">
        <v>37</v>
      </c>
      <c r="AX479" s="14" t="s">
        <v>73</v>
      </c>
      <c r="AY479" s="243" t="s">
        <v>214</v>
      </c>
    </row>
    <row r="480" spans="2:51" s="13" customFormat="1" x14ac:dyDescent="0.3">
      <c r="B480" s="221"/>
      <c r="C480" s="222"/>
      <c r="D480" s="197" t="s">
        <v>224</v>
      </c>
      <c r="E480" s="244" t="s">
        <v>158</v>
      </c>
      <c r="F480" s="245" t="s">
        <v>228</v>
      </c>
      <c r="G480" s="222"/>
      <c r="H480" s="246">
        <v>27.64</v>
      </c>
      <c r="I480" s="227"/>
      <c r="J480" s="222"/>
      <c r="K480" s="222"/>
      <c r="L480" s="228"/>
      <c r="M480" s="229"/>
      <c r="N480" s="230"/>
      <c r="O480" s="230"/>
      <c r="P480" s="230"/>
      <c r="Q480" s="230"/>
      <c r="R480" s="230"/>
      <c r="S480" s="230"/>
      <c r="T480" s="231"/>
      <c r="AT480" s="232" t="s">
        <v>224</v>
      </c>
      <c r="AU480" s="232" t="s">
        <v>81</v>
      </c>
      <c r="AV480" s="13" t="s">
        <v>220</v>
      </c>
      <c r="AW480" s="13" t="s">
        <v>37</v>
      </c>
      <c r="AX480" s="13" t="s">
        <v>73</v>
      </c>
      <c r="AY480" s="232" t="s">
        <v>214</v>
      </c>
    </row>
    <row r="481" spans="2:51" s="11" customFormat="1" x14ac:dyDescent="0.3">
      <c r="B481" s="199"/>
      <c r="C481" s="200"/>
      <c r="D481" s="197" t="s">
        <v>224</v>
      </c>
      <c r="E481" s="201" t="s">
        <v>20</v>
      </c>
      <c r="F481" s="202" t="s">
        <v>253</v>
      </c>
      <c r="G481" s="200"/>
      <c r="H481" s="203" t="s">
        <v>20</v>
      </c>
      <c r="I481" s="204"/>
      <c r="J481" s="200"/>
      <c r="K481" s="200"/>
      <c r="L481" s="205"/>
      <c r="M481" s="206"/>
      <c r="N481" s="207"/>
      <c r="O481" s="207"/>
      <c r="P481" s="207"/>
      <c r="Q481" s="207"/>
      <c r="R481" s="207"/>
      <c r="S481" s="207"/>
      <c r="T481" s="208"/>
      <c r="AT481" s="209" t="s">
        <v>224</v>
      </c>
      <c r="AU481" s="209" t="s">
        <v>81</v>
      </c>
      <c r="AV481" s="11" t="s">
        <v>22</v>
      </c>
      <c r="AW481" s="11" t="s">
        <v>37</v>
      </c>
      <c r="AX481" s="11" t="s">
        <v>73</v>
      </c>
      <c r="AY481" s="209" t="s">
        <v>214</v>
      </c>
    </row>
    <row r="482" spans="2:51" s="11" customFormat="1" x14ac:dyDescent="0.3">
      <c r="B482" s="199"/>
      <c r="C482" s="200"/>
      <c r="D482" s="197" t="s">
        <v>224</v>
      </c>
      <c r="E482" s="201" t="s">
        <v>20</v>
      </c>
      <c r="F482" s="202" t="s">
        <v>623</v>
      </c>
      <c r="G482" s="200"/>
      <c r="H482" s="203" t="s">
        <v>20</v>
      </c>
      <c r="I482" s="204"/>
      <c r="J482" s="200"/>
      <c r="K482" s="200"/>
      <c r="L482" s="205"/>
      <c r="M482" s="206"/>
      <c r="N482" s="207"/>
      <c r="O482" s="207"/>
      <c r="P482" s="207"/>
      <c r="Q482" s="207"/>
      <c r="R482" s="207"/>
      <c r="S482" s="207"/>
      <c r="T482" s="208"/>
      <c r="AT482" s="209" t="s">
        <v>224</v>
      </c>
      <c r="AU482" s="209" t="s">
        <v>81</v>
      </c>
      <c r="AV482" s="11" t="s">
        <v>22</v>
      </c>
      <c r="AW482" s="11" t="s">
        <v>37</v>
      </c>
      <c r="AX482" s="11" t="s">
        <v>73</v>
      </c>
      <c r="AY482" s="209" t="s">
        <v>214</v>
      </c>
    </row>
    <row r="483" spans="2:51" s="12" customFormat="1" x14ac:dyDescent="0.3">
      <c r="B483" s="210"/>
      <c r="C483" s="211"/>
      <c r="D483" s="197" t="s">
        <v>224</v>
      </c>
      <c r="E483" s="212" t="s">
        <v>20</v>
      </c>
      <c r="F483" s="213" t="s">
        <v>624</v>
      </c>
      <c r="G483" s="211"/>
      <c r="H483" s="214">
        <v>240</v>
      </c>
      <c r="I483" s="215"/>
      <c r="J483" s="211"/>
      <c r="K483" s="211"/>
      <c r="L483" s="216"/>
      <c r="M483" s="217"/>
      <c r="N483" s="218"/>
      <c r="O483" s="218"/>
      <c r="P483" s="218"/>
      <c r="Q483" s="218"/>
      <c r="R483" s="218"/>
      <c r="S483" s="218"/>
      <c r="T483" s="219"/>
      <c r="AT483" s="220" t="s">
        <v>224</v>
      </c>
      <c r="AU483" s="220" t="s">
        <v>81</v>
      </c>
      <c r="AV483" s="12" t="s">
        <v>81</v>
      </c>
      <c r="AW483" s="12" t="s">
        <v>37</v>
      </c>
      <c r="AX483" s="12" t="s">
        <v>73</v>
      </c>
      <c r="AY483" s="220" t="s">
        <v>214</v>
      </c>
    </row>
    <row r="484" spans="2:51" s="14" customFormat="1" x14ac:dyDescent="0.3">
      <c r="B484" s="233"/>
      <c r="C484" s="234"/>
      <c r="D484" s="197" t="s">
        <v>224</v>
      </c>
      <c r="E484" s="235" t="s">
        <v>135</v>
      </c>
      <c r="F484" s="236" t="s">
        <v>254</v>
      </c>
      <c r="G484" s="234"/>
      <c r="H484" s="237">
        <v>240</v>
      </c>
      <c r="I484" s="238"/>
      <c r="J484" s="234"/>
      <c r="K484" s="234"/>
      <c r="L484" s="239"/>
      <c r="M484" s="240"/>
      <c r="N484" s="241"/>
      <c r="O484" s="241"/>
      <c r="P484" s="241"/>
      <c r="Q484" s="241"/>
      <c r="R484" s="241"/>
      <c r="S484" s="241"/>
      <c r="T484" s="242"/>
      <c r="AT484" s="243" t="s">
        <v>224</v>
      </c>
      <c r="AU484" s="243" t="s">
        <v>81</v>
      </c>
      <c r="AV484" s="14" t="s">
        <v>233</v>
      </c>
      <c r="AW484" s="14" t="s">
        <v>37</v>
      </c>
      <c r="AX484" s="14" t="s">
        <v>73</v>
      </c>
      <c r="AY484" s="243" t="s">
        <v>214</v>
      </c>
    </row>
    <row r="485" spans="2:51" s="11" customFormat="1" x14ac:dyDescent="0.3">
      <c r="B485" s="199"/>
      <c r="C485" s="200"/>
      <c r="D485" s="197" t="s">
        <v>224</v>
      </c>
      <c r="E485" s="201" t="s">
        <v>20</v>
      </c>
      <c r="F485" s="202" t="s">
        <v>625</v>
      </c>
      <c r="G485" s="200"/>
      <c r="H485" s="203" t="s">
        <v>20</v>
      </c>
      <c r="I485" s="204"/>
      <c r="J485" s="200"/>
      <c r="K485" s="200"/>
      <c r="L485" s="205"/>
      <c r="M485" s="206"/>
      <c r="N485" s="207"/>
      <c r="O485" s="207"/>
      <c r="P485" s="207"/>
      <c r="Q485" s="207"/>
      <c r="R485" s="207"/>
      <c r="S485" s="207"/>
      <c r="T485" s="208"/>
      <c r="AT485" s="209" t="s">
        <v>224</v>
      </c>
      <c r="AU485" s="209" t="s">
        <v>81</v>
      </c>
      <c r="AV485" s="11" t="s">
        <v>22</v>
      </c>
      <c r="AW485" s="11" t="s">
        <v>37</v>
      </c>
      <c r="AX485" s="11" t="s">
        <v>73</v>
      </c>
      <c r="AY485" s="209" t="s">
        <v>214</v>
      </c>
    </row>
    <row r="486" spans="2:51" s="12" customFormat="1" x14ac:dyDescent="0.3">
      <c r="B486" s="210"/>
      <c r="C486" s="211"/>
      <c r="D486" s="197" t="s">
        <v>224</v>
      </c>
      <c r="E486" s="212" t="s">
        <v>20</v>
      </c>
      <c r="F486" s="213" t="s">
        <v>626</v>
      </c>
      <c r="G486" s="211"/>
      <c r="H486" s="214">
        <v>94</v>
      </c>
      <c r="I486" s="215"/>
      <c r="J486" s="211"/>
      <c r="K486" s="211"/>
      <c r="L486" s="216"/>
      <c r="M486" s="217"/>
      <c r="N486" s="218"/>
      <c r="O486" s="218"/>
      <c r="P486" s="218"/>
      <c r="Q486" s="218"/>
      <c r="R486" s="218"/>
      <c r="S486" s="218"/>
      <c r="T486" s="219"/>
      <c r="AT486" s="220" t="s">
        <v>224</v>
      </c>
      <c r="AU486" s="220" t="s">
        <v>81</v>
      </c>
      <c r="AV486" s="12" t="s">
        <v>81</v>
      </c>
      <c r="AW486" s="12" t="s">
        <v>37</v>
      </c>
      <c r="AX486" s="12" t="s">
        <v>73</v>
      </c>
      <c r="AY486" s="220" t="s">
        <v>214</v>
      </c>
    </row>
    <row r="487" spans="2:51" s="14" customFormat="1" x14ac:dyDescent="0.3">
      <c r="B487" s="233"/>
      <c r="C487" s="234"/>
      <c r="D487" s="197" t="s">
        <v>224</v>
      </c>
      <c r="E487" s="235" t="s">
        <v>137</v>
      </c>
      <c r="F487" s="236" t="s">
        <v>254</v>
      </c>
      <c r="G487" s="234"/>
      <c r="H487" s="237">
        <v>94</v>
      </c>
      <c r="I487" s="238"/>
      <c r="J487" s="234"/>
      <c r="K487" s="234"/>
      <c r="L487" s="239"/>
      <c r="M487" s="240"/>
      <c r="N487" s="241"/>
      <c r="O487" s="241"/>
      <c r="P487" s="241"/>
      <c r="Q487" s="241"/>
      <c r="R487" s="241"/>
      <c r="S487" s="241"/>
      <c r="T487" s="242"/>
      <c r="AT487" s="243" t="s">
        <v>224</v>
      </c>
      <c r="AU487" s="243" t="s">
        <v>81</v>
      </c>
      <c r="AV487" s="14" t="s">
        <v>233</v>
      </c>
      <c r="AW487" s="14" t="s">
        <v>37</v>
      </c>
      <c r="AX487" s="14" t="s">
        <v>73</v>
      </c>
      <c r="AY487" s="243" t="s">
        <v>214</v>
      </c>
    </row>
    <row r="488" spans="2:51" s="11" customFormat="1" x14ac:dyDescent="0.3">
      <c r="B488" s="199"/>
      <c r="C488" s="200"/>
      <c r="D488" s="197" t="s">
        <v>224</v>
      </c>
      <c r="E488" s="201" t="s">
        <v>20</v>
      </c>
      <c r="F488" s="202" t="s">
        <v>625</v>
      </c>
      <c r="G488" s="200"/>
      <c r="H488" s="203" t="s">
        <v>20</v>
      </c>
      <c r="I488" s="204"/>
      <c r="J488" s="200"/>
      <c r="K488" s="200"/>
      <c r="L488" s="205"/>
      <c r="M488" s="206"/>
      <c r="N488" s="207"/>
      <c r="O488" s="207"/>
      <c r="P488" s="207"/>
      <c r="Q488" s="207"/>
      <c r="R488" s="207"/>
      <c r="S488" s="207"/>
      <c r="T488" s="208"/>
      <c r="AT488" s="209" t="s">
        <v>224</v>
      </c>
      <c r="AU488" s="209" t="s">
        <v>81</v>
      </c>
      <c r="AV488" s="11" t="s">
        <v>22</v>
      </c>
      <c r="AW488" s="11" t="s">
        <v>37</v>
      </c>
      <c r="AX488" s="11" t="s">
        <v>73</v>
      </c>
      <c r="AY488" s="209" t="s">
        <v>214</v>
      </c>
    </row>
    <row r="489" spans="2:51" s="12" customFormat="1" x14ac:dyDescent="0.3">
      <c r="B489" s="210"/>
      <c r="C489" s="211"/>
      <c r="D489" s="197" t="s">
        <v>224</v>
      </c>
      <c r="E489" s="212" t="s">
        <v>20</v>
      </c>
      <c r="F489" s="213" t="s">
        <v>627</v>
      </c>
      <c r="G489" s="211"/>
      <c r="H489" s="214">
        <v>35.5</v>
      </c>
      <c r="I489" s="215"/>
      <c r="J489" s="211"/>
      <c r="K489" s="211"/>
      <c r="L489" s="216"/>
      <c r="M489" s="217"/>
      <c r="N489" s="218"/>
      <c r="O489" s="218"/>
      <c r="P489" s="218"/>
      <c r="Q489" s="218"/>
      <c r="R489" s="218"/>
      <c r="S489" s="218"/>
      <c r="T489" s="219"/>
      <c r="AT489" s="220" t="s">
        <v>224</v>
      </c>
      <c r="AU489" s="220" t="s">
        <v>81</v>
      </c>
      <c r="AV489" s="12" t="s">
        <v>81</v>
      </c>
      <c r="AW489" s="12" t="s">
        <v>37</v>
      </c>
      <c r="AX489" s="12" t="s">
        <v>73</v>
      </c>
      <c r="AY489" s="220" t="s">
        <v>214</v>
      </c>
    </row>
    <row r="490" spans="2:51" s="14" customFormat="1" x14ac:dyDescent="0.3">
      <c r="B490" s="233"/>
      <c r="C490" s="234"/>
      <c r="D490" s="197" t="s">
        <v>224</v>
      </c>
      <c r="E490" s="235" t="s">
        <v>141</v>
      </c>
      <c r="F490" s="236" t="s">
        <v>254</v>
      </c>
      <c r="G490" s="234"/>
      <c r="H490" s="237">
        <v>35.5</v>
      </c>
      <c r="I490" s="238"/>
      <c r="J490" s="234"/>
      <c r="K490" s="234"/>
      <c r="L490" s="239"/>
      <c r="M490" s="240"/>
      <c r="N490" s="241"/>
      <c r="O490" s="241"/>
      <c r="P490" s="241"/>
      <c r="Q490" s="241"/>
      <c r="R490" s="241"/>
      <c r="S490" s="241"/>
      <c r="T490" s="242"/>
      <c r="AT490" s="243" t="s">
        <v>224</v>
      </c>
      <c r="AU490" s="243" t="s">
        <v>81</v>
      </c>
      <c r="AV490" s="14" t="s">
        <v>233</v>
      </c>
      <c r="AW490" s="14" t="s">
        <v>37</v>
      </c>
      <c r="AX490" s="14" t="s">
        <v>73</v>
      </c>
      <c r="AY490" s="243" t="s">
        <v>214</v>
      </c>
    </row>
    <row r="491" spans="2:51" s="11" customFormat="1" x14ac:dyDescent="0.3">
      <c r="B491" s="199"/>
      <c r="C491" s="200"/>
      <c r="D491" s="197" t="s">
        <v>224</v>
      </c>
      <c r="E491" s="201" t="s">
        <v>20</v>
      </c>
      <c r="F491" s="202" t="s">
        <v>628</v>
      </c>
      <c r="G491" s="200"/>
      <c r="H491" s="203" t="s">
        <v>20</v>
      </c>
      <c r="I491" s="204"/>
      <c r="J491" s="200"/>
      <c r="K491" s="200"/>
      <c r="L491" s="205"/>
      <c r="M491" s="206"/>
      <c r="N491" s="207"/>
      <c r="O491" s="207"/>
      <c r="P491" s="207"/>
      <c r="Q491" s="207"/>
      <c r="R491" s="207"/>
      <c r="S491" s="207"/>
      <c r="T491" s="208"/>
      <c r="AT491" s="209" t="s">
        <v>224</v>
      </c>
      <c r="AU491" s="209" t="s">
        <v>81</v>
      </c>
      <c r="AV491" s="11" t="s">
        <v>22</v>
      </c>
      <c r="AW491" s="11" t="s">
        <v>37</v>
      </c>
      <c r="AX491" s="11" t="s">
        <v>73</v>
      </c>
      <c r="AY491" s="209" t="s">
        <v>214</v>
      </c>
    </row>
    <row r="492" spans="2:51" s="11" customFormat="1" x14ac:dyDescent="0.3">
      <c r="B492" s="199"/>
      <c r="C492" s="200"/>
      <c r="D492" s="197" t="s">
        <v>224</v>
      </c>
      <c r="E492" s="201" t="s">
        <v>20</v>
      </c>
      <c r="F492" s="202" t="s">
        <v>629</v>
      </c>
      <c r="G492" s="200"/>
      <c r="H492" s="203" t="s">
        <v>20</v>
      </c>
      <c r="I492" s="204"/>
      <c r="J492" s="200"/>
      <c r="K492" s="200"/>
      <c r="L492" s="205"/>
      <c r="M492" s="206"/>
      <c r="N492" s="207"/>
      <c r="O492" s="207"/>
      <c r="P492" s="207"/>
      <c r="Q492" s="207"/>
      <c r="R492" s="207"/>
      <c r="S492" s="207"/>
      <c r="T492" s="208"/>
      <c r="AT492" s="209" t="s">
        <v>224</v>
      </c>
      <c r="AU492" s="209" t="s">
        <v>81</v>
      </c>
      <c r="AV492" s="11" t="s">
        <v>22</v>
      </c>
      <c r="AW492" s="11" t="s">
        <v>37</v>
      </c>
      <c r="AX492" s="11" t="s">
        <v>73</v>
      </c>
      <c r="AY492" s="209" t="s">
        <v>214</v>
      </c>
    </row>
    <row r="493" spans="2:51" s="12" customFormat="1" x14ac:dyDescent="0.3">
      <c r="B493" s="210"/>
      <c r="C493" s="211"/>
      <c r="D493" s="197" t="s">
        <v>224</v>
      </c>
      <c r="E493" s="212" t="s">
        <v>20</v>
      </c>
      <c r="F493" s="213" t="s">
        <v>144</v>
      </c>
      <c r="G493" s="211"/>
      <c r="H493" s="214">
        <v>36.5</v>
      </c>
      <c r="I493" s="215"/>
      <c r="J493" s="211"/>
      <c r="K493" s="211"/>
      <c r="L493" s="216"/>
      <c r="M493" s="217"/>
      <c r="N493" s="218"/>
      <c r="O493" s="218"/>
      <c r="P493" s="218"/>
      <c r="Q493" s="218"/>
      <c r="R493" s="218"/>
      <c r="S493" s="218"/>
      <c r="T493" s="219"/>
      <c r="AT493" s="220" t="s">
        <v>224</v>
      </c>
      <c r="AU493" s="220" t="s">
        <v>81</v>
      </c>
      <c r="AV493" s="12" t="s">
        <v>81</v>
      </c>
      <c r="AW493" s="12" t="s">
        <v>37</v>
      </c>
      <c r="AX493" s="12" t="s">
        <v>73</v>
      </c>
      <c r="AY493" s="220" t="s">
        <v>214</v>
      </c>
    </row>
    <row r="494" spans="2:51" s="14" customFormat="1" x14ac:dyDescent="0.3">
      <c r="B494" s="233"/>
      <c r="C494" s="234"/>
      <c r="D494" s="197" t="s">
        <v>224</v>
      </c>
      <c r="E494" s="235" t="s">
        <v>143</v>
      </c>
      <c r="F494" s="236" t="s">
        <v>254</v>
      </c>
      <c r="G494" s="234"/>
      <c r="H494" s="237">
        <v>36.5</v>
      </c>
      <c r="I494" s="238"/>
      <c r="J494" s="234"/>
      <c r="K494" s="234"/>
      <c r="L494" s="239"/>
      <c r="M494" s="240"/>
      <c r="N494" s="241"/>
      <c r="O494" s="241"/>
      <c r="P494" s="241"/>
      <c r="Q494" s="241"/>
      <c r="R494" s="241"/>
      <c r="S494" s="241"/>
      <c r="T494" s="242"/>
      <c r="AT494" s="243" t="s">
        <v>224</v>
      </c>
      <c r="AU494" s="243" t="s">
        <v>81</v>
      </c>
      <c r="AV494" s="14" t="s">
        <v>233</v>
      </c>
      <c r="AW494" s="14" t="s">
        <v>37</v>
      </c>
      <c r="AX494" s="14" t="s">
        <v>73</v>
      </c>
      <c r="AY494" s="243" t="s">
        <v>214</v>
      </c>
    </row>
    <row r="495" spans="2:51" s="11" customFormat="1" x14ac:dyDescent="0.3">
      <c r="B495" s="199"/>
      <c r="C495" s="200"/>
      <c r="D495" s="197" t="s">
        <v>224</v>
      </c>
      <c r="E495" s="201" t="s">
        <v>20</v>
      </c>
      <c r="F495" s="202" t="s">
        <v>628</v>
      </c>
      <c r="G495" s="200"/>
      <c r="H495" s="203" t="s">
        <v>20</v>
      </c>
      <c r="I495" s="204"/>
      <c r="J495" s="200"/>
      <c r="K495" s="200"/>
      <c r="L495" s="205"/>
      <c r="M495" s="206"/>
      <c r="N495" s="207"/>
      <c r="O495" s="207"/>
      <c r="P495" s="207"/>
      <c r="Q495" s="207"/>
      <c r="R495" s="207"/>
      <c r="S495" s="207"/>
      <c r="T495" s="208"/>
      <c r="AT495" s="209" t="s">
        <v>224</v>
      </c>
      <c r="AU495" s="209" t="s">
        <v>81</v>
      </c>
      <c r="AV495" s="11" t="s">
        <v>22</v>
      </c>
      <c r="AW495" s="11" t="s">
        <v>37</v>
      </c>
      <c r="AX495" s="11" t="s">
        <v>73</v>
      </c>
      <c r="AY495" s="209" t="s">
        <v>214</v>
      </c>
    </row>
    <row r="496" spans="2:51" s="11" customFormat="1" x14ac:dyDescent="0.3">
      <c r="B496" s="199"/>
      <c r="C496" s="200"/>
      <c r="D496" s="197" t="s">
        <v>224</v>
      </c>
      <c r="E496" s="201" t="s">
        <v>20</v>
      </c>
      <c r="F496" s="202" t="s">
        <v>630</v>
      </c>
      <c r="G496" s="200"/>
      <c r="H496" s="203" t="s">
        <v>20</v>
      </c>
      <c r="I496" s="204"/>
      <c r="J496" s="200"/>
      <c r="K496" s="200"/>
      <c r="L496" s="205"/>
      <c r="M496" s="206"/>
      <c r="N496" s="207"/>
      <c r="O496" s="207"/>
      <c r="P496" s="207"/>
      <c r="Q496" s="207"/>
      <c r="R496" s="207"/>
      <c r="S496" s="207"/>
      <c r="T496" s="208"/>
      <c r="AT496" s="209" t="s">
        <v>224</v>
      </c>
      <c r="AU496" s="209" t="s">
        <v>81</v>
      </c>
      <c r="AV496" s="11" t="s">
        <v>22</v>
      </c>
      <c r="AW496" s="11" t="s">
        <v>37</v>
      </c>
      <c r="AX496" s="11" t="s">
        <v>73</v>
      </c>
      <c r="AY496" s="209" t="s">
        <v>214</v>
      </c>
    </row>
    <row r="497" spans="2:65" s="12" customFormat="1" x14ac:dyDescent="0.3">
      <c r="B497" s="210"/>
      <c r="C497" s="211"/>
      <c r="D497" s="197" t="s">
        <v>224</v>
      </c>
      <c r="E497" s="212" t="s">
        <v>20</v>
      </c>
      <c r="F497" s="213" t="s">
        <v>146</v>
      </c>
      <c r="G497" s="211"/>
      <c r="H497" s="214">
        <v>139.5</v>
      </c>
      <c r="I497" s="215"/>
      <c r="J497" s="211"/>
      <c r="K497" s="211"/>
      <c r="L497" s="216"/>
      <c r="M497" s="217"/>
      <c r="N497" s="218"/>
      <c r="O497" s="218"/>
      <c r="P497" s="218"/>
      <c r="Q497" s="218"/>
      <c r="R497" s="218"/>
      <c r="S497" s="218"/>
      <c r="T497" s="219"/>
      <c r="AT497" s="220" t="s">
        <v>224</v>
      </c>
      <c r="AU497" s="220" t="s">
        <v>81</v>
      </c>
      <c r="AV497" s="12" t="s">
        <v>81</v>
      </c>
      <c r="AW497" s="12" t="s">
        <v>37</v>
      </c>
      <c r="AX497" s="12" t="s">
        <v>73</v>
      </c>
      <c r="AY497" s="220" t="s">
        <v>214</v>
      </c>
    </row>
    <row r="498" spans="2:65" s="14" customFormat="1" x14ac:dyDescent="0.3">
      <c r="B498" s="233"/>
      <c r="C498" s="234"/>
      <c r="D498" s="197" t="s">
        <v>224</v>
      </c>
      <c r="E498" s="235" t="s">
        <v>145</v>
      </c>
      <c r="F498" s="236" t="s">
        <v>254</v>
      </c>
      <c r="G498" s="234"/>
      <c r="H498" s="237">
        <v>139.5</v>
      </c>
      <c r="I498" s="238"/>
      <c r="J498" s="234"/>
      <c r="K498" s="234"/>
      <c r="L498" s="239"/>
      <c r="M498" s="240"/>
      <c r="N498" s="241"/>
      <c r="O498" s="241"/>
      <c r="P498" s="241"/>
      <c r="Q498" s="241"/>
      <c r="R498" s="241"/>
      <c r="S498" s="241"/>
      <c r="T498" s="242"/>
      <c r="AT498" s="243" t="s">
        <v>224</v>
      </c>
      <c r="AU498" s="243" t="s">
        <v>81</v>
      </c>
      <c r="AV498" s="14" t="s">
        <v>233</v>
      </c>
      <c r="AW498" s="14" t="s">
        <v>37</v>
      </c>
      <c r="AX498" s="14" t="s">
        <v>73</v>
      </c>
      <c r="AY498" s="243" t="s">
        <v>214</v>
      </c>
    </row>
    <row r="499" spans="2:65" s="13" customFormat="1" x14ac:dyDescent="0.3">
      <c r="B499" s="221"/>
      <c r="C499" s="222"/>
      <c r="D499" s="197" t="s">
        <v>224</v>
      </c>
      <c r="E499" s="244" t="s">
        <v>631</v>
      </c>
      <c r="F499" s="245" t="s">
        <v>228</v>
      </c>
      <c r="G499" s="222"/>
      <c r="H499" s="246">
        <v>545.5</v>
      </c>
      <c r="I499" s="227"/>
      <c r="J499" s="222"/>
      <c r="K499" s="222"/>
      <c r="L499" s="228"/>
      <c r="M499" s="229"/>
      <c r="N499" s="230"/>
      <c r="O499" s="230"/>
      <c r="P499" s="230"/>
      <c r="Q499" s="230"/>
      <c r="R499" s="230"/>
      <c r="S499" s="230"/>
      <c r="T499" s="231"/>
      <c r="AT499" s="232" t="s">
        <v>224</v>
      </c>
      <c r="AU499" s="232" t="s">
        <v>81</v>
      </c>
      <c r="AV499" s="13" t="s">
        <v>220</v>
      </c>
      <c r="AW499" s="13" t="s">
        <v>37</v>
      </c>
      <c r="AX499" s="13" t="s">
        <v>73</v>
      </c>
      <c r="AY499" s="232" t="s">
        <v>214</v>
      </c>
    </row>
    <row r="500" spans="2:65" s="12" customFormat="1" x14ac:dyDescent="0.3">
      <c r="B500" s="210"/>
      <c r="C500" s="211"/>
      <c r="D500" s="197" t="s">
        <v>224</v>
      </c>
      <c r="E500" s="212" t="s">
        <v>20</v>
      </c>
      <c r="F500" s="213" t="s">
        <v>156</v>
      </c>
      <c r="G500" s="211"/>
      <c r="H500" s="214">
        <v>53.88</v>
      </c>
      <c r="I500" s="215"/>
      <c r="J500" s="211"/>
      <c r="K500" s="211"/>
      <c r="L500" s="216"/>
      <c r="M500" s="217"/>
      <c r="N500" s="218"/>
      <c r="O500" s="218"/>
      <c r="P500" s="218"/>
      <c r="Q500" s="218"/>
      <c r="R500" s="218"/>
      <c r="S500" s="218"/>
      <c r="T500" s="219"/>
      <c r="AT500" s="220" t="s">
        <v>224</v>
      </c>
      <c r="AU500" s="220" t="s">
        <v>81</v>
      </c>
      <c r="AV500" s="12" t="s">
        <v>81</v>
      </c>
      <c r="AW500" s="12" t="s">
        <v>37</v>
      </c>
      <c r="AX500" s="12" t="s">
        <v>73</v>
      </c>
      <c r="AY500" s="220" t="s">
        <v>214</v>
      </c>
    </row>
    <row r="501" spans="2:65" s="12" customFormat="1" x14ac:dyDescent="0.3">
      <c r="B501" s="210"/>
      <c r="C501" s="211"/>
      <c r="D501" s="197" t="s">
        <v>224</v>
      </c>
      <c r="E501" s="212" t="s">
        <v>20</v>
      </c>
      <c r="F501" s="213" t="s">
        <v>158</v>
      </c>
      <c r="G501" s="211"/>
      <c r="H501" s="214">
        <v>27.64</v>
      </c>
      <c r="I501" s="215"/>
      <c r="J501" s="211"/>
      <c r="K501" s="211"/>
      <c r="L501" s="216"/>
      <c r="M501" s="217"/>
      <c r="N501" s="218"/>
      <c r="O501" s="218"/>
      <c r="P501" s="218"/>
      <c r="Q501" s="218"/>
      <c r="R501" s="218"/>
      <c r="S501" s="218"/>
      <c r="T501" s="219"/>
      <c r="AT501" s="220" t="s">
        <v>224</v>
      </c>
      <c r="AU501" s="220" t="s">
        <v>81</v>
      </c>
      <c r="AV501" s="12" t="s">
        <v>81</v>
      </c>
      <c r="AW501" s="12" t="s">
        <v>37</v>
      </c>
      <c r="AX501" s="12" t="s">
        <v>73</v>
      </c>
      <c r="AY501" s="220" t="s">
        <v>214</v>
      </c>
    </row>
    <row r="502" spans="2:65" s="13" customFormat="1" x14ac:dyDescent="0.3">
      <c r="B502" s="221"/>
      <c r="C502" s="222"/>
      <c r="D502" s="223" t="s">
        <v>224</v>
      </c>
      <c r="E502" s="224" t="s">
        <v>632</v>
      </c>
      <c r="F502" s="225" t="s">
        <v>228</v>
      </c>
      <c r="G502" s="222"/>
      <c r="H502" s="226">
        <v>81.52</v>
      </c>
      <c r="I502" s="227"/>
      <c r="J502" s="222"/>
      <c r="K502" s="222"/>
      <c r="L502" s="228"/>
      <c r="M502" s="229"/>
      <c r="N502" s="230"/>
      <c r="O502" s="230"/>
      <c r="P502" s="230"/>
      <c r="Q502" s="230"/>
      <c r="R502" s="230"/>
      <c r="S502" s="230"/>
      <c r="T502" s="231"/>
      <c r="AT502" s="232" t="s">
        <v>224</v>
      </c>
      <c r="AU502" s="232" t="s">
        <v>81</v>
      </c>
      <c r="AV502" s="13" t="s">
        <v>220</v>
      </c>
      <c r="AW502" s="13" t="s">
        <v>37</v>
      </c>
      <c r="AX502" s="13" t="s">
        <v>22</v>
      </c>
      <c r="AY502" s="232" t="s">
        <v>214</v>
      </c>
    </row>
    <row r="503" spans="2:65" s="1" customFormat="1" ht="22.5" customHeight="1" x14ac:dyDescent="0.3">
      <c r="B503" s="35"/>
      <c r="C503" s="185" t="s">
        <v>633</v>
      </c>
      <c r="D503" s="185" t="s">
        <v>216</v>
      </c>
      <c r="E503" s="186" t="s">
        <v>634</v>
      </c>
      <c r="F503" s="187" t="s">
        <v>635</v>
      </c>
      <c r="G503" s="188" t="s">
        <v>109</v>
      </c>
      <c r="H503" s="189">
        <v>81.52</v>
      </c>
      <c r="I503" s="190"/>
      <c r="J503" s="191">
        <f>ROUND(I503*H503,2)</f>
        <v>0</v>
      </c>
      <c r="K503" s="187" t="s">
        <v>20</v>
      </c>
      <c r="L503" s="55"/>
      <c r="M503" s="192" t="s">
        <v>20</v>
      </c>
      <c r="N503" s="193" t="s">
        <v>44</v>
      </c>
      <c r="O503" s="36"/>
      <c r="P503" s="194">
        <f>O503*H503</f>
        <v>0</v>
      </c>
      <c r="Q503" s="194">
        <v>0</v>
      </c>
      <c r="R503" s="194">
        <f>Q503*H503</f>
        <v>0</v>
      </c>
      <c r="S503" s="194">
        <v>0</v>
      </c>
      <c r="T503" s="195">
        <f>S503*H503</f>
        <v>0</v>
      </c>
      <c r="AR503" s="18" t="s">
        <v>220</v>
      </c>
      <c r="AT503" s="18" t="s">
        <v>216</v>
      </c>
      <c r="AU503" s="18" t="s">
        <v>81</v>
      </c>
      <c r="AY503" s="18" t="s">
        <v>214</v>
      </c>
      <c r="BE503" s="196">
        <f>IF(N503="základní",J503,0)</f>
        <v>0</v>
      </c>
      <c r="BF503" s="196">
        <f>IF(N503="snížená",J503,0)</f>
        <v>0</v>
      </c>
      <c r="BG503" s="196">
        <f>IF(N503="zákl. přenesená",J503,0)</f>
        <v>0</v>
      </c>
      <c r="BH503" s="196">
        <f>IF(N503="sníž. přenesená",J503,0)</f>
        <v>0</v>
      </c>
      <c r="BI503" s="196">
        <f>IF(N503="nulová",J503,0)</f>
        <v>0</v>
      </c>
      <c r="BJ503" s="18" t="s">
        <v>22</v>
      </c>
      <c r="BK503" s="196">
        <f>ROUND(I503*H503,2)</f>
        <v>0</v>
      </c>
      <c r="BL503" s="18" t="s">
        <v>220</v>
      </c>
      <c r="BM503" s="18" t="s">
        <v>636</v>
      </c>
    </row>
    <row r="504" spans="2:65" s="1" customFormat="1" x14ac:dyDescent="0.3">
      <c r="B504" s="35"/>
      <c r="C504" s="57"/>
      <c r="D504" s="197" t="s">
        <v>222</v>
      </c>
      <c r="E504" s="57"/>
      <c r="F504" s="198" t="s">
        <v>637</v>
      </c>
      <c r="G504" s="57"/>
      <c r="H504" s="57"/>
      <c r="I504" s="155"/>
      <c r="J504" s="57"/>
      <c r="K504" s="57"/>
      <c r="L504" s="55"/>
      <c r="M504" s="72"/>
      <c r="N504" s="36"/>
      <c r="O504" s="36"/>
      <c r="P504" s="36"/>
      <c r="Q504" s="36"/>
      <c r="R504" s="36"/>
      <c r="S504" s="36"/>
      <c r="T504" s="73"/>
      <c r="AT504" s="18" t="s">
        <v>222</v>
      </c>
      <c r="AU504" s="18" t="s">
        <v>81</v>
      </c>
    </row>
    <row r="505" spans="2:65" s="11" customFormat="1" x14ac:dyDescent="0.3">
      <c r="B505" s="199"/>
      <c r="C505" s="200"/>
      <c r="D505" s="197" t="s">
        <v>224</v>
      </c>
      <c r="E505" s="201" t="s">
        <v>20</v>
      </c>
      <c r="F505" s="202" t="s">
        <v>638</v>
      </c>
      <c r="G505" s="200"/>
      <c r="H505" s="203" t="s">
        <v>20</v>
      </c>
      <c r="I505" s="204"/>
      <c r="J505" s="200"/>
      <c r="K505" s="200"/>
      <c r="L505" s="205"/>
      <c r="M505" s="206"/>
      <c r="N505" s="207"/>
      <c r="O505" s="207"/>
      <c r="P505" s="207"/>
      <c r="Q505" s="207"/>
      <c r="R505" s="207"/>
      <c r="S505" s="207"/>
      <c r="T505" s="208"/>
      <c r="AT505" s="209" t="s">
        <v>224</v>
      </c>
      <c r="AU505" s="209" t="s">
        <v>81</v>
      </c>
      <c r="AV505" s="11" t="s">
        <v>22</v>
      </c>
      <c r="AW505" s="11" t="s">
        <v>37</v>
      </c>
      <c r="AX505" s="11" t="s">
        <v>73</v>
      </c>
      <c r="AY505" s="209" t="s">
        <v>214</v>
      </c>
    </row>
    <row r="506" spans="2:65" s="12" customFormat="1" x14ac:dyDescent="0.3">
      <c r="B506" s="210"/>
      <c r="C506" s="211"/>
      <c r="D506" s="197" t="s">
        <v>224</v>
      </c>
      <c r="E506" s="212" t="s">
        <v>20</v>
      </c>
      <c r="F506" s="213" t="s">
        <v>156</v>
      </c>
      <c r="G506" s="211"/>
      <c r="H506" s="214">
        <v>53.88</v>
      </c>
      <c r="I506" s="215"/>
      <c r="J506" s="211"/>
      <c r="K506" s="211"/>
      <c r="L506" s="216"/>
      <c r="M506" s="217"/>
      <c r="N506" s="218"/>
      <c r="O506" s="218"/>
      <c r="P506" s="218"/>
      <c r="Q506" s="218"/>
      <c r="R506" s="218"/>
      <c r="S506" s="218"/>
      <c r="T506" s="219"/>
      <c r="AT506" s="220" t="s">
        <v>224</v>
      </c>
      <c r="AU506" s="220" t="s">
        <v>81</v>
      </c>
      <c r="AV506" s="12" t="s">
        <v>81</v>
      </c>
      <c r="AW506" s="12" t="s">
        <v>37</v>
      </c>
      <c r="AX506" s="12" t="s">
        <v>73</v>
      </c>
      <c r="AY506" s="220" t="s">
        <v>214</v>
      </c>
    </row>
    <row r="507" spans="2:65" s="12" customFormat="1" x14ac:dyDescent="0.3">
      <c r="B507" s="210"/>
      <c r="C507" s="211"/>
      <c r="D507" s="197" t="s">
        <v>224</v>
      </c>
      <c r="E507" s="212" t="s">
        <v>20</v>
      </c>
      <c r="F507" s="213" t="s">
        <v>158</v>
      </c>
      <c r="G507" s="211"/>
      <c r="H507" s="214">
        <v>27.64</v>
      </c>
      <c r="I507" s="215"/>
      <c r="J507" s="211"/>
      <c r="K507" s="211"/>
      <c r="L507" s="216"/>
      <c r="M507" s="217"/>
      <c r="N507" s="218"/>
      <c r="O507" s="218"/>
      <c r="P507" s="218"/>
      <c r="Q507" s="218"/>
      <c r="R507" s="218"/>
      <c r="S507" s="218"/>
      <c r="T507" s="219"/>
      <c r="AT507" s="220" t="s">
        <v>224</v>
      </c>
      <c r="AU507" s="220" t="s">
        <v>81</v>
      </c>
      <c r="AV507" s="12" t="s">
        <v>81</v>
      </c>
      <c r="AW507" s="12" t="s">
        <v>37</v>
      </c>
      <c r="AX507" s="12" t="s">
        <v>73</v>
      </c>
      <c r="AY507" s="220" t="s">
        <v>214</v>
      </c>
    </row>
    <row r="508" spans="2:65" s="13" customFormat="1" x14ac:dyDescent="0.3">
      <c r="B508" s="221"/>
      <c r="C508" s="222"/>
      <c r="D508" s="223" t="s">
        <v>224</v>
      </c>
      <c r="E508" s="224" t="s">
        <v>20</v>
      </c>
      <c r="F508" s="225" t="s">
        <v>228</v>
      </c>
      <c r="G508" s="222"/>
      <c r="H508" s="226">
        <v>81.52</v>
      </c>
      <c r="I508" s="227"/>
      <c r="J508" s="222"/>
      <c r="K508" s="222"/>
      <c r="L508" s="228"/>
      <c r="M508" s="229"/>
      <c r="N508" s="230"/>
      <c r="O508" s="230"/>
      <c r="P508" s="230"/>
      <c r="Q508" s="230"/>
      <c r="R508" s="230"/>
      <c r="S508" s="230"/>
      <c r="T508" s="231"/>
      <c r="AT508" s="232" t="s">
        <v>224</v>
      </c>
      <c r="AU508" s="232" t="s">
        <v>81</v>
      </c>
      <c r="AV508" s="13" t="s">
        <v>220</v>
      </c>
      <c r="AW508" s="13" t="s">
        <v>37</v>
      </c>
      <c r="AX508" s="13" t="s">
        <v>22</v>
      </c>
      <c r="AY508" s="232" t="s">
        <v>214</v>
      </c>
    </row>
    <row r="509" spans="2:65" s="1" customFormat="1" ht="22.5" customHeight="1" x14ac:dyDescent="0.3">
      <c r="B509" s="35"/>
      <c r="C509" s="185" t="s">
        <v>639</v>
      </c>
      <c r="D509" s="185" t="s">
        <v>216</v>
      </c>
      <c r="E509" s="186" t="s">
        <v>640</v>
      </c>
      <c r="F509" s="187" t="s">
        <v>641</v>
      </c>
      <c r="G509" s="188" t="s">
        <v>109</v>
      </c>
      <c r="H509" s="189">
        <v>2.2229999999999999</v>
      </c>
      <c r="I509" s="190"/>
      <c r="J509" s="191">
        <f>ROUND(I509*H509,2)</f>
        <v>0</v>
      </c>
      <c r="K509" s="187" t="s">
        <v>219</v>
      </c>
      <c r="L509" s="55"/>
      <c r="M509" s="192" t="s">
        <v>20</v>
      </c>
      <c r="N509" s="193" t="s">
        <v>44</v>
      </c>
      <c r="O509" s="36"/>
      <c r="P509" s="194">
        <f>O509*H509</f>
        <v>0</v>
      </c>
      <c r="Q509" s="194">
        <v>6.3000000000000003E-4</v>
      </c>
      <c r="R509" s="194">
        <f>Q509*H509</f>
        <v>1.4004899999999999E-3</v>
      </c>
      <c r="S509" s="194">
        <v>0</v>
      </c>
      <c r="T509" s="195">
        <f>S509*H509</f>
        <v>0</v>
      </c>
      <c r="AR509" s="18" t="s">
        <v>220</v>
      </c>
      <c r="AT509" s="18" t="s">
        <v>216</v>
      </c>
      <c r="AU509" s="18" t="s">
        <v>81</v>
      </c>
      <c r="AY509" s="18" t="s">
        <v>214</v>
      </c>
      <c r="BE509" s="196">
        <f>IF(N509="základní",J509,0)</f>
        <v>0</v>
      </c>
      <c r="BF509" s="196">
        <f>IF(N509="snížená",J509,0)</f>
        <v>0</v>
      </c>
      <c r="BG509" s="196">
        <f>IF(N509="zákl. přenesená",J509,0)</f>
        <v>0</v>
      </c>
      <c r="BH509" s="196">
        <f>IF(N509="sníž. přenesená",J509,0)</f>
        <v>0</v>
      </c>
      <c r="BI509" s="196">
        <f>IF(N509="nulová",J509,0)</f>
        <v>0</v>
      </c>
      <c r="BJ509" s="18" t="s">
        <v>22</v>
      </c>
      <c r="BK509" s="196">
        <f>ROUND(I509*H509,2)</f>
        <v>0</v>
      </c>
      <c r="BL509" s="18" t="s">
        <v>220</v>
      </c>
      <c r="BM509" s="18" t="s">
        <v>642</v>
      </c>
    </row>
    <row r="510" spans="2:65" s="1" customFormat="1" ht="24" x14ac:dyDescent="0.3">
      <c r="B510" s="35"/>
      <c r="C510" s="57"/>
      <c r="D510" s="197" t="s">
        <v>222</v>
      </c>
      <c r="E510" s="57"/>
      <c r="F510" s="198" t="s">
        <v>643</v>
      </c>
      <c r="G510" s="57"/>
      <c r="H510" s="57"/>
      <c r="I510" s="155"/>
      <c r="J510" s="57"/>
      <c r="K510" s="57"/>
      <c r="L510" s="55"/>
      <c r="M510" s="72"/>
      <c r="N510" s="36"/>
      <c r="O510" s="36"/>
      <c r="P510" s="36"/>
      <c r="Q510" s="36"/>
      <c r="R510" s="36"/>
      <c r="S510" s="36"/>
      <c r="T510" s="73"/>
      <c r="AT510" s="18" t="s">
        <v>222</v>
      </c>
      <c r="AU510" s="18" t="s">
        <v>81</v>
      </c>
    </row>
    <row r="511" spans="2:65" s="11" customFormat="1" x14ac:dyDescent="0.3">
      <c r="B511" s="199"/>
      <c r="C511" s="200"/>
      <c r="D511" s="197" t="s">
        <v>224</v>
      </c>
      <c r="E511" s="201" t="s">
        <v>20</v>
      </c>
      <c r="F511" s="202" t="s">
        <v>346</v>
      </c>
      <c r="G511" s="200"/>
      <c r="H511" s="203" t="s">
        <v>20</v>
      </c>
      <c r="I511" s="204"/>
      <c r="J511" s="200"/>
      <c r="K511" s="200"/>
      <c r="L511" s="205"/>
      <c r="M511" s="206"/>
      <c r="N511" s="207"/>
      <c r="O511" s="207"/>
      <c r="P511" s="207"/>
      <c r="Q511" s="207"/>
      <c r="R511" s="207"/>
      <c r="S511" s="207"/>
      <c r="T511" s="208"/>
      <c r="AT511" s="209" t="s">
        <v>224</v>
      </c>
      <c r="AU511" s="209" t="s">
        <v>81</v>
      </c>
      <c r="AV511" s="11" t="s">
        <v>22</v>
      </c>
      <c r="AW511" s="11" t="s">
        <v>37</v>
      </c>
      <c r="AX511" s="11" t="s">
        <v>73</v>
      </c>
      <c r="AY511" s="209" t="s">
        <v>214</v>
      </c>
    </row>
    <row r="512" spans="2:65" s="12" customFormat="1" x14ac:dyDescent="0.3">
      <c r="B512" s="210"/>
      <c r="C512" s="211"/>
      <c r="D512" s="197" t="s">
        <v>224</v>
      </c>
      <c r="E512" s="212" t="s">
        <v>20</v>
      </c>
      <c r="F512" s="213" t="s">
        <v>644</v>
      </c>
      <c r="G512" s="211"/>
      <c r="H512" s="214">
        <v>1.31</v>
      </c>
      <c r="I512" s="215"/>
      <c r="J512" s="211"/>
      <c r="K512" s="211"/>
      <c r="L512" s="216"/>
      <c r="M512" s="217"/>
      <c r="N512" s="218"/>
      <c r="O512" s="218"/>
      <c r="P512" s="218"/>
      <c r="Q512" s="218"/>
      <c r="R512" s="218"/>
      <c r="S512" s="218"/>
      <c r="T512" s="219"/>
      <c r="AT512" s="220" t="s">
        <v>224</v>
      </c>
      <c r="AU512" s="220" t="s">
        <v>81</v>
      </c>
      <c r="AV512" s="12" t="s">
        <v>81</v>
      </c>
      <c r="AW512" s="12" t="s">
        <v>37</v>
      </c>
      <c r="AX512" s="12" t="s">
        <v>73</v>
      </c>
      <c r="AY512" s="220" t="s">
        <v>214</v>
      </c>
    </row>
    <row r="513" spans="2:65" s="12" customFormat="1" x14ac:dyDescent="0.3">
      <c r="B513" s="210"/>
      <c r="C513" s="211"/>
      <c r="D513" s="197" t="s">
        <v>224</v>
      </c>
      <c r="E513" s="212" t="s">
        <v>20</v>
      </c>
      <c r="F513" s="213" t="s">
        <v>645</v>
      </c>
      <c r="G513" s="211"/>
      <c r="H513" s="214">
        <v>0.39300000000000002</v>
      </c>
      <c r="I513" s="215"/>
      <c r="J513" s="211"/>
      <c r="K513" s="211"/>
      <c r="L513" s="216"/>
      <c r="M513" s="217"/>
      <c r="N513" s="218"/>
      <c r="O513" s="218"/>
      <c r="P513" s="218"/>
      <c r="Q513" s="218"/>
      <c r="R513" s="218"/>
      <c r="S513" s="218"/>
      <c r="T513" s="219"/>
      <c r="AT513" s="220" t="s">
        <v>224</v>
      </c>
      <c r="AU513" s="220" t="s">
        <v>81</v>
      </c>
      <c r="AV513" s="12" t="s">
        <v>81</v>
      </c>
      <c r="AW513" s="12" t="s">
        <v>37</v>
      </c>
      <c r="AX513" s="12" t="s">
        <v>73</v>
      </c>
      <c r="AY513" s="220" t="s">
        <v>214</v>
      </c>
    </row>
    <row r="514" spans="2:65" s="11" customFormat="1" x14ac:dyDescent="0.3">
      <c r="B514" s="199"/>
      <c r="C514" s="200"/>
      <c r="D514" s="197" t="s">
        <v>224</v>
      </c>
      <c r="E514" s="201" t="s">
        <v>20</v>
      </c>
      <c r="F514" s="202" t="s">
        <v>339</v>
      </c>
      <c r="G514" s="200"/>
      <c r="H514" s="203" t="s">
        <v>20</v>
      </c>
      <c r="I514" s="204"/>
      <c r="J514" s="200"/>
      <c r="K514" s="200"/>
      <c r="L514" s="205"/>
      <c r="M514" s="206"/>
      <c r="N514" s="207"/>
      <c r="O514" s="207"/>
      <c r="P514" s="207"/>
      <c r="Q514" s="207"/>
      <c r="R514" s="207"/>
      <c r="S514" s="207"/>
      <c r="T514" s="208"/>
      <c r="AT514" s="209" t="s">
        <v>224</v>
      </c>
      <c r="AU514" s="209" t="s">
        <v>81</v>
      </c>
      <c r="AV514" s="11" t="s">
        <v>22</v>
      </c>
      <c r="AW514" s="11" t="s">
        <v>37</v>
      </c>
      <c r="AX514" s="11" t="s">
        <v>73</v>
      </c>
      <c r="AY514" s="209" t="s">
        <v>214</v>
      </c>
    </row>
    <row r="515" spans="2:65" s="12" customFormat="1" x14ac:dyDescent="0.3">
      <c r="B515" s="210"/>
      <c r="C515" s="211"/>
      <c r="D515" s="197" t="s">
        <v>224</v>
      </c>
      <c r="E515" s="212" t="s">
        <v>20</v>
      </c>
      <c r="F515" s="213" t="s">
        <v>646</v>
      </c>
      <c r="G515" s="211"/>
      <c r="H515" s="214">
        <v>0.52</v>
      </c>
      <c r="I515" s="215"/>
      <c r="J515" s="211"/>
      <c r="K515" s="211"/>
      <c r="L515" s="216"/>
      <c r="M515" s="217"/>
      <c r="N515" s="218"/>
      <c r="O515" s="218"/>
      <c r="P515" s="218"/>
      <c r="Q515" s="218"/>
      <c r="R515" s="218"/>
      <c r="S515" s="218"/>
      <c r="T515" s="219"/>
      <c r="AT515" s="220" t="s">
        <v>224</v>
      </c>
      <c r="AU515" s="220" t="s">
        <v>81</v>
      </c>
      <c r="AV515" s="12" t="s">
        <v>81</v>
      </c>
      <c r="AW515" s="12" t="s">
        <v>37</v>
      </c>
      <c r="AX515" s="12" t="s">
        <v>73</v>
      </c>
      <c r="AY515" s="220" t="s">
        <v>214</v>
      </c>
    </row>
    <row r="516" spans="2:65" s="13" customFormat="1" x14ac:dyDescent="0.3">
      <c r="B516" s="221"/>
      <c r="C516" s="222"/>
      <c r="D516" s="223" t="s">
        <v>224</v>
      </c>
      <c r="E516" s="224" t="s">
        <v>20</v>
      </c>
      <c r="F516" s="225" t="s">
        <v>228</v>
      </c>
      <c r="G516" s="222"/>
      <c r="H516" s="226">
        <v>2.2229999999999999</v>
      </c>
      <c r="I516" s="227"/>
      <c r="J516" s="222"/>
      <c r="K516" s="222"/>
      <c r="L516" s="228"/>
      <c r="M516" s="229"/>
      <c r="N516" s="230"/>
      <c r="O516" s="230"/>
      <c r="P516" s="230"/>
      <c r="Q516" s="230"/>
      <c r="R516" s="230"/>
      <c r="S516" s="230"/>
      <c r="T516" s="231"/>
      <c r="AT516" s="232" t="s">
        <v>224</v>
      </c>
      <c r="AU516" s="232" t="s">
        <v>81</v>
      </c>
      <c r="AV516" s="13" t="s">
        <v>220</v>
      </c>
      <c r="AW516" s="13" t="s">
        <v>37</v>
      </c>
      <c r="AX516" s="13" t="s">
        <v>22</v>
      </c>
      <c r="AY516" s="232" t="s">
        <v>214</v>
      </c>
    </row>
    <row r="517" spans="2:65" s="1" customFormat="1" ht="22.5" customHeight="1" x14ac:dyDescent="0.3">
      <c r="B517" s="35"/>
      <c r="C517" s="185" t="s">
        <v>647</v>
      </c>
      <c r="D517" s="185" t="s">
        <v>216</v>
      </c>
      <c r="E517" s="186" t="s">
        <v>648</v>
      </c>
      <c r="F517" s="187" t="s">
        <v>649</v>
      </c>
      <c r="G517" s="188" t="s">
        <v>109</v>
      </c>
      <c r="H517" s="189">
        <v>12.484</v>
      </c>
      <c r="I517" s="190"/>
      <c r="J517" s="191">
        <f>ROUND(I517*H517,2)</f>
        <v>0</v>
      </c>
      <c r="K517" s="187" t="s">
        <v>219</v>
      </c>
      <c r="L517" s="55"/>
      <c r="M517" s="192" t="s">
        <v>20</v>
      </c>
      <c r="N517" s="193" t="s">
        <v>44</v>
      </c>
      <c r="O517" s="36"/>
      <c r="P517" s="194">
        <f>O517*H517</f>
        <v>0</v>
      </c>
      <c r="Q517" s="194">
        <v>0</v>
      </c>
      <c r="R517" s="194">
        <f>Q517*H517</f>
        <v>0</v>
      </c>
      <c r="S517" s="194">
        <v>0.11700000000000001</v>
      </c>
      <c r="T517" s="195">
        <f>S517*H517</f>
        <v>1.460628</v>
      </c>
      <c r="AR517" s="18" t="s">
        <v>220</v>
      </c>
      <c r="AT517" s="18" t="s">
        <v>216</v>
      </c>
      <c r="AU517" s="18" t="s">
        <v>81</v>
      </c>
      <c r="AY517" s="18" t="s">
        <v>214</v>
      </c>
      <c r="BE517" s="196">
        <f>IF(N517="základní",J517,0)</f>
        <v>0</v>
      </c>
      <c r="BF517" s="196">
        <f>IF(N517="snížená",J517,0)</f>
        <v>0</v>
      </c>
      <c r="BG517" s="196">
        <f>IF(N517="zákl. přenesená",J517,0)</f>
        <v>0</v>
      </c>
      <c r="BH517" s="196">
        <f>IF(N517="sníž. přenesená",J517,0)</f>
        <v>0</v>
      </c>
      <c r="BI517" s="196">
        <f>IF(N517="nulová",J517,0)</f>
        <v>0</v>
      </c>
      <c r="BJ517" s="18" t="s">
        <v>22</v>
      </c>
      <c r="BK517" s="196">
        <f>ROUND(I517*H517,2)</f>
        <v>0</v>
      </c>
      <c r="BL517" s="18" t="s">
        <v>220</v>
      </c>
      <c r="BM517" s="18" t="s">
        <v>650</v>
      </c>
    </row>
    <row r="518" spans="2:65" s="1" customFormat="1" ht="24" x14ac:dyDescent="0.3">
      <c r="B518" s="35"/>
      <c r="C518" s="57"/>
      <c r="D518" s="197" t="s">
        <v>222</v>
      </c>
      <c r="E518" s="57"/>
      <c r="F518" s="198" t="s">
        <v>651</v>
      </c>
      <c r="G518" s="57"/>
      <c r="H518" s="57"/>
      <c r="I518" s="155"/>
      <c r="J518" s="57"/>
      <c r="K518" s="57"/>
      <c r="L518" s="55"/>
      <c r="M518" s="72"/>
      <c r="N518" s="36"/>
      <c r="O518" s="36"/>
      <c r="P518" s="36"/>
      <c r="Q518" s="36"/>
      <c r="R518" s="36"/>
      <c r="S518" s="36"/>
      <c r="T518" s="73"/>
      <c r="AT518" s="18" t="s">
        <v>222</v>
      </c>
      <c r="AU518" s="18" t="s">
        <v>81</v>
      </c>
    </row>
    <row r="519" spans="2:65" s="11" customFormat="1" x14ac:dyDescent="0.3">
      <c r="B519" s="199"/>
      <c r="C519" s="200"/>
      <c r="D519" s="197" t="s">
        <v>224</v>
      </c>
      <c r="E519" s="201" t="s">
        <v>20</v>
      </c>
      <c r="F519" s="202" t="s">
        <v>652</v>
      </c>
      <c r="G519" s="200"/>
      <c r="H519" s="203" t="s">
        <v>20</v>
      </c>
      <c r="I519" s="204"/>
      <c r="J519" s="200"/>
      <c r="K519" s="200"/>
      <c r="L519" s="205"/>
      <c r="M519" s="206"/>
      <c r="N519" s="207"/>
      <c r="O519" s="207"/>
      <c r="P519" s="207"/>
      <c r="Q519" s="207"/>
      <c r="R519" s="207"/>
      <c r="S519" s="207"/>
      <c r="T519" s="208"/>
      <c r="AT519" s="209" t="s">
        <v>224</v>
      </c>
      <c r="AU519" s="209" t="s">
        <v>81</v>
      </c>
      <c r="AV519" s="11" t="s">
        <v>22</v>
      </c>
      <c r="AW519" s="11" t="s">
        <v>37</v>
      </c>
      <c r="AX519" s="11" t="s">
        <v>73</v>
      </c>
      <c r="AY519" s="209" t="s">
        <v>214</v>
      </c>
    </row>
    <row r="520" spans="2:65" s="12" customFormat="1" x14ac:dyDescent="0.3">
      <c r="B520" s="210"/>
      <c r="C520" s="211"/>
      <c r="D520" s="197" t="s">
        <v>224</v>
      </c>
      <c r="E520" s="212" t="s">
        <v>20</v>
      </c>
      <c r="F520" s="213" t="s">
        <v>653</v>
      </c>
      <c r="G520" s="211"/>
      <c r="H520" s="214">
        <v>2.5409999999999999</v>
      </c>
      <c r="I520" s="215"/>
      <c r="J520" s="211"/>
      <c r="K520" s="211"/>
      <c r="L520" s="216"/>
      <c r="M520" s="217"/>
      <c r="N520" s="218"/>
      <c r="O520" s="218"/>
      <c r="P520" s="218"/>
      <c r="Q520" s="218"/>
      <c r="R520" s="218"/>
      <c r="S520" s="218"/>
      <c r="T520" s="219"/>
      <c r="AT520" s="220" t="s">
        <v>224</v>
      </c>
      <c r="AU520" s="220" t="s">
        <v>81</v>
      </c>
      <c r="AV520" s="12" t="s">
        <v>81</v>
      </c>
      <c r="AW520" s="12" t="s">
        <v>37</v>
      </c>
      <c r="AX520" s="12" t="s">
        <v>73</v>
      </c>
      <c r="AY520" s="220" t="s">
        <v>214</v>
      </c>
    </row>
    <row r="521" spans="2:65" s="11" customFormat="1" x14ac:dyDescent="0.3">
      <c r="B521" s="199"/>
      <c r="C521" s="200"/>
      <c r="D521" s="197" t="s">
        <v>224</v>
      </c>
      <c r="E521" s="201" t="s">
        <v>20</v>
      </c>
      <c r="F521" s="202" t="s">
        <v>654</v>
      </c>
      <c r="G521" s="200"/>
      <c r="H521" s="203" t="s">
        <v>20</v>
      </c>
      <c r="I521" s="204"/>
      <c r="J521" s="200"/>
      <c r="K521" s="200"/>
      <c r="L521" s="205"/>
      <c r="M521" s="206"/>
      <c r="N521" s="207"/>
      <c r="O521" s="207"/>
      <c r="P521" s="207"/>
      <c r="Q521" s="207"/>
      <c r="R521" s="207"/>
      <c r="S521" s="207"/>
      <c r="T521" s="208"/>
      <c r="AT521" s="209" t="s">
        <v>224</v>
      </c>
      <c r="AU521" s="209" t="s">
        <v>81</v>
      </c>
      <c r="AV521" s="11" t="s">
        <v>22</v>
      </c>
      <c r="AW521" s="11" t="s">
        <v>37</v>
      </c>
      <c r="AX521" s="11" t="s">
        <v>73</v>
      </c>
      <c r="AY521" s="209" t="s">
        <v>214</v>
      </c>
    </row>
    <row r="522" spans="2:65" s="12" customFormat="1" x14ac:dyDescent="0.3">
      <c r="B522" s="210"/>
      <c r="C522" s="211"/>
      <c r="D522" s="197" t="s">
        <v>224</v>
      </c>
      <c r="E522" s="212" t="s">
        <v>20</v>
      </c>
      <c r="F522" s="213" t="s">
        <v>655</v>
      </c>
      <c r="G522" s="211"/>
      <c r="H522" s="214">
        <v>2.548</v>
      </c>
      <c r="I522" s="215"/>
      <c r="J522" s="211"/>
      <c r="K522" s="211"/>
      <c r="L522" s="216"/>
      <c r="M522" s="217"/>
      <c r="N522" s="218"/>
      <c r="O522" s="218"/>
      <c r="P522" s="218"/>
      <c r="Q522" s="218"/>
      <c r="R522" s="218"/>
      <c r="S522" s="218"/>
      <c r="T522" s="219"/>
      <c r="AT522" s="220" t="s">
        <v>224</v>
      </c>
      <c r="AU522" s="220" t="s">
        <v>81</v>
      </c>
      <c r="AV522" s="12" t="s">
        <v>81</v>
      </c>
      <c r="AW522" s="12" t="s">
        <v>37</v>
      </c>
      <c r="AX522" s="12" t="s">
        <v>73</v>
      </c>
      <c r="AY522" s="220" t="s">
        <v>214</v>
      </c>
    </row>
    <row r="523" spans="2:65" s="12" customFormat="1" x14ac:dyDescent="0.3">
      <c r="B523" s="210"/>
      <c r="C523" s="211"/>
      <c r="D523" s="197" t="s">
        <v>224</v>
      </c>
      <c r="E523" s="212" t="s">
        <v>20</v>
      </c>
      <c r="F523" s="213" t="s">
        <v>656</v>
      </c>
      <c r="G523" s="211"/>
      <c r="H523" s="214">
        <v>7.3949999999999996</v>
      </c>
      <c r="I523" s="215"/>
      <c r="J523" s="211"/>
      <c r="K523" s="211"/>
      <c r="L523" s="216"/>
      <c r="M523" s="217"/>
      <c r="N523" s="218"/>
      <c r="O523" s="218"/>
      <c r="P523" s="218"/>
      <c r="Q523" s="218"/>
      <c r="R523" s="218"/>
      <c r="S523" s="218"/>
      <c r="T523" s="219"/>
      <c r="AT523" s="220" t="s">
        <v>224</v>
      </c>
      <c r="AU523" s="220" t="s">
        <v>81</v>
      </c>
      <c r="AV523" s="12" t="s">
        <v>81</v>
      </c>
      <c r="AW523" s="12" t="s">
        <v>37</v>
      </c>
      <c r="AX523" s="12" t="s">
        <v>73</v>
      </c>
      <c r="AY523" s="220" t="s">
        <v>214</v>
      </c>
    </row>
    <row r="524" spans="2:65" s="13" customFormat="1" x14ac:dyDescent="0.3">
      <c r="B524" s="221"/>
      <c r="C524" s="222"/>
      <c r="D524" s="223" t="s">
        <v>224</v>
      </c>
      <c r="E524" s="224" t="s">
        <v>20</v>
      </c>
      <c r="F524" s="225" t="s">
        <v>228</v>
      </c>
      <c r="G524" s="222"/>
      <c r="H524" s="226">
        <v>12.484</v>
      </c>
      <c r="I524" s="227"/>
      <c r="J524" s="222"/>
      <c r="K524" s="222"/>
      <c r="L524" s="228"/>
      <c r="M524" s="229"/>
      <c r="N524" s="230"/>
      <c r="O524" s="230"/>
      <c r="P524" s="230"/>
      <c r="Q524" s="230"/>
      <c r="R524" s="230"/>
      <c r="S524" s="230"/>
      <c r="T524" s="231"/>
      <c r="AT524" s="232" t="s">
        <v>224</v>
      </c>
      <c r="AU524" s="232" t="s">
        <v>81</v>
      </c>
      <c r="AV524" s="13" t="s">
        <v>220</v>
      </c>
      <c r="AW524" s="13" t="s">
        <v>37</v>
      </c>
      <c r="AX524" s="13" t="s">
        <v>22</v>
      </c>
      <c r="AY524" s="232" t="s">
        <v>214</v>
      </c>
    </row>
    <row r="525" spans="2:65" s="1" customFormat="1" ht="22.5" customHeight="1" x14ac:dyDescent="0.3">
      <c r="B525" s="35"/>
      <c r="C525" s="185" t="s">
        <v>657</v>
      </c>
      <c r="D525" s="185" t="s">
        <v>216</v>
      </c>
      <c r="E525" s="186" t="s">
        <v>658</v>
      </c>
      <c r="F525" s="187" t="s">
        <v>659</v>
      </c>
      <c r="G525" s="188" t="s">
        <v>258</v>
      </c>
      <c r="H525" s="189">
        <v>9.3000000000000007</v>
      </c>
      <c r="I525" s="190"/>
      <c r="J525" s="191">
        <f>ROUND(I525*H525,2)</f>
        <v>0</v>
      </c>
      <c r="K525" s="187" t="s">
        <v>219</v>
      </c>
      <c r="L525" s="55"/>
      <c r="M525" s="192" t="s">
        <v>20</v>
      </c>
      <c r="N525" s="193" t="s">
        <v>44</v>
      </c>
      <c r="O525" s="36"/>
      <c r="P525" s="194">
        <f>O525*H525</f>
        <v>0</v>
      </c>
      <c r="Q525" s="194">
        <v>0</v>
      </c>
      <c r="R525" s="194">
        <f>Q525*H525</f>
        <v>0</v>
      </c>
      <c r="S525" s="194">
        <v>2.4</v>
      </c>
      <c r="T525" s="195">
        <f>S525*H525</f>
        <v>22.32</v>
      </c>
      <c r="AR525" s="18" t="s">
        <v>220</v>
      </c>
      <c r="AT525" s="18" t="s">
        <v>216</v>
      </c>
      <c r="AU525" s="18" t="s">
        <v>81</v>
      </c>
      <c r="AY525" s="18" t="s">
        <v>214</v>
      </c>
      <c r="BE525" s="196">
        <f>IF(N525="základní",J525,0)</f>
        <v>0</v>
      </c>
      <c r="BF525" s="196">
        <f>IF(N525="snížená",J525,0)</f>
        <v>0</v>
      </c>
      <c r="BG525" s="196">
        <f>IF(N525="zákl. přenesená",J525,0)</f>
        <v>0</v>
      </c>
      <c r="BH525" s="196">
        <f>IF(N525="sníž. přenesená",J525,0)</f>
        <v>0</v>
      </c>
      <c r="BI525" s="196">
        <f>IF(N525="nulová",J525,0)</f>
        <v>0</v>
      </c>
      <c r="BJ525" s="18" t="s">
        <v>22</v>
      </c>
      <c r="BK525" s="196">
        <f>ROUND(I525*H525,2)</f>
        <v>0</v>
      </c>
      <c r="BL525" s="18" t="s">
        <v>220</v>
      </c>
      <c r="BM525" s="18" t="s">
        <v>660</v>
      </c>
    </row>
    <row r="526" spans="2:65" s="1" customFormat="1" x14ac:dyDescent="0.3">
      <c r="B526" s="35"/>
      <c r="C526" s="57"/>
      <c r="D526" s="197" t="s">
        <v>222</v>
      </c>
      <c r="E526" s="57"/>
      <c r="F526" s="198" t="s">
        <v>661</v>
      </c>
      <c r="G526" s="57"/>
      <c r="H526" s="57"/>
      <c r="I526" s="155"/>
      <c r="J526" s="57"/>
      <c r="K526" s="57"/>
      <c r="L526" s="55"/>
      <c r="M526" s="72"/>
      <c r="N526" s="36"/>
      <c r="O526" s="36"/>
      <c r="P526" s="36"/>
      <c r="Q526" s="36"/>
      <c r="R526" s="36"/>
      <c r="S526" s="36"/>
      <c r="T526" s="73"/>
      <c r="AT526" s="18" t="s">
        <v>222</v>
      </c>
      <c r="AU526" s="18" t="s">
        <v>81</v>
      </c>
    </row>
    <row r="527" spans="2:65" s="11" customFormat="1" x14ac:dyDescent="0.3">
      <c r="B527" s="199"/>
      <c r="C527" s="200"/>
      <c r="D527" s="197" t="s">
        <v>224</v>
      </c>
      <c r="E527" s="201" t="s">
        <v>20</v>
      </c>
      <c r="F527" s="202" t="s">
        <v>261</v>
      </c>
      <c r="G527" s="200"/>
      <c r="H527" s="203" t="s">
        <v>20</v>
      </c>
      <c r="I527" s="204"/>
      <c r="J527" s="200"/>
      <c r="K527" s="200"/>
      <c r="L527" s="205"/>
      <c r="M527" s="206"/>
      <c r="N527" s="207"/>
      <c r="O527" s="207"/>
      <c r="P527" s="207"/>
      <c r="Q527" s="207"/>
      <c r="R527" s="207"/>
      <c r="S527" s="207"/>
      <c r="T527" s="208"/>
      <c r="AT527" s="209" t="s">
        <v>224</v>
      </c>
      <c r="AU527" s="209" t="s">
        <v>81</v>
      </c>
      <c r="AV527" s="11" t="s">
        <v>22</v>
      </c>
      <c r="AW527" s="11" t="s">
        <v>37</v>
      </c>
      <c r="AX527" s="11" t="s">
        <v>73</v>
      </c>
      <c r="AY527" s="209" t="s">
        <v>214</v>
      </c>
    </row>
    <row r="528" spans="2:65" s="12" customFormat="1" x14ac:dyDescent="0.3">
      <c r="B528" s="210"/>
      <c r="C528" s="211"/>
      <c r="D528" s="197" t="s">
        <v>224</v>
      </c>
      <c r="E528" s="212" t="s">
        <v>20</v>
      </c>
      <c r="F528" s="213" t="s">
        <v>662</v>
      </c>
      <c r="G528" s="211"/>
      <c r="H528" s="214">
        <v>9.3000000000000007</v>
      </c>
      <c r="I528" s="215"/>
      <c r="J528" s="211"/>
      <c r="K528" s="211"/>
      <c r="L528" s="216"/>
      <c r="M528" s="217"/>
      <c r="N528" s="218"/>
      <c r="O528" s="218"/>
      <c r="P528" s="218"/>
      <c r="Q528" s="218"/>
      <c r="R528" s="218"/>
      <c r="S528" s="218"/>
      <c r="T528" s="219"/>
      <c r="AT528" s="220" t="s">
        <v>224</v>
      </c>
      <c r="AU528" s="220" t="s">
        <v>81</v>
      </c>
      <c r="AV528" s="12" t="s">
        <v>81</v>
      </c>
      <c r="AW528" s="12" t="s">
        <v>37</v>
      </c>
      <c r="AX528" s="12" t="s">
        <v>73</v>
      </c>
      <c r="AY528" s="220" t="s">
        <v>214</v>
      </c>
    </row>
    <row r="529" spans="2:65" s="13" customFormat="1" x14ac:dyDescent="0.3">
      <c r="B529" s="221"/>
      <c r="C529" s="222"/>
      <c r="D529" s="223" t="s">
        <v>224</v>
      </c>
      <c r="E529" s="224" t="s">
        <v>20</v>
      </c>
      <c r="F529" s="225" t="s">
        <v>228</v>
      </c>
      <c r="G529" s="222"/>
      <c r="H529" s="226">
        <v>9.3000000000000007</v>
      </c>
      <c r="I529" s="227"/>
      <c r="J529" s="222"/>
      <c r="K529" s="222"/>
      <c r="L529" s="228"/>
      <c r="M529" s="229"/>
      <c r="N529" s="230"/>
      <c r="O529" s="230"/>
      <c r="P529" s="230"/>
      <c r="Q529" s="230"/>
      <c r="R529" s="230"/>
      <c r="S529" s="230"/>
      <c r="T529" s="231"/>
      <c r="AT529" s="232" t="s">
        <v>224</v>
      </c>
      <c r="AU529" s="232" t="s">
        <v>81</v>
      </c>
      <c r="AV529" s="13" t="s">
        <v>220</v>
      </c>
      <c r="AW529" s="13" t="s">
        <v>37</v>
      </c>
      <c r="AX529" s="13" t="s">
        <v>22</v>
      </c>
      <c r="AY529" s="232" t="s">
        <v>214</v>
      </c>
    </row>
    <row r="530" spans="2:65" s="1" customFormat="1" ht="22.5" customHeight="1" x14ac:dyDescent="0.3">
      <c r="B530" s="35"/>
      <c r="C530" s="185" t="s">
        <v>663</v>
      </c>
      <c r="D530" s="185" t="s">
        <v>216</v>
      </c>
      <c r="E530" s="186" t="s">
        <v>664</v>
      </c>
      <c r="F530" s="187" t="s">
        <v>665</v>
      </c>
      <c r="G530" s="188" t="s">
        <v>258</v>
      </c>
      <c r="H530" s="189">
        <v>1.39</v>
      </c>
      <c r="I530" s="190"/>
      <c r="J530" s="191">
        <f>ROUND(I530*H530,2)</f>
        <v>0</v>
      </c>
      <c r="K530" s="187" t="s">
        <v>219</v>
      </c>
      <c r="L530" s="55"/>
      <c r="M530" s="192" t="s">
        <v>20</v>
      </c>
      <c r="N530" s="193" t="s">
        <v>44</v>
      </c>
      <c r="O530" s="36"/>
      <c r="P530" s="194">
        <f>O530*H530</f>
        <v>0</v>
      </c>
      <c r="Q530" s="194">
        <v>0</v>
      </c>
      <c r="R530" s="194">
        <f>Q530*H530</f>
        <v>0</v>
      </c>
      <c r="S530" s="194">
        <v>2.1</v>
      </c>
      <c r="T530" s="195">
        <f>S530*H530</f>
        <v>2.919</v>
      </c>
      <c r="AR530" s="18" t="s">
        <v>220</v>
      </c>
      <c r="AT530" s="18" t="s">
        <v>216</v>
      </c>
      <c r="AU530" s="18" t="s">
        <v>81</v>
      </c>
      <c r="AY530" s="18" t="s">
        <v>214</v>
      </c>
      <c r="BE530" s="196">
        <f>IF(N530="základní",J530,0)</f>
        <v>0</v>
      </c>
      <c r="BF530" s="196">
        <f>IF(N530="snížená",J530,0)</f>
        <v>0</v>
      </c>
      <c r="BG530" s="196">
        <f>IF(N530="zákl. přenesená",J530,0)</f>
        <v>0</v>
      </c>
      <c r="BH530" s="196">
        <f>IF(N530="sníž. přenesená",J530,0)</f>
        <v>0</v>
      </c>
      <c r="BI530" s="196">
        <f>IF(N530="nulová",J530,0)</f>
        <v>0</v>
      </c>
      <c r="BJ530" s="18" t="s">
        <v>22</v>
      </c>
      <c r="BK530" s="196">
        <f>ROUND(I530*H530,2)</f>
        <v>0</v>
      </c>
      <c r="BL530" s="18" t="s">
        <v>220</v>
      </c>
      <c r="BM530" s="18" t="s">
        <v>666</v>
      </c>
    </row>
    <row r="531" spans="2:65" s="1" customFormat="1" ht="24" x14ac:dyDescent="0.3">
      <c r="B531" s="35"/>
      <c r="C531" s="57"/>
      <c r="D531" s="197" t="s">
        <v>222</v>
      </c>
      <c r="E531" s="57"/>
      <c r="F531" s="198" t="s">
        <v>667</v>
      </c>
      <c r="G531" s="57"/>
      <c r="H531" s="57"/>
      <c r="I531" s="155"/>
      <c r="J531" s="57"/>
      <c r="K531" s="57"/>
      <c r="L531" s="55"/>
      <c r="M531" s="72"/>
      <c r="N531" s="36"/>
      <c r="O531" s="36"/>
      <c r="P531" s="36"/>
      <c r="Q531" s="36"/>
      <c r="R531" s="36"/>
      <c r="S531" s="36"/>
      <c r="T531" s="73"/>
      <c r="AT531" s="18" t="s">
        <v>222</v>
      </c>
      <c r="AU531" s="18" t="s">
        <v>81</v>
      </c>
    </row>
    <row r="532" spans="2:65" s="11" customFormat="1" x14ac:dyDescent="0.3">
      <c r="B532" s="199"/>
      <c r="C532" s="200"/>
      <c r="D532" s="197" t="s">
        <v>224</v>
      </c>
      <c r="E532" s="201" t="s">
        <v>20</v>
      </c>
      <c r="F532" s="202" t="s">
        <v>652</v>
      </c>
      <c r="G532" s="200"/>
      <c r="H532" s="203" t="s">
        <v>20</v>
      </c>
      <c r="I532" s="204"/>
      <c r="J532" s="200"/>
      <c r="K532" s="200"/>
      <c r="L532" s="205"/>
      <c r="M532" s="206"/>
      <c r="N532" s="207"/>
      <c r="O532" s="207"/>
      <c r="P532" s="207"/>
      <c r="Q532" s="207"/>
      <c r="R532" s="207"/>
      <c r="S532" s="207"/>
      <c r="T532" s="208"/>
      <c r="AT532" s="209" t="s">
        <v>224</v>
      </c>
      <c r="AU532" s="209" t="s">
        <v>81</v>
      </c>
      <c r="AV532" s="11" t="s">
        <v>22</v>
      </c>
      <c r="AW532" s="11" t="s">
        <v>37</v>
      </c>
      <c r="AX532" s="11" t="s">
        <v>73</v>
      </c>
      <c r="AY532" s="209" t="s">
        <v>214</v>
      </c>
    </row>
    <row r="533" spans="2:65" s="11" customFormat="1" x14ac:dyDescent="0.3">
      <c r="B533" s="199"/>
      <c r="C533" s="200"/>
      <c r="D533" s="197" t="s">
        <v>224</v>
      </c>
      <c r="E533" s="201" t="s">
        <v>20</v>
      </c>
      <c r="F533" s="202" t="s">
        <v>668</v>
      </c>
      <c r="G533" s="200"/>
      <c r="H533" s="203" t="s">
        <v>20</v>
      </c>
      <c r="I533" s="204"/>
      <c r="J533" s="200"/>
      <c r="K533" s="200"/>
      <c r="L533" s="205"/>
      <c r="M533" s="206"/>
      <c r="N533" s="207"/>
      <c r="O533" s="207"/>
      <c r="P533" s="207"/>
      <c r="Q533" s="207"/>
      <c r="R533" s="207"/>
      <c r="S533" s="207"/>
      <c r="T533" s="208"/>
      <c r="AT533" s="209" t="s">
        <v>224</v>
      </c>
      <c r="AU533" s="209" t="s">
        <v>81</v>
      </c>
      <c r="AV533" s="11" t="s">
        <v>22</v>
      </c>
      <c r="AW533" s="11" t="s">
        <v>37</v>
      </c>
      <c r="AX533" s="11" t="s">
        <v>73</v>
      </c>
      <c r="AY533" s="209" t="s">
        <v>214</v>
      </c>
    </row>
    <row r="534" spans="2:65" s="12" customFormat="1" x14ac:dyDescent="0.3">
      <c r="B534" s="210"/>
      <c r="C534" s="211"/>
      <c r="D534" s="197" t="s">
        <v>224</v>
      </c>
      <c r="E534" s="212" t="s">
        <v>20</v>
      </c>
      <c r="F534" s="213" t="s">
        <v>669</v>
      </c>
      <c r="G534" s="211"/>
      <c r="H534" s="214">
        <v>0.22700000000000001</v>
      </c>
      <c r="I534" s="215"/>
      <c r="J534" s="211"/>
      <c r="K534" s="211"/>
      <c r="L534" s="216"/>
      <c r="M534" s="217"/>
      <c r="N534" s="218"/>
      <c r="O534" s="218"/>
      <c r="P534" s="218"/>
      <c r="Q534" s="218"/>
      <c r="R534" s="218"/>
      <c r="S534" s="218"/>
      <c r="T534" s="219"/>
      <c r="AT534" s="220" t="s">
        <v>224</v>
      </c>
      <c r="AU534" s="220" t="s">
        <v>81</v>
      </c>
      <c r="AV534" s="12" t="s">
        <v>81</v>
      </c>
      <c r="AW534" s="12" t="s">
        <v>37</v>
      </c>
      <c r="AX534" s="12" t="s">
        <v>73</v>
      </c>
      <c r="AY534" s="220" t="s">
        <v>214</v>
      </c>
    </row>
    <row r="535" spans="2:65" s="12" customFormat="1" x14ac:dyDescent="0.3">
      <c r="B535" s="210"/>
      <c r="C535" s="211"/>
      <c r="D535" s="197" t="s">
        <v>224</v>
      </c>
      <c r="E535" s="212" t="s">
        <v>20</v>
      </c>
      <c r="F535" s="213" t="s">
        <v>670</v>
      </c>
      <c r="G535" s="211"/>
      <c r="H535" s="214">
        <v>9.5000000000000001E-2</v>
      </c>
      <c r="I535" s="215"/>
      <c r="J535" s="211"/>
      <c r="K535" s="211"/>
      <c r="L535" s="216"/>
      <c r="M535" s="217"/>
      <c r="N535" s="218"/>
      <c r="O535" s="218"/>
      <c r="P535" s="218"/>
      <c r="Q535" s="218"/>
      <c r="R535" s="218"/>
      <c r="S535" s="218"/>
      <c r="T535" s="219"/>
      <c r="AT535" s="220" t="s">
        <v>224</v>
      </c>
      <c r="AU535" s="220" t="s">
        <v>81</v>
      </c>
      <c r="AV535" s="12" t="s">
        <v>81</v>
      </c>
      <c r="AW535" s="12" t="s">
        <v>37</v>
      </c>
      <c r="AX535" s="12" t="s">
        <v>73</v>
      </c>
      <c r="AY535" s="220" t="s">
        <v>214</v>
      </c>
    </row>
    <row r="536" spans="2:65" s="12" customFormat="1" x14ac:dyDescent="0.3">
      <c r="B536" s="210"/>
      <c r="C536" s="211"/>
      <c r="D536" s="197" t="s">
        <v>224</v>
      </c>
      <c r="E536" s="212" t="s">
        <v>20</v>
      </c>
      <c r="F536" s="213" t="s">
        <v>671</v>
      </c>
      <c r="G536" s="211"/>
      <c r="H536" s="214">
        <v>0.34</v>
      </c>
      <c r="I536" s="215"/>
      <c r="J536" s="211"/>
      <c r="K536" s="211"/>
      <c r="L536" s="216"/>
      <c r="M536" s="217"/>
      <c r="N536" s="218"/>
      <c r="O536" s="218"/>
      <c r="P536" s="218"/>
      <c r="Q536" s="218"/>
      <c r="R536" s="218"/>
      <c r="S536" s="218"/>
      <c r="T536" s="219"/>
      <c r="AT536" s="220" t="s">
        <v>224</v>
      </c>
      <c r="AU536" s="220" t="s">
        <v>81</v>
      </c>
      <c r="AV536" s="12" t="s">
        <v>81</v>
      </c>
      <c r="AW536" s="12" t="s">
        <v>37</v>
      </c>
      <c r="AX536" s="12" t="s">
        <v>73</v>
      </c>
      <c r="AY536" s="220" t="s">
        <v>214</v>
      </c>
    </row>
    <row r="537" spans="2:65" s="12" customFormat="1" x14ac:dyDescent="0.3">
      <c r="B537" s="210"/>
      <c r="C537" s="211"/>
      <c r="D537" s="197" t="s">
        <v>224</v>
      </c>
      <c r="E537" s="212" t="s">
        <v>20</v>
      </c>
      <c r="F537" s="213" t="s">
        <v>672</v>
      </c>
      <c r="G537" s="211"/>
      <c r="H537" s="214">
        <v>0.72799999999999998</v>
      </c>
      <c r="I537" s="215"/>
      <c r="J537" s="211"/>
      <c r="K537" s="211"/>
      <c r="L537" s="216"/>
      <c r="M537" s="217"/>
      <c r="N537" s="218"/>
      <c r="O537" s="218"/>
      <c r="P537" s="218"/>
      <c r="Q537" s="218"/>
      <c r="R537" s="218"/>
      <c r="S537" s="218"/>
      <c r="T537" s="219"/>
      <c r="AT537" s="220" t="s">
        <v>224</v>
      </c>
      <c r="AU537" s="220" t="s">
        <v>81</v>
      </c>
      <c r="AV537" s="12" t="s">
        <v>81</v>
      </c>
      <c r="AW537" s="12" t="s">
        <v>37</v>
      </c>
      <c r="AX537" s="12" t="s">
        <v>73</v>
      </c>
      <c r="AY537" s="220" t="s">
        <v>214</v>
      </c>
    </row>
    <row r="538" spans="2:65" s="13" customFormat="1" x14ac:dyDescent="0.3">
      <c r="B538" s="221"/>
      <c r="C538" s="222"/>
      <c r="D538" s="223" t="s">
        <v>224</v>
      </c>
      <c r="E538" s="224" t="s">
        <v>20</v>
      </c>
      <c r="F538" s="225" t="s">
        <v>228</v>
      </c>
      <c r="G538" s="222"/>
      <c r="H538" s="226">
        <v>1.39</v>
      </c>
      <c r="I538" s="227"/>
      <c r="J538" s="222"/>
      <c r="K538" s="222"/>
      <c r="L538" s="228"/>
      <c r="M538" s="229"/>
      <c r="N538" s="230"/>
      <c r="O538" s="230"/>
      <c r="P538" s="230"/>
      <c r="Q538" s="230"/>
      <c r="R538" s="230"/>
      <c r="S538" s="230"/>
      <c r="T538" s="231"/>
      <c r="AT538" s="232" t="s">
        <v>224</v>
      </c>
      <c r="AU538" s="232" t="s">
        <v>81</v>
      </c>
      <c r="AV538" s="13" t="s">
        <v>220</v>
      </c>
      <c r="AW538" s="13" t="s">
        <v>37</v>
      </c>
      <c r="AX538" s="13" t="s">
        <v>22</v>
      </c>
      <c r="AY538" s="232" t="s">
        <v>214</v>
      </c>
    </row>
    <row r="539" spans="2:65" s="1" customFormat="1" ht="31.5" customHeight="1" x14ac:dyDescent="0.3">
      <c r="B539" s="35"/>
      <c r="C539" s="185" t="s">
        <v>673</v>
      </c>
      <c r="D539" s="185" t="s">
        <v>216</v>
      </c>
      <c r="E539" s="186" t="s">
        <v>674</v>
      </c>
      <c r="F539" s="187" t="s">
        <v>675</v>
      </c>
      <c r="G539" s="188" t="s">
        <v>258</v>
      </c>
      <c r="H539" s="189">
        <v>0.99299999999999999</v>
      </c>
      <c r="I539" s="190"/>
      <c r="J539" s="191">
        <f>ROUND(I539*H539,2)</f>
        <v>0</v>
      </c>
      <c r="K539" s="187" t="s">
        <v>219</v>
      </c>
      <c r="L539" s="55"/>
      <c r="M539" s="192" t="s">
        <v>20</v>
      </c>
      <c r="N539" s="193" t="s">
        <v>44</v>
      </c>
      <c r="O539" s="36"/>
      <c r="P539" s="194">
        <f>O539*H539</f>
        <v>0</v>
      </c>
      <c r="Q539" s="194">
        <v>0</v>
      </c>
      <c r="R539" s="194">
        <f>Q539*H539</f>
        <v>0</v>
      </c>
      <c r="S539" s="194">
        <v>2.2000000000000002</v>
      </c>
      <c r="T539" s="195">
        <f>S539*H539</f>
        <v>2.1846000000000001</v>
      </c>
      <c r="AR539" s="18" t="s">
        <v>220</v>
      </c>
      <c r="AT539" s="18" t="s">
        <v>216</v>
      </c>
      <c r="AU539" s="18" t="s">
        <v>81</v>
      </c>
      <c r="AY539" s="18" t="s">
        <v>214</v>
      </c>
      <c r="BE539" s="196">
        <f>IF(N539="základní",J539,0)</f>
        <v>0</v>
      </c>
      <c r="BF539" s="196">
        <f>IF(N539="snížená",J539,0)</f>
        <v>0</v>
      </c>
      <c r="BG539" s="196">
        <f>IF(N539="zákl. přenesená",J539,0)</f>
        <v>0</v>
      </c>
      <c r="BH539" s="196">
        <f>IF(N539="sníž. přenesená",J539,0)</f>
        <v>0</v>
      </c>
      <c r="BI539" s="196">
        <f>IF(N539="nulová",J539,0)</f>
        <v>0</v>
      </c>
      <c r="BJ539" s="18" t="s">
        <v>22</v>
      </c>
      <c r="BK539" s="196">
        <f>ROUND(I539*H539,2)</f>
        <v>0</v>
      </c>
      <c r="BL539" s="18" t="s">
        <v>220</v>
      </c>
      <c r="BM539" s="18" t="s">
        <v>676</v>
      </c>
    </row>
    <row r="540" spans="2:65" s="1" customFormat="1" x14ac:dyDescent="0.3">
      <c r="B540" s="35"/>
      <c r="C540" s="57"/>
      <c r="D540" s="197" t="s">
        <v>222</v>
      </c>
      <c r="E540" s="57"/>
      <c r="F540" s="198" t="s">
        <v>677</v>
      </c>
      <c r="G540" s="57"/>
      <c r="H540" s="57"/>
      <c r="I540" s="155"/>
      <c r="J540" s="57"/>
      <c r="K540" s="57"/>
      <c r="L540" s="55"/>
      <c r="M540" s="72"/>
      <c r="N540" s="36"/>
      <c r="O540" s="36"/>
      <c r="P540" s="36"/>
      <c r="Q540" s="36"/>
      <c r="R540" s="36"/>
      <c r="S540" s="36"/>
      <c r="T540" s="73"/>
      <c r="AT540" s="18" t="s">
        <v>222</v>
      </c>
      <c r="AU540" s="18" t="s">
        <v>81</v>
      </c>
    </row>
    <row r="541" spans="2:65" s="11" customFormat="1" x14ac:dyDescent="0.3">
      <c r="B541" s="199"/>
      <c r="C541" s="200"/>
      <c r="D541" s="197" t="s">
        <v>224</v>
      </c>
      <c r="E541" s="201" t="s">
        <v>20</v>
      </c>
      <c r="F541" s="202" t="s">
        <v>652</v>
      </c>
      <c r="G541" s="200"/>
      <c r="H541" s="203" t="s">
        <v>20</v>
      </c>
      <c r="I541" s="204"/>
      <c r="J541" s="200"/>
      <c r="K541" s="200"/>
      <c r="L541" s="205"/>
      <c r="M541" s="206"/>
      <c r="N541" s="207"/>
      <c r="O541" s="207"/>
      <c r="P541" s="207"/>
      <c r="Q541" s="207"/>
      <c r="R541" s="207"/>
      <c r="S541" s="207"/>
      <c r="T541" s="208"/>
      <c r="AT541" s="209" t="s">
        <v>224</v>
      </c>
      <c r="AU541" s="209" t="s">
        <v>81</v>
      </c>
      <c r="AV541" s="11" t="s">
        <v>22</v>
      </c>
      <c r="AW541" s="11" t="s">
        <v>37</v>
      </c>
      <c r="AX541" s="11" t="s">
        <v>73</v>
      </c>
      <c r="AY541" s="209" t="s">
        <v>214</v>
      </c>
    </row>
    <row r="542" spans="2:65" s="11" customFormat="1" x14ac:dyDescent="0.3">
      <c r="B542" s="199"/>
      <c r="C542" s="200"/>
      <c r="D542" s="197" t="s">
        <v>224</v>
      </c>
      <c r="E542" s="201" t="s">
        <v>20</v>
      </c>
      <c r="F542" s="202" t="s">
        <v>678</v>
      </c>
      <c r="G542" s="200"/>
      <c r="H542" s="203" t="s">
        <v>20</v>
      </c>
      <c r="I542" s="204"/>
      <c r="J542" s="200"/>
      <c r="K542" s="200"/>
      <c r="L542" s="205"/>
      <c r="M542" s="206"/>
      <c r="N542" s="207"/>
      <c r="O542" s="207"/>
      <c r="P542" s="207"/>
      <c r="Q542" s="207"/>
      <c r="R542" s="207"/>
      <c r="S542" s="207"/>
      <c r="T542" s="208"/>
      <c r="AT542" s="209" t="s">
        <v>224</v>
      </c>
      <c r="AU542" s="209" t="s">
        <v>81</v>
      </c>
      <c r="AV542" s="11" t="s">
        <v>22</v>
      </c>
      <c r="AW542" s="11" t="s">
        <v>37</v>
      </c>
      <c r="AX542" s="11" t="s">
        <v>73</v>
      </c>
      <c r="AY542" s="209" t="s">
        <v>214</v>
      </c>
    </row>
    <row r="543" spans="2:65" s="12" customFormat="1" x14ac:dyDescent="0.3">
      <c r="B543" s="210"/>
      <c r="C543" s="211"/>
      <c r="D543" s="197" t="s">
        <v>224</v>
      </c>
      <c r="E543" s="212" t="s">
        <v>20</v>
      </c>
      <c r="F543" s="213" t="s">
        <v>679</v>
      </c>
      <c r="G543" s="211"/>
      <c r="H543" s="214">
        <v>0.16200000000000001</v>
      </c>
      <c r="I543" s="215"/>
      <c r="J543" s="211"/>
      <c r="K543" s="211"/>
      <c r="L543" s="216"/>
      <c r="M543" s="217"/>
      <c r="N543" s="218"/>
      <c r="O543" s="218"/>
      <c r="P543" s="218"/>
      <c r="Q543" s="218"/>
      <c r="R543" s="218"/>
      <c r="S543" s="218"/>
      <c r="T543" s="219"/>
      <c r="AT543" s="220" t="s">
        <v>224</v>
      </c>
      <c r="AU543" s="220" t="s">
        <v>81</v>
      </c>
      <c r="AV543" s="12" t="s">
        <v>81</v>
      </c>
      <c r="AW543" s="12" t="s">
        <v>37</v>
      </c>
      <c r="AX543" s="12" t="s">
        <v>73</v>
      </c>
      <c r="AY543" s="220" t="s">
        <v>214</v>
      </c>
    </row>
    <row r="544" spans="2:65" s="12" customFormat="1" x14ac:dyDescent="0.3">
      <c r="B544" s="210"/>
      <c r="C544" s="211"/>
      <c r="D544" s="197" t="s">
        <v>224</v>
      </c>
      <c r="E544" s="212" t="s">
        <v>20</v>
      </c>
      <c r="F544" s="213" t="s">
        <v>680</v>
      </c>
      <c r="G544" s="211"/>
      <c r="H544" s="214">
        <v>6.8000000000000005E-2</v>
      </c>
      <c r="I544" s="215"/>
      <c r="J544" s="211"/>
      <c r="K544" s="211"/>
      <c r="L544" s="216"/>
      <c r="M544" s="217"/>
      <c r="N544" s="218"/>
      <c r="O544" s="218"/>
      <c r="P544" s="218"/>
      <c r="Q544" s="218"/>
      <c r="R544" s="218"/>
      <c r="S544" s="218"/>
      <c r="T544" s="219"/>
      <c r="AT544" s="220" t="s">
        <v>224</v>
      </c>
      <c r="AU544" s="220" t="s">
        <v>81</v>
      </c>
      <c r="AV544" s="12" t="s">
        <v>81</v>
      </c>
      <c r="AW544" s="12" t="s">
        <v>37</v>
      </c>
      <c r="AX544" s="12" t="s">
        <v>73</v>
      </c>
      <c r="AY544" s="220" t="s">
        <v>214</v>
      </c>
    </row>
    <row r="545" spans="2:65" s="12" customFormat="1" x14ac:dyDescent="0.3">
      <c r="B545" s="210"/>
      <c r="C545" s="211"/>
      <c r="D545" s="197" t="s">
        <v>224</v>
      </c>
      <c r="E545" s="212" t="s">
        <v>20</v>
      </c>
      <c r="F545" s="213" t="s">
        <v>681</v>
      </c>
      <c r="G545" s="211"/>
      <c r="H545" s="214">
        <v>0.24299999999999999</v>
      </c>
      <c r="I545" s="215"/>
      <c r="J545" s="211"/>
      <c r="K545" s="211"/>
      <c r="L545" s="216"/>
      <c r="M545" s="217"/>
      <c r="N545" s="218"/>
      <c r="O545" s="218"/>
      <c r="P545" s="218"/>
      <c r="Q545" s="218"/>
      <c r="R545" s="218"/>
      <c r="S545" s="218"/>
      <c r="T545" s="219"/>
      <c r="AT545" s="220" t="s">
        <v>224</v>
      </c>
      <c r="AU545" s="220" t="s">
        <v>81</v>
      </c>
      <c r="AV545" s="12" t="s">
        <v>81</v>
      </c>
      <c r="AW545" s="12" t="s">
        <v>37</v>
      </c>
      <c r="AX545" s="12" t="s">
        <v>73</v>
      </c>
      <c r="AY545" s="220" t="s">
        <v>214</v>
      </c>
    </row>
    <row r="546" spans="2:65" s="12" customFormat="1" x14ac:dyDescent="0.3">
      <c r="B546" s="210"/>
      <c r="C546" s="211"/>
      <c r="D546" s="197" t="s">
        <v>224</v>
      </c>
      <c r="E546" s="212" t="s">
        <v>20</v>
      </c>
      <c r="F546" s="213" t="s">
        <v>682</v>
      </c>
      <c r="G546" s="211"/>
      <c r="H546" s="214">
        <v>0.52</v>
      </c>
      <c r="I546" s="215"/>
      <c r="J546" s="211"/>
      <c r="K546" s="211"/>
      <c r="L546" s="216"/>
      <c r="M546" s="217"/>
      <c r="N546" s="218"/>
      <c r="O546" s="218"/>
      <c r="P546" s="218"/>
      <c r="Q546" s="218"/>
      <c r="R546" s="218"/>
      <c r="S546" s="218"/>
      <c r="T546" s="219"/>
      <c r="AT546" s="220" t="s">
        <v>224</v>
      </c>
      <c r="AU546" s="220" t="s">
        <v>81</v>
      </c>
      <c r="AV546" s="12" t="s">
        <v>81</v>
      </c>
      <c r="AW546" s="12" t="s">
        <v>37</v>
      </c>
      <c r="AX546" s="12" t="s">
        <v>73</v>
      </c>
      <c r="AY546" s="220" t="s">
        <v>214</v>
      </c>
    </row>
    <row r="547" spans="2:65" s="13" customFormat="1" x14ac:dyDescent="0.3">
      <c r="B547" s="221"/>
      <c r="C547" s="222"/>
      <c r="D547" s="223" t="s">
        <v>224</v>
      </c>
      <c r="E547" s="224" t="s">
        <v>103</v>
      </c>
      <c r="F547" s="225" t="s">
        <v>228</v>
      </c>
      <c r="G547" s="222"/>
      <c r="H547" s="226">
        <v>0.99299999999999999</v>
      </c>
      <c r="I547" s="227"/>
      <c r="J547" s="222"/>
      <c r="K547" s="222"/>
      <c r="L547" s="228"/>
      <c r="M547" s="229"/>
      <c r="N547" s="230"/>
      <c r="O547" s="230"/>
      <c r="P547" s="230"/>
      <c r="Q547" s="230"/>
      <c r="R547" s="230"/>
      <c r="S547" s="230"/>
      <c r="T547" s="231"/>
      <c r="AT547" s="232" t="s">
        <v>224</v>
      </c>
      <c r="AU547" s="232" t="s">
        <v>81</v>
      </c>
      <c r="AV547" s="13" t="s">
        <v>220</v>
      </c>
      <c r="AW547" s="13" t="s">
        <v>37</v>
      </c>
      <c r="AX547" s="13" t="s">
        <v>22</v>
      </c>
      <c r="AY547" s="232" t="s">
        <v>214</v>
      </c>
    </row>
    <row r="548" spans="2:65" s="1" customFormat="1" ht="31.5" customHeight="1" x14ac:dyDescent="0.3">
      <c r="B548" s="35"/>
      <c r="C548" s="185" t="s">
        <v>683</v>
      </c>
      <c r="D548" s="185" t="s">
        <v>216</v>
      </c>
      <c r="E548" s="186" t="s">
        <v>684</v>
      </c>
      <c r="F548" s="187" t="s">
        <v>685</v>
      </c>
      <c r="G548" s="188" t="s">
        <v>258</v>
      </c>
      <c r="H548" s="189">
        <v>0.99299999999999999</v>
      </c>
      <c r="I548" s="190"/>
      <c r="J548" s="191">
        <f>ROUND(I548*H548,2)</f>
        <v>0</v>
      </c>
      <c r="K548" s="187" t="s">
        <v>219</v>
      </c>
      <c r="L548" s="55"/>
      <c r="M548" s="192" t="s">
        <v>20</v>
      </c>
      <c r="N548" s="193" t="s">
        <v>44</v>
      </c>
      <c r="O548" s="36"/>
      <c r="P548" s="194">
        <f>O548*H548</f>
        <v>0</v>
      </c>
      <c r="Q548" s="194">
        <v>0</v>
      </c>
      <c r="R548" s="194">
        <f>Q548*H548</f>
        <v>0</v>
      </c>
      <c r="S548" s="194">
        <v>4.3999999999999997E-2</v>
      </c>
      <c r="T548" s="195">
        <f>S548*H548</f>
        <v>4.3691999999999995E-2</v>
      </c>
      <c r="AR548" s="18" t="s">
        <v>220</v>
      </c>
      <c r="AT548" s="18" t="s">
        <v>216</v>
      </c>
      <c r="AU548" s="18" t="s">
        <v>81</v>
      </c>
      <c r="AY548" s="18" t="s">
        <v>214</v>
      </c>
      <c r="BE548" s="196">
        <f>IF(N548="základní",J548,0)</f>
        <v>0</v>
      </c>
      <c r="BF548" s="196">
        <f>IF(N548="snížená",J548,0)</f>
        <v>0</v>
      </c>
      <c r="BG548" s="196">
        <f>IF(N548="zákl. přenesená",J548,0)</f>
        <v>0</v>
      </c>
      <c r="BH548" s="196">
        <f>IF(N548="sníž. přenesená",J548,0)</f>
        <v>0</v>
      </c>
      <c r="BI548" s="196">
        <f>IF(N548="nulová",J548,0)</f>
        <v>0</v>
      </c>
      <c r="BJ548" s="18" t="s">
        <v>22</v>
      </c>
      <c r="BK548" s="196">
        <f>ROUND(I548*H548,2)</f>
        <v>0</v>
      </c>
      <c r="BL548" s="18" t="s">
        <v>220</v>
      </c>
      <c r="BM548" s="18" t="s">
        <v>686</v>
      </c>
    </row>
    <row r="549" spans="2:65" s="1" customFormat="1" ht="24" x14ac:dyDescent="0.3">
      <c r="B549" s="35"/>
      <c r="C549" s="57"/>
      <c r="D549" s="197" t="s">
        <v>222</v>
      </c>
      <c r="E549" s="57"/>
      <c r="F549" s="198" t="s">
        <v>687</v>
      </c>
      <c r="G549" s="57"/>
      <c r="H549" s="57"/>
      <c r="I549" s="155"/>
      <c r="J549" s="57"/>
      <c r="K549" s="57"/>
      <c r="L549" s="55"/>
      <c r="M549" s="72"/>
      <c r="N549" s="36"/>
      <c r="O549" s="36"/>
      <c r="P549" s="36"/>
      <c r="Q549" s="36"/>
      <c r="R549" s="36"/>
      <c r="S549" s="36"/>
      <c r="T549" s="73"/>
      <c r="AT549" s="18" t="s">
        <v>222</v>
      </c>
      <c r="AU549" s="18" t="s">
        <v>81</v>
      </c>
    </row>
    <row r="550" spans="2:65" s="12" customFormat="1" x14ac:dyDescent="0.3">
      <c r="B550" s="210"/>
      <c r="C550" s="211"/>
      <c r="D550" s="197" t="s">
        <v>224</v>
      </c>
      <c r="E550" s="212" t="s">
        <v>20</v>
      </c>
      <c r="F550" s="213" t="s">
        <v>103</v>
      </c>
      <c r="G550" s="211"/>
      <c r="H550" s="214">
        <v>0.99299999999999999</v>
      </c>
      <c r="I550" s="215"/>
      <c r="J550" s="211"/>
      <c r="K550" s="211"/>
      <c r="L550" s="216"/>
      <c r="M550" s="217"/>
      <c r="N550" s="218"/>
      <c r="O550" s="218"/>
      <c r="P550" s="218"/>
      <c r="Q550" s="218"/>
      <c r="R550" s="218"/>
      <c r="S550" s="218"/>
      <c r="T550" s="219"/>
      <c r="AT550" s="220" t="s">
        <v>224</v>
      </c>
      <c r="AU550" s="220" t="s">
        <v>81</v>
      </c>
      <c r="AV550" s="12" t="s">
        <v>81</v>
      </c>
      <c r="AW550" s="12" t="s">
        <v>37</v>
      </c>
      <c r="AX550" s="12" t="s">
        <v>73</v>
      </c>
      <c r="AY550" s="220" t="s">
        <v>214</v>
      </c>
    </row>
    <row r="551" spans="2:65" s="13" customFormat="1" x14ac:dyDescent="0.3">
      <c r="B551" s="221"/>
      <c r="C551" s="222"/>
      <c r="D551" s="223" t="s">
        <v>224</v>
      </c>
      <c r="E551" s="224" t="s">
        <v>20</v>
      </c>
      <c r="F551" s="225" t="s">
        <v>228</v>
      </c>
      <c r="G551" s="222"/>
      <c r="H551" s="226">
        <v>0.99299999999999999</v>
      </c>
      <c r="I551" s="227"/>
      <c r="J551" s="222"/>
      <c r="K551" s="222"/>
      <c r="L551" s="228"/>
      <c r="M551" s="229"/>
      <c r="N551" s="230"/>
      <c r="O551" s="230"/>
      <c r="P551" s="230"/>
      <c r="Q551" s="230"/>
      <c r="R551" s="230"/>
      <c r="S551" s="230"/>
      <c r="T551" s="231"/>
      <c r="AT551" s="232" t="s">
        <v>224</v>
      </c>
      <c r="AU551" s="232" t="s">
        <v>81</v>
      </c>
      <c r="AV551" s="13" t="s">
        <v>220</v>
      </c>
      <c r="AW551" s="13" t="s">
        <v>37</v>
      </c>
      <c r="AX551" s="13" t="s">
        <v>22</v>
      </c>
      <c r="AY551" s="232" t="s">
        <v>214</v>
      </c>
    </row>
    <row r="552" spans="2:65" s="1" customFormat="1" ht="22.5" customHeight="1" x14ac:dyDescent="0.3">
      <c r="B552" s="35"/>
      <c r="C552" s="185" t="s">
        <v>688</v>
      </c>
      <c r="D552" s="185" t="s">
        <v>216</v>
      </c>
      <c r="E552" s="186" t="s">
        <v>689</v>
      </c>
      <c r="F552" s="187" t="s">
        <v>690</v>
      </c>
      <c r="G552" s="188" t="s">
        <v>109</v>
      </c>
      <c r="H552" s="189">
        <v>11.736000000000001</v>
      </c>
      <c r="I552" s="190"/>
      <c r="J552" s="191">
        <f>ROUND(I552*H552,2)</f>
        <v>0</v>
      </c>
      <c r="K552" s="187" t="s">
        <v>219</v>
      </c>
      <c r="L552" s="55"/>
      <c r="M552" s="192" t="s">
        <v>20</v>
      </c>
      <c r="N552" s="193" t="s">
        <v>44</v>
      </c>
      <c r="O552" s="36"/>
      <c r="P552" s="194">
        <f>O552*H552</f>
        <v>0</v>
      </c>
      <c r="Q552" s="194">
        <v>0</v>
      </c>
      <c r="R552" s="194">
        <f>Q552*H552</f>
        <v>0</v>
      </c>
      <c r="S552" s="194">
        <v>3.4000000000000002E-2</v>
      </c>
      <c r="T552" s="195">
        <f>S552*H552</f>
        <v>0.39902400000000005</v>
      </c>
      <c r="AR552" s="18" t="s">
        <v>220</v>
      </c>
      <c r="AT552" s="18" t="s">
        <v>216</v>
      </c>
      <c r="AU552" s="18" t="s">
        <v>81</v>
      </c>
      <c r="AY552" s="18" t="s">
        <v>214</v>
      </c>
      <c r="BE552" s="196">
        <f>IF(N552="základní",J552,0)</f>
        <v>0</v>
      </c>
      <c r="BF552" s="196">
        <f>IF(N552="snížená",J552,0)</f>
        <v>0</v>
      </c>
      <c r="BG552" s="196">
        <f>IF(N552="zákl. přenesená",J552,0)</f>
        <v>0</v>
      </c>
      <c r="BH552" s="196">
        <f>IF(N552="sníž. přenesená",J552,0)</f>
        <v>0</v>
      </c>
      <c r="BI552" s="196">
        <f>IF(N552="nulová",J552,0)</f>
        <v>0</v>
      </c>
      <c r="BJ552" s="18" t="s">
        <v>22</v>
      </c>
      <c r="BK552" s="196">
        <f>ROUND(I552*H552,2)</f>
        <v>0</v>
      </c>
      <c r="BL552" s="18" t="s">
        <v>220</v>
      </c>
      <c r="BM552" s="18" t="s">
        <v>691</v>
      </c>
    </row>
    <row r="553" spans="2:65" s="1" customFormat="1" ht="24" x14ac:dyDescent="0.3">
      <c r="B553" s="35"/>
      <c r="C553" s="57"/>
      <c r="D553" s="197" t="s">
        <v>222</v>
      </c>
      <c r="E553" s="57"/>
      <c r="F553" s="198" t="s">
        <v>692</v>
      </c>
      <c r="G553" s="57"/>
      <c r="H553" s="57"/>
      <c r="I553" s="155"/>
      <c r="J553" s="57"/>
      <c r="K553" s="57"/>
      <c r="L553" s="55"/>
      <c r="M553" s="72"/>
      <c r="N553" s="36"/>
      <c r="O553" s="36"/>
      <c r="P553" s="36"/>
      <c r="Q553" s="36"/>
      <c r="R553" s="36"/>
      <c r="S553" s="36"/>
      <c r="T553" s="73"/>
      <c r="AT553" s="18" t="s">
        <v>222</v>
      </c>
      <c r="AU553" s="18" t="s">
        <v>81</v>
      </c>
    </row>
    <row r="554" spans="2:65" s="11" customFormat="1" x14ac:dyDescent="0.3">
      <c r="B554" s="199"/>
      <c r="C554" s="200"/>
      <c r="D554" s="197" t="s">
        <v>224</v>
      </c>
      <c r="E554" s="201" t="s">
        <v>20</v>
      </c>
      <c r="F554" s="202" t="s">
        <v>652</v>
      </c>
      <c r="G554" s="200"/>
      <c r="H554" s="203" t="s">
        <v>20</v>
      </c>
      <c r="I554" s="204"/>
      <c r="J554" s="200"/>
      <c r="K554" s="200"/>
      <c r="L554" s="205"/>
      <c r="M554" s="206"/>
      <c r="N554" s="207"/>
      <c r="O554" s="207"/>
      <c r="P554" s="207"/>
      <c r="Q554" s="207"/>
      <c r="R554" s="207"/>
      <c r="S554" s="207"/>
      <c r="T554" s="208"/>
      <c r="AT554" s="209" t="s">
        <v>224</v>
      </c>
      <c r="AU554" s="209" t="s">
        <v>81</v>
      </c>
      <c r="AV554" s="11" t="s">
        <v>22</v>
      </c>
      <c r="AW554" s="11" t="s">
        <v>37</v>
      </c>
      <c r="AX554" s="11" t="s">
        <v>73</v>
      </c>
      <c r="AY554" s="209" t="s">
        <v>214</v>
      </c>
    </row>
    <row r="555" spans="2:65" s="12" customFormat="1" x14ac:dyDescent="0.3">
      <c r="B555" s="210"/>
      <c r="C555" s="211"/>
      <c r="D555" s="197" t="s">
        <v>224</v>
      </c>
      <c r="E555" s="212" t="s">
        <v>20</v>
      </c>
      <c r="F555" s="213" t="s">
        <v>693</v>
      </c>
      <c r="G555" s="211"/>
      <c r="H555" s="214">
        <v>5.8680000000000003</v>
      </c>
      <c r="I555" s="215"/>
      <c r="J555" s="211"/>
      <c r="K555" s="211"/>
      <c r="L555" s="216"/>
      <c r="M555" s="217"/>
      <c r="N555" s="218"/>
      <c r="O555" s="218"/>
      <c r="P555" s="218"/>
      <c r="Q555" s="218"/>
      <c r="R555" s="218"/>
      <c r="S555" s="218"/>
      <c r="T555" s="219"/>
      <c r="AT555" s="220" t="s">
        <v>224</v>
      </c>
      <c r="AU555" s="220" t="s">
        <v>81</v>
      </c>
      <c r="AV555" s="12" t="s">
        <v>81</v>
      </c>
      <c r="AW555" s="12" t="s">
        <v>37</v>
      </c>
      <c r="AX555" s="12" t="s">
        <v>73</v>
      </c>
      <c r="AY555" s="220" t="s">
        <v>214</v>
      </c>
    </row>
    <row r="556" spans="2:65" s="11" customFormat="1" x14ac:dyDescent="0.3">
      <c r="B556" s="199"/>
      <c r="C556" s="200"/>
      <c r="D556" s="197" t="s">
        <v>224</v>
      </c>
      <c r="E556" s="201" t="s">
        <v>20</v>
      </c>
      <c r="F556" s="202" t="s">
        <v>654</v>
      </c>
      <c r="G556" s="200"/>
      <c r="H556" s="203" t="s">
        <v>20</v>
      </c>
      <c r="I556" s="204"/>
      <c r="J556" s="200"/>
      <c r="K556" s="200"/>
      <c r="L556" s="205"/>
      <c r="M556" s="206"/>
      <c r="N556" s="207"/>
      <c r="O556" s="207"/>
      <c r="P556" s="207"/>
      <c r="Q556" s="207"/>
      <c r="R556" s="207"/>
      <c r="S556" s="207"/>
      <c r="T556" s="208"/>
      <c r="AT556" s="209" t="s">
        <v>224</v>
      </c>
      <c r="AU556" s="209" t="s">
        <v>81</v>
      </c>
      <c r="AV556" s="11" t="s">
        <v>22</v>
      </c>
      <c r="AW556" s="11" t="s">
        <v>37</v>
      </c>
      <c r="AX556" s="11" t="s">
        <v>73</v>
      </c>
      <c r="AY556" s="209" t="s">
        <v>214</v>
      </c>
    </row>
    <row r="557" spans="2:65" s="12" customFormat="1" x14ac:dyDescent="0.3">
      <c r="B557" s="210"/>
      <c r="C557" s="211"/>
      <c r="D557" s="197" t="s">
        <v>224</v>
      </c>
      <c r="E557" s="212" t="s">
        <v>20</v>
      </c>
      <c r="F557" s="213" t="s">
        <v>693</v>
      </c>
      <c r="G557" s="211"/>
      <c r="H557" s="214">
        <v>5.8680000000000003</v>
      </c>
      <c r="I557" s="215"/>
      <c r="J557" s="211"/>
      <c r="K557" s="211"/>
      <c r="L557" s="216"/>
      <c r="M557" s="217"/>
      <c r="N557" s="218"/>
      <c r="O557" s="218"/>
      <c r="P557" s="218"/>
      <c r="Q557" s="218"/>
      <c r="R557" s="218"/>
      <c r="S557" s="218"/>
      <c r="T557" s="219"/>
      <c r="AT557" s="220" t="s">
        <v>224</v>
      </c>
      <c r="AU557" s="220" t="s">
        <v>81</v>
      </c>
      <c r="AV557" s="12" t="s">
        <v>81</v>
      </c>
      <c r="AW557" s="12" t="s">
        <v>37</v>
      </c>
      <c r="AX557" s="12" t="s">
        <v>73</v>
      </c>
      <c r="AY557" s="220" t="s">
        <v>214</v>
      </c>
    </row>
    <row r="558" spans="2:65" s="13" customFormat="1" x14ac:dyDescent="0.3">
      <c r="B558" s="221"/>
      <c r="C558" s="222"/>
      <c r="D558" s="223" t="s">
        <v>224</v>
      </c>
      <c r="E558" s="224" t="s">
        <v>20</v>
      </c>
      <c r="F558" s="225" t="s">
        <v>228</v>
      </c>
      <c r="G558" s="222"/>
      <c r="H558" s="226">
        <v>11.736000000000001</v>
      </c>
      <c r="I558" s="227"/>
      <c r="J558" s="222"/>
      <c r="K558" s="222"/>
      <c r="L558" s="228"/>
      <c r="M558" s="229"/>
      <c r="N558" s="230"/>
      <c r="O558" s="230"/>
      <c r="P558" s="230"/>
      <c r="Q558" s="230"/>
      <c r="R558" s="230"/>
      <c r="S558" s="230"/>
      <c r="T558" s="231"/>
      <c r="AT558" s="232" t="s">
        <v>224</v>
      </c>
      <c r="AU558" s="232" t="s">
        <v>81</v>
      </c>
      <c r="AV558" s="13" t="s">
        <v>220</v>
      </c>
      <c r="AW558" s="13" t="s">
        <v>37</v>
      </c>
      <c r="AX558" s="13" t="s">
        <v>22</v>
      </c>
      <c r="AY558" s="232" t="s">
        <v>214</v>
      </c>
    </row>
    <row r="559" spans="2:65" s="1" customFormat="1" ht="22.5" customHeight="1" x14ac:dyDescent="0.3">
      <c r="B559" s="35"/>
      <c r="C559" s="185" t="s">
        <v>694</v>
      </c>
      <c r="D559" s="185" t="s">
        <v>216</v>
      </c>
      <c r="E559" s="186" t="s">
        <v>695</v>
      </c>
      <c r="F559" s="187" t="s">
        <v>696</v>
      </c>
      <c r="G559" s="188" t="s">
        <v>109</v>
      </c>
      <c r="H559" s="189">
        <v>4.8899999999999997</v>
      </c>
      <c r="I559" s="190"/>
      <c r="J559" s="191">
        <f>ROUND(I559*H559,2)</f>
        <v>0</v>
      </c>
      <c r="K559" s="187" t="s">
        <v>219</v>
      </c>
      <c r="L559" s="55"/>
      <c r="M559" s="192" t="s">
        <v>20</v>
      </c>
      <c r="N559" s="193" t="s">
        <v>44</v>
      </c>
      <c r="O559" s="36"/>
      <c r="P559" s="194">
        <f>O559*H559</f>
        <v>0</v>
      </c>
      <c r="Q559" s="194">
        <v>0</v>
      </c>
      <c r="R559" s="194">
        <f>Q559*H559</f>
        <v>0</v>
      </c>
      <c r="S559" s="194">
        <v>3.2000000000000001E-2</v>
      </c>
      <c r="T559" s="195">
        <f>S559*H559</f>
        <v>0.15647999999999998</v>
      </c>
      <c r="AR559" s="18" t="s">
        <v>220</v>
      </c>
      <c r="AT559" s="18" t="s">
        <v>216</v>
      </c>
      <c r="AU559" s="18" t="s">
        <v>81</v>
      </c>
      <c r="AY559" s="18" t="s">
        <v>214</v>
      </c>
      <c r="BE559" s="196">
        <f>IF(N559="základní",J559,0)</f>
        <v>0</v>
      </c>
      <c r="BF559" s="196">
        <f>IF(N559="snížená",J559,0)</f>
        <v>0</v>
      </c>
      <c r="BG559" s="196">
        <f>IF(N559="zákl. přenesená",J559,0)</f>
        <v>0</v>
      </c>
      <c r="BH559" s="196">
        <f>IF(N559="sníž. přenesená",J559,0)</f>
        <v>0</v>
      </c>
      <c r="BI559" s="196">
        <f>IF(N559="nulová",J559,0)</f>
        <v>0</v>
      </c>
      <c r="BJ559" s="18" t="s">
        <v>22</v>
      </c>
      <c r="BK559" s="196">
        <f>ROUND(I559*H559,2)</f>
        <v>0</v>
      </c>
      <c r="BL559" s="18" t="s">
        <v>220</v>
      </c>
      <c r="BM559" s="18" t="s">
        <v>697</v>
      </c>
    </row>
    <row r="560" spans="2:65" s="1" customFormat="1" ht="24" x14ac:dyDescent="0.3">
      <c r="B560" s="35"/>
      <c r="C560" s="57"/>
      <c r="D560" s="197" t="s">
        <v>222</v>
      </c>
      <c r="E560" s="57"/>
      <c r="F560" s="198" t="s">
        <v>698</v>
      </c>
      <c r="G560" s="57"/>
      <c r="H560" s="57"/>
      <c r="I560" s="155"/>
      <c r="J560" s="57"/>
      <c r="K560" s="57"/>
      <c r="L560" s="55"/>
      <c r="M560" s="72"/>
      <c r="N560" s="36"/>
      <c r="O560" s="36"/>
      <c r="P560" s="36"/>
      <c r="Q560" s="36"/>
      <c r="R560" s="36"/>
      <c r="S560" s="36"/>
      <c r="T560" s="73"/>
      <c r="AT560" s="18" t="s">
        <v>222</v>
      </c>
      <c r="AU560" s="18" t="s">
        <v>81</v>
      </c>
    </row>
    <row r="561" spans="2:65" s="11" customFormat="1" x14ac:dyDescent="0.3">
      <c r="B561" s="199"/>
      <c r="C561" s="200"/>
      <c r="D561" s="197" t="s">
        <v>224</v>
      </c>
      <c r="E561" s="201" t="s">
        <v>20</v>
      </c>
      <c r="F561" s="202" t="s">
        <v>652</v>
      </c>
      <c r="G561" s="200"/>
      <c r="H561" s="203" t="s">
        <v>20</v>
      </c>
      <c r="I561" s="204"/>
      <c r="J561" s="200"/>
      <c r="K561" s="200"/>
      <c r="L561" s="205"/>
      <c r="M561" s="206"/>
      <c r="N561" s="207"/>
      <c r="O561" s="207"/>
      <c r="P561" s="207"/>
      <c r="Q561" s="207"/>
      <c r="R561" s="207"/>
      <c r="S561" s="207"/>
      <c r="T561" s="208"/>
      <c r="AT561" s="209" t="s">
        <v>224</v>
      </c>
      <c r="AU561" s="209" t="s">
        <v>81</v>
      </c>
      <c r="AV561" s="11" t="s">
        <v>22</v>
      </c>
      <c r="AW561" s="11" t="s">
        <v>37</v>
      </c>
      <c r="AX561" s="11" t="s">
        <v>73</v>
      </c>
      <c r="AY561" s="209" t="s">
        <v>214</v>
      </c>
    </row>
    <row r="562" spans="2:65" s="12" customFormat="1" x14ac:dyDescent="0.3">
      <c r="B562" s="210"/>
      <c r="C562" s="211"/>
      <c r="D562" s="197" t="s">
        <v>224</v>
      </c>
      <c r="E562" s="212" t="s">
        <v>20</v>
      </c>
      <c r="F562" s="213" t="s">
        <v>699</v>
      </c>
      <c r="G562" s="211"/>
      <c r="H562" s="214">
        <v>4.8899999999999997</v>
      </c>
      <c r="I562" s="215"/>
      <c r="J562" s="211"/>
      <c r="K562" s="211"/>
      <c r="L562" s="216"/>
      <c r="M562" s="217"/>
      <c r="N562" s="218"/>
      <c r="O562" s="218"/>
      <c r="P562" s="218"/>
      <c r="Q562" s="218"/>
      <c r="R562" s="218"/>
      <c r="S562" s="218"/>
      <c r="T562" s="219"/>
      <c r="AT562" s="220" t="s">
        <v>224</v>
      </c>
      <c r="AU562" s="220" t="s">
        <v>81</v>
      </c>
      <c r="AV562" s="12" t="s">
        <v>81</v>
      </c>
      <c r="AW562" s="12" t="s">
        <v>37</v>
      </c>
      <c r="AX562" s="12" t="s">
        <v>73</v>
      </c>
      <c r="AY562" s="220" t="s">
        <v>214</v>
      </c>
    </row>
    <row r="563" spans="2:65" s="13" customFormat="1" x14ac:dyDescent="0.3">
      <c r="B563" s="221"/>
      <c r="C563" s="222"/>
      <c r="D563" s="223" t="s">
        <v>224</v>
      </c>
      <c r="E563" s="224" t="s">
        <v>20</v>
      </c>
      <c r="F563" s="225" t="s">
        <v>228</v>
      </c>
      <c r="G563" s="222"/>
      <c r="H563" s="226">
        <v>4.8899999999999997</v>
      </c>
      <c r="I563" s="227"/>
      <c r="J563" s="222"/>
      <c r="K563" s="222"/>
      <c r="L563" s="228"/>
      <c r="M563" s="229"/>
      <c r="N563" s="230"/>
      <c r="O563" s="230"/>
      <c r="P563" s="230"/>
      <c r="Q563" s="230"/>
      <c r="R563" s="230"/>
      <c r="S563" s="230"/>
      <c r="T563" s="231"/>
      <c r="AT563" s="232" t="s">
        <v>224</v>
      </c>
      <c r="AU563" s="232" t="s">
        <v>81</v>
      </c>
      <c r="AV563" s="13" t="s">
        <v>220</v>
      </c>
      <c r="AW563" s="13" t="s">
        <v>37</v>
      </c>
      <c r="AX563" s="13" t="s">
        <v>22</v>
      </c>
      <c r="AY563" s="232" t="s">
        <v>214</v>
      </c>
    </row>
    <row r="564" spans="2:65" s="1" customFormat="1" ht="22.5" customHeight="1" x14ac:dyDescent="0.3">
      <c r="B564" s="35"/>
      <c r="C564" s="185" t="s">
        <v>700</v>
      </c>
      <c r="D564" s="185" t="s">
        <v>216</v>
      </c>
      <c r="E564" s="186" t="s">
        <v>701</v>
      </c>
      <c r="F564" s="187" t="s">
        <v>702</v>
      </c>
      <c r="G564" s="188" t="s">
        <v>109</v>
      </c>
      <c r="H564" s="189">
        <v>25.654</v>
      </c>
      <c r="I564" s="190"/>
      <c r="J564" s="191">
        <f>ROUND(I564*H564,2)</f>
        <v>0</v>
      </c>
      <c r="K564" s="187" t="s">
        <v>219</v>
      </c>
      <c r="L564" s="55"/>
      <c r="M564" s="192" t="s">
        <v>20</v>
      </c>
      <c r="N564" s="193" t="s">
        <v>44</v>
      </c>
      <c r="O564" s="36"/>
      <c r="P564" s="194">
        <f>O564*H564</f>
        <v>0</v>
      </c>
      <c r="Q564" s="194">
        <v>0</v>
      </c>
      <c r="R564" s="194">
        <f>Q564*H564</f>
        <v>0</v>
      </c>
      <c r="S564" s="194">
        <v>7.5999999999999998E-2</v>
      </c>
      <c r="T564" s="195">
        <f>S564*H564</f>
        <v>1.9497039999999999</v>
      </c>
      <c r="AR564" s="18" t="s">
        <v>220</v>
      </c>
      <c r="AT564" s="18" t="s">
        <v>216</v>
      </c>
      <c r="AU564" s="18" t="s">
        <v>81</v>
      </c>
      <c r="AY564" s="18" t="s">
        <v>214</v>
      </c>
      <c r="BE564" s="196">
        <f>IF(N564="základní",J564,0)</f>
        <v>0</v>
      </c>
      <c r="BF564" s="196">
        <f>IF(N564="snížená",J564,0)</f>
        <v>0</v>
      </c>
      <c r="BG564" s="196">
        <f>IF(N564="zákl. přenesená",J564,0)</f>
        <v>0</v>
      </c>
      <c r="BH564" s="196">
        <f>IF(N564="sníž. přenesená",J564,0)</f>
        <v>0</v>
      </c>
      <c r="BI564" s="196">
        <f>IF(N564="nulová",J564,0)</f>
        <v>0</v>
      </c>
      <c r="BJ564" s="18" t="s">
        <v>22</v>
      </c>
      <c r="BK564" s="196">
        <f>ROUND(I564*H564,2)</f>
        <v>0</v>
      </c>
      <c r="BL564" s="18" t="s">
        <v>220</v>
      </c>
      <c r="BM564" s="18" t="s">
        <v>703</v>
      </c>
    </row>
    <row r="565" spans="2:65" s="1" customFormat="1" ht="24" x14ac:dyDescent="0.3">
      <c r="B565" s="35"/>
      <c r="C565" s="57"/>
      <c r="D565" s="197" t="s">
        <v>222</v>
      </c>
      <c r="E565" s="57"/>
      <c r="F565" s="198" t="s">
        <v>704</v>
      </c>
      <c r="G565" s="57"/>
      <c r="H565" s="57"/>
      <c r="I565" s="155"/>
      <c r="J565" s="57"/>
      <c r="K565" s="57"/>
      <c r="L565" s="55"/>
      <c r="M565" s="72"/>
      <c r="N565" s="36"/>
      <c r="O565" s="36"/>
      <c r="P565" s="36"/>
      <c r="Q565" s="36"/>
      <c r="R565" s="36"/>
      <c r="S565" s="36"/>
      <c r="T565" s="73"/>
      <c r="AT565" s="18" t="s">
        <v>222</v>
      </c>
      <c r="AU565" s="18" t="s">
        <v>81</v>
      </c>
    </row>
    <row r="566" spans="2:65" s="11" customFormat="1" x14ac:dyDescent="0.3">
      <c r="B566" s="199"/>
      <c r="C566" s="200"/>
      <c r="D566" s="197" t="s">
        <v>224</v>
      </c>
      <c r="E566" s="201" t="s">
        <v>20</v>
      </c>
      <c r="F566" s="202" t="s">
        <v>652</v>
      </c>
      <c r="G566" s="200"/>
      <c r="H566" s="203" t="s">
        <v>20</v>
      </c>
      <c r="I566" s="204"/>
      <c r="J566" s="200"/>
      <c r="K566" s="200"/>
      <c r="L566" s="205"/>
      <c r="M566" s="206"/>
      <c r="N566" s="207"/>
      <c r="O566" s="207"/>
      <c r="P566" s="207"/>
      <c r="Q566" s="207"/>
      <c r="R566" s="207"/>
      <c r="S566" s="207"/>
      <c r="T566" s="208"/>
      <c r="AT566" s="209" t="s">
        <v>224</v>
      </c>
      <c r="AU566" s="209" t="s">
        <v>81</v>
      </c>
      <c r="AV566" s="11" t="s">
        <v>22</v>
      </c>
      <c r="AW566" s="11" t="s">
        <v>37</v>
      </c>
      <c r="AX566" s="11" t="s">
        <v>73</v>
      </c>
      <c r="AY566" s="209" t="s">
        <v>214</v>
      </c>
    </row>
    <row r="567" spans="2:65" s="12" customFormat="1" x14ac:dyDescent="0.3">
      <c r="B567" s="210"/>
      <c r="C567" s="211"/>
      <c r="D567" s="197" t="s">
        <v>224</v>
      </c>
      <c r="E567" s="212" t="s">
        <v>20</v>
      </c>
      <c r="F567" s="213" t="s">
        <v>705</v>
      </c>
      <c r="G567" s="211"/>
      <c r="H567" s="214">
        <v>14.14</v>
      </c>
      <c r="I567" s="215"/>
      <c r="J567" s="211"/>
      <c r="K567" s="211"/>
      <c r="L567" s="216"/>
      <c r="M567" s="217"/>
      <c r="N567" s="218"/>
      <c r="O567" s="218"/>
      <c r="P567" s="218"/>
      <c r="Q567" s="218"/>
      <c r="R567" s="218"/>
      <c r="S567" s="218"/>
      <c r="T567" s="219"/>
      <c r="AT567" s="220" t="s">
        <v>224</v>
      </c>
      <c r="AU567" s="220" t="s">
        <v>81</v>
      </c>
      <c r="AV567" s="12" t="s">
        <v>81</v>
      </c>
      <c r="AW567" s="12" t="s">
        <v>37</v>
      </c>
      <c r="AX567" s="12" t="s">
        <v>73</v>
      </c>
      <c r="AY567" s="220" t="s">
        <v>214</v>
      </c>
    </row>
    <row r="568" spans="2:65" s="12" customFormat="1" x14ac:dyDescent="0.3">
      <c r="B568" s="210"/>
      <c r="C568" s="211"/>
      <c r="D568" s="197" t="s">
        <v>224</v>
      </c>
      <c r="E568" s="212" t="s">
        <v>20</v>
      </c>
      <c r="F568" s="213" t="s">
        <v>340</v>
      </c>
      <c r="G568" s="211"/>
      <c r="H568" s="214">
        <v>1.8180000000000001</v>
      </c>
      <c r="I568" s="215"/>
      <c r="J568" s="211"/>
      <c r="K568" s="211"/>
      <c r="L568" s="216"/>
      <c r="M568" s="217"/>
      <c r="N568" s="218"/>
      <c r="O568" s="218"/>
      <c r="P568" s="218"/>
      <c r="Q568" s="218"/>
      <c r="R568" s="218"/>
      <c r="S568" s="218"/>
      <c r="T568" s="219"/>
      <c r="AT568" s="220" t="s">
        <v>224</v>
      </c>
      <c r="AU568" s="220" t="s">
        <v>81</v>
      </c>
      <c r="AV568" s="12" t="s">
        <v>81</v>
      </c>
      <c r="AW568" s="12" t="s">
        <v>37</v>
      </c>
      <c r="AX568" s="12" t="s">
        <v>73</v>
      </c>
      <c r="AY568" s="220" t="s">
        <v>214</v>
      </c>
    </row>
    <row r="569" spans="2:65" s="11" customFormat="1" x14ac:dyDescent="0.3">
      <c r="B569" s="199"/>
      <c r="C569" s="200"/>
      <c r="D569" s="197" t="s">
        <v>224</v>
      </c>
      <c r="E569" s="201" t="s">
        <v>20</v>
      </c>
      <c r="F569" s="202" t="s">
        <v>654</v>
      </c>
      <c r="G569" s="200"/>
      <c r="H569" s="203" t="s">
        <v>20</v>
      </c>
      <c r="I569" s="204"/>
      <c r="J569" s="200"/>
      <c r="K569" s="200"/>
      <c r="L569" s="205"/>
      <c r="M569" s="206"/>
      <c r="N569" s="207"/>
      <c r="O569" s="207"/>
      <c r="P569" s="207"/>
      <c r="Q569" s="207"/>
      <c r="R569" s="207"/>
      <c r="S569" s="207"/>
      <c r="T569" s="208"/>
      <c r="AT569" s="209" t="s">
        <v>224</v>
      </c>
      <c r="AU569" s="209" t="s">
        <v>81</v>
      </c>
      <c r="AV569" s="11" t="s">
        <v>22</v>
      </c>
      <c r="AW569" s="11" t="s">
        <v>37</v>
      </c>
      <c r="AX569" s="11" t="s">
        <v>73</v>
      </c>
      <c r="AY569" s="209" t="s">
        <v>214</v>
      </c>
    </row>
    <row r="570" spans="2:65" s="12" customFormat="1" x14ac:dyDescent="0.3">
      <c r="B570" s="210"/>
      <c r="C570" s="211"/>
      <c r="D570" s="197" t="s">
        <v>224</v>
      </c>
      <c r="E570" s="212" t="s">
        <v>20</v>
      </c>
      <c r="F570" s="213" t="s">
        <v>706</v>
      </c>
      <c r="G570" s="211"/>
      <c r="H570" s="214">
        <v>4.242</v>
      </c>
      <c r="I570" s="215"/>
      <c r="J570" s="211"/>
      <c r="K570" s="211"/>
      <c r="L570" s="216"/>
      <c r="M570" s="217"/>
      <c r="N570" s="218"/>
      <c r="O570" s="218"/>
      <c r="P570" s="218"/>
      <c r="Q570" s="218"/>
      <c r="R570" s="218"/>
      <c r="S570" s="218"/>
      <c r="T570" s="219"/>
      <c r="AT570" s="220" t="s">
        <v>224</v>
      </c>
      <c r="AU570" s="220" t="s">
        <v>81</v>
      </c>
      <c r="AV570" s="12" t="s">
        <v>81</v>
      </c>
      <c r="AW570" s="12" t="s">
        <v>37</v>
      </c>
      <c r="AX570" s="12" t="s">
        <v>73</v>
      </c>
      <c r="AY570" s="220" t="s">
        <v>214</v>
      </c>
    </row>
    <row r="571" spans="2:65" s="12" customFormat="1" x14ac:dyDescent="0.3">
      <c r="B571" s="210"/>
      <c r="C571" s="211"/>
      <c r="D571" s="197" t="s">
        <v>224</v>
      </c>
      <c r="E571" s="212" t="s">
        <v>20</v>
      </c>
      <c r="F571" s="213" t="s">
        <v>707</v>
      </c>
      <c r="G571" s="211"/>
      <c r="H571" s="214">
        <v>5.4539999999999997</v>
      </c>
      <c r="I571" s="215"/>
      <c r="J571" s="211"/>
      <c r="K571" s="211"/>
      <c r="L571" s="216"/>
      <c r="M571" s="217"/>
      <c r="N571" s="218"/>
      <c r="O571" s="218"/>
      <c r="P571" s="218"/>
      <c r="Q571" s="218"/>
      <c r="R571" s="218"/>
      <c r="S571" s="218"/>
      <c r="T571" s="219"/>
      <c r="AT571" s="220" t="s">
        <v>224</v>
      </c>
      <c r="AU571" s="220" t="s">
        <v>81</v>
      </c>
      <c r="AV571" s="12" t="s">
        <v>81</v>
      </c>
      <c r="AW571" s="12" t="s">
        <v>37</v>
      </c>
      <c r="AX571" s="12" t="s">
        <v>73</v>
      </c>
      <c r="AY571" s="220" t="s">
        <v>214</v>
      </c>
    </row>
    <row r="572" spans="2:65" s="13" customFormat="1" x14ac:dyDescent="0.3">
      <c r="B572" s="221"/>
      <c r="C572" s="222"/>
      <c r="D572" s="223" t="s">
        <v>224</v>
      </c>
      <c r="E572" s="224" t="s">
        <v>20</v>
      </c>
      <c r="F572" s="225" t="s">
        <v>228</v>
      </c>
      <c r="G572" s="222"/>
      <c r="H572" s="226">
        <v>25.654</v>
      </c>
      <c r="I572" s="227"/>
      <c r="J572" s="222"/>
      <c r="K572" s="222"/>
      <c r="L572" s="228"/>
      <c r="M572" s="229"/>
      <c r="N572" s="230"/>
      <c r="O572" s="230"/>
      <c r="P572" s="230"/>
      <c r="Q572" s="230"/>
      <c r="R572" s="230"/>
      <c r="S572" s="230"/>
      <c r="T572" s="231"/>
      <c r="AT572" s="232" t="s">
        <v>224</v>
      </c>
      <c r="AU572" s="232" t="s">
        <v>81</v>
      </c>
      <c r="AV572" s="13" t="s">
        <v>220</v>
      </c>
      <c r="AW572" s="13" t="s">
        <v>37</v>
      </c>
      <c r="AX572" s="13" t="s">
        <v>22</v>
      </c>
      <c r="AY572" s="232" t="s">
        <v>214</v>
      </c>
    </row>
    <row r="573" spans="2:65" s="1" customFormat="1" ht="22.5" customHeight="1" x14ac:dyDescent="0.3">
      <c r="B573" s="35"/>
      <c r="C573" s="185" t="s">
        <v>708</v>
      </c>
      <c r="D573" s="185" t="s">
        <v>216</v>
      </c>
      <c r="E573" s="186" t="s">
        <v>709</v>
      </c>
      <c r="F573" s="187" t="s">
        <v>710</v>
      </c>
      <c r="G573" s="188" t="s">
        <v>150</v>
      </c>
      <c r="H573" s="189">
        <v>18.3</v>
      </c>
      <c r="I573" s="190"/>
      <c r="J573" s="191">
        <f>ROUND(I573*H573,2)</f>
        <v>0</v>
      </c>
      <c r="K573" s="187" t="s">
        <v>219</v>
      </c>
      <c r="L573" s="55"/>
      <c r="M573" s="192" t="s">
        <v>20</v>
      </c>
      <c r="N573" s="193" t="s">
        <v>44</v>
      </c>
      <c r="O573" s="36"/>
      <c r="P573" s="194">
        <f>O573*H573</f>
        <v>0</v>
      </c>
      <c r="Q573" s="194">
        <v>0</v>
      </c>
      <c r="R573" s="194">
        <f>Q573*H573</f>
        <v>0</v>
      </c>
      <c r="S573" s="194">
        <v>8.0000000000000002E-3</v>
      </c>
      <c r="T573" s="195">
        <f>S573*H573</f>
        <v>0.1464</v>
      </c>
      <c r="AR573" s="18" t="s">
        <v>220</v>
      </c>
      <c r="AT573" s="18" t="s">
        <v>216</v>
      </c>
      <c r="AU573" s="18" t="s">
        <v>81</v>
      </c>
      <c r="AY573" s="18" t="s">
        <v>214</v>
      </c>
      <c r="BE573" s="196">
        <f>IF(N573="základní",J573,0)</f>
        <v>0</v>
      </c>
      <c r="BF573" s="196">
        <f>IF(N573="snížená",J573,0)</f>
        <v>0</v>
      </c>
      <c r="BG573" s="196">
        <f>IF(N573="zákl. přenesená",J573,0)</f>
        <v>0</v>
      </c>
      <c r="BH573" s="196">
        <f>IF(N573="sníž. přenesená",J573,0)</f>
        <v>0</v>
      </c>
      <c r="BI573" s="196">
        <f>IF(N573="nulová",J573,0)</f>
        <v>0</v>
      </c>
      <c r="BJ573" s="18" t="s">
        <v>22</v>
      </c>
      <c r="BK573" s="196">
        <f>ROUND(I573*H573,2)</f>
        <v>0</v>
      </c>
      <c r="BL573" s="18" t="s">
        <v>220</v>
      </c>
      <c r="BM573" s="18" t="s">
        <v>711</v>
      </c>
    </row>
    <row r="574" spans="2:65" s="1" customFormat="1" ht="24" x14ac:dyDescent="0.3">
      <c r="B574" s="35"/>
      <c r="C574" s="57"/>
      <c r="D574" s="197" t="s">
        <v>222</v>
      </c>
      <c r="E574" s="57"/>
      <c r="F574" s="198" t="s">
        <v>712</v>
      </c>
      <c r="G574" s="57"/>
      <c r="H574" s="57"/>
      <c r="I574" s="155"/>
      <c r="J574" s="57"/>
      <c r="K574" s="57"/>
      <c r="L574" s="55"/>
      <c r="M574" s="72"/>
      <c r="N574" s="36"/>
      <c r="O574" s="36"/>
      <c r="P574" s="36"/>
      <c r="Q574" s="36"/>
      <c r="R574" s="36"/>
      <c r="S574" s="36"/>
      <c r="T574" s="73"/>
      <c r="AT574" s="18" t="s">
        <v>222</v>
      </c>
      <c r="AU574" s="18" t="s">
        <v>81</v>
      </c>
    </row>
    <row r="575" spans="2:65" s="11" customFormat="1" x14ac:dyDescent="0.3">
      <c r="B575" s="199"/>
      <c r="C575" s="200"/>
      <c r="D575" s="197" t="s">
        <v>224</v>
      </c>
      <c r="E575" s="201" t="s">
        <v>20</v>
      </c>
      <c r="F575" s="202" t="s">
        <v>346</v>
      </c>
      <c r="G575" s="200"/>
      <c r="H575" s="203" t="s">
        <v>20</v>
      </c>
      <c r="I575" s="204"/>
      <c r="J575" s="200"/>
      <c r="K575" s="200"/>
      <c r="L575" s="205"/>
      <c r="M575" s="206"/>
      <c r="N575" s="207"/>
      <c r="O575" s="207"/>
      <c r="P575" s="207"/>
      <c r="Q575" s="207"/>
      <c r="R575" s="207"/>
      <c r="S575" s="207"/>
      <c r="T575" s="208"/>
      <c r="AT575" s="209" t="s">
        <v>224</v>
      </c>
      <c r="AU575" s="209" t="s">
        <v>81</v>
      </c>
      <c r="AV575" s="11" t="s">
        <v>22</v>
      </c>
      <c r="AW575" s="11" t="s">
        <v>37</v>
      </c>
      <c r="AX575" s="11" t="s">
        <v>73</v>
      </c>
      <c r="AY575" s="209" t="s">
        <v>214</v>
      </c>
    </row>
    <row r="576" spans="2:65" s="12" customFormat="1" x14ac:dyDescent="0.3">
      <c r="B576" s="210"/>
      <c r="C576" s="211"/>
      <c r="D576" s="197" t="s">
        <v>224</v>
      </c>
      <c r="E576" s="212" t="s">
        <v>20</v>
      </c>
      <c r="F576" s="213" t="s">
        <v>713</v>
      </c>
      <c r="G576" s="211"/>
      <c r="H576" s="214">
        <v>13.1</v>
      </c>
      <c r="I576" s="215"/>
      <c r="J576" s="211"/>
      <c r="K576" s="211"/>
      <c r="L576" s="216"/>
      <c r="M576" s="217"/>
      <c r="N576" s="218"/>
      <c r="O576" s="218"/>
      <c r="P576" s="218"/>
      <c r="Q576" s="218"/>
      <c r="R576" s="218"/>
      <c r="S576" s="218"/>
      <c r="T576" s="219"/>
      <c r="AT576" s="220" t="s">
        <v>224</v>
      </c>
      <c r="AU576" s="220" t="s">
        <v>81</v>
      </c>
      <c r="AV576" s="12" t="s">
        <v>81</v>
      </c>
      <c r="AW576" s="12" t="s">
        <v>37</v>
      </c>
      <c r="AX576" s="12" t="s">
        <v>73</v>
      </c>
      <c r="AY576" s="220" t="s">
        <v>214</v>
      </c>
    </row>
    <row r="577" spans="2:65" s="11" customFormat="1" x14ac:dyDescent="0.3">
      <c r="B577" s="199"/>
      <c r="C577" s="200"/>
      <c r="D577" s="197" t="s">
        <v>224</v>
      </c>
      <c r="E577" s="201" t="s">
        <v>20</v>
      </c>
      <c r="F577" s="202" t="s">
        <v>339</v>
      </c>
      <c r="G577" s="200"/>
      <c r="H577" s="203" t="s">
        <v>20</v>
      </c>
      <c r="I577" s="204"/>
      <c r="J577" s="200"/>
      <c r="K577" s="200"/>
      <c r="L577" s="205"/>
      <c r="M577" s="206"/>
      <c r="N577" s="207"/>
      <c r="O577" s="207"/>
      <c r="P577" s="207"/>
      <c r="Q577" s="207"/>
      <c r="R577" s="207"/>
      <c r="S577" s="207"/>
      <c r="T577" s="208"/>
      <c r="AT577" s="209" t="s">
        <v>224</v>
      </c>
      <c r="AU577" s="209" t="s">
        <v>81</v>
      </c>
      <c r="AV577" s="11" t="s">
        <v>22</v>
      </c>
      <c r="AW577" s="11" t="s">
        <v>37</v>
      </c>
      <c r="AX577" s="11" t="s">
        <v>73</v>
      </c>
      <c r="AY577" s="209" t="s">
        <v>214</v>
      </c>
    </row>
    <row r="578" spans="2:65" s="12" customFormat="1" x14ac:dyDescent="0.3">
      <c r="B578" s="210"/>
      <c r="C578" s="211"/>
      <c r="D578" s="197" t="s">
        <v>224</v>
      </c>
      <c r="E578" s="212" t="s">
        <v>20</v>
      </c>
      <c r="F578" s="213" t="s">
        <v>375</v>
      </c>
      <c r="G578" s="211"/>
      <c r="H578" s="214">
        <v>5.2</v>
      </c>
      <c r="I578" s="215"/>
      <c r="J578" s="211"/>
      <c r="K578" s="211"/>
      <c r="L578" s="216"/>
      <c r="M578" s="217"/>
      <c r="N578" s="218"/>
      <c r="O578" s="218"/>
      <c r="P578" s="218"/>
      <c r="Q578" s="218"/>
      <c r="R578" s="218"/>
      <c r="S578" s="218"/>
      <c r="T578" s="219"/>
      <c r="AT578" s="220" t="s">
        <v>224</v>
      </c>
      <c r="AU578" s="220" t="s">
        <v>81</v>
      </c>
      <c r="AV578" s="12" t="s">
        <v>81</v>
      </c>
      <c r="AW578" s="12" t="s">
        <v>37</v>
      </c>
      <c r="AX578" s="12" t="s">
        <v>73</v>
      </c>
      <c r="AY578" s="220" t="s">
        <v>214</v>
      </c>
    </row>
    <row r="579" spans="2:65" s="13" customFormat="1" x14ac:dyDescent="0.3">
      <c r="B579" s="221"/>
      <c r="C579" s="222"/>
      <c r="D579" s="223" t="s">
        <v>224</v>
      </c>
      <c r="E579" s="224" t="s">
        <v>20</v>
      </c>
      <c r="F579" s="225" t="s">
        <v>228</v>
      </c>
      <c r="G579" s="222"/>
      <c r="H579" s="226">
        <v>18.3</v>
      </c>
      <c r="I579" s="227"/>
      <c r="J579" s="222"/>
      <c r="K579" s="222"/>
      <c r="L579" s="228"/>
      <c r="M579" s="229"/>
      <c r="N579" s="230"/>
      <c r="O579" s="230"/>
      <c r="P579" s="230"/>
      <c r="Q579" s="230"/>
      <c r="R579" s="230"/>
      <c r="S579" s="230"/>
      <c r="T579" s="231"/>
      <c r="AT579" s="232" t="s">
        <v>224</v>
      </c>
      <c r="AU579" s="232" t="s">
        <v>81</v>
      </c>
      <c r="AV579" s="13" t="s">
        <v>220</v>
      </c>
      <c r="AW579" s="13" t="s">
        <v>37</v>
      </c>
      <c r="AX579" s="13" t="s">
        <v>22</v>
      </c>
      <c r="AY579" s="232" t="s">
        <v>214</v>
      </c>
    </row>
    <row r="580" spans="2:65" s="1" customFormat="1" ht="22.5" customHeight="1" x14ac:dyDescent="0.3">
      <c r="B580" s="35"/>
      <c r="C580" s="185" t="s">
        <v>714</v>
      </c>
      <c r="D580" s="185" t="s">
        <v>216</v>
      </c>
      <c r="E580" s="186" t="s">
        <v>715</v>
      </c>
      <c r="F580" s="187" t="s">
        <v>716</v>
      </c>
      <c r="G580" s="188" t="s">
        <v>150</v>
      </c>
      <c r="H580" s="189">
        <v>2.62</v>
      </c>
      <c r="I580" s="190"/>
      <c r="J580" s="191">
        <f>ROUND(I580*H580,2)</f>
        <v>0</v>
      </c>
      <c r="K580" s="187" t="s">
        <v>219</v>
      </c>
      <c r="L580" s="55"/>
      <c r="M580" s="192" t="s">
        <v>20</v>
      </c>
      <c r="N580" s="193" t="s">
        <v>44</v>
      </c>
      <c r="O580" s="36"/>
      <c r="P580" s="194">
        <f>O580*H580</f>
        <v>0</v>
      </c>
      <c r="Q580" s="194">
        <v>0</v>
      </c>
      <c r="R580" s="194">
        <f>Q580*H580</f>
        <v>0</v>
      </c>
      <c r="S580" s="194">
        <v>0.01</v>
      </c>
      <c r="T580" s="195">
        <f>S580*H580</f>
        <v>2.6200000000000001E-2</v>
      </c>
      <c r="AR580" s="18" t="s">
        <v>220</v>
      </c>
      <c r="AT580" s="18" t="s">
        <v>216</v>
      </c>
      <c r="AU580" s="18" t="s">
        <v>81</v>
      </c>
      <c r="AY580" s="18" t="s">
        <v>214</v>
      </c>
      <c r="BE580" s="196">
        <f>IF(N580="základní",J580,0)</f>
        <v>0</v>
      </c>
      <c r="BF580" s="196">
        <f>IF(N580="snížená",J580,0)</f>
        <v>0</v>
      </c>
      <c r="BG580" s="196">
        <f>IF(N580="zákl. přenesená",J580,0)</f>
        <v>0</v>
      </c>
      <c r="BH580" s="196">
        <f>IF(N580="sníž. přenesená",J580,0)</f>
        <v>0</v>
      </c>
      <c r="BI580" s="196">
        <f>IF(N580="nulová",J580,0)</f>
        <v>0</v>
      </c>
      <c r="BJ580" s="18" t="s">
        <v>22</v>
      </c>
      <c r="BK580" s="196">
        <f>ROUND(I580*H580,2)</f>
        <v>0</v>
      </c>
      <c r="BL580" s="18" t="s">
        <v>220</v>
      </c>
      <c r="BM580" s="18" t="s">
        <v>717</v>
      </c>
    </row>
    <row r="581" spans="2:65" s="1" customFormat="1" ht="24" x14ac:dyDescent="0.3">
      <c r="B581" s="35"/>
      <c r="C581" s="57"/>
      <c r="D581" s="197" t="s">
        <v>222</v>
      </c>
      <c r="E581" s="57"/>
      <c r="F581" s="198" t="s">
        <v>718</v>
      </c>
      <c r="G581" s="57"/>
      <c r="H581" s="57"/>
      <c r="I581" s="155"/>
      <c r="J581" s="57"/>
      <c r="K581" s="57"/>
      <c r="L581" s="55"/>
      <c r="M581" s="72"/>
      <c r="N581" s="36"/>
      <c r="O581" s="36"/>
      <c r="P581" s="36"/>
      <c r="Q581" s="36"/>
      <c r="R581" s="36"/>
      <c r="S581" s="36"/>
      <c r="T581" s="73"/>
      <c r="AT581" s="18" t="s">
        <v>222</v>
      </c>
      <c r="AU581" s="18" t="s">
        <v>81</v>
      </c>
    </row>
    <row r="582" spans="2:65" s="11" customFormat="1" x14ac:dyDescent="0.3">
      <c r="B582" s="199"/>
      <c r="C582" s="200"/>
      <c r="D582" s="197" t="s">
        <v>224</v>
      </c>
      <c r="E582" s="201" t="s">
        <v>20</v>
      </c>
      <c r="F582" s="202" t="s">
        <v>346</v>
      </c>
      <c r="G582" s="200"/>
      <c r="H582" s="203" t="s">
        <v>20</v>
      </c>
      <c r="I582" s="204"/>
      <c r="J582" s="200"/>
      <c r="K582" s="200"/>
      <c r="L582" s="205"/>
      <c r="M582" s="206"/>
      <c r="N582" s="207"/>
      <c r="O582" s="207"/>
      <c r="P582" s="207"/>
      <c r="Q582" s="207"/>
      <c r="R582" s="207"/>
      <c r="S582" s="207"/>
      <c r="T582" s="208"/>
      <c r="AT582" s="209" t="s">
        <v>224</v>
      </c>
      <c r="AU582" s="209" t="s">
        <v>81</v>
      </c>
      <c r="AV582" s="11" t="s">
        <v>22</v>
      </c>
      <c r="AW582" s="11" t="s">
        <v>37</v>
      </c>
      <c r="AX582" s="11" t="s">
        <v>73</v>
      </c>
      <c r="AY582" s="209" t="s">
        <v>214</v>
      </c>
    </row>
    <row r="583" spans="2:65" s="12" customFormat="1" x14ac:dyDescent="0.3">
      <c r="B583" s="210"/>
      <c r="C583" s="211"/>
      <c r="D583" s="197" t="s">
        <v>224</v>
      </c>
      <c r="E583" s="212" t="s">
        <v>20</v>
      </c>
      <c r="F583" s="213" t="s">
        <v>719</v>
      </c>
      <c r="G583" s="211"/>
      <c r="H583" s="214">
        <v>2.62</v>
      </c>
      <c r="I583" s="215"/>
      <c r="J583" s="211"/>
      <c r="K583" s="211"/>
      <c r="L583" s="216"/>
      <c r="M583" s="217"/>
      <c r="N583" s="218"/>
      <c r="O583" s="218"/>
      <c r="P583" s="218"/>
      <c r="Q583" s="218"/>
      <c r="R583" s="218"/>
      <c r="S583" s="218"/>
      <c r="T583" s="219"/>
      <c r="AT583" s="220" t="s">
        <v>224</v>
      </c>
      <c r="AU583" s="220" t="s">
        <v>81</v>
      </c>
      <c r="AV583" s="12" t="s">
        <v>81</v>
      </c>
      <c r="AW583" s="12" t="s">
        <v>37</v>
      </c>
      <c r="AX583" s="12" t="s">
        <v>73</v>
      </c>
      <c r="AY583" s="220" t="s">
        <v>214</v>
      </c>
    </row>
    <row r="584" spans="2:65" s="13" customFormat="1" x14ac:dyDescent="0.3">
      <c r="B584" s="221"/>
      <c r="C584" s="222"/>
      <c r="D584" s="223" t="s">
        <v>224</v>
      </c>
      <c r="E584" s="224" t="s">
        <v>20</v>
      </c>
      <c r="F584" s="225" t="s">
        <v>228</v>
      </c>
      <c r="G584" s="222"/>
      <c r="H584" s="226">
        <v>2.62</v>
      </c>
      <c r="I584" s="227"/>
      <c r="J584" s="222"/>
      <c r="K584" s="222"/>
      <c r="L584" s="228"/>
      <c r="M584" s="229"/>
      <c r="N584" s="230"/>
      <c r="O584" s="230"/>
      <c r="P584" s="230"/>
      <c r="Q584" s="230"/>
      <c r="R584" s="230"/>
      <c r="S584" s="230"/>
      <c r="T584" s="231"/>
      <c r="AT584" s="232" t="s">
        <v>224</v>
      </c>
      <c r="AU584" s="232" t="s">
        <v>81</v>
      </c>
      <c r="AV584" s="13" t="s">
        <v>220</v>
      </c>
      <c r="AW584" s="13" t="s">
        <v>37</v>
      </c>
      <c r="AX584" s="13" t="s">
        <v>22</v>
      </c>
      <c r="AY584" s="232" t="s">
        <v>214</v>
      </c>
    </row>
    <row r="585" spans="2:65" s="1" customFormat="1" ht="22.5" customHeight="1" x14ac:dyDescent="0.3">
      <c r="B585" s="35"/>
      <c r="C585" s="185" t="s">
        <v>720</v>
      </c>
      <c r="D585" s="185" t="s">
        <v>216</v>
      </c>
      <c r="E585" s="186" t="s">
        <v>721</v>
      </c>
      <c r="F585" s="187" t="s">
        <v>722</v>
      </c>
      <c r="G585" s="188" t="s">
        <v>236</v>
      </c>
      <c r="H585" s="189">
        <v>2</v>
      </c>
      <c r="I585" s="190"/>
      <c r="J585" s="191">
        <f>ROUND(I585*H585,2)</f>
        <v>0</v>
      </c>
      <c r="K585" s="187" t="s">
        <v>219</v>
      </c>
      <c r="L585" s="55"/>
      <c r="M585" s="192" t="s">
        <v>20</v>
      </c>
      <c r="N585" s="193" t="s">
        <v>44</v>
      </c>
      <c r="O585" s="36"/>
      <c r="P585" s="194">
        <f>O585*H585</f>
        <v>0</v>
      </c>
      <c r="Q585" s="194">
        <v>0</v>
      </c>
      <c r="R585" s="194">
        <f>Q585*H585</f>
        <v>0</v>
      </c>
      <c r="S585" s="194">
        <v>4.4999999999999998E-2</v>
      </c>
      <c r="T585" s="195">
        <f>S585*H585</f>
        <v>0.09</v>
      </c>
      <c r="AR585" s="18" t="s">
        <v>220</v>
      </c>
      <c r="AT585" s="18" t="s">
        <v>216</v>
      </c>
      <c r="AU585" s="18" t="s">
        <v>81</v>
      </c>
      <c r="AY585" s="18" t="s">
        <v>214</v>
      </c>
      <c r="BE585" s="196">
        <f>IF(N585="základní",J585,0)</f>
        <v>0</v>
      </c>
      <c r="BF585" s="196">
        <f>IF(N585="snížená",J585,0)</f>
        <v>0</v>
      </c>
      <c r="BG585" s="196">
        <f>IF(N585="zákl. přenesená",J585,0)</f>
        <v>0</v>
      </c>
      <c r="BH585" s="196">
        <f>IF(N585="sníž. přenesená",J585,0)</f>
        <v>0</v>
      </c>
      <c r="BI585" s="196">
        <f>IF(N585="nulová",J585,0)</f>
        <v>0</v>
      </c>
      <c r="BJ585" s="18" t="s">
        <v>22</v>
      </c>
      <c r="BK585" s="196">
        <f>ROUND(I585*H585,2)</f>
        <v>0</v>
      </c>
      <c r="BL585" s="18" t="s">
        <v>220</v>
      </c>
      <c r="BM585" s="18" t="s">
        <v>723</v>
      </c>
    </row>
    <row r="586" spans="2:65" s="1" customFormat="1" ht="24" x14ac:dyDescent="0.3">
      <c r="B586" s="35"/>
      <c r="C586" s="57"/>
      <c r="D586" s="197" t="s">
        <v>222</v>
      </c>
      <c r="E586" s="57"/>
      <c r="F586" s="198" t="s">
        <v>724</v>
      </c>
      <c r="G586" s="57"/>
      <c r="H586" s="57"/>
      <c r="I586" s="155"/>
      <c r="J586" s="57"/>
      <c r="K586" s="57"/>
      <c r="L586" s="55"/>
      <c r="M586" s="72"/>
      <c r="N586" s="36"/>
      <c r="O586" s="36"/>
      <c r="P586" s="36"/>
      <c r="Q586" s="36"/>
      <c r="R586" s="36"/>
      <c r="S586" s="36"/>
      <c r="T586" s="73"/>
      <c r="AT586" s="18" t="s">
        <v>222</v>
      </c>
      <c r="AU586" s="18" t="s">
        <v>81</v>
      </c>
    </row>
    <row r="587" spans="2:65" s="11" customFormat="1" x14ac:dyDescent="0.3">
      <c r="B587" s="199"/>
      <c r="C587" s="200"/>
      <c r="D587" s="197" t="s">
        <v>224</v>
      </c>
      <c r="E587" s="201" t="s">
        <v>20</v>
      </c>
      <c r="F587" s="202" t="s">
        <v>652</v>
      </c>
      <c r="G587" s="200"/>
      <c r="H587" s="203" t="s">
        <v>20</v>
      </c>
      <c r="I587" s="204"/>
      <c r="J587" s="200"/>
      <c r="K587" s="200"/>
      <c r="L587" s="205"/>
      <c r="M587" s="206"/>
      <c r="N587" s="207"/>
      <c r="O587" s="207"/>
      <c r="P587" s="207"/>
      <c r="Q587" s="207"/>
      <c r="R587" s="207"/>
      <c r="S587" s="207"/>
      <c r="T587" s="208"/>
      <c r="AT587" s="209" t="s">
        <v>224</v>
      </c>
      <c r="AU587" s="209" t="s">
        <v>81</v>
      </c>
      <c r="AV587" s="11" t="s">
        <v>22</v>
      </c>
      <c r="AW587" s="11" t="s">
        <v>37</v>
      </c>
      <c r="AX587" s="11" t="s">
        <v>73</v>
      </c>
      <c r="AY587" s="209" t="s">
        <v>214</v>
      </c>
    </row>
    <row r="588" spans="2:65" s="12" customFormat="1" x14ac:dyDescent="0.3">
      <c r="B588" s="210"/>
      <c r="C588" s="211"/>
      <c r="D588" s="197" t="s">
        <v>224</v>
      </c>
      <c r="E588" s="212" t="s">
        <v>20</v>
      </c>
      <c r="F588" s="213" t="s">
        <v>81</v>
      </c>
      <c r="G588" s="211"/>
      <c r="H588" s="214">
        <v>2</v>
      </c>
      <c r="I588" s="215"/>
      <c r="J588" s="211"/>
      <c r="K588" s="211"/>
      <c r="L588" s="216"/>
      <c r="M588" s="217"/>
      <c r="N588" s="218"/>
      <c r="O588" s="218"/>
      <c r="P588" s="218"/>
      <c r="Q588" s="218"/>
      <c r="R588" s="218"/>
      <c r="S588" s="218"/>
      <c r="T588" s="219"/>
      <c r="AT588" s="220" t="s">
        <v>224</v>
      </c>
      <c r="AU588" s="220" t="s">
        <v>81</v>
      </c>
      <c r="AV588" s="12" t="s">
        <v>81</v>
      </c>
      <c r="AW588" s="12" t="s">
        <v>37</v>
      </c>
      <c r="AX588" s="12" t="s">
        <v>73</v>
      </c>
      <c r="AY588" s="220" t="s">
        <v>214</v>
      </c>
    </row>
    <row r="589" spans="2:65" s="13" customFormat="1" x14ac:dyDescent="0.3">
      <c r="B589" s="221"/>
      <c r="C589" s="222"/>
      <c r="D589" s="223" t="s">
        <v>224</v>
      </c>
      <c r="E589" s="224" t="s">
        <v>20</v>
      </c>
      <c r="F589" s="225" t="s">
        <v>228</v>
      </c>
      <c r="G589" s="222"/>
      <c r="H589" s="226">
        <v>2</v>
      </c>
      <c r="I589" s="227"/>
      <c r="J589" s="222"/>
      <c r="K589" s="222"/>
      <c r="L589" s="228"/>
      <c r="M589" s="229"/>
      <c r="N589" s="230"/>
      <c r="O589" s="230"/>
      <c r="P589" s="230"/>
      <c r="Q589" s="230"/>
      <c r="R589" s="230"/>
      <c r="S589" s="230"/>
      <c r="T589" s="231"/>
      <c r="AT589" s="232" t="s">
        <v>224</v>
      </c>
      <c r="AU589" s="232" t="s">
        <v>81</v>
      </c>
      <c r="AV589" s="13" t="s">
        <v>220</v>
      </c>
      <c r="AW589" s="13" t="s">
        <v>37</v>
      </c>
      <c r="AX589" s="13" t="s">
        <v>22</v>
      </c>
      <c r="AY589" s="232" t="s">
        <v>214</v>
      </c>
    </row>
    <row r="590" spans="2:65" s="1" customFormat="1" ht="22.5" customHeight="1" x14ac:dyDescent="0.3">
      <c r="B590" s="35"/>
      <c r="C590" s="185" t="s">
        <v>725</v>
      </c>
      <c r="D590" s="185" t="s">
        <v>216</v>
      </c>
      <c r="E590" s="186" t="s">
        <v>726</v>
      </c>
      <c r="F590" s="187" t="s">
        <v>727</v>
      </c>
      <c r="G590" s="188" t="s">
        <v>109</v>
      </c>
      <c r="H590" s="189">
        <v>332.52499999999998</v>
      </c>
      <c r="I590" s="190"/>
      <c r="J590" s="191">
        <f>ROUND(I590*H590,2)</f>
        <v>0</v>
      </c>
      <c r="K590" s="187" t="s">
        <v>219</v>
      </c>
      <c r="L590" s="55"/>
      <c r="M590" s="192" t="s">
        <v>20</v>
      </c>
      <c r="N590" s="193" t="s">
        <v>44</v>
      </c>
      <c r="O590" s="36"/>
      <c r="P590" s="194">
        <f>O590*H590</f>
        <v>0</v>
      </c>
      <c r="Q590" s="194">
        <v>0</v>
      </c>
      <c r="R590" s="194">
        <f>Q590*H590</f>
        <v>0</v>
      </c>
      <c r="S590" s="194">
        <v>0</v>
      </c>
      <c r="T590" s="195">
        <f>S590*H590</f>
        <v>0</v>
      </c>
      <c r="AR590" s="18" t="s">
        <v>220</v>
      </c>
      <c r="AT590" s="18" t="s">
        <v>216</v>
      </c>
      <c r="AU590" s="18" t="s">
        <v>81</v>
      </c>
      <c r="AY590" s="18" t="s">
        <v>214</v>
      </c>
      <c r="BE590" s="196">
        <f>IF(N590="základní",J590,0)</f>
        <v>0</v>
      </c>
      <c r="BF590" s="196">
        <f>IF(N590="snížená",J590,0)</f>
        <v>0</v>
      </c>
      <c r="BG590" s="196">
        <f>IF(N590="zákl. přenesená",J590,0)</f>
        <v>0</v>
      </c>
      <c r="BH590" s="196">
        <f>IF(N590="sníž. přenesená",J590,0)</f>
        <v>0</v>
      </c>
      <c r="BI590" s="196">
        <f>IF(N590="nulová",J590,0)</f>
        <v>0</v>
      </c>
      <c r="BJ590" s="18" t="s">
        <v>22</v>
      </c>
      <c r="BK590" s="196">
        <f>ROUND(I590*H590,2)</f>
        <v>0</v>
      </c>
      <c r="BL590" s="18" t="s">
        <v>220</v>
      </c>
      <c r="BM590" s="18" t="s">
        <v>728</v>
      </c>
    </row>
    <row r="591" spans="2:65" s="1" customFormat="1" x14ac:dyDescent="0.3">
      <c r="B591" s="35"/>
      <c r="C591" s="57"/>
      <c r="D591" s="197" t="s">
        <v>222</v>
      </c>
      <c r="E591" s="57"/>
      <c r="F591" s="198" t="s">
        <v>729</v>
      </c>
      <c r="G591" s="57"/>
      <c r="H591" s="57"/>
      <c r="I591" s="155"/>
      <c r="J591" s="57"/>
      <c r="K591" s="57"/>
      <c r="L591" s="55"/>
      <c r="M591" s="72"/>
      <c r="N591" s="36"/>
      <c r="O591" s="36"/>
      <c r="P591" s="36"/>
      <c r="Q591" s="36"/>
      <c r="R591" s="36"/>
      <c r="S591" s="36"/>
      <c r="T591" s="73"/>
      <c r="AT591" s="18" t="s">
        <v>222</v>
      </c>
      <c r="AU591" s="18" t="s">
        <v>81</v>
      </c>
    </row>
    <row r="592" spans="2:65" s="11" customFormat="1" x14ac:dyDescent="0.3">
      <c r="B592" s="199"/>
      <c r="C592" s="200"/>
      <c r="D592" s="197" t="s">
        <v>224</v>
      </c>
      <c r="E592" s="201" t="s">
        <v>20</v>
      </c>
      <c r="F592" s="202" t="s">
        <v>253</v>
      </c>
      <c r="G592" s="200"/>
      <c r="H592" s="203" t="s">
        <v>20</v>
      </c>
      <c r="I592" s="204"/>
      <c r="J592" s="200"/>
      <c r="K592" s="200"/>
      <c r="L592" s="205"/>
      <c r="M592" s="206"/>
      <c r="N592" s="207"/>
      <c r="O592" s="207"/>
      <c r="P592" s="207"/>
      <c r="Q592" s="207"/>
      <c r="R592" s="207"/>
      <c r="S592" s="207"/>
      <c r="T592" s="208"/>
      <c r="AT592" s="209" t="s">
        <v>224</v>
      </c>
      <c r="AU592" s="209" t="s">
        <v>81</v>
      </c>
      <c r="AV592" s="11" t="s">
        <v>22</v>
      </c>
      <c r="AW592" s="11" t="s">
        <v>37</v>
      </c>
      <c r="AX592" s="11" t="s">
        <v>73</v>
      </c>
      <c r="AY592" s="209" t="s">
        <v>214</v>
      </c>
    </row>
    <row r="593" spans="2:65" s="12" customFormat="1" x14ac:dyDescent="0.3">
      <c r="B593" s="210"/>
      <c r="C593" s="211"/>
      <c r="D593" s="197" t="s">
        <v>224</v>
      </c>
      <c r="E593" s="212" t="s">
        <v>20</v>
      </c>
      <c r="F593" s="213" t="s">
        <v>133</v>
      </c>
      <c r="G593" s="211"/>
      <c r="H593" s="214">
        <v>332.52499999999998</v>
      </c>
      <c r="I593" s="215"/>
      <c r="J593" s="211"/>
      <c r="K593" s="211"/>
      <c r="L593" s="216"/>
      <c r="M593" s="217"/>
      <c r="N593" s="218"/>
      <c r="O593" s="218"/>
      <c r="P593" s="218"/>
      <c r="Q593" s="218"/>
      <c r="R593" s="218"/>
      <c r="S593" s="218"/>
      <c r="T593" s="219"/>
      <c r="AT593" s="220" t="s">
        <v>224</v>
      </c>
      <c r="AU593" s="220" t="s">
        <v>81</v>
      </c>
      <c r="AV593" s="12" t="s">
        <v>81</v>
      </c>
      <c r="AW593" s="12" t="s">
        <v>37</v>
      </c>
      <c r="AX593" s="12" t="s">
        <v>73</v>
      </c>
      <c r="AY593" s="220" t="s">
        <v>214</v>
      </c>
    </row>
    <row r="594" spans="2:65" s="13" customFormat="1" x14ac:dyDescent="0.3">
      <c r="B594" s="221"/>
      <c r="C594" s="222"/>
      <c r="D594" s="223" t="s">
        <v>224</v>
      </c>
      <c r="E594" s="224" t="s">
        <v>20</v>
      </c>
      <c r="F594" s="225" t="s">
        <v>228</v>
      </c>
      <c r="G594" s="222"/>
      <c r="H594" s="226">
        <v>332.52499999999998</v>
      </c>
      <c r="I594" s="227"/>
      <c r="J594" s="222"/>
      <c r="K594" s="222"/>
      <c r="L594" s="228"/>
      <c r="M594" s="229"/>
      <c r="N594" s="230"/>
      <c r="O594" s="230"/>
      <c r="P594" s="230"/>
      <c r="Q594" s="230"/>
      <c r="R594" s="230"/>
      <c r="S594" s="230"/>
      <c r="T594" s="231"/>
      <c r="AT594" s="232" t="s">
        <v>224</v>
      </c>
      <c r="AU594" s="232" t="s">
        <v>81</v>
      </c>
      <c r="AV594" s="13" t="s">
        <v>220</v>
      </c>
      <c r="AW594" s="13" t="s">
        <v>37</v>
      </c>
      <c r="AX594" s="13" t="s">
        <v>22</v>
      </c>
      <c r="AY594" s="232" t="s">
        <v>214</v>
      </c>
    </row>
    <row r="595" spans="2:65" s="1" customFormat="1" ht="22.5" customHeight="1" x14ac:dyDescent="0.3">
      <c r="B595" s="35"/>
      <c r="C595" s="185" t="s">
        <v>730</v>
      </c>
      <c r="D595" s="185" t="s">
        <v>216</v>
      </c>
      <c r="E595" s="186" t="s">
        <v>731</v>
      </c>
      <c r="F595" s="187" t="s">
        <v>732</v>
      </c>
      <c r="G595" s="188" t="s">
        <v>109</v>
      </c>
      <c r="H595" s="189">
        <v>332.52499999999998</v>
      </c>
      <c r="I595" s="190"/>
      <c r="J595" s="191">
        <f>ROUND(I595*H595,2)</f>
        <v>0</v>
      </c>
      <c r="K595" s="187" t="s">
        <v>219</v>
      </c>
      <c r="L595" s="55"/>
      <c r="M595" s="192" t="s">
        <v>20</v>
      </c>
      <c r="N595" s="193" t="s">
        <v>44</v>
      </c>
      <c r="O595" s="36"/>
      <c r="P595" s="194">
        <f>O595*H595</f>
        <v>0</v>
      </c>
      <c r="Q595" s="194">
        <v>1.9429999999999999E-2</v>
      </c>
      <c r="R595" s="194">
        <f>Q595*H595</f>
        <v>6.460960749999999</v>
      </c>
      <c r="S595" s="194">
        <v>0</v>
      </c>
      <c r="T595" s="195">
        <f>S595*H595</f>
        <v>0</v>
      </c>
      <c r="AR595" s="18" t="s">
        <v>220</v>
      </c>
      <c r="AT595" s="18" t="s">
        <v>216</v>
      </c>
      <c r="AU595" s="18" t="s">
        <v>81</v>
      </c>
      <c r="AY595" s="18" t="s">
        <v>214</v>
      </c>
      <c r="BE595" s="196">
        <f>IF(N595="základní",J595,0)</f>
        <v>0</v>
      </c>
      <c r="BF595" s="196">
        <f>IF(N595="snížená",J595,0)</f>
        <v>0</v>
      </c>
      <c r="BG595" s="196">
        <f>IF(N595="zákl. přenesená",J595,0)</f>
        <v>0</v>
      </c>
      <c r="BH595" s="196">
        <f>IF(N595="sníž. přenesená",J595,0)</f>
        <v>0</v>
      </c>
      <c r="BI595" s="196">
        <f>IF(N595="nulová",J595,0)</f>
        <v>0</v>
      </c>
      <c r="BJ595" s="18" t="s">
        <v>22</v>
      </c>
      <c r="BK595" s="196">
        <f>ROUND(I595*H595,2)</f>
        <v>0</v>
      </c>
      <c r="BL595" s="18" t="s">
        <v>220</v>
      </c>
      <c r="BM595" s="18" t="s">
        <v>733</v>
      </c>
    </row>
    <row r="596" spans="2:65" s="1" customFormat="1" x14ac:dyDescent="0.3">
      <c r="B596" s="35"/>
      <c r="C596" s="57"/>
      <c r="D596" s="197" t="s">
        <v>222</v>
      </c>
      <c r="E596" s="57"/>
      <c r="F596" s="198" t="s">
        <v>734</v>
      </c>
      <c r="G596" s="57"/>
      <c r="H596" s="57"/>
      <c r="I596" s="155"/>
      <c r="J596" s="57"/>
      <c r="K596" s="57"/>
      <c r="L596" s="55"/>
      <c r="M596" s="72"/>
      <c r="N596" s="36"/>
      <c r="O596" s="36"/>
      <c r="P596" s="36"/>
      <c r="Q596" s="36"/>
      <c r="R596" s="36"/>
      <c r="S596" s="36"/>
      <c r="T596" s="73"/>
      <c r="AT596" s="18" t="s">
        <v>222</v>
      </c>
      <c r="AU596" s="18" t="s">
        <v>81</v>
      </c>
    </row>
    <row r="597" spans="2:65" s="11" customFormat="1" x14ac:dyDescent="0.3">
      <c r="B597" s="199"/>
      <c r="C597" s="200"/>
      <c r="D597" s="197" t="s">
        <v>224</v>
      </c>
      <c r="E597" s="201" t="s">
        <v>20</v>
      </c>
      <c r="F597" s="202" t="s">
        <v>253</v>
      </c>
      <c r="G597" s="200"/>
      <c r="H597" s="203" t="s">
        <v>20</v>
      </c>
      <c r="I597" s="204"/>
      <c r="J597" s="200"/>
      <c r="K597" s="200"/>
      <c r="L597" s="205"/>
      <c r="M597" s="206"/>
      <c r="N597" s="207"/>
      <c r="O597" s="207"/>
      <c r="P597" s="207"/>
      <c r="Q597" s="207"/>
      <c r="R597" s="207"/>
      <c r="S597" s="207"/>
      <c r="T597" s="208"/>
      <c r="AT597" s="209" t="s">
        <v>224</v>
      </c>
      <c r="AU597" s="209" t="s">
        <v>81</v>
      </c>
      <c r="AV597" s="11" t="s">
        <v>22</v>
      </c>
      <c r="AW597" s="11" t="s">
        <v>37</v>
      </c>
      <c r="AX597" s="11" t="s">
        <v>73</v>
      </c>
      <c r="AY597" s="209" t="s">
        <v>214</v>
      </c>
    </row>
    <row r="598" spans="2:65" s="12" customFormat="1" x14ac:dyDescent="0.3">
      <c r="B598" s="210"/>
      <c r="C598" s="211"/>
      <c r="D598" s="197" t="s">
        <v>224</v>
      </c>
      <c r="E598" s="212" t="s">
        <v>20</v>
      </c>
      <c r="F598" s="213" t="s">
        <v>735</v>
      </c>
      <c r="G598" s="211"/>
      <c r="H598" s="214">
        <v>168</v>
      </c>
      <c r="I598" s="215"/>
      <c r="J598" s="211"/>
      <c r="K598" s="211"/>
      <c r="L598" s="216"/>
      <c r="M598" s="217"/>
      <c r="N598" s="218"/>
      <c r="O598" s="218"/>
      <c r="P598" s="218"/>
      <c r="Q598" s="218"/>
      <c r="R598" s="218"/>
      <c r="S598" s="218"/>
      <c r="T598" s="219"/>
      <c r="AT598" s="220" t="s">
        <v>224</v>
      </c>
      <c r="AU598" s="220" t="s">
        <v>81</v>
      </c>
      <c r="AV598" s="12" t="s">
        <v>81</v>
      </c>
      <c r="AW598" s="12" t="s">
        <v>37</v>
      </c>
      <c r="AX598" s="12" t="s">
        <v>73</v>
      </c>
      <c r="AY598" s="220" t="s">
        <v>214</v>
      </c>
    </row>
    <row r="599" spans="2:65" s="12" customFormat="1" x14ac:dyDescent="0.3">
      <c r="B599" s="210"/>
      <c r="C599" s="211"/>
      <c r="D599" s="197" t="s">
        <v>224</v>
      </c>
      <c r="E599" s="212" t="s">
        <v>20</v>
      </c>
      <c r="F599" s="213" t="s">
        <v>736</v>
      </c>
      <c r="G599" s="211"/>
      <c r="H599" s="214">
        <v>58.274999999999999</v>
      </c>
      <c r="I599" s="215"/>
      <c r="J599" s="211"/>
      <c r="K599" s="211"/>
      <c r="L599" s="216"/>
      <c r="M599" s="217"/>
      <c r="N599" s="218"/>
      <c r="O599" s="218"/>
      <c r="P599" s="218"/>
      <c r="Q599" s="218"/>
      <c r="R599" s="218"/>
      <c r="S599" s="218"/>
      <c r="T599" s="219"/>
      <c r="AT599" s="220" t="s">
        <v>224</v>
      </c>
      <c r="AU599" s="220" t="s">
        <v>81</v>
      </c>
      <c r="AV599" s="12" t="s">
        <v>81</v>
      </c>
      <c r="AW599" s="12" t="s">
        <v>37</v>
      </c>
      <c r="AX599" s="12" t="s">
        <v>73</v>
      </c>
      <c r="AY599" s="220" t="s">
        <v>214</v>
      </c>
    </row>
    <row r="600" spans="2:65" s="12" customFormat="1" x14ac:dyDescent="0.3">
      <c r="B600" s="210"/>
      <c r="C600" s="211"/>
      <c r="D600" s="197" t="s">
        <v>224</v>
      </c>
      <c r="E600" s="212" t="s">
        <v>20</v>
      </c>
      <c r="F600" s="213" t="s">
        <v>143</v>
      </c>
      <c r="G600" s="211"/>
      <c r="H600" s="214">
        <v>36.5</v>
      </c>
      <c r="I600" s="215"/>
      <c r="J600" s="211"/>
      <c r="K600" s="211"/>
      <c r="L600" s="216"/>
      <c r="M600" s="217"/>
      <c r="N600" s="218"/>
      <c r="O600" s="218"/>
      <c r="P600" s="218"/>
      <c r="Q600" s="218"/>
      <c r="R600" s="218"/>
      <c r="S600" s="218"/>
      <c r="T600" s="219"/>
      <c r="AT600" s="220" t="s">
        <v>224</v>
      </c>
      <c r="AU600" s="220" t="s">
        <v>81</v>
      </c>
      <c r="AV600" s="12" t="s">
        <v>81</v>
      </c>
      <c r="AW600" s="12" t="s">
        <v>37</v>
      </c>
      <c r="AX600" s="12" t="s">
        <v>73</v>
      </c>
      <c r="AY600" s="220" t="s">
        <v>214</v>
      </c>
    </row>
    <row r="601" spans="2:65" s="12" customFormat="1" x14ac:dyDescent="0.3">
      <c r="B601" s="210"/>
      <c r="C601" s="211"/>
      <c r="D601" s="197" t="s">
        <v>224</v>
      </c>
      <c r="E601" s="212" t="s">
        <v>20</v>
      </c>
      <c r="F601" s="213" t="s">
        <v>557</v>
      </c>
      <c r="G601" s="211"/>
      <c r="H601" s="214">
        <v>69.75</v>
      </c>
      <c r="I601" s="215"/>
      <c r="J601" s="211"/>
      <c r="K601" s="211"/>
      <c r="L601" s="216"/>
      <c r="M601" s="217"/>
      <c r="N601" s="218"/>
      <c r="O601" s="218"/>
      <c r="P601" s="218"/>
      <c r="Q601" s="218"/>
      <c r="R601" s="218"/>
      <c r="S601" s="218"/>
      <c r="T601" s="219"/>
      <c r="AT601" s="220" t="s">
        <v>224</v>
      </c>
      <c r="AU601" s="220" t="s">
        <v>81</v>
      </c>
      <c r="AV601" s="12" t="s">
        <v>81</v>
      </c>
      <c r="AW601" s="12" t="s">
        <v>37</v>
      </c>
      <c r="AX601" s="12" t="s">
        <v>73</v>
      </c>
      <c r="AY601" s="220" t="s">
        <v>214</v>
      </c>
    </row>
    <row r="602" spans="2:65" s="13" customFormat="1" x14ac:dyDescent="0.3">
      <c r="B602" s="221"/>
      <c r="C602" s="222"/>
      <c r="D602" s="197" t="s">
        <v>224</v>
      </c>
      <c r="E602" s="244" t="s">
        <v>133</v>
      </c>
      <c r="F602" s="245" t="s">
        <v>228</v>
      </c>
      <c r="G602" s="222"/>
      <c r="H602" s="246">
        <v>332.52499999999998</v>
      </c>
      <c r="I602" s="227"/>
      <c r="J602" s="222"/>
      <c r="K602" s="222"/>
      <c r="L602" s="228"/>
      <c r="M602" s="229"/>
      <c r="N602" s="230"/>
      <c r="O602" s="230"/>
      <c r="P602" s="230"/>
      <c r="Q602" s="230"/>
      <c r="R602" s="230"/>
      <c r="S602" s="230"/>
      <c r="T602" s="231"/>
      <c r="AT602" s="232" t="s">
        <v>224</v>
      </c>
      <c r="AU602" s="232" t="s">
        <v>81</v>
      </c>
      <c r="AV602" s="13" t="s">
        <v>220</v>
      </c>
      <c r="AW602" s="13" t="s">
        <v>37</v>
      </c>
      <c r="AX602" s="13" t="s">
        <v>22</v>
      </c>
      <c r="AY602" s="232" t="s">
        <v>214</v>
      </c>
    </row>
    <row r="603" spans="2:65" s="10" customFormat="1" ht="29.85" customHeight="1" x14ac:dyDescent="0.35">
      <c r="B603" s="168"/>
      <c r="C603" s="169"/>
      <c r="D603" s="182" t="s">
        <v>72</v>
      </c>
      <c r="E603" s="183" t="s">
        <v>737</v>
      </c>
      <c r="F603" s="183" t="s">
        <v>738</v>
      </c>
      <c r="G603" s="169"/>
      <c r="H603" s="169"/>
      <c r="I603" s="172"/>
      <c r="J603" s="184">
        <f>BK603</f>
        <v>0</v>
      </c>
      <c r="K603" s="169"/>
      <c r="L603" s="174"/>
      <c r="M603" s="175"/>
      <c r="N603" s="176"/>
      <c r="O603" s="176"/>
      <c r="P603" s="177">
        <f>SUM(P604:P614)</f>
        <v>0</v>
      </c>
      <c r="Q603" s="176"/>
      <c r="R603" s="177">
        <f>SUM(R604:R614)</f>
        <v>0</v>
      </c>
      <c r="S603" s="176"/>
      <c r="T603" s="178">
        <f>SUM(T604:T614)</f>
        <v>0</v>
      </c>
      <c r="AR603" s="179" t="s">
        <v>22</v>
      </c>
      <c r="AT603" s="180" t="s">
        <v>72</v>
      </c>
      <c r="AU603" s="180" t="s">
        <v>22</v>
      </c>
      <c r="AY603" s="179" t="s">
        <v>214</v>
      </c>
      <c r="BK603" s="181">
        <f>SUM(BK604:BK614)</f>
        <v>0</v>
      </c>
    </row>
    <row r="604" spans="2:65" s="1" customFormat="1" ht="31.5" customHeight="1" x14ac:dyDescent="0.3">
      <c r="B604" s="35"/>
      <c r="C604" s="185" t="s">
        <v>739</v>
      </c>
      <c r="D604" s="185" t="s">
        <v>216</v>
      </c>
      <c r="E604" s="186" t="s">
        <v>740</v>
      </c>
      <c r="F604" s="187" t="s">
        <v>741</v>
      </c>
      <c r="G604" s="188" t="s">
        <v>306</v>
      </c>
      <c r="H604" s="189">
        <v>68.516000000000005</v>
      </c>
      <c r="I604" s="190"/>
      <c r="J604" s="191">
        <f>ROUND(I604*H604,2)</f>
        <v>0</v>
      </c>
      <c r="K604" s="187" t="s">
        <v>219</v>
      </c>
      <c r="L604" s="55"/>
      <c r="M604" s="192" t="s">
        <v>20</v>
      </c>
      <c r="N604" s="193" t="s">
        <v>44</v>
      </c>
      <c r="O604" s="36"/>
      <c r="P604" s="194">
        <f>O604*H604</f>
        <v>0</v>
      </c>
      <c r="Q604" s="194">
        <v>0</v>
      </c>
      <c r="R604" s="194">
        <f>Q604*H604</f>
        <v>0</v>
      </c>
      <c r="S604" s="194">
        <v>0</v>
      </c>
      <c r="T604" s="195">
        <f>S604*H604</f>
        <v>0</v>
      </c>
      <c r="AR604" s="18" t="s">
        <v>220</v>
      </c>
      <c r="AT604" s="18" t="s">
        <v>216</v>
      </c>
      <c r="AU604" s="18" t="s">
        <v>81</v>
      </c>
      <c r="AY604" s="18" t="s">
        <v>214</v>
      </c>
      <c r="BE604" s="196">
        <f>IF(N604="základní",J604,0)</f>
        <v>0</v>
      </c>
      <c r="BF604" s="196">
        <f>IF(N604="snížená",J604,0)</f>
        <v>0</v>
      </c>
      <c r="BG604" s="196">
        <f>IF(N604="zákl. přenesená",J604,0)</f>
        <v>0</v>
      </c>
      <c r="BH604" s="196">
        <f>IF(N604="sníž. přenesená",J604,0)</f>
        <v>0</v>
      </c>
      <c r="BI604" s="196">
        <f>IF(N604="nulová",J604,0)</f>
        <v>0</v>
      </c>
      <c r="BJ604" s="18" t="s">
        <v>22</v>
      </c>
      <c r="BK604" s="196">
        <f>ROUND(I604*H604,2)</f>
        <v>0</v>
      </c>
      <c r="BL604" s="18" t="s">
        <v>220</v>
      </c>
      <c r="BM604" s="18" t="s">
        <v>742</v>
      </c>
    </row>
    <row r="605" spans="2:65" s="1" customFormat="1" ht="24" x14ac:dyDescent="0.3">
      <c r="B605" s="35"/>
      <c r="C605" s="57"/>
      <c r="D605" s="223" t="s">
        <v>222</v>
      </c>
      <c r="E605" s="57"/>
      <c r="F605" s="260" t="s">
        <v>743</v>
      </c>
      <c r="G605" s="57"/>
      <c r="H605" s="57"/>
      <c r="I605" s="155"/>
      <c r="J605" s="57"/>
      <c r="K605" s="57"/>
      <c r="L605" s="55"/>
      <c r="M605" s="72"/>
      <c r="N605" s="36"/>
      <c r="O605" s="36"/>
      <c r="P605" s="36"/>
      <c r="Q605" s="36"/>
      <c r="R605" s="36"/>
      <c r="S605" s="36"/>
      <c r="T605" s="73"/>
      <c r="AT605" s="18" t="s">
        <v>222</v>
      </c>
      <c r="AU605" s="18" t="s">
        <v>81</v>
      </c>
    </row>
    <row r="606" spans="2:65" s="1" customFormat="1" ht="22.5" customHeight="1" x14ac:dyDescent="0.3">
      <c r="B606" s="35"/>
      <c r="C606" s="185" t="s">
        <v>744</v>
      </c>
      <c r="D606" s="185" t="s">
        <v>216</v>
      </c>
      <c r="E606" s="186" t="s">
        <v>745</v>
      </c>
      <c r="F606" s="187" t="s">
        <v>746</v>
      </c>
      <c r="G606" s="188" t="s">
        <v>306</v>
      </c>
      <c r="H606" s="189">
        <v>68.516000000000005</v>
      </c>
      <c r="I606" s="190"/>
      <c r="J606" s="191">
        <f>ROUND(I606*H606,2)</f>
        <v>0</v>
      </c>
      <c r="K606" s="187" t="s">
        <v>219</v>
      </c>
      <c r="L606" s="55"/>
      <c r="M606" s="192" t="s">
        <v>20</v>
      </c>
      <c r="N606" s="193" t="s">
        <v>44</v>
      </c>
      <c r="O606" s="36"/>
      <c r="P606" s="194">
        <f>O606*H606</f>
        <v>0</v>
      </c>
      <c r="Q606" s="194">
        <v>0</v>
      </c>
      <c r="R606" s="194">
        <f>Q606*H606</f>
        <v>0</v>
      </c>
      <c r="S606" s="194">
        <v>0</v>
      </c>
      <c r="T606" s="195">
        <f>S606*H606</f>
        <v>0</v>
      </c>
      <c r="AR606" s="18" t="s">
        <v>220</v>
      </c>
      <c r="AT606" s="18" t="s">
        <v>216</v>
      </c>
      <c r="AU606" s="18" t="s">
        <v>81</v>
      </c>
      <c r="AY606" s="18" t="s">
        <v>214</v>
      </c>
      <c r="BE606" s="196">
        <f>IF(N606="základní",J606,0)</f>
        <v>0</v>
      </c>
      <c r="BF606" s="196">
        <f>IF(N606="snížená",J606,0)</f>
        <v>0</v>
      </c>
      <c r="BG606" s="196">
        <f>IF(N606="zákl. přenesená",J606,0)</f>
        <v>0</v>
      </c>
      <c r="BH606" s="196">
        <f>IF(N606="sníž. přenesená",J606,0)</f>
        <v>0</v>
      </c>
      <c r="BI606" s="196">
        <f>IF(N606="nulová",J606,0)</f>
        <v>0</v>
      </c>
      <c r="BJ606" s="18" t="s">
        <v>22</v>
      </c>
      <c r="BK606" s="196">
        <f>ROUND(I606*H606,2)</f>
        <v>0</v>
      </c>
      <c r="BL606" s="18" t="s">
        <v>220</v>
      </c>
      <c r="BM606" s="18" t="s">
        <v>747</v>
      </c>
    </row>
    <row r="607" spans="2:65" s="1" customFormat="1" ht="24" x14ac:dyDescent="0.3">
      <c r="B607" s="35"/>
      <c r="C607" s="57"/>
      <c r="D607" s="223" t="s">
        <v>222</v>
      </c>
      <c r="E607" s="57"/>
      <c r="F607" s="260" t="s">
        <v>748</v>
      </c>
      <c r="G607" s="57"/>
      <c r="H607" s="57"/>
      <c r="I607" s="155"/>
      <c r="J607" s="57"/>
      <c r="K607" s="57"/>
      <c r="L607" s="55"/>
      <c r="M607" s="72"/>
      <c r="N607" s="36"/>
      <c r="O607" s="36"/>
      <c r="P607" s="36"/>
      <c r="Q607" s="36"/>
      <c r="R607" s="36"/>
      <c r="S607" s="36"/>
      <c r="T607" s="73"/>
      <c r="AT607" s="18" t="s">
        <v>222</v>
      </c>
      <c r="AU607" s="18" t="s">
        <v>81</v>
      </c>
    </row>
    <row r="608" spans="2:65" s="1" customFormat="1" ht="22.5" customHeight="1" x14ac:dyDescent="0.3">
      <c r="B608" s="35"/>
      <c r="C608" s="185" t="s">
        <v>749</v>
      </c>
      <c r="D608" s="185" t="s">
        <v>216</v>
      </c>
      <c r="E608" s="186" t="s">
        <v>750</v>
      </c>
      <c r="F608" s="187" t="s">
        <v>751</v>
      </c>
      <c r="G608" s="188" t="s">
        <v>306</v>
      </c>
      <c r="H608" s="189">
        <v>1301.8040000000001</v>
      </c>
      <c r="I608" s="190"/>
      <c r="J608" s="191">
        <f>ROUND(I608*H608,2)</f>
        <v>0</v>
      </c>
      <c r="K608" s="187" t="s">
        <v>219</v>
      </c>
      <c r="L608" s="55"/>
      <c r="M608" s="192" t="s">
        <v>20</v>
      </c>
      <c r="N608" s="193" t="s">
        <v>44</v>
      </c>
      <c r="O608" s="36"/>
      <c r="P608" s="194">
        <f>O608*H608</f>
        <v>0</v>
      </c>
      <c r="Q608" s="194">
        <v>0</v>
      </c>
      <c r="R608" s="194">
        <f>Q608*H608</f>
        <v>0</v>
      </c>
      <c r="S608" s="194">
        <v>0</v>
      </c>
      <c r="T608" s="195">
        <f>S608*H608</f>
        <v>0</v>
      </c>
      <c r="AR608" s="18" t="s">
        <v>220</v>
      </c>
      <c r="AT608" s="18" t="s">
        <v>216</v>
      </c>
      <c r="AU608" s="18" t="s">
        <v>81</v>
      </c>
      <c r="AY608" s="18" t="s">
        <v>214</v>
      </c>
      <c r="BE608" s="196">
        <f>IF(N608="základní",J608,0)</f>
        <v>0</v>
      </c>
      <c r="BF608" s="196">
        <f>IF(N608="snížená",J608,0)</f>
        <v>0</v>
      </c>
      <c r="BG608" s="196">
        <f>IF(N608="zákl. přenesená",J608,0)</f>
        <v>0</v>
      </c>
      <c r="BH608" s="196">
        <f>IF(N608="sníž. přenesená",J608,0)</f>
        <v>0</v>
      </c>
      <c r="BI608" s="196">
        <f>IF(N608="nulová",J608,0)</f>
        <v>0</v>
      </c>
      <c r="BJ608" s="18" t="s">
        <v>22</v>
      </c>
      <c r="BK608" s="196">
        <f>ROUND(I608*H608,2)</f>
        <v>0</v>
      </c>
      <c r="BL608" s="18" t="s">
        <v>220</v>
      </c>
      <c r="BM608" s="18" t="s">
        <v>752</v>
      </c>
    </row>
    <row r="609" spans="2:65" s="1" customFormat="1" ht="24" x14ac:dyDescent="0.3">
      <c r="B609" s="35"/>
      <c r="C609" s="57"/>
      <c r="D609" s="197" t="s">
        <v>222</v>
      </c>
      <c r="E609" s="57"/>
      <c r="F609" s="198" t="s">
        <v>753</v>
      </c>
      <c r="G609" s="57"/>
      <c r="H609" s="57"/>
      <c r="I609" s="155"/>
      <c r="J609" s="57"/>
      <c r="K609" s="57"/>
      <c r="L609" s="55"/>
      <c r="M609" s="72"/>
      <c r="N609" s="36"/>
      <c r="O609" s="36"/>
      <c r="P609" s="36"/>
      <c r="Q609" s="36"/>
      <c r="R609" s="36"/>
      <c r="S609" s="36"/>
      <c r="T609" s="73"/>
      <c r="AT609" s="18" t="s">
        <v>222</v>
      </c>
      <c r="AU609" s="18" t="s">
        <v>81</v>
      </c>
    </row>
    <row r="610" spans="2:65" s="12" customFormat="1" x14ac:dyDescent="0.3">
      <c r="B610" s="210"/>
      <c r="C610" s="211"/>
      <c r="D610" s="223" t="s">
        <v>224</v>
      </c>
      <c r="E610" s="211"/>
      <c r="F610" s="247" t="s">
        <v>754</v>
      </c>
      <c r="G610" s="211"/>
      <c r="H610" s="248">
        <v>1301.8040000000001</v>
      </c>
      <c r="I610" s="215"/>
      <c r="J610" s="211"/>
      <c r="K610" s="211"/>
      <c r="L610" s="216"/>
      <c r="M610" s="217"/>
      <c r="N610" s="218"/>
      <c r="O610" s="218"/>
      <c r="P610" s="218"/>
      <c r="Q610" s="218"/>
      <c r="R610" s="218"/>
      <c r="S610" s="218"/>
      <c r="T610" s="219"/>
      <c r="AT610" s="220" t="s">
        <v>224</v>
      </c>
      <c r="AU610" s="220" t="s">
        <v>81</v>
      </c>
      <c r="AV610" s="12" t="s">
        <v>81</v>
      </c>
      <c r="AW610" s="12" t="s">
        <v>4</v>
      </c>
      <c r="AX610" s="12" t="s">
        <v>22</v>
      </c>
      <c r="AY610" s="220" t="s">
        <v>214</v>
      </c>
    </row>
    <row r="611" spans="2:65" s="1" customFormat="1" ht="31.5" customHeight="1" x14ac:dyDescent="0.3">
      <c r="B611" s="35"/>
      <c r="C611" s="185" t="s">
        <v>755</v>
      </c>
      <c r="D611" s="185" t="s">
        <v>216</v>
      </c>
      <c r="E611" s="186" t="s">
        <v>756</v>
      </c>
      <c r="F611" s="187" t="s">
        <v>757</v>
      </c>
      <c r="G611" s="188" t="s">
        <v>306</v>
      </c>
      <c r="H611" s="189">
        <v>0.106</v>
      </c>
      <c r="I611" s="190"/>
      <c r="J611" s="191">
        <f>ROUND(I611*H611,2)</f>
        <v>0</v>
      </c>
      <c r="K611" s="187" t="s">
        <v>219</v>
      </c>
      <c r="L611" s="55"/>
      <c r="M611" s="192" t="s">
        <v>20</v>
      </c>
      <c r="N611" s="193" t="s">
        <v>44</v>
      </c>
      <c r="O611" s="36"/>
      <c r="P611" s="194">
        <f>O611*H611</f>
        <v>0</v>
      </c>
      <c r="Q611" s="194">
        <v>0</v>
      </c>
      <c r="R611" s="194">
        <f>Q611*H611</f>
        <v>0</v>
      </c>
      <c r="S611" s="194">
        <v>0</v>
      </c>
      <c r="T611" s="195">
        <f>S611*H611</f>
        <v>0</v>
      </c>
      <c r="AR611" s="18" t="s">
        <v>220</v>
      </c>
      <c r="AT611" s="18" t="s">
        <v>216</v>
      </c>
      <c r="AU611" s="18" t="s">
        <v>81</v>
      </c>
      <c r="AY611" s="18" t="s">
        <v>214</v>
      </c>
      <c r="BE611" s="196">
        <f>IF(N611="základní",J611,0)</f>
        <v>0</v>
      </c>
      <c r="BF611" s="196">
        <f>IF(N611="snížená",J611,0)</f>
        <v>0</v>
      </c>
      <c r="BG611" s="196">
        <f>IF(N611="zákl. přenesená",J611,0)</f>
        <v>0</v>
      </c>
      <c r="BH611" s="196">
        <f>IF(N611="sníž. přenesená",J611,0)</f>
        <v>0</v>
      </c>
      <c r="BI611" s="196">
        <f>IF(N611="nulová",J611,0)</f>
        <v>0</v>
      </c>
      <c r="BJ611" s="18" t="s">
        <v>22</v>
      </c>
      <c r="BK611" s="196">
        <f>ROUND(I611*H611,2)</f>
        <v>0</v>
      </c>
      <c r="BL611" s="18" t="s">
        <v>220</v>
      </c>
      <c r="BM611" s="18" t="s">
        <v>758</v>
      </c>
    </row>
    <row r="612" spans="2:65" s="1" customFormat="1" ht="24" x14ac:dyDescent="0.3">
      <c r="B612" s="35"/>
      <c r="C612" s="57"/>
      <c r="D612" s="223" t="s">
        <v>222</v>
      </c>
      <c r="E612" s="57"/>
      <c r="F612" s="260" t="s">
        <v>759</v>
      </c>
      <c r="G612" s="57"/>
      <c r="H612" s="57"/>
      <c r="I612" s="155"/>
      <c r="J612" s="57"/>
      <c r="K612" s="57"/>
      <c r="L612" s="55"/>
      <c r="M612" s="72"/>
      <c r="N612" s="36"/>
      <c r="O612" s="36"/>
      <c r="P612" s="36"/>
      <c r="Q612" s="36"/>
      <c r="R612" s="36"/>
      <c r="S612" s="36"/>
      <c r="T612" s="73"/>
      <c r="AT612" s="18" t="s">
        <v>222</v>
      </c>
      <c r="AU612" s="18" t="s">
        <v>81</v>
      </c>
    </row>
    <row r="613" spans="2:65" s="1" customFormat="1" ht="22.5" customHeight="1" x14ac:dyDescent="0.3">
      <c r="B613" s="35"/>
      <c r="C613" s="185" t="s">
        <v>760</v>
      </c>
      <c r="D613" s="185" t="s">
        <v>216</v>
      </c>
      <c r="E613" s="186" t="s">
        <v>761</v>
      </c>
      <c r="F613" s="187" t="s">
        <v>762</v>
      </c>
      <c r="G613" s="188" t="s">
        <v>306</v>
      </c>
      <c r="H613" s="189">
        <v>68.41</v>
      </c>
      <c r="I613" s="190"/>
      <c r="J613" s="191">
        <f>ROUND(I613*H613,2)</f>
        <v>0</v>
      </c>
      <c r="K613" s="187" t="s">
        <v>219</v>
      </c>
      <c r="L613" s="55"/>
      <c r="M613" s="192" t="s">
        <v>20</v>
      </c>
      <c r="N613" s="193" t="s">
        <v>44</v>
      </c>
      <c r="O613" s="36"/>
      <c r="P613" s="194">
        <f>O613*H613</f>
        <v>0</v>
      </c>
      <c r="Q613" s="194">
        <v>0</v>
      </c>
      <c r="R613" s="194">
        <f>Q613*H613</f>
        <v>0</v>
      </c>
      <c r="S613" s="194">
        <v>0</v>
      </c>
      <c r="T613" s="195">
        <f>S613*H613</f>
        <v>0</v>
      </c>
      <c r="AR613" s="18" t="s">
        <v>220</v>
      </c>
      <c r="AT613" s="18" t="s">
        <v>216</v>
      </c>
      <c r="AU613" s="18" t="s">
        <v>81</v>
      </c>
      <c r="AY613" s="18" t="s">
        <v>214</v>
      </c>
      <c r="BE613" s="196">
        <f>IF(N613="základní",J613,0)</f>
        <v>0</v>
      </c>
      <c r="BF613" s="196">
        <f>IF(N613="snížená",J613,0)</f>
        <v>0</v>
      </c>
      <c r="BG613" s="196">
        <f>IF(N613="zákl. přenesená",J613,0)</f>
        <v>0</v>
      </c>
      <c r="BH613" s="196">
        <f>IF(N613="sníž. přenesená",J613,0)</f>
        <v>0</v>
      </c>
      <c r="BI613" s="196">
        <f>IF(N613="nulová",J613,0)</f>
        <v>0</v>
      </c>
      <c r="BJ613" s="18" t="s">
        <v>22</v>
      </c>
      <c r="BK613" s="196">
        <f>ROUND(I613*H613,2)</f>
        <v>0</v>
      </c>
      <c r="BL613" s="18" t="s">
        <v>220</v>
      </c>
      <c r="BM613" s="18" t="s">
        <v>763</v>
      </c>
    </row>
    <row r="614" spans="2:65" s="1" customFormat="1" x14ac:dyDescent="0.3">
      <c r="B614" s="35"/>
      <c r="C614" s="57"/>
      <c r="D614" s="197" t="s">
        <v>222</v>
      </c>
      <c r="E614" s="57"/>
      <c r="F614" s="198" t="s">
        <v>764</v>
      </c>
      <c r="G614" s="57"/>
      <c r="H614" s="57"/>
      <c r="I614" s="155"/>
      <c r="J614" s="57"/>
      <c r="K614" s="57"/>
      <c r="L614" s="55"/>
      <c r="M614" s="72"/>
      <c r="N614" s="36"/>
      <c r="O614" s="36"/>
      <c r="P614" s="36"/>
      <c r="Q614" s="36"/>
      <c r="R614" s="36"/>
      <c r="S614" s="36"/>
      <c r="T614" s="73"/>
      <c r="AT614" s="18" t="s">
        <v>222</v>
      </c>
      <c r="AU614" s="18" t="s">
        <v>81</v>
      </c>
    </row>
    <row r="615" spans="2:65" s="10" customFormat="1" ht="29.85" customHeight="1" x14ac:dyDescent="0.35">
      <c r="B615" s="168"/>
      <c r="C615" s="169"/>
      <c r="D615" s="182" t="s">
        <v>72</v>
      </c>
      <c r="E615" s="183" t="s">
        <v>765</v>
      </c>
      <c r="F615" s="183" t="s">
        <v>766</v>
      </c>
      <c r="G615" s="169"/>
      <c r="H615" s="169"/>
      <c r="I615" s="172"/>
      <c r="J615" s="184">
        <f>BK615</f>
        <v>0</v>
      </c>
      <c r="K615" s="169"/>
      <c r="L615" s="174"/>
      <c r="M615" s="175"/>
      <c r="N615" s="176"/>
      <c r="O615" s="176"/>
      <c r="P615" s="177">
        <f>SUM(P616:P617)</f>
        <v>0</v>
      </c>
      <c r="Q615" s="176"/>
      <c r="R615" s="177">
        <f>SUM(R616:R617)</f>
        <v>0</v>
      </c>
      <c r="S615" s="176"/>
      <c r="T615" s="178">
        <f>SUM(T616:T617)</f>
        <v>0</v>
      </c>
      <c r="AR615" s="179" t="s">
        <v>22</v>
      </c>
      <c r="AT615" s="180" t="s">
        <v>72</v>
      </c>
      <c r="AU615" s="180" t="s">
        <v>22</v>
      </c>
      <c r="AY615" s="179" t="s">
        <v>214</v>
      </c>
      <c r="BK615" s="181">
        <f>SUM(BK616:BK617)</f>
        <v>0</v>
      </c>
    </row>
    <row r="616" spans="2:65" s="1" customFormat="1" ht="22.5" customHeight="1" x14ac:dyDescent="0.3">
      <c r="B616" s="35"/>
      <c r="C616" s="185" t="s">
        <v>767</v>
      </c>
      <c r="D616" s="185" t="s">
        <v>216</v>
      </c>
      <c r="E616" s="186" t="s">
        <v>768</v>
      </c>
      <c r="F616" s="187" t="s">
        <v>769</v>
      </c>
      <c r="G616" s="188" t="s">
        <v>306</v>
      </c>
      <c r="H616" s="189">
        <v>35.603999999999999</v>
      </c>
      <c r="I616" s="190"/>
      <c r="J616" s="191">
        <f>ROUND(I616*H616,2)</f>
        <v>0</v>
      </c>
      <c r="K616" s="187" t="s">
        <v>219</v>
      </c>
      <c r="L616" s="55"/>
      <c r="M616" s="192" t="s">
        <v>20</v>
      </c>
      <c r="N616" s="193" t="s">
        <v>44</v>
      </c>
      <c r="O616" s="36"/>
      <c r="P616" s="194">
        <f>O616*H616</f>
        <v>0</v>
      </c>
      <c r="Q616" s="194">
        <v>0</v>
      </c>
      <c r="R616" s="194">
        <f>Q616*H616</f>
        <v>0</v>
      </c>
      <c r="S616" s="194">
        <v>0</v>
      </c>
      <c r="T616" s="195">
        <f>S616*H616</f>
        <v>0</v>
      </c>
      <c r="AR616" s="18" t="s">
        <v>220</v>
      </c>
      <c r="AT616" s="18" t="s">
        <v>216</v>
      </c>
      <c r="AU616" s="18" t="s">
        <v>81</v>
      </c>
      <c r="AY616" s="18" t="s">
        <v>214</v>
      </c>
      <c r="BE616" s="196">
        <f>IF(N616="základní",J616,0)</f>
        <v>0</v>
      </c>
      <c r="BF616" s="196">
        <f>IF(N616="snížená",J616,0)</f>
        <v>0</v>
      </c>
      <c r="BG616" s="196">
        <f>IF(N616="zákl. přenesená",J616,0)</f>
        <v>0</v>
      </c>
      <c r="BH616" s="196">
        <f>IF(N616="sníž. přenesená",J616,0)</f>
        <v>0</v>
      </c>
      <c r="BI616" s="196">
        <f>IF(N616="nulová",J616,0)</f>
        <v>0</v>
      </c>
      <c r="BJ616" s="18" t="s">
        <v>22</v>
      </c>
      <c r="BK616" s="196">
        <f>ROUND(I616*H616,2)</f>
        <v>0</v>
      </c>
      <c r="BL616" s="18" t="s">
        <v>220</v>
      </c>
      <c r="BM616" s="18" t="s">
        <v>770</v>
      </c>
    </row>
    <row r="617" spans="2:65" s="1" customFormat="1" ht="36" x14ac:dyDescent="0.3">
      <c r="B617" s="35"/>
      <c r="C617" s="57"/>
      <c r="D617" s="197" t="s">
        <v>222</v>
      </c>
      <c r="E617" s="57"/>
      <c r="F617" s="198" t="s">
        <v>771</v>
      </c>
      <c r="G617" s="57"/>
      <c r="H617" s="57"/>
      <c r="I617" s="155"/>
      <c r="J617" s="57"/>
      <c r="K617" s="57"/>
      <c r="L617" s="55"/>
      <c r="M617" s="72"/>
      <c r="N617" s="36"/>
      <c r="O617" s="36"/>
      <c r="P617" s="36"/>
      <c r="Q617" s="36"/>
      <c r="R617" s="36"/>
      <c r="S617" s="36"/>
      <c r="T617" s="73"/>
      <c r="AT617" s="18" t="s">
        <v>222</v>
      </c>
      <c r="AU617" s="18" t="s">
        <v>81</v>
      </c>
    </row>
    <row r="618" spans="2:65" s="10" customFormat="1" ht="37.35" customHeight="1" x14ac:dyDescent="0.35">
      <c r="B618" s="168"/>
      <c r="C618" s="169"/>
      <c r="D618" s="170" t="s">
        <v>72</v>
      </c>
      <c r="E618" s="171" t="s">
        <v>772</v>
      </c>
      <c r="F618" s="171" t="s">
        <v>773</v>
      </c>
      <c r="G618" s="169"/>
      <c r="H618" s="169"/>
      <c r="I618" s="172"/>
      <c r="J618" s="173">
        <f>BK618</f>
        <v>0</v>
      </c>
      <c r="K618" s="169"/>
      <c r="L618" s="174"/>
      <c r="M618" s="175"/>
      <c r="N618" s="176"/>
      <c r="O618" s="176"/>
      <c r="P618" s="177">
        <f>P619+P668+P699+P708+P744+P757+P784+P796+P843+P887+P938+P966</f>
        <v>0</v>
      </c>
      <c r="Q618" s="176"/>
      <c r="R618" s="177">
        <f>R619+R668+R699+R708+R744+R757+R784+R796+R843+R887+R938+R966</f>
        <v>20.024382460000002</v>
      </c>
      <c r="S618" s="176"/>
      <c r="T618" s="178">
        <f>T619+T668+T699+T708+T744+T757+T784+T796+T843+T887+T938+T966</f>
        <v>30.326981500000002</v>
      </c>
      <c r="AR618" s="179" t="s">
        <v>81</v>
      </c>
      <c r="AT618" s="180" t="s">
        <v>72</v>
      </c>
      <c r="AU618" s="180" t="s">
        <v>73</v>
      </c>
      <c r="AY618" s="179" t="s">
        <v>214</v>
      </c>
      <c r="BK618" s="181">
        <f>BK619+BK668+BK699+BK708+BK744+BK757+BK784+BK796+BK843+BK887+BK938+BK966</f>
        <v>0</v>
      </c>
    </row>
    <row r="619" spans="2:65" s="10" customFormat="1" ht="19.95" customHeight="1" x14ac:dyDescent="0.35">
      <c r="B619" s="168"/>
      <c r="C619" s="169"/>
      <c r="D619" s="182" t="s">
        <v>72</v>
      </c>
      <c r="E619" s="183" t="s">
        <v>774</v>
      </c>
      <c r="F619" s="183" t="s">
        <v>775</v>
      </c>
      <c r="G619" s="169"/>
      <c r="H619" s="169"/>
      <c r="I619" s="172"/>
      <c r="J619" s="184">
        <f>BK619</f>
        <v>0</v>
      </c>
      <c r="K619" s="169"/>
      <c r="L619" s="174"/>
      <c r="M619" s="175"/>
      <c r="N619" s="176"/>
      <c r="O619" s="176"/>
      <c r="P619" s="177">
        <f>SUM(P620:P667)</f>
        <v>0</v>
      </c>
      <c r="Q619" s="176"/>
      <c r="R619" s="177">
        <f>SUM(R620:R667)</f>
        <v>1.9142112199999999</v>
      </c>
      <c r="S619" s="176"/>
      <c r="T619" s="178">
        <f>SUM(T620:T667)</f>
        <v>0.10584</v>
      </c>
      <c r="AR619" s="179" t="s">
        <v>81</v>
      </c>
      <c r="AT619" s="180" t="s">
        <v>72</v>
      </c>
      <c r="AU619" s="180" t="s">
        <v>22</v>
      </c>
      <c r="AY619" s="179" t="s">
        <v>214</v>
      </c>
      <c r="BK619" s="181">
        <f>SUM(BK620:BK667)</f>
        <v>0</v>
      </c>
    </row>
    <row r="620" spans="2:65" s="1" customFormat="1" ht="22.5" customHeight="1" x14ac:dyDescent="0.3">
      <c r="B620" s="35"/>
      <c r="C620" s="185" t="s">
        <v>776</v>
      </c>
      <c r="D620" s="185" t="s">
        <v>216</v>
      </c>
      <c r="E620" s="186" t="s">
        <v>777</v>
      </c>
      <c r="F620" s="187" t="s">
        <v>778</v>
      </c>
      <c r="G620" s="188" t="s">
        <v>109</v>
      </c>
      <c r="H620" s="189">
        <v>14.553000000000001</v>
      </c>
      <c r="I620" s="190"/>
      <c r="J620" s="191">
        <f>ROUND(I620*H620,2)</f>
        <v>0</v>
      </c>
      <c r="K620" s="187" t="s">
        <v>219</v>
      </c>
      <c r="L620" s="55"/>
      <c r="M620" s="192" t="s">
        <v>20</v>
      </c>
      <c r="N620" s="193" t="s">
        <v>44</v>
      </c>
      <c r="O620" s="36"/>
      <c r="P620" s="194">
        <f>O620*H620</f>
        <v>0</v>
      </c>
      <c r="Q620" s="194">
        <v>0</v>
      </c>
      <c r="R620" s="194">
        <f>Q620*H620</f>
        <v>0</v>
      </c>
      <c r="S620" s="194">
        <v>0</v>
      </c>
      <c r="T620" s="195">
        <f>S620*H620</f>
        <v>0</v>
      </c>
      <c r="AR620" s="18" t="s">
        <v>303</v>
      </c>
      <c r="AT620" s="18" t="s">
        <v>216</v>
      </c>
      <c r="AU620" s="18" t="s">
        <v>81</v>
      </c>
      <c r="AY620" s="18" t="s">
        <v>214</v>
      </c>
      <c r="BE620" s="196">
        <f>IF(N620="základní",J620,0)</f>
        <v>0</v>
      </c>
      <c r="BF620" s="196">
        <f>IF(N620="snížená",J620,0)</f>
        <v>0</v>
      </c>
      <c r="BG620" s="196">
        <f>IF(N620="zákl. přenesená",J620,0)</f>
        <v>0</v>
      </c>
      <c r="BH620" s="196">
        <f>IF(N620="sníž. přenesená",J620,0)</f>
        <v>0</v>
      </c>
      <c r="BI620" s="196">
        <f>IF(N620="nulová",J620,0)</f>
        <v>0</v>
      </c>
      <c r="BJ620" s="18" t="s">
        <v>22</v>
      </c>
      <c r="BK620" s="196">
        <f>ROUND(I620*H620,2)</f>
        <v>0</v>
      </c>
      <c r="BL620" s="18" t="s">
        <v>303</v>
      </c>
      <c r="BM620" s="18" t="s">
        <v>779</v>
      </c>
    </row>
    <row r="621" spans="2:65" s="1" customFormat="1" ht="24" x14ac:dyDescent="0.3">
      <c r="B621" s="35"/>
      <c r="C621" s="57"/>
      <c r="D621" s="197" t="s">
        <v>222</v>
      </c>
      <c r="E621" s="57"/>
      <c r="F621" s="198" t="s">
        <v>780</v>
      </c>
      <c r="G621" s="57"/>
      <c r="H621" s="57"/>
      <c r="I621" s="155"/>
      <c r="J621" s="57"/>
      <c r="K621" s="57"/>
      <c r="L621" s="55"/>
      <c r="M621" s="72"/>
      <c r="N621" s="36"/>
      <c r="O621" s="36"/>
      <c r="P621" s="36"/>
      <c r="Q621" s="36"/>
      <c r="R621" s="36"/>
      <c r="S621" s="36"/>
      <c r="T621" s="73"/>
      <c r="AT621" s="18" t="s">
        <v>222</v>
      </c>
      <c r="AU621" s="18" t="s">
        <v>81</v>
      </c>
    </row>
    <row r="622" spans="2:65" s="11" customFormat="1" x14ac:dyDescent="0.3">
      <c r="B622" s="199"/>
      <c r="C622" s="200"/>
      <c r="D622" s="197" t="s">
        <v>224</v>
      </c>
      <c r="E622" s="201" t="s">
        <v>20</v>
      </c>
      <c r="F622" s="202" t="s">
        <v>346</v>
      </c>
      <c r="G622" s="200"/>
      <c r="H622" s="203" t="s">
        <v>20</v>
      </c>
      <c r="I622" s="204"/>
      <c r="J622" s="200"/>
      <c r="K622" s="200"/>
      <c r="L622" s="205"/>
      <c r="M622" s="206"/>
      <c r="N622" s="207"/>
      <c r="O622" s="207"/>
      <c r="P622" s="207"/>
      <c r="Q622" s="207"/>
      <c r="R622" s="207"/>
      <c r="S622" s="207"/>
      <c r="T622" s="208"/>
      <c r="AT622" s="209" t="s">
        <v>224</v>
      </c>
      <c r="AU622" s="209" t="s">
        <v>81</v>
      </c>
      <c r="AV622" s="11" t="s">
        <v>22</v>
      </c>
      <c r="AW622" s="11" t="s">
        <v>37</v>
      </c>
      <c r="AX622" s="11" t="s">
        <v>73</v>
      </c>
      <c r="AY622" s="209" t="s">
        <v>214</v>
      </c>
    </row>
    <row r="623" spans="2:65" s="11" customFormat="1" x14ac:dyDescent="0.3">
      <c r="B623" s="199"/>
      <c r="C623" s="200"/>
      <c r="D623" s="197" t="s">
        <v>224</v>
      </c>
      <c r="E623" s="201" t="s">
        <v>20</v>
      </c>
      <c r="F623" s="202" t="s">
        <v>781</v>
      </c>
      <c r="G623" s="200"/>
      <c r="H623" s="203" t="s">
        <v>20</v>
      </c>
      <c r="I623" s="204"/>
      <c r="J623" s="200"/>
      <c r="K623" s="200"/>
      <c r="L623" s="205"/>
      <c r="M623" s="206"/>
      <c r="N623" s="207"/>
      <c r="O623" s="207"/>
      <c r="P623" s="207"/>
      <c r="Q623" s="207"/>
      <c r="R623" s="207"/>
      <c r="S623" s="207"/>
      <c r="T623" s="208"/>
      <c r="AT623" s="209" t="s">
        <v>224</v>
      </c>
      <c r="AU623" s="209" t="s">
        <v>81</v>
      </c>
      <c r="AV623" s="11" t="s">
        <v>22</v>
      </c>
      <c r="AW623" s="11" t="s">
        <v>37</v>
      </c>
      <c r="AX623" s="11" t="s">
        <v>73</v>
      </c>
      <c r="AY623" s="209" t="s">
        <v>214</v>
      </c>
    </row>
    <row r="624" spans="2:65" s="12" customFormat="1" x14ac:dyDescent="0.3">
      <c r="B624" s="210"/>
      <c r="C624" s="211"/>
      <c r="D624" s="197" t="s">
        <v>224</v>
      </c>
      <c r="E624" s="212" t="s">
        <v>20</v>
      </c>
      <c r="F624" s="213" t="s">
        <v>782</v>
      </c>
      <c r="G624" s="211"/>
      <c r="H624" s="214">
        <v>14.553000000000001</v>
      </c>
      <c r="I624" s="215"/>
      <c r="J624" s="211"/>
      <c r="K624" s="211"/>
      <c r="L624" s="216"/>
      <c r="M624" s="217"/>
      <c r="N624" s="218"/>
      <c r="O624" s="218"/>
      <c r="P624" s="218"/>
      <c r="Q624" s="218"/>
      <c r="R624" s="218"/>
      <c r="S624" s="218"/>
      <c r="T624" s="219"/>
      <c r="AT624" s="220" t="s">
        <v>224</v>
      </c>
      <c r="AU624" s="220" t="s">
        <v>81</v>
      </c>
      <c r="AV624" s="12" t="s">
        <v>81</v>
      </c>
      <c r="AW624" s="12" t="s">
        <v>37</v>
      </c>
      <c r="AX624" s="12" t="s">
        <v>73</v>
      </c>
      <c r="AY624" s="220" t="s">
        <v>214</v>
      </c>
    </row>
    <row r="625" spans="2:65" s="13" customFormat="1" x14ac:dyDescent="0.3">
      <c r="B625" s="221"/>
      <c r="C625" s="222"/>
      <c r="D625" s="223" t="s">
        <v>224</v>
      </c>
      <c r="E625" s="224" t="s">
        <v>105</v>
      </c>
      <c r="F625" s="225" t="s">
        <v>228</v>
      </c>
      <c r="G625" s="222"/>
      <c r="H625" s="226">
        <v>14.553000000000001</v>
      </c>
      <c r="I625" s="227"/>
      <c r="J625" s="222"/>
      <c r="K625" s="222"/>
      <c r="L625" s="228"/>
      <c r="M625" s="229"/>
      <c r="N625" s="230"/>
      <c r="O625" s="230"/>
      <c r="P625" s="230"/>
      <c r="Q625" s="230"/>
      <c r="R625" s="230"/>
      <c r="S625" s="230"/>
      <c r="T625" s="231"/>
      <c r="AT625" s="232" t="s">
        <v>224</v>
      </c>
      <c r="AU625" s="232" t="s">
        <v>81</v>
      </c>
      <c r="AV625" s="13" t="s">
        <v>220</v>
      </c>
      <c r="AW625" s="13" t="s">
        <v>37</v>
      </c>
      <c r="AX625" s="13" t="s">
        <v>22</v>
      </c>
      <c r="AY625" s="232" t="s">
        <v>214</v>
      </c>
    </row>
    <row r="626" spans="2:65" s="1" customFormat="1" ht="22.5" customHeight="1" x14ac:dyDescent="0.3">
      <c r="B626" s="35"/>
      <c r="C626" s="249" t="s">
        <v>783</v>
      </c>
      <c r="D626" s="249" t="s">
        <v>413</v>
      </c>
      <c r="E626" s="250" t="s">
        <v>784</v>
      </c>
      <c r="F626" s="251" t="s">
        <v>785</v>
      </c>
      <c r="G626" s="252" t="s">
        <v>306</v>
      </c>
      <c r="H626" s="253">
        <v>5.0000000000000001E-3</v>
      </c>
      <c r="I626" s="254"/>
      <c r="J626" s="255">
        <f>ROUND(I626*H626,2)</f>
        <v>0</v>
      </c>
      <c r="K626" s="251" t="s">
        <v>219</v>
      </c>
      <c r="L626" s="256"/>
      <c r="M626" s="257" t="s">
        <v>20</v>
      </c>
      <c r="N626" s="258" t="s">
        <v>44</v>
      </c>
      <c r="O626" s="36"/>
      <c r="P626" s="194">
        <f>O626*H626</f>
        <v>0</v>
      </c>
      <c r="Q626" s="194">
        <v>1</v>
      </c>
      <c r="R626" s="194">
        <f>Q626*H626</f>
        <v>5.0000000000000001E-3</v>
      </c>
      <c r="S626" s="194">
        <v>0</v>
      </c>
      <c r="T626" s="195">
        <f>S626*H626</f>
        <v>0</v>
      </c>
      <c r="AR626" s="18" t="s">
        <v>412</v>
      </c>
      <c r="AT626" s="18" t="s">
        <v>413</v>
      </c>
      <c r="AU626" s="18" t="s">
        <v>81</v>
      </c>
      <c r="AY626" s="18" t="s">
        <v>214</v>
      </c>
      <c r="BE626" s="196">
        <f>IF(N626="základní",J626,0)</f>
        <v>0</v>
      </c>
      <c r="BF626" s="196">
        <f>IF(N626="snížená",J626,0)</f>
        <v>0</v>
      </c>
      <c r="BG626" s="196">
        <f>IF(N626="zákl. přenesená",J626,0)</f>
        <v>0</v>
      </c>
      <c r="BH626" s="196">
        <f>IF(N626="sníž. přenesená",J626,0)</f>
        <v>0</v>
      </c>
      <c r="BI626" s="196">
        <f>IF(N626="nulová",J626,0)</f>
        <v>0</v>
      </c>
      <c r="BJ626" s="18" t="s">
        <v>22</v>
      </c>
      <c r="BK626" s="196">
        <f>ROUND(I626*H626,2)</f>
        <v>0</v>
      </c>
      <c r="BL626" s="18" t="s">
        <v>303</v>
      </c>
      <c r="BM626" s="18" t="s">
        <v>786</v>
      </c>
    </row>
    <row r="627" spans="2:65" s="1" customFormat="1" x14ac:dyDescent="0.3">
      <c r="B627" s="35"/>
      <c r="C627" s="57"/>
      <c r="D627" s="197" t="s">
        <v>222</v>
      </c>
      <c r="E627" s="57"/>
      <c r="F627" s="198" t="s">
        <v>787</v>
      </c>
      <c r="G627" s="57"/>
      <c r="H627" s="57"/>
      <c r="I627" s="155"/>
      <c r="J627" s="57"/>
      <c r="K627" s="57"/>
      <c r="L627" s="55"/>
      <c r="M627" s="72"/>
      <c r="N627" s="36"/>
      <c r="O627" s="36"/>
      <c r="P627" s="36"/>
      <c r="Q627" s="36"/>
      <c r="R627" s="36"/>
      <c r="S627" s="36"/>
      <c r="T627" s="73"/>
      <c r="AT627" s="18" t="s">
        <v>222</v>
      </c>
      <c r="AU627" s="18" t="s">
        <v>81</v>
      </c>
    </row>
    <row r="628" spans="2:65" s="1" customFormat="1" ht="24" x14ac:dyDescent="0.3">
      <c r="B628" s="35"/>
      <c r="C628" s="57"/>
      <c r="D628" s="197" t="s">
        <v>509</v>
      </c>
      <c r="E628" s="57"/>
      <c r="F628" s="259" t="s">
        <v>788</v>
      </c>
      <c r="G628" s="57"/>
      <c r="H628" s="57"/>
      <c r="I628" s="155"/>
      <c r="J628" s="57"/>
      <c r="K628" s="57"/>
      <c r="L628" s="55"/>
      <c r="M628" s="72"/>
      <c r="N628" s="36"/>
      <c r="O628" s="36"/>
      <c r="P628" s="36"/>
      <c r="Q628" s="36"/>
      <c r="R628" s="36"/>
      <c r="S628" s="36"/>
      <c r="T628" s="73"/>
      <c r="AT628" s="18" t="s">
        <v>509</v>
      </c>
      <c r="AU628" s="18" t="s">
        <v>81</v>
      </c>
    </row>
    <row r="629" spans="2:65" s="12" customFormat="1" x14ac:dyDescent="0.3">
      <c r="B629" s="210"/>
      <c r="C629" s="211"/>
      <c r="D629" s="197" t="s">
        <v>224</v>
      </c>
      <c r="E629" s="212" t="s">
        <v>20</v>
      </c>
      <c r="F629" s="213" t="s">
        <v>789</v>
      </c>
      <c r="G629" s="211"/>
      <c r="H629" s="214">
        <v>5.0000000000000001E-3</v>
      </c>
      <c r="I629" s="215"/>
      <c r="J629" s="211"/>
      <c r="K629" s="211"/>
      <c r="L629" s="216"/>
      <c r="M629" s="217"/>
      <c r="N629" s="218"/>
      <c r="O629" s="218"/>
      <c r="P629" s="218"/>
      <c r="Q629" s="218"/>
      <c r="R629" s="218"/>
      <c r="S629" s="218"/>
      <c r="T629" s="219"/>
      <c r="AT629" s="220" t="s">
        <v>224</v>
      </c>
      <c r="AU629" s="220" t="s">
        <v>81</v>
      </c>
      <c r="AV629" s="12" t="s">
        <v>81</v>
      </c>
      <c r="AW629" s="12" t="s">
        <v>37</v>
      </c>
      <c r="AX629" s="12" t="s">
        <v>73</v>
      </c>
      <c r="AY629" s="220" t="s">
        <v>214</v>
      </c>
    </row>
    <row r="630" spans="2:65" s="13" customFormat="1" x14ac:dyDescent="0.3">
      <c r="B630" s="221"/>
      <c r="C630" s="222"/>
      <c r="D630" s="223" t="s">
        <v>224</v>
      </c>
      <c r="E630" s="224" t="s">
        <v>20</v>
      </c>
      <c r="F630" s="225" t="s">
        <v>228</v>
      </c>
      <c r="G630" s="222"/>
      <c r="H630" s="226">
        <v>5.0000000000000001E-3</v>
      </c>
      <c r="I630" s="227"/>
      <c r="J630" s="222"/>
      <c r="K630" s="222"/>
      <c r="L630" s="228"/>
      <c r="M630" s="229"/>
      <c r="N630" s="230"/>
      <c r="O630" s="230"/>
      <c r="P630" s="230"/>
      <c r="Q630" s="230"/>
      <c r="R630" s="230"/>
      <c r="S630" s="230"/>
      <c r="T630" s="231"/>
      <c r="AT630" s="232" t="s">
        <v>224</v>
      </c>
      <c r="AU630" s="232" t="s">
        <v>81</v>
      </c>
      <c r="AV630" s="13" t="s">
        <v>220</v>
      </c>
      <c r="AW630" s="13" t="s">
        <v>37</v>
      </c>
      <c r="AX630" s="13" t="s">
        <v>22</v>
      </c>
      <c r="AY630" s="232" t="s">
        <v>214</v>
      </c>
    </row>
    <row r="631" spans="2:65" s="1" customFormat="1" ht="22.5" customHeight="1" x14ac:dyDescent="0.3">
      <c r="B631" s="35"/>
      <c r="C631" s="185" t="s">
        <v>790</v>
      </c>
      <c r="D631" s="185" t="s">
        <v>216</v>
      </c>
      <c r="E631" s="186" t="s">
        <v>791</v>
      </c>
      <c r="F631" s="187" t="s">
        <v>792</v>
      </c>
      <c r="G631" s="188" t="s">
        <v>109</v>
      </c>
      <c r="H631" s="189">
        <v>26.46</v>
      </c>
      <c r="I631" s="190"/>
      <c r="J631" s="191">
        <f>ROUND(I631*H631,2)</f>
        <v>0</v>
      </c>
      <c r="K631" s="187" t="s">
        <v>219</v>
      </c>
      <c r="L631" s="55"/>
      <c r="M631" s="192" t="s">
        <v>20</v>
      </c>
      <c r="N631" s="193" t="s">
        <v>44</v>
      </c>
      <c r="O631" s="36"/>
      <c r="P631" s="194">
        <f>O631*H631</f>
        <v>0</v>
      </c>
      <c r="Q631" s="194">
        <v>0</v>
      </c>
      <c r="R631" s="194">
        <f>Q631*H631</f>
        <v>0</v>
      </c>
      <c r="S631" s="194">
        <v>4.0000000000000001E-3</v>
      </c>
      <c r="T631" s="195">
        <f>S631*H631</f>
        <v>0.10584</v>
      </c>
      <c r="AR631" s="18" t="s">
        <v>303</v>
      </c>
      <c r="AT631" s="18" t="s">
        <v>216</v>
      </c>
      <c r="AU631" s="18" t="s">
        <v>81</v>
      </c>
      <c r="AY631" s="18" t="s">
        <v>214</v>
      </c>
      <c r="BE631" s="196">
        <f>IF(N631="základní",J631,0)</f>
        <v>0</v>
      </c>
      <c r="BF631" s="196">
        <f>IF(N631="snížená",J631,0)</f>
        <v>0</v>
      </c>
      <c r="BG631" s="196">
        <f>IF(N631="zákl. přenesená",J631,0)</f>
        <v>0</v>
      </c>
      <c r="BH631" s="196">
        <f>IF(N631="sníž. přenesená",J631,0)</f>
        <v>0</v>
      </c>
      <c r="BI631" s="196">
        <f>IF(N631="nulová",J631,0)</f>
        <v>0</v>
      </c>
      <c r="BJ631" s="18" t="s">
        <v>22</v>
      </c>
      <c r="BK631" s="196">
        <f>ROUND(I631*H631,2)</f>
        <v>0</v>
      </c>
      <c r="BL631" s="18" t="s">
        <v>303</v>
      </c>
      <c r="BM631" s="18" t="s">
        <v>793</v>
      </c>
    </row>
    <row r="632" spans="2:65" s="1" customFormat="1" x14ac:dyDescent="0.3">
      <c r="B632" s="35"/>
      <c r="C632" s="57"/>
      <c r="D632" s="197" t="s">
        <v>222</v>
      </c>
      <c r="E632" s="57"/>
      <c r="F632" s="198" t="s">
        <v>794</v>
      </c>
      <c r="G632" s="57"/>
      <c r="H632" s="57"/>
      <c r="I632" s="155"/>
      <c r="J632" s="57"/>
      <c r="K632" s="57"/>
      <c r="L632" s="55"/>
      <c r="M632" s="72"/>
      <c r="N632" s="36"/>
      <c r="O632" s="36"/>
      <c r="P632" s="36"/>
      <c r="Q632" s="36"/>
      <c r="R632" s="36"/>
      <c r="S632" s="36"/>
      <c r="T632" s="73"/>
      <c r="AT632" s="18" t="s">
        <v>222</v>
      </c>
      <c r="AU632" s="18" t="s">
        <v>81</v>
      </c>
    </row>
    <row r="633" spans="2:65" s="11" customFormat="1" x14ac:dyDescent="0.3">
      <c r="B633" s="199"/>
      <c r="C633" s="200"/>
      <c r="D633" s="197" t="s">
        <v>224</v>
      </c>
      <c r="E633" s="201" t="s">
        <v>20</v>
      </c>
      <c r="F633" s="202" t="s">
        <v>652</v>
      </c>
      <c r="G633" s="200"/>
      <c r="H633" s="203" t="s">
        <v>20</v>
      </c>
      <c r="I633" s="204"/>
      <c r="J633" s="200"/>
      <c r="K633" s="200"/>
      <c r="L633" s="205"/>
      <c r="M633" s="206"/>
      <c r="N633" s="207"/>
      <c r="O633" s="207"/>
      <c r="P633" s="207"/>
      <c r="Q633" s="207"/>
      <c r="R633" s="207"/>
      <c r="S633" s="207"/>
      <c r="T633" s="208"/>
      <c r="AT633" s="209" t="s">
        <v>224</v>
      </c>
      <c r="AU633" s="209" t="s">
        <v>81</v>
      </c>
      <c r="AV633" s="11" t="s">
        <v>22</v>
      </c>
      <c r="AW633" s="11" t="s">
        <v>37</v>
      </c>
      <c r="AX633" s="11" t="s">
        <v>73</v>
      </c>
      <c r="AY633" s="209" t="s">
        <v>214</v>
      </c>
    </row>
    <row r="634" spans="2:65" s="12" customFormat="1" x14ac:dyDescent="0.3">
      <c r="B634" s="210"/>
      <c r="C634" s="211"/>
      <c r="D634" s="197" t="s">
        <v>224</v>
      </c>
      <c r="E634" s="212" t="s">
        <v>20</v>
      </c>
      <c r="F634" s="213" t="s">
        <v>795</v>
      </c>
      <c r="G634" s="211"/>
      <c r="H634" s="214">
        <v>4.32</v>
      </c>
      <c r="I634" s="215"/>
      <c r="J634" s="211"/>
      <c r="K634" s="211"/>
      <c r="L634" s="216"/>
      <c r="M634" s="217"/>
      <c r="N634" s="218"/>
      <c r="O634" s="218"/>
      <c r="P634" s="218"/>
      <c r="Q634" s="218"/>
      <c r="R634" s="218"/>
      <c r="S634" s="218"/>
      <c r="T634" s="219"/>
      <c r="AT634" s="220" t="s">
        <v>224</v>
      </c>
      <c r="AU634" s="220" t="s">
        <v>81</v>
      </c>
      <c r="AV634" s="12" t="s">
        <v>81</v>
      </c>
      <c r="AW634" s="12" t="s">
        <v>37</v>
      </c>
      <c r="AX634" s="12" t="s">
        <v>73</v>
      </c>
      <c r="AY634" s="220" t="s">
        <v>214</v>
      </c>
    </row>
    <row r="635" spans="2:65" s="12" customFormat="1" x14ac:dyDescent="0.3">
      <c r="B635" s="210"/>
      <c r="C635" s="211"/>
      <c r="D635" s="197" t="s">
        <v>224</v>
      </c>
      <c r="E635" s="212" t="s">
        <v>20</v>
      </c>
      <c r="F635" s="213" t="s">
        <v>796</v>
      </c>
      <c r="G635" s="211"/>
      <c r="H635" s="214">
        <v>1.8</v>
      </c>
      <c r="I635" s="215"/>
      <c r="J635" s="211"/>
      <c r="K635" s="211"/>
      <c r="L635" s="216"/>
      <c r="M635" s="217"/>
      <c r="N635" s="218"/>
      <c r="O635" s="218"/>
      <c r="P635" s="218"/>
      <c r="Q635" s="218"/>
      <c r="R635" s="218"/>
      <c r="S635" s="218"/>
      <c r="T635" s="219"/>
      <c r="AT635" s="220" t="s">
        <v>224</v>
      </c>
      <c r="AU635" s="220" t="s">
        <v>81</v>
      </c>
      <c r="AV635" s="12" t="s">
        <v>81</v>
      </c>
      <c r="AW635" s="12" t="s">
        <v>37</v>
      </c>
      <c r="AX635" s="12" t="s">
        <v>73</v>
      </c>
      <c r="AY635" s="220" t="s">
        <v>214</v>
      </c>
    </row>
    <row r="636" spans="2:65" s="12" customFormat="1" x14ac:dyDescent="0.3">
      <c r="B636" s="210"/>
      <c r="C636" s="211"/>
      <c r="D636" s="197" t="s">
        <v>224</v>
      </c>
      <c r="E636" s="212" t="s">
        <v>20</v>
      </c>
      <c r="F636" s="213" t="s">
        <v>797</v>
      </c>
      <c r="G636" s="211"/>
      <c r="H636" s="214">
        <v>6.48</v>
      </c>
      <c r="I636" s="215"/>
      <c r="J636" s="211"/>
      <c r="K636" s="211"/>
      <c r="L636" s="216"/>
      <c r="M636" s="217"/>
      <c r="N636" s="218"/>
      <c r="O636" s="218"/>
      <c r="P636" s="218"/>
      <c r="Q636" s="218"/>
      <c r="R636" s="218"/>
      <c r="S636" s="218"/>
      <c r="T636" s="219"/>
      <c r="AT636" s="220" t="s">
        <v>224</v>
      </c>
      <c r="AU636" s="220" t="s">
        <v>81</v>
      </c>
      <c r="AV636" s="12" t="s">
        <v>81</v>
      </c>
      <c r="AW636" s="12" t="s">
        <v>37</v>
      </c>
      <c r="AX636" s="12" t="s">
        <v>73</v>
      </c>
      <c r="AY636" s="220" t="s">
        <v>214</v>
      </c>
    </row>
    <row r="637" spans="2:65" s="12" customFormat="1" x14ac:dyDescent="0.3">
      <c r="B637" s="210"/>
      <c r="C637" s="211"/>
      <c r="D637" s="197" t="s">
        <v>224</v>
      </c>
      <c r="E637" s="212" t="s">
        <v>20</v>
      </c>
      <c r="F637" s="213" t="s">
        <v>798</v>
      </c>
      <c r="G637" s="211"/>
      <c r="H637" s="214">
        <v>13.86</v>
      </c>
      <c r="I637" s="215"/>
      <c r="J637" s="211"/>
      <c r="K637" s="211"/>
      <c r="L637" s="216"/>
      <c r="M637" s="217"/>
      <c r="N637" s="218"/>
      <c r="O637" s="218"/>
      <c r="P637" s="218"/>
      <c r="Q637" s="218"/>
      <c r="R637" s="218"/>
      <c r="S637" s="218"/>
      <c r="T637" s="219"/>
      <c r="AT637" s="220" t="s">
        <v>224</v>
      </c>
      <c r="AU637" s="220" t="s">
        <v>81</v>
      </c>
      <c r="AV637" s="12" t="s">
        <v>81</v>
      </c>
      <c r="AW637" s="12" t="s">
        <v>37</v>
      </c>
      <c r="AX637" s="12" t="s">
        <v>73</v>
      </c>
      <c r="AY637" s="220" t="s">
        <v>214</v>
      </c>
    </row>
    <row r="638" spans="2:65" s="13" customFormat="1" x14ac:dyDescent="0.3">
      <c r="B638" s="221"/>
      <c r="C638" s="222"/>
      <c r="D638" s="223" t="s">
        <v>224</v>
      </c>
      <c r="E638" s="224" t="s">
        <v>20</v>
      </c>
      <c r="F638" s="225" t="s">
        <v>228</v>
      </c>
      <c r="G638" s="222"/>
      <c r="H638" s="226">
        <v>26.46</v>
      </c>
      <c r="I638" s="227"/>
      <c r="J638" s="222"/>
      <c r="K638" s="222"/>
      <c r="L638" s="228"/>
      <c r="M638" s="229"/>
      <c r="N638" s="230"/>
      <c r="O638" s="230"/>
      <c r="P638" s="230"/>
      <c r="Q638" s="230"/>
      <c r="R638" s="230"/>
      <c r="S638" s="230"/>
      <c r="T638" s="231"/>
      <c r="AT638" s="232" t="s">
        <v>224</v>
      </c>
      <c r="AU638" s="232" t="s">
        <v>81</v>
      </c>
      <c r="AV638" s="13" t="s">
        <v>220</v>
      </c>
      <c r="AW638" s="13" t="s">
        <v>37</v>
      </c>
      <c r="AX638" s="13" t="s">
        <v>22</v>
      </c>
      <c r="AY638" s="232" t="s">
        <v>214</v>
      </c>
    </row>
    <row r="639" spans="2:65" s="1" customFormat="1" ht="22.5" customHeight="1" x14ac:dyDescent="0.3">
      <c r="B639" s="35"/>
      <c r="C639" s="185" t="s">
        <v>799</v>
      </c>
      <c r="D639" s="185" t="s">
        <v>216</v>
      </c>
      <c r="E639" s="186" t="s">
        <v>800</v>
      </c>
      <c r="F639" s="187" t="s">
        <v>801</v>
      </c>
      <c r="G639" s="188" t="s">
        <v>109</v>
      </c>
      <c r="H639" s="189">
        <v>29.106000000000002</v>
      </c>
      <c r="I639" s="190"/>
      <c r="J639" s="191">
        <f>ROUND(I639*H639,2)</f>
        <v>0</v>
      </c>
      <c r="K639" s="187" t="s">
        <v>219</v>
      </c>
      <c r="L639" s="55"/>
      <c r="M639" s="192" t="s">
        <v>20</v>
      </c>
      <c r="N639" s="193" t="s">
        <v>44</v>
      </c>
      <c r="O639" s="36"/>
      <c r="P639" s="194">
        <f>O639*H639</f>
        <v>0</v>
      </c>
      <c r="Q639" s="194">
        <v>4.0000000000000002E-4</v>
      </c>
      <c r="R639" s="194">
        <f>Q639*H639</f>
        <v>1.1642400000000001E-2</v>
      </c>
      <c r="S639" s="194">
        <v>0</v>
      </c>
      <c r="T639" s="195">
        <f>S639*H639</f>
        <v>0</v>
      </c>
      <c r="AR639" s="18" t="s">
        <v>303</v>
      </c>
      <c r="AT639" s="18" t="s">
        <v>216</v>
      </c>
      <c r="AU639" s="18" t="s">
        <v>81</v>
      </c>
      <c r="AY639" s="18" t="s">
        <v>214</v>
      </c>
      <c r="BE639" s="196">
        <f>IF(N639="základní",J639,0)</f>
        <v>0</v>
      </c>
      <c r="BF639" s="196">
        <f>IF(N639="snížená",J639,0)</f>
        <v>0</v>
      </c>
      <c r="BG639" s="196">
        <f>IF(N639="zákl. přenesená",J639,0)</f>
        <v>0</v>
      </c>
      <c r="BH639" s="196">
        <f>IF(N639="sníž. přenesená",J639,0)</f>
        <v>0</v>
      </c>
      <c r="BI639" s="196">
        <f>IF(N639="nulová",J639,0)</f>
        <v>0</v>
      </c>
      <c r="BJ639" s="18" t="s">
        <v>22</v>
      </c>
      <c r="BK639" s="196">
        <f>ROUND(I639*H639,2)</f>
        <v>0</v>
      </c>
      <c r="BL639" s="18" t="s">
        <v>303</v>
      </c>
      <c r="BM639" s="18" t="s">
        <v>802</v>
      </c>
    </row>
    <row r="640" spans="2:65" s="1" customFormat="1" ht="24" x14ac:dyDescent="0.3">
      <c r="B640" s="35"/>
      <c r="C640" s="57"/>
      <c r="D640" s="197" t="s">
        <v>222</v>
      </c>
      <c r="E640" s="57"/>
      <c r="F640" s="198" t="s">
        <v>803</v>
      </c>
      <c r="G640" s="57"/>
      <c r="H640" s="57"/>
      <c r="I640" s="155"/>
      <c r="J640" s="57"/>
      <c r="K640" s="57"/>
      <c r="L640" s="55"/>
      <c r="M640" s="72"/>
      <c r="N640" s="36"/>
      <c r="O640" s="36"/>
      <c r="P640" s="36"/>
      <c r="Q640" s="36"/>
      <c r="R640" s="36"/>
      <c r="S640" s="36"/>
      <c r="T640" s="73"/>
      <c r="AT640" s="18" t="s">
        <v>222</v>
      </c>
      <c r="AU640" s="18" t="s">
        <v>81</v>
      </c>
    </row>
    <row r="641" spans="2:65" s="11" customFormat="1" x14ac:dyDescent="0.3">
      <c r="B641" s="199"/>
      <c r="C641" s="200"/>
      <c r="D641" s="197" t="s">
        <v>224</v>
      </c>
      <c r="E641" s="201" t="s">
        <v>20</v>
      </c>
      <c r="F641" s="202" t="s">
        <v>804</v>
      </c>
      <c r="G641" s="200"/>
      <c r="H641" s="203" t="s">
        <v>20</v>
      </c>
      <c r="I641" s="204"/>
      <c r="J641" s="200"/>
      <c r="K641" s="200"/>
      <c r="L641" s="205"/>
      <c r="M641" s="206"/>
      <c r="N641" s="207"/>
      <c r="O641" s="207"/>
      <c r="P641" s="207"/>
      <c r="Q641" s="207"/>
      <c r="R641" s="207"/>
      <c r="S641" s="207"/>
      <c r="T641" s="208"/>
      <c r="AT641" s="209" t="s">
        <v>224</v>
      </c>
      <c r="AU641" s="209" t="s">
        <v>81</v>
      </c>
      <c r="AV641" s="11" t="s">
        <v>22</v>
      </c>
      <c r="AW641" s="11" t="s">
        <v>37</v>
      </c>
      <c r="AX641" s="11" t="s">
        <v>73</v>
      </c>
      <c r="AY641" s="209" t="s">
        <v>214</v>
      </c>
    </row>
    <row r="642" spans="2:65" s="12" customFormat="1" x14ac:dyDescent="0.3">
      <c r="B642" s="210"/>
      <c r="C642" s="211"/>
      <c r="D642" s="197" t="s">
        <v>224</v>
      </c>
      <c r="E642" s="212" t="s">
        <v>20</v>
      </c>
      <c r="F642" s="213" t="s">
        <v>805</v>
      </c>
      <c r="G642" s="211"/>
      <c r="H642" s="214">
        <v>29.106000000000002</v>
      </c>
      <c r="I642" s="215"/>
      <c r="J642" s="211"/>
      <c r="K642" s="211"/>
      <c r="L642" s="216"/>
      <c r="M642" s="217"/>
      <c r="N642" s="218"/>
      <c r="O642" s="218"/>
      <c r="P642" s="218"/>
      <c r="Q642" s="218"/>
      <c r="R642" s="218"/>
      <c r="S642" s="218"/>
      <c r="T642" s="219"/>
      <c r="AT642" s="220" t="s">
        <v>224</v>
      </c>
      <c r="AU642" s="220" t="s">
        <v>81</v>
      </c>
      <c r="AV642" s="12" t="s">
        <v>81</v>
      </c>
      <c r="AW642" s="12" t="s">
        <v>37</v>
      </c>
      <c r="AX642" s="12" t="s">
        <v>73</v>
      </c>
      <c r="AY642" s="220" t="s">
        <v>214</v>
      </c>
    </row>
    <row r="643" spans="2:65" s="13" customFormat="1" x14ac:dyDescent="0.3">
      <c r="B643" s="221"/>
      <c r="C643" s="222"/>
      <c r="D643" s="223" t="s">
        <v>224</v>
      </c>
      <c r="E643" s="224" t="s">
        <v>20</v>
      </c>
      <c r="F643" s="225" t="s">
        <v>228</v>
      </c>
      <c r="G643" s="222"/>
      <c r="H643" s="226">
        <v>29.106000000000002</v>
      </c>
      <c r="I643" s="227"/>
      <c r="J643" s="222"/>
      <c r="K643" s="222"/>
      <c r="L643" s="228"/>
      <c r="M643" s="229"/>
      <c r="N643" s="230"/>
      <c r="O643" s="230"/>
      <c r="P643" s="230"/>
      <c r="Q643" s="230"/>
      <c r="R643" s="230"/>
      <c r="S643" s="230"/>
      <c r="T643" s="231"/>
      <c r="AT643" s="232" t="s">
        <v>224</v>
      </c>
      <c r="AU643" s="232" t="s">
        <v>81</v>
      </c>
      <c r="AV643" s="13" t="s">
        <v>220</v>
      </c>
      <c r="AW643" s="13" t="s">
        <v>37</v>
      </c>
      <c r="AX643" s="13" t="s">
        <v>22</v>
      </c>
      <c r="AY643" s="232" t="s">
        <v>214</v>
      </c>
    </row>
    <row r="644" spans="2:65" s="1" customFormat="1" ht="22.5" customHeight="1" x14ac:dyDescent="0.3">
      <c r="B644" s="35"/>
      <c r="C644" s="249" t="s">
        <v>806</v>
      </c>
      <c r="D644" s="249" t="s">
        <v>413</v>
      </c>
      <c r="E644" s="250" t="s">
        <v>807</v>
      </c>
      <c r="F644" s="251" t="s">
        <v>808</v>
      </c>
      <c r="G644" s="252" t="s">
        <v>109</v>
      </c>
      <c r="H644" s="253">
        <v>33.472000000000001</v>
      </c>
      <c r="I644" s="254"/>
      <c r="J644" s="255">
        <f>ROUND(I644*H644,2)</f>
        <v>0</v>
      </c>
      <c r="K644" s="251" t="s">
        <v>20</v>
      </c>
      <c r="L644" s="256"/>
      <c r="M644" s="257" t="s">
        <v>20</v>
      </c>
      <c r="N644" s="258" t="s">
        <v>44</v>
      </c>
      <c r="O644" s="36"/>
      <c r="P644" s="194">
        <f>O644*H644</f>
        <v>0</v>
      </c>
      <c r="Q644" s="194">
        <v>4.4999999999999997E-3</v>
      </c>
      <c r="R644" s="194">
        <f>Q644*H644</f>
        <v>0.15062400000000001</v>
      </c>
      <c r="S644" s="194">
        <v>0</v>
      </c>
      <c r="T644" s="195">
        <f>S644*H644</f>
        <v>0</v>
      </c>
      <c r="AR644" s="18" t="s">
        <v>412</v>
      </c>
      <c r="AT644" s="18" t="s">
        <v>413</v>
      </c>
      <c r="AU644" s="18" t="s">
        <v>81</v>
      </c>
      <c r="AY644" s="18" t="s">
        <v>214</v>
      </c>
      <c r="BE644" s="196">
        <f>IF(N644="základní",J644,0)</f>
        <v>0</v>
      </c>
      <c r="BF644" s="196">
        <f>IF(N644="snížená",J644,0)</f>
        <v>0</v>
      </c>
      <c r="BG644" s="196">
        <f>IF(N644="zákl. přenesená",J644,0)</f>
        <v>0</v>
      </c>
      <c r="BH644" s="196">
        <f>IF(N644="sníž. přenesená",J644,0)</f>
        <v>0</v>
      </c>
      <c r="BI644" s="196">
        <f>IF(N644="nulová",J644,0)</f>
        <v>0</v>
      </c>
      <c r="BJ644" s="18" t="s">
        <v>22</v>
      </c>
      <c r="BK644" s="196">
        <f>ROUND(I644*H644,2)</f>
        <v>0</v>
      </c>
      <c r="BL644" s="18" t="s">
        <v>303</v>
      </c>
      <c r="BM644" s="18" t="s">
        <v>809</v>
      </c>
    </row>
    <row r="645" spans="2:65" s="1" customFormat="1" x14ac:dyDescent="0.3">
      <c r="B645" s="35"/>
      <c r="C645" s="57"/>
      <c r="D645" s="197" t="s">
        <v>222</v>
      </c>
      <c r="E645" s="57"/>
      <c r="F645" s="198" t="s">
        <v>808</v>
      </c>
      <c r="G645" s="57"/>
      <c r="H645" s="57"/>
      <c r="I645" s="155"/>
      <c r="J645" s="57"/>
      <c r="K645" s="57"/>
      <c r="L645" s="55"/>
      <c r="M645" s="72"/>
      <c r="N645" s="36"/>
      <c r="O645" s="36"/>
      <c r="P645" s="36"/>
      <c r="Q645" s="36"/>
      <c r="R645" s="36"/>
      <c r="S645" s="36"/>
      <c r="T645" s="73"/>
      <c r="AT645" s="18" t="s">
        <v>222</v>
      </c>
      <c r="AU645" s="18" t="s">
        <v>81</v>
      </c>
    </row>
    <row r="646" spans="2:65" s="12" customFormat="1" x14ac:dyDescent="0.3">
      <c r="B646" s="210"/>
      <c r="C646" s="211"/>
      <c r="D646" s="197" t="s">
        <v>224</v>
      </c>
      <c r="E646" s="212" t="s">
        <v>20</v>
      </c>
      <c r="F646" s="213" t="s">
        <v>810</v>
      </c>
      <c r="G646" s="211"/>
      <c r="H646" s="214">
        <v>33.472000000000001</v>
      </c>
      <c r="I646" s="215"/>
      <c r="J646" s="211"/>
      <c r="K646" s="211"/>
      <c r="L646" s="216"/>
      <c r="M646" s="217"/>
      <c r="N646" s="218"/>
      <c r="O646" s="218"/>
      <c r="P646" s="218"/>
      <c r="Q646" s="218"/>
      <c r="R646" s="218"/>
      <c r="S646" s="218"/>
      <c r="T646" s="219"/>
      <c r="AT646" s="220" t="s">
        <v>224</v>
      </c>
      <c r="AU646" s="220" t="s">
        <v>81</v>
      </c>
      <c r="AV646" s="12" t="s">
        <v>81</v>
      </c>
      <c r="AW646" s="12" t="s">
        <v>37</v>
      </c>
      <c r="AX646" s="12" t="s">
        <v>73</v>
      </c>
      <c r="AY646" s="220" t="s">
        <v>214</v>
      </c>
    </row>
    <row r="647" spans="2:65" s="13" customFormat="1" x14ac:dyDescent="0.3">
      <c r="B647" s="221"/>
      <c r="C647" s="222"/>
      <c r="D647" s="223" t="s">
        <v>224</v>
      </c>
      <c r="E647" s="224" t="s">
        <v>20</v>
      </c>
      <c r="F647" s="225" t="s">
        <v>228</v>
      </c>
      <c r="G647" s="222"/>
      <c r="H647" s="226">
        <v>33.472000000000001</v>
      </c>
      <c r="I647" s="227"/>
      <c r="J647" s="222"/>
      <c r="K647" s="222"/>
      <c r="L647" s="228"/>
      <c r="M647" s="229"/>
      <c r="N647" s="230"/>
      <c r="O647" s="230"/>
      <c r="P647" s="230"/>
      <c r="Q647" s="230"/>
      <c r="R647" s="230"/>
      <c r="S647" s="230"/>
      <c r="T647" s="231"/>
      <c r="AT647" s="232" t="s">
        <v>224</v>
      </c>
      <c r="AU647" s="232" t="s">
        <v>81</v>
      </c>
      <c r="AV647" s="13" t="s">
        <v>220</v>
      </c>
      <c r="AW647" s="13" t="s">
        <v>37</v>
      </c>
      <c r="AX647" s="13" t="s">
        <v>22</v>
      </c>
      <c r="AY647" s="232" t="s">
        <v>214</v>
      </c>
    </row>
    <row r="648" spans="2:65" s="1" customFormat="1" ht="31.5" customHeight="1" x14ac:dyDescent="0.3">
      <c r="B648" s="35"/>
      <c r="C648" s="185" t="s">
        <v>811</v>
      </c>
      <c r="D648" s="185" t="s">
        <v>216</v>
      </c>
      <c r="E648" s="186" t="s">
        <v>812</v>
      </c>
      <c r="F648" s="187" t="s">
        <v>813</v>
      </c>
      <c r="G648" s="188" t="s">
        <v>109</v>
      </c>
      <c r="H648" s="189">
        <v>13</v>
      </c>
      <c r="I648" s="190"/>
      <c r="J648" s="191">
        <f>ROUND(I648*H648,2)</f>
        <v>0</v>
      </c>
      <c r="K648" s="187" t="s">
        <v>20</v>
      </c>
      <c r="L648" s="55"/>
      <c r="M648" s="192" t="s">
        <v>20</v>
      </c>
      <c r="N648" s="193" t="s">
        <v>44</v>
      </c>
      <c r="O648" s="36"/>
      <c r="P648" s="194">
        <f>O648*H648</f>
        <v>0</v>
      </c>
      <c r="Q648" s="194">
        <v>4.5799999999999999E-3</v>
      </c>
      <c r="R648" s="194">
        <f>Q648*H648</f>
        <v>5.9539999999999996E-2</v>
      </c>
      <c r="S648" s="194">
        <v>0</v>
      </c>
      <c r="T648" s="195">
        <f>S648*H648</f>
        <v>0</v>
      </c>
      <c r="AR648" s="18" t="s">
        <v>303</v>
      </c>
      <c r="AT648" s="18" t="s">
        <v>216</v>
      </c>
      <c r="AU648" s="18" t="s">
        <v>81</v>
      </c>
      <c r="AY648" s="18" t="s">
        <v>214</v>
      </c>
      <c r="BE648" s="196">
        <f>IF(N648="základní",J648,0)</f>
        <v>0</v>
      </c>
      <c r="BF648" s="196">
        <f>IF(N648="snížená",J648,0)</f>
        <v>0</v>
      </c>
      <c r="BG648" s="196">
        <f>IF(N648="zákl. přenesená",J648,0)</f>
        <v>0</v>
      </c>
      <c r="BH648" s="196">
        <f>IF(N648="sníž. přenesená",J648,0)</f>
        <v>0</v>
      </c>
      <c r="BI648" s="196">
        <f>IF(N648="nulová",J648,0)</f>
        <v>0</v>
      </c>
      <c r="BJ648" s="18" t="s">
        <v>22</v>
      </c>
      <c r="BK648" s="196">
        <f>ROUND(I648*H648,2)</f>
        <v>0</v>
      </c>
      <c r="BL648" s="18" t="s">
        <v>303</v>
      </c>
      <c r="BM648" s="18" t="s">
        <v>814</v>
      </c>
    </row>
    <row r="649" spans="2:65" s="1" customFormat="1" x14ac:dyDescent="0.3">
      <c r="B649" s="35"/>
      <c r="C649" s="57"/>
      <c r="D649" s="197" t="s">
        <v>222</v>
      </c>
      <c r="E649" s="57"/>
      <c r="F649" s="198" t="s">
        <v>813</v>
      </c>
      <c r="G649" s="57"/>
      <c r="H649" s="57"/>
      <c r="I649" s="155"/>
      <c r="J649" s="57"/>
      <c r="K649" s="57"/>
      <c r="L649" s="55"/>
      <c r="M649" s="72"/>
      <c r="N649" s="36"/>
      <c r="O649" s="36"/>
      <c r="P649" s="36"/>
      <c r="Q649" s="36"/>
      <c r="R649" s="36"/>
      <c r="S649" s="36"/>
      <c r="T649" s="73"/>
      <c r="AT649" s="18" t="s">
        <v>222</v>
      </c>
      <c r="AU649" s="18" t="s">
        <v>81</v>
      </c>
    </row>
    <row r="650" spans="2:65" s="11" customFormat="1" x14ac:dyDescent="0.3">
      <c r="B650" s="199"/>
      <c r="C650" s="200"/>
      <c r="D650" s="197" t="s">
        <v>224</v>
      </c>
      <c r="E650" s="201" t="s">
        <v>20</v>
      </c>
      <c r="F650" s="202" t="s">
        <v>815</v>
      </c>
      <c r="G650" s="200"/>
      <c r="H650" s="203" t="s">
        <v>20</v>
      </c>
      <c r="I650" s="204"/>
      <c r="J650" s="200"/>
      <c r="K650" s="200"/>
      <c r="L650" s="205"/>
      <c r="M650" s="206"/>
      <c r="N650" s="207"/>
      <c r="O650" s="207"/>
      <c r="P650" s="207"/>
      <c r="Q650" s="207"/>
      <c r="R650" s="207"/>
      <c r="S650" s="207"/>
      <c r="T650" s="208"/>
      <c r="AT650" s="209" t="s">
        <v>224</v>
      </c>
      <c r="AU650" s="209" t="s">
        <v>81</v>
      </c>
      <c r="AV650" s="11" t="s">
        <v>22</v>
      </c>
      <c r="AW650" s="11" t="s">
        <v>37</v>
      </c>
      <c r="AX650" s="11" t="s">
        <v>73</v>
      </c>
      <c r="AY650" s="209" t="s">
        <v>214</v>
      </c>
    </row>
    <row r="651" spans="2:65" s="12" customFormat="1" x14ac:dyDescent="0.3">
      <c r="B651" s="210"/>
      <c r="C651" s="211"/>
      <c r="D651" s="197" t="s">
        <v>224</v>
      </c>
      <c r="E651" s="212" t="s">
        <v>20</v>
      </c>
      <c r="F651" s="213" t="s">
        <v>107</v>
      </c>
      <c r="G651" s="211"/>
      <c r="H651" s="214">
        <v>13</v>
      </c>
      <c r="I651" s="215"/>
      <c r="J651" s="211"/>
      <c r="K651" s="211"/>
      <c r="L651" s="216"/>
      <c r="M651" s="217"/>
      <c r="N651" s="218"/>
      <c r="O651" s="218"/>
      <c r="P651" s="218"/>
      <c r="Q651" s="218"/>
      <c r="R651" s="218"/>
      <c r="S651" s="218"/>
      <c r="T651" s="219"/>
      <c r="AT651" s="220" t="s">
        <v>224</v>
      </c>
      <c r="AU651" s="220" t="s">
        <v>81</v>
      </c>
      <c r="AV651" s="12" t="s">
        <v>81</v>
      </c>
      <c r="AW651" s="12" t="s">
        <v>37</v>
      </c>
      <c r="AX651" s="12" t="s">
        <v>73</v>
      </c>
      <c r="AY651" s="220" t="s">
        <v>214</v>
      </c>
    </row>
    <row r="652" spans="2:65" s="13" customFormat="1" x14ac:dyDescent="0.3">
      <c r="B652" s="221"/>
      <c r="C652" s="222"/>
      <c r="D652" s="223" t="s">
        <v>224</v>
      </c>
      <c r="E652" s="224" t="s">
        <v>20</v>
      </c>
      <c r="F652" s="225" t="s">
        <v>228</v>
      </c>
      <c r="G652" s="222"/>
      <c r="H652" s="226">
        <v>13</v>
      </c>
      <c r="I652" s="227"/>
      <c r="J652" s="222"/>
      <c r="K652" s="222"/>
      <c r="L652" s="228"/>
      <c r="M652" s="229"/>
      <c r="N652" s="230"/>
      <c r="O652" s="230"/>
      <c r="P652" s="230"/>
      <c r="Q652" s="230"/>
      <c r="R652" s="230"/>
      <c r="S652" s="230"/>
      <c r="T652" s="231"/>
      <c r="AT652" s="232" t="s">
        <v>224</v>
      </c>
      <c r="AU652" s="232" t="s">
        <v>81</v>
      </c>
      <c r="AV652" s="13" t="s">
        <v>220</v>
      </c>
      <c r="AW652" s="13" t="s">
        <v>37</v>
      </c>
      <c r="AX652" s="13" t="s">
        <v>22</v>
      </c>
      <c r="AY652" s="232" t="s">
        <v>214</v>
      </c>
    </row>
    <row r="653" spans="2:65" s="1" customFormat="1" ht="22.5" customHeight="1" x14ac:dyDescent="0.3">
      <c r="B653" s="35"/>
      <c r="C653" s="185" t="s">
        <v>816</v>
      </c>
      <c r="D653" s="185" t="s">
        <v>216</v>
      </c>
      <c r="E653" s="186" t="s">
        <v>817</v>
      </c>
      <c r="F653" s="187" t="s">
        <v>818</v>
      </c>
      <c r="G653" s="188" t="s">
        <v>109</v>
      </c>
      <c r="H653" s="189">
        <v>332.52499999999998</v>
      </c>
      <c r="I653" s="190"/>
      <c r="J653" s="191">
        <f>ROUND(I653*H653,2)</f>
        <v>0</v>
      </c>
      <c r="K653" s="187" t="s">
        <v>20</v>
      </c>
      <c r="L653" s="55"/>
      <c r="M653" s="192" t="s">
        <v>20</v>
      </c>
      <c r="N653" s="193" t="s">
        <v>44</v>
      </c>
      <c r="O653" s="36"/>
      <c r="P653" s="194">
        <f>O653*H653</f>
        <v>0</v>
      </c>
      <c r="Q653" s="194">
        <v>4.5799999999999999E-3</v>
      </c>
      <c r="R653" s="194">
        <f>Q653*H653</f>
        <v>1.5229644999999998</v>
      </c>
      <c r="S653" s="194">
        <v>0</v>
      </c>
      <c r="T653" s="195">
        <f>S653*H653</f>
        <v>0</v>
      </c>
      <c r="AR653" s="18" t="s">
        <v>303</v>
      </c>
      <c r="AT653" s="18" t="s">
        <v>216</v>
      </c>
      <c r="AU653" s="18" t="s">
        <v>81</v>
      </c>
      <c r="AY653" s="18" t="s">
        <v>214</v>
      </c>
      <c r="BE653" s="196">
        <f>IF(N653="základní",J653,0)</f>
        <v>0</v>
      </c>
      <c r="BF653" s="196">
        <f>IF(N653="snížená",J653,0)</f>
        <v>0</v>
      </c>
      <c r="BG653" s="196">
        <f>IF(N653="zákl. přenesená",J653,0)</f>
        <v>0</v>
      </c>
      <c r="BH653" s="196">
        <f>IF(N653="sníž. přenesená",J653,0)</f>
        <v>0</v>
      </c>
      <c r="BI653" s="196">
        <f>IF(N653="nulová",J653,0)</f>
        <v>0</v>
      </c>
      <c r="BJ653" s="18" t="s">
        <v>22</v>
      </c>
      <c r="BK653" s="196">
        <f>ROUND(I653*H653,2)</f>
        <v>0</v>
      </c>
      <c r="BL653" s="18" t="s">
        <v>303</v>
      </c>
      <c r="BM653" s="18" t="s">
        <v>819</v>
      </c>
    </row>
    <row r="654" spans="2:65" s="11" customFormat="1" x14ac:dyDescent="0.3">
      <c r="B654" s="199"/>
      <c r="C654" s="200"/>
      <c r="D654" s="197" t="s">
        <v>224</v>
      </c>
      <c r="E654" s="201" t="s">
        <v>20</v>
      </c>
      <c r="F654" s="202" t="s">
        <v>253</v>
      </c>
      <c r="G654" s="200"/>
      <c r="H654" s="203" t="s">
        <v>20</v>
      </c>
      <c r="I654" s="204"/>
      <c r="J654" s="200"/>
      <c r="K654" s="200"/>
      <c r="L654" s="205"/>
      <c r="M654" s="206"/>
      <c r="N654" s="207"/>
      <c r="O654" s="207"/>
      <c r="P654" s="207"/>
      <c r="Q654" s="207"/>
      <c r="R654" s="207"/>
      <c r="S654" s="207"/>
      <c r="T654" s="208"/>
      <c r="AT654" s="209" t="s">
        <v>224</v>
      </c>
      <c r="AU654" s="209" t="s">
        <v>81</v>
      </c>
      <c r="AV654" s="11" t="s">
        <v>22</v>
      </c>
      <c r="AW654" s="11" t="s">
        <v>37</v>
      </c>
      <c r="AX654" s="11" t="s">
        <v>73</v>
      </c>
      <c r="AY654" s="209" t="s">
        <v>214</v>
      </c>
    </row>
    <row r="655" spans="2:65" s="12" customFormat="1" x14ac:dyDescent="0.3">
      <c r="B655" s="210"/>
      <c r="C655" s="211"/>
      <c r="D655" s="197" t="s">
        <v>224</v>
      </c>
      <c r="E655" s="212" t="s">
        <v>20</v>
      </c>
      <c r="F655" s="213" t="s">
        <v>133</v>
      </c>
      <c r="G655" s="211"/>
      <c r="H655" s="214">
        <v>332.52499999999998</v>
      </c>
      <c r="I655" s="215"/>
      <c r="J655" s="211"/>
      <c r="K655" s="211"/>
      <c r="L655" s="216"/>
      <c r="M655" s="217"/>
      <c r="N655" s="218"/>
      <c r="O655" s="218"/>
      <c r="P655" s="218"/>
      <c r="Q655" s="218"/>
      <c r="R655" s="218"/>
      <c r="S655" s="218"/>
      <c r="T655" s="219"/>
      <c r="AT655" s="220" t="s">
        <v>224</v>
      </c>
      <c r="AU655" s="220" t="s">
        <v>81</v>
      </c>
      <c r="AV655" s="12" t="s">
        <v>81</v>
      </c>
      <c r="AW655" s="12" t="s">
        <v>37</v>
      </c>
      <c r="AX655" s="12" t="s">
        <v>73</v>
      </c>
      <c r="AY655" s="220" t="s">
        <v>214</v>
      </c>
    </row>
    <row r="656" spans="2:65" s="13" customFormat="1" x14ac:dyDescent="0.3">
      <c r="B656" s="221"/>
      <c r="C656" s="222"/>
      <c r="D656" s="223" t="s">
        <v>224</v>
      </c>
      <c r="E656" s="224" t="s">
        <v>20</v>
      </c>
      <c r="F656" s="225" t="s">
        <v>228</v>
      </c>
      <c r="G656" s="222"/>
      <c r="H656" s="226">
        <v>332.52499999999998</v>
      </c>
      <c r="I656" s="227"/>
      <c r="J656" s="222"/>
      <c r="K656" s="222"/>
      <c r="L656" s="228"/>
      <c r="M656" s="229"/>
      <c r="N656" s="230"/>
      <c r="O656" s="230"/>
      <c r="P656" s="230"/>
      <c r="Q656" s="230"/>
      <c r="R656" s="230"/>
      <c r="S656" s="230"/>
      <c r="T656" s="231"/>
      <c r="AT656" s="232" t="s">
        <v>224</v>
      </c>
      <c r="AU656" s="232" t="s">
        <v>81</v>
      </c>
      <c r="AV656" s="13" t="s">
        <v>220</v>
      </c>
      <c r="AW656" s="13" t="s">
        <v>37</v>
      </c>
      <c r="AX656" s="13" t="s">
        <v>22</v>
      </c>
      <c r="AY656" s="232" t="s">
        <v>214</v>
      </c>
    </row>
    <row r="657" spans="2:65" s="1" customFormat="1" ht="22.5" customHeight="1" x14ac:dyDescent="0.3">
      <c r="B657" s="35"/>
      <c r="C657" s="185" t="s">
        <v>820</v>
      </c>
      <c r="D657" s="185" t="s">
        <v>216</v>
      </c>
      <c r="E657" s="186" t="s">
        <v>821</v>
      </c>
      <c r="F657" s="187" t="s">
        <v>822</v>
      </c>
      <c r="G657" s="188" t="s">
        <v>109</v>
      </c>
      <c r="H657" s="189">
        <v>35.904000000000003</v>
      </c>
      <c r="I657" s="190"/>
      <c r="J657" s="191">
        <f>ROUND(I657*H657,2)</f>
        <v>0</v>
      </c>
      <c r="K657" s="187" t="s">
        <v>20</v>
      </c>
      <c r="L657" s="55"/>
      <c r="M657" s="192" t="s">
        <v>20</v>
      </c>
      <c r="N657" s="193" t="s">
        <v>44</v>
      </c>
      <c r="O657" s="36"/>
      <c r="P657" s="194">
        <f>O657*H657</f>
        <v>0</v>
      </c>
      <c r="Q657" s="194">
        <v>4.5799999999999999E-3</v>
      </c>
      <c r="R657" s="194">
        <f>Q657*H657</f>
        <v>0.16444032</v>
      </c>
      <c r="S657" s="194">
        <v>0</v>
      </c>
      <c r="T657" s="195">
        <f>S657*H657</f>
        <v>0</v>
      </c>
      <c r="AR657" s="18" t="s">
        <v>303</v>
      </c>
      <c r="AT657" s="18" t="s">
        <v>216</v>
      </c>
      <c r="AU657" s="18" t="s">
        <v>81</v>
      </c>
      <c r="AY657" s="18" t="s">
        <v>214</v>
      </c>
      <c r="BE657" s="196">
        <f>IF(N657="základní",J657,0)</f>
        <v>0</v>
      </c>
      <c r="BF657" s="196">
        <f>IF(N657="snížená",J657,0)</f>
        <v>0</v>
      </c>
      <c r="BG657" s="196">
        <f>IF(N657="zákl. přenesená",J657,0)</f>
        <v>0</v>
      </c>
      <c r="BH657" s="196">
        <f>IF(N657="sníž. přenesená",J657,0)</f>
        <v>0</v>
      </c>
      <c r="BI657" s="196">
        <f>IF(N657="nulová",J657,0)</f>
        <v>0</v>
      </c>
      <c r="BJ657" s="18" t="s">
        <v>22</v>
      </c>
      <c r="BK657" s="196">
        <f>ROUND(I657*H657,2)</f>
        <v>0</v>
      </c>
      <c r="BL657" s="18" t="s">
        <v>303</v>
      </c>
      <c r="BM657" s="18" t="s">
        <v>823</v>
      </c>
    </row>
    <row r="658" spans="2:65" s="1" customFormat="1" x14ac:dyDescent="0.3">
      <c r="B658" s="35"/>
      <c r="C658" s="57"/>
      <c r="D658" s="197" t="s">
        <v>222</v>
      </c>
      <c r="E658" s="57"/>
      <c r="F658" s="198" t="s">
        <v>822</v>
      </c>
      <c r="G658" s="57"/>
      <c r="H658" s="57"/>
      <c r="I658" s="155"/>
      <c r="J658" s="57"/>
      <c r="K658" s="57"/>
      <c r="L658" s="55"/>
      <c r="M658" s="72"/>
      <c r="N658" s="36"/>
      <c r="O658" s="36"/>
      <c r="P658" s="36"/>
      <c r="Q658" s="36"/>
      <c r="R658" s="36"/>
      <c r="S658" s="36"/>
      <c r="T658" s="73"/>
      <c r="AT658" s="18" t="s">
        <v>222</v>
      </c>
      <c r="AU658" s="18" t="s">
        <v>81</v>
      </c>
    </row>
    <row r="659" spans="2:65" s="11" customFormat="1" x14ac:dyDescent="0.3">
      <c r="B659" s="199"/>
      <c r="C659" s="200"/>
      <c r="D659" s="197" t="s">
        <v>224</v>
      </c>
      <c r="E659" s="201" t="s">
        <v>20</v>
      </c>
      <c r="F659" s="202" t="s">
        <v>824</v>
      </c>
      <c r="G659" s="200"/>
      <c r="H659" s="203" t="s">
        <v>20</v>
      </c>
      <c r="I659" s="204"/>
      <c r="J659" s="200"/>
      <c r="K659" s="200"/>
      <c r="L659" s="205"/>
      <c r="M659" s="206"/>
      <c r="N659" s="207"/>
      <c r="O659" s="207"/>
      <c r="P659" s="207"/>
      <c r="Q659" s="207"/>
      <c r="R659" s="207"/>
      <c r="S659" s="207"/>
      <c r="T659" s="208"/>
      <c r="AT659" s="209" t="s">
        <v>224</v>
      </c>
      <c r="AU659" s="209" t="s">
        <v>81</v>
      </c>
      <c r="AV659" s="11" t="s">
        <v>22</v>
      </c>
      <c r="AW659" s="11" t="s">
        <v>37</v>
      </c>
      <c r="AX659" s="11" t="s">
        <v>73</v>
      </c>
      <c r="AY659" s="209" t="s">
        <v>214</v>
      </c>
    </row>
    <row r="660" spans="2:65" s="12" customFormat="1" x14ac:dyDescent="0.3">
      <c r="B660" s="210"/>
      <c r="C660" s="211"/>
      <c r="D660" s="197" t="s">
        <v>224</v>
      </c>
      <c r="E660" s="212" t="s">
        <v>20</v>
      </c>
      <c r="F660" s="213" t="s">
        <v>825</v>
      </c>
      <c r="G660" s="211"/>
      <c r="H660" s="214">
        <v>1.2</v>
      </c>
      <c r="I660" s="215"/>
      <c r="J660" s="211"/>
      <c r="K660" s="211"/>
      <c r="L660" s="216"/>
      <c r="M660" s="217"/>
      <c r="N660" s="218"/>
      <c r="O660" s="218"/>
      <c r="P660" s="218"/>
      <c r="Q660" s="218"/>
      <c r="R660" s="218"/>
      <c r="S660" s="218"/>
      <c r="T660" s="219"/>
      <c r="AT660" s="220" t="s">
        <v>224</v>
      </c>
      <c r="AU660" s="220" t="s">
        <v>81</v>
      </c>
      <c r="AV660" s="12" t="s">
        <v>81</v>
      </c>
      <c r="AW660" s="12" t="s">
        <v>37</v>
      </c>
      <c r="AX660" s="12" t="s">
        <v>73</v>
      </c>
      <c r="AY660" s="220" t="s">
        <v>214</v>
      </c>
    </row>
    <row r="661" spans="2:65" s="12" customFormat="1" x14ac:dyDescent="0.3">
      <c r="B661" s="210"/>
      <c r="C661" s="211"/>
      <c r="D661" s="197" t="s">
        <v>224</v>
      </c>
      <c r="E661" s="212" t="s">
        <v>20</v>
      </c>
      <c r="F661" s="213" t="s">
        <v>826</v>
      </c>
      <c r="G661" s="211"/>
      <c r="H661" s="214">
        <v>1.704</v>
      </c>
      <c r="I661" s="215"/>
      <c r="J661" s="211"/>
      <c r="K661" s="211"/>
      <c r="L661" s="216"/>
      <c r="M661" s="217"/>
      <c r="N661" s="218"/>
      <c r="O661" s="218"/>
      <c r="P661" s="218"/>
      <c r="Q661" s="218"/>
      <c r="R661" s="218"/>
      <c r="S661" s="218"/>
      <c r="T661" s="219"/>
      <c r="AT661" s="220" t="s">
        <v>224</v>
      </c>
      <c r="AU661" s="220" t="s">
        <v>81</v>
      </c>
      <c r="AV661" s="12" t="s">
        <v>81</v>
      </c>
      <c r="AW661" s="12" t="s">
        <v>37</v>
      </c>
      <c r="AX661" s="12" t="s">
        <v>73</v>
      </c>
      <c r="AY661" s="220" t="s">
        <v>214</v>
      </c>
    </row>
    <row r="662" spans="2:65" s="11" customFormat="1" x14ac:dyDescent="0.3">
      <c r="B662" s="199"/>
      <c r="C662" s="200"/>
      <c r="D662" s="197" t="s">
        <v>224</v>
      </c>
      <c r="E662" s="201" t="s">
        <v>20</v>
      </c>
      <c r="F662" s="202" t="s">
        <v>827</v>
      </c>
      <c r="G662" s="200"/>
      <c r="H662" s="203" t="s">
        <v>20</v>
      </c>
      <c r="I662" s="204"/>
      <c r="J662" s="200"/>
      <c r="K662" s="200"/>
      <c r="L662" s="205"/>
      <c r="M662" s="206"/>
      <c r="N662" s="207"/>
      <c r="O662" s="207"/>
      <c r="P662" s="207"/>
      <c r="Q662" s="207"/>
      <c r="R662" s="207"/>
      <c r="S662" s="207"/>
      <c r="T662" s="208"/>
      <c r="AT662" s="209" t="s">
        <v>224</v>
      </c>
      <c r="AU662" s="209" t="s">
        <v>81</v>
      </c>
      <c r="AV662" s="11" t="s">
        <v>22</v>
      </c>
      <c r="AW662" s="11" t="s">
        <v>37</v>
      </c>
      <c r="AX662" s="11" t="s">
        <v>73</v>
      </c>
      <c r="AY662" s="209" t="s">
        <v>214</v>
      </c>
    </row>
    <row r="663" spans="2:65" s="12" customFormat="1" x14ac:dyDescent="0.3">
      <c r="B663" s="210"/>
      <c r="C663" s="211"/>
      <c r="D663" s="197" t="s">
        <v>224</v>
      </c>
      <c r="E663" s="212" t="s">
        <v>20</v>
      </c>
      <c r="F663" s="213" t="s">
        <v>828</v>
      </c>
      <c r="G663" s="211"/>
      <c r="H663" s="214">
        <v>16.8</v>
      </c>
      <c r="I663" s="215"/>
      <c r="J663" s="211"/>
      <c r="K663" s="211"/>
      <c r="L663" s="216"/>
      <c r="M663" s="217"/>
      <c r="N663" s="218"/>
      <c r="O663" s="218"/>
      <c r="P663" s="218"/>
      <c r="Q663" s="218"/>
      <c r="R663" s="218"/>
      <c r="S663" s="218"/>
      <c r="T663" s="219"/>
      <c r="AT663" s="220" t="s">
        <v>224</v>
      </c>
      <c r="AU663" s="220" t="s">
        <v>81</v>
      </c>
      <c r="AV663" s="12" t="s">
        <v>81</v>
      </c>
      <c r="AW663" s="12" t="s">
        <v>37</v>
      </c>
      <c r="AX663" s="12" t="s">
        <v>73</v>
      </c>
      <c r="AY663" s="220" t="s">
        <v>214</v>
      </c>
    </row>
    <row r="664" spans="2:65" s="12" customFormat="1" x14ac:dyDescent="0.3">
      <c r="B664" s="210"/>
      <c r="C664" s="211"/>
      <c r="D664" s="197" t="s">
        <v>224</v>
      </c>
      <c r="E664" s="212" t="s">
        <v>20</v>
      </c>
      <c r="F664" s="213" t="s">
        <v>829</v>
      </c>
      <c r="G664" s="211"/>
      <c r="H664" s="214">
        <v>16.2</v>
      </c>
      <c r="I664" s="215"/>
      <c r="J664" s="211"/>
      <c r="K664" s="211"/>
      <c r="L664" s="216"/>
      <c r="M664" s="217"/>
      <c r="N664" s="218"/>
      <c r="O664" s="218"/>
      <c r="P664" s="218"/>
      <c r="Q664" s="218"/>
      <c r="R664" s="218"/>
      <c r="S664" s="218"/>
      <c r="T664" s="219"/>
      <c r="AT664" s="220" t="s">
        <v>224</v>
      </c>
      <c r="AU664" s="220" t="s">
        <v>81</v>
      </c>
      <c r="AV664" s="12" t="s">
        <v>81</v>
      </c>
      <c r="AW664" s="12" t="s">
        <v>37</v>
      </c>
      <c r="AX664" s="12" t="s">
        <v>73</v>
      </c>
      <c r="AY664" s="220" t="s">
        <v>214</v>
      </c>
    </row>
    <row r="665" spans="2:65" s="13" customFormat="1" x14ac:dyDescent="0.3">
      <c r="B665" s="221"/>
      <c r="C665" s="222"/>
      <c r="D665" s="223" t="s">
        <v>224</v>
      </c>
      <c r="E665" s="224" t="s">
        <v>20</v>
      </c>
      <c r="F665" s="225" t="s">
        <v>228</v>
      </c>
      <c r="G665" s="222"/>
      <c r="H665" s="226">
        <v>35.904000000000003</v>
      </c>
      <c r="I665" s="227"/>
      <c r="J665" s="222"/>
      <c r="K665" s="222"/>
      <c r="L665" s="228"/>
      <c r="M665" s="229"/>
      <c r="N665" s="230"/>
      <c r="O665" s="230"/>
      <c r="P665" s="230"/>
      <c r="Q665" s="230"/>
      <c r="R665" s="230"/>
      <c r="S665" s="230"/>
      <c r="T665" s="231"/>
      <c r="AT665" s="232" t="s">
        <v>224</v>
      </c>
      <c r="AU665" s="232" t="s">
        <v>81</v>
      </c>
      <c r="AV665" s="13" t="s">
        <v>220</v>
      </c>
      <c r="AW665" s="13" t="s">
        <v>37</v>
      </c>
      <c r="AX665" s="13" t="s">
        <v>22</v>
      </c>
      <c r="AY665" s="232" t="s">
        <v>214</v>
      </c>
    </row>
    <row r="666" spans="2:65" s="1" customFormat="1" ht="22.5" customHeight="1" x14ac:dyDescent="0.3">
      <c r="B666" s="35"/>
      <c r="C666" s="185" t="s">
        <v>830</v>
      </c>
      <c r="D666" s="185" t="s">
        <v>216</v>
      </c>
      <c r="E666" s="186" t="s">
        <v>831</v>
      </c>
      <c r="F666" s="187" t="s">
        <v>832</v>
      </c>
      <c r="G666" s="188" t="s">
        <v>833</v>
      </c>
      <c r="H666" s="261"/>
      <c r="I666" s="190"/>
      <c r="J666" s="191">
        <f>ROUND(I666*H666,2)</f>
        <v>0</v>
      </c>
      <c r="K666" s="187" t="s">
        <v>219</v>
      </c>
      <c r="L666" s="55"/>
      <c r="M666" s="192" t="s">
        <v>20</v>
      </c>
      <c r="N666" s="193" t="s">
        <v>44</v>
      </c>
      <c r="O666" s="36"/>
      <c r="P666" s="194">
        <f>O666*H666</f>
        <v>0</v>
      </c>
      <c r="Q666" s="194">
        <v>0</v>
      </c>
      <c r="R666" s="194">
        <f>Q666*H666</f>
        <v>0</v>
      </c>
      <c r="S666" s="194">
        <v>0</v>
      </c>
      <c r="T666" s="195">
        <f>S666*H666</f>
        <v>0</v>
      </c>
      <c r="AR666" s="18" t="s">
        <v>303</v>
      </c>
      <c r="AT666" s="18" t="s">
        <v>216</v>
      </c>
      <c r="AU666" s="18" t="s">
        <v>81</v>
      </c>
      <c r="AY666" s="18" t="s">
        <v>214</v>
      </c>
      <c r="BE666" s="196">
        <f>IF(N666="základní",J666,0)</f>
        <v>0</v>
      </c>
      <c r="BF666" s="196">
        <f>IF(N666="snížená",J666,0)</f>
        <v>0</v>
      </c>
      <c r="BG666" s="196">
        <f>IF(N666="zákl. přenesená",J666,0)</f>
        <v>0</v>
      </c>
      <c r="BH666" s="196">
        <f>IF(N666="sníž. přenesená",J666,0)</f>
        <v>0</v>
      </c>
      <c r="BI666" s="196">
        <f>IF(N666="nulová",J666,0)</f>
        <v>0</v>
      </c>
      <c r="BJ666" s="18" t="s">
        <v>22</v>
      </c>
      <c r="BK666" s="196">
        <f>ROUND(I666*H666,2)</f>
        <v>0</v>
      </c>
      <c r="BL666" s="18" t="s">
        <v>303</v>
      </c>
      <c r="BM666" s="18" t="s">
        <v>834</v>
      </c>
    </row>
    <row r="667" spans="2:65" s="1" customFormat="1" ht="24" x14ac:dyDescent="0.3">
      <c r="B667" s="35"/>
      <c r="C667" s="57"/>
      <c r="D667" s="197" t="s">
        <v>222</v>
      </c>
      <c r="E667" s="57"/>
      <c r="F667" s="198" t="s">
        <v>835</v>
      </c>
      <c r="G667" s="57"/>
      <c r="H667" s="57"/>
      <c r="I667" s="155"/>
      <c r="J667" s="57"/>
      <c r="K667" s="57"/>
      <c r="L667" s="55"/>
      <c r="M667" s="72"/>
      <c r="N667" s="36"/>
      <c r="O667" s="36"/>
      <c r="P667" s="36"/>
      <c r="Q667" s="36"/>
      <c r="R667" s="36"/>
      <c r="S667" s="36"/>
      <c r="T667" s="73"/>
      <c r="AT667" s="18" t="s">
        <v>222</v>
      </c>
      <c r="AU667" s="18" t="s">
        <v>81</v>
      </c>
    </row>
    <row r="668" spans="2:65" s="10" customFormat="1" ht="29.85" customHeight="1" x14ac:dyDescent="0.35">
      <c r="B668" s="168"/>
      <c r="C668" s="169"/>
      <c r="D668" s="182" t="s">
        <v>72</v>
      </c>
      <c r="E668" s="183" t="s">
        <v>836</v>
      </c>
      <c r="F668" s="183" t="s">
        <v>837</v>
      </c>
      <c r="G668" s="169"/>
      <c r="H668" s="169"/>
      <c r="I668" s="172"/>
      <c r="J668" s="184">
        <f>BK668</f>
        <v>0</v>
      </c>
      <c r="K668" s="169"/>
      <c r="L668" s="174"/>
      <c r="M668" s="175"/>
      <c r="N668" s="176"/>
      <c r="O668" s="176"/>
      <c r="P668" s="177">
        <f>SUM(P669:P698)</f>
        <v>0</v>
      </c>
      <c r="Q668" s="176"/>
      <c r="R668" s="177">
        <f>SUM(R669:R698)</f>
        <v>0.13225999999999999</v>
      </c>
      <c r="S668" s="176"/>
      <c r="T668" s="178">
        <f>SUM(T669:T698)</f>
        <v>0</v>
      </c>
      <c r="AR668" s="179" t="s">
        <v>81</v>
      </c>
      <c r="AT668" s="180" t="s">
        <v>72</v>
      </c>
      <c r="AU668" s="180" t="s">
        <v>22</v>
      </c>
      <c r="AY668" s="179" t="s">
        <v>214</v>
      </c>
      <c r="BK668" s="181">
        <f>SUM(BK669:BK698)</f>
        <v>0</v>
      </c>
    </row>
    <row r="669" spans="2:65" s="1" customFormat="1" ht="22.5" customHeight="1" x14ac:dyDescent="0.3">
      <c r="B669" s="35"/>
      <c r="C669" s="185" t="s">
        <v>838</v>
      </c>
      <c r="D669" s="185" t="s">
        <v>216</v>
      </c>
      <c r="E669" s="186" t="s">
        <v>839</v>
      </c>
      <c r="F669" s="187" t="s">
        <v>840</v>
      </c>
      <c r="G669" s="188" t="s">
        <v>841</v>
      </c>
      <c r="H669" s="189">
        <v>5</v>
      </c>
      <c r="I669" s="190"/>
      <c r="J669" s="191">
        <f>ROUND(I669*H669,2)</f>
        <v>0</v>
      </c>
      <c r="K669" s="187" t="s">
        <v>219</v>
      </c>
      <c r="L669" s="55"/>
      <c r="M669" s="192" t="s">
        <v>20</v>
      </c>
      <c r="N669" s="193" t="s">
        <v>44</v>
      </c>
      <c r="O669" s="36"/>
      <c r="P669" s="194">
        <f>O669*H669</f>
        <v>0</v>
      </c>
      <c r="Q669" s="194">
        <v>2.034E-2</v>
      </c>
      <c r="R669" s="194">
        <f>Q669*H669</f>
        <v>0.1017</v>
      </c>
      <c r="S669" s="194">
        <v>0</v>
      </c>
      <c r="T669" s="195">
        <f>S669*H669</f>
        <v>0</v>
      </c>
      <c r="AR669" s="18" t="s">
        <v>303</v>
      </c>
      <c r="AT669" s="18" t="s">
        <v>216</v>
      </c>
      <c r="AU669" s="18" t="s">
        <v>81</v>
      </c>
      <c r="AY669" s="18" t="s">
        <v>214</v>
      </c>
      <c r="BE669" s="196">
        <f>IF(N669="základní",J669,0)</f>
        <v>0</v>
      </c>
      <c r="BF669" s="196">
        <f>IF(N669="snížená",J669,0)</f>
        <v>0</v>
      </c>
      <c r="BG669" s="196">
        <f>IF(N669="zákl. přenesená",J669,0)</f>
        <v>0</v>
      </c>
      <c r="BH669" s="196">
        <f>IF(N669="sníž. přenesená",J669,0)</f>
        <v>0</v>
      </c>
      <c r="BI669" s="196">
        <f>IF(N669="nulová",J669,0)</f>
        <v>0</v>
      </c>
      <c r="BJ669" s="18" t="s">
        <v>22</v>
      </c>
      <c r="BK669" s="196">
        <f>ROUND(I669*H669,2)</f>
        <v>0</v>
      </c>
      <c r="BL669" s="18" t="s">
        <v>303</v>
      </c>
      <c r="BM669" s="18" t="s">
        <v>842</v>
      </c>
    </row>
    <row r="670" spans="2:65" s="1" customFormat="1" ht="24" x14ac:dyDescent="0.3">
      <c r="B670" s="35"/>
      <c r="C670" s="57"/>
      <c r="D670" s="197" t="s">
        <v>222</v>
      </c>
      <c r="E670" s="57"/>
      <c r="F670" s="198" t="s">
        <v>843</v>
      </c>
      <c r="G670" s="57"/>
      <c r="H670" s="57"/>
      <c r="I670" s="155"/>
      <c r="J670" s="57"/>
      <c r="K670" s="57"/>
      <c r="L670" s="55"/>
      <c r="M670" s="72"/>
      <c r="N670" s="36"/>
      <c r="O670" s="36"/>
      <c r="P670" s="36"/>
      <c r="Q670" s="36"/>
      <c r="R670" s="36"/>
      <c r="S670" s="36"/>
      <c r="T670" s="73"/>
      <c r="AT670" s="18" t="s">
        <v>222</v>
      </c>
      <c r="AU670" s="18" t="s">
        <v>81</v>
      </c>
    </row>
    <row r="671" spans="2:65" s="12" customFormat="1" x14ac:dyDescent="0.3">
      <c r="B671" s="210"/>
      <c r="C671" s="211"/>
      <c r="D671" s="197" t="s">
        <v>224</v>
      </c>
      <c r="E671" s="212" t="s">
        <v>20</v>
      </c>
      <c r="F671" s="213" t="s">
        <v>844</v>
      </c>
      <c r="G671" s="211"/>
      <c r="H671" s="214">
        <v>5</v>
      </c>
      <c r="I671" s="215"/>
      <c r="J671" s="211"/>
      <c r="K671" s="211"/>
      <c r="L671" s="216"/>
      <c r="M671" s="217"/>
      <c r="N671" s="218"/>
      <c r="O671" s="218"/>
      <c r="P671" s="218"/>
      <c r="Q671" s="218"/>
      <c r="R671" s="218"/>
      <c r="S671" s="218"/>
      <c r="T671" s="219"/>
      <c r="AT671" s="220" t="s">
        <v>224</v>
      </c>
      <c r="AU671" s="220" t="s">
        <v>81</v>
      </c>
      <c r="AV671" s="12" t="s">
        <v>81</v>
      </c>
      <c r="AW671" s="12" t="s">
        <v>37</v>
      </c>
      <c r="AX671" s="12" t="s">
        <v>73</v>
      </c>
      <c r="AY671" s="220" t="s">
        <v>214</v>
      </c>
    </row>
    <row r="672" spans="2:65" s="13" customFormat="1" x14ac:dyDescent="0.3">
      <c r="B672" s="221"/>
      <c r="C672" s="222"/>
      <c r="D672" s="223" t="s">
        <v>224</v>
      </c>
      <c r="E672" s="224" t="s">
        <v>20</v>
      </c>
      <c r="F672" s="225" t="s">
        <v>228</v>
      </c>
      <c r="G672" s="222"/>
      <c r="H672" s="226">
        <v>5</v>
      </c>
      <c r="I672" s="227"/>
      <c r="J672" s="222"/>
      <c r="K672" s="222"/>
      <c r="L672" s="228"/>
      <c r="M672" s="229"/>
      <c r="N672" s="230"/>
      <c r="O672" s="230"/>
      <c r="P672" s="230"/>
      <c r="Q672" s="230"/>
      <c r="R672" s="230"/>
      <c r="S672" s="230"/>
      <c r="T672" s="231"/>
      <c r="AT672" s="232" t="s">
        <v>224</v>
      </c>
      <c r="AU672" s="232" t="s">
        <v>81</v>
      </c>
      <c r="AV672" s="13" t="s">
        <v>220</v>
      </c>
      <c r="AW672" s="13" t="s">
        <v>37</v>
      </c>
      <c r="AX672" s="13" t="s">
        <v>22</v>
      </c>
      <c r="AY672" s="232" t="s">
        <v>214</v>
      </c>
    </row>
    <row r="673" spans="2:65" s="1" customFormat="1" ht="22.5" customHeight="1" x14ac:dyDescent="0.3">
      <c r="B673" s="35"/>
      <c r="C673" s="185" t="s">
        <v>845</v>
      </c>
      <c r="D673" s="185" t="s">
        <v>216</v>
      </c>
      <c r="E673" s="186" t="s">
        <v>846</v>
      </c>
      <c r="F673" s="187" t="s">
        <v>847</v>
      </c>
      <c r="G673" s="188" t="s">
        <v>841</v>
      </c>
      <c r="H673" s="189">
        <v>1</v>
      </c>
      <c r="I673" s="190"/>
      <c r="J673" s="191">
        <f>ROUND(I673*H673,2)</f>
        <v>0</v>
      </c>
      <c r="K673" s="187" t="s">
        <v>20</v>
      </c>
      <c r="L673" s="55"/>
      <c r="M673" s="192" t="s">
        <v>20</v>
      </c>
      <c r="N673" s="193" t="s">
        <v>44</v>
      </c>
      <c r="O673" s="36"/>
      <c r="P673" s="194">
        <f>O673*H673</f>
        <v>0</v>
      </c>
      <c r="Q673" s="194">
        <v>0.01</v>
      </c>
      <c r="R673" s="194">
        <f>Q673*H673</f>
        <v>0.01</v>
      </c>
      <c r="S673" s="194">
        <v>0</v>
      </c>
      <c r="T673" s="195">
        <f>S673*H673</f>
        <v>0</v>
      </c>
      <c r="AR673" s="18" t="s">
        <v>303</v>
      </c>
      <c r="AT673" s="18" t="s">
        <v>216</v>
      </c>
      <c r="AU673" s="18" t="s">
        <v>81</v>
      </c>
      <c r="AY673" s="18" t="s">
        <v>214</v>
      </c>
      <c r="BE673" s="196">
        <f>IF(N673="základní",J673,0)</f>
        <v>0</v>
      </c>
      <c r="BF673" s="196">
        <f>IF(N673="snížená",J673,0)</f>
        <v>0</v>
      </c>
      <c r="BG673" s="196">
        <f>IF(N673="zákl. přenesená",J673,0)</f>
        <v>0</v>
      </c>
      <c r="BH673" s="196">
        <f>IF(N673="sníž. přenesená",J673,0)</f>
        <v>0</v>
      </c>
      <c r="BI673" s="196">
        <f>IF(N673="nulová",J673,0)</f>
        <v>0</v>
      </c>
      <c r="BJ673" s="18" t="s">
        <v>22</v>
      </c>
      <c r="BK673" s="196">
        <f>ROUND(I673*H673,2)</f>
        <v>0</v>
      </c>
      <c r="BL673" s="18" t="s">
        <v>303</v>
      </c>
      <c r="BM673" s="18" t="s">
        <v>848</v>
      </c>
    </row>
    <row r="674" spans="2:65" s="1" customFormat="1" ht="24" x14ac:dyDescent="0.3">
      <c r="B674" s="35"/>
      <c r="C674" s="57"/>
      <c r="D674" s="197" t="s">
        <v>222</v>
      </c>
      <c r="E674" s="57"/>
      <c r="F674" s="198" t="s">
        <v>849</v>
      </c>
      <c r="G674" s="57"/>
      <c r="H674" s="57"/>
      <c r="I674" s="155"/>
      <c r="J674" s="57"/>
      <c r="K674" s="57"/>
      <c r="L674" s="55"/>
      <c r="M674" s="72"/>
      <c r="N674" s="36"/>
      <c r="O674" s="36"/>
      <c r="P674" s="36"/>
      <c r="Q674" s="36"/>
      <c r="R674" s="36"/>
      <c r="S674" s="36"/>
      <c r="T674" s="73"/>
      <c r="AT674" s="18" t="s">
        <v>222</v>
      </c>
      <c r="AU674" s="18" t="s">
        <v>81</v>
      </c>
    </row>
    <row r="675" spans="2:65" s="12" customFormat="1" x14ac:dyDescent="0.3">
      <c r="B675" s="210"/>
      <c r="C675" s="211"/>
      <c r="D675" s="197" t="s">
        <v>224</v>
      </c>
      <c r="E675" s="212" t="s">
        <v>20</v>
      </c>
      <c r="F675" s="213" t="s">
        <v>850</v>
      </c>
      <c r="G675" s="211"/>
      <c r="H675" s="214">
        <v>1</v>
      </c>
      <c r="I675" s="215"/>
      <c r="J675" s="211"/>
      <c r="K675" s="211"/>
      <c r="L675" s="216"/>
      <c r="M675" s="217"/>
      <c r="N675" s="218"/>
      <c r="O675" s="218"/>
      <c r="P675" s="218"/>
      <c r="Q675" s="218"/>
      <c r="R675" s="218"/>
      <c r="S675" s="218"/>
      <c r="T675" s="219"/>
      <c r="AT675" s="220" t="s">
        <v>224</v>
      </c>
      <c r="AU675" s="220" t="s">
        <v>81</v>
      </c>
      <c r="AV675" s="12" t="s">
        <v>81</v>
      </c>
      <c r="AW675" s="12" t="s">
        <v>37</v>
      </c>
      <c r="AX675" s="12" t="s">
        <v>73</v>
      </c>
      <c r="AY675" s="220" t="s">
        <v>214</v>
      </c>
    </row>
    <row r="676" spans="2:65" s="13" customFormat="1" x14ac:dyDescent="0.3">
      <c r="B676" s="221"/>
      <c r="C676" s="222"/>
      <c r="D676" s="223" t="s">
        <v>224</v>
      </c>
      <c r="E676" s="224" t="s">
        <v>20</v>
      </c>
      <c r="F676" s="225" t="s">
        <v>228</v>
      </c>
      <c r="G676" s="222"/>
      <c r="H676" s="226">
        <v>1</v>
      </c>
      <c r="I676" s="227"/>
      <c r="J676" s="222"/>
      <c r="K676" s="222"/>
      <c r="L676" s="228"/>
      <c r="M676" s="229"/>
      <c r="N676" s="230"/>
      <c r="O676" s="230"/>
      <c r="P676" s="230"/>
      <c r="Q676" s="230"/>
      <c r="R676" s="230"/>
      <c r="S676" s="230"/>
      <c r="T676" s="231"/>
      <c r="AT676" s="232" t="s">
        <v>224</v>
      </c>
      <c r="AU676" s="232" t="s">
        <v>81</v>
      </c>
      <c r="AV676" s="13" t="s">
        <v>220</v>
      </c>
      <c r="AW676" s="13" t="s">
        <v>37</v>
      </c>
      <c r="AX676" s="13" t="s">
        <v>22</v>
      </c>
      <c r="AY676" s="232" t="s">
        <v>214</v>
      </c>
    </row>
    <row r="677" spans="2:65" s="1" customFormat="1" ht="22.5" customHeight="1" x14ac:dyDescent="0.3">
      <c r="B677" s="35"/>
      <c r="C677" s="185" t="s">
        <v>138</v>
      </c>
      <c r="D677" s="185" t="s">
        <v>216</v>
      </c>
      <c r="E677" s="186" t="s">
        <v>851</v>
      </c>
      <c r="F677" s="187" t="s">
        <v>852</v>
      </c>
      <c r="G677" s="188" t="s">
        <v>841</v>
      </c>
      <c r="H677" s="189">
        <v>8</v>
      </c>
      <c r="I677" s="190"/>
      <c r="J677" s="191">
        <f>ROUND(I677*H677,2)</f>
        <v>0</v>
      </c>
      <c r="K677" s="187" t="s">
        <v>20</v>
      </c>
      <c r="L677" s="55"/>
      <c r="M677" s="192" t="s">
        <v>20</v>
      </c>
      <c r="N677" s="193" t="s">
        <v>44</v>
      </c>
      <c r="O677" s="36"/>
      <c r="P677" s="194">
        <f>O677*H677</f>
        <v>0</v>
      </c>
      <c r="Q677" s="194">
        <v>5.1999999999999995E-4</v>
      </c>
      <c r="R677" s="194">
        <f>Q677*H677</f>
        <v>4.1599999999999996E-3</v>
      </c>
      <c r="S677" s="194">
        <v>0</v>
      </c>
      <c r="T677" s="195">
        <f>S677*H677</f>
        <v>0</v>
      </c>
      <c r="AR677" s="18" t="s">
        <v>303</v>
      </c>
      <c r="AT677" s="18" t="s">
        <v>216</v>
      </c>
      <c r="AU677" s="18" t="s">
        <v>81</v>
      </c>
      <c r="AY677" s="18" t="s">
        <v>214</v>
      </c>
      <c r="BE677" s="196">
        <f>IF(N677="základní",J677,0)</f>
        <v>0</v>
      </c>
      <c r="BF677" s="196">
        <f>IF(N677="snížená",J677,0)</f>
        <v>0</v>
      </c>
      <c r="BG677" s="196">
        <f>IF(N677="zákl. přenesená",J677,0)</f>
        <v>0</v>
      </c>
      <c r="BH677" s="196">
        <f>IF(N677="sníž. přenesená",J677,0)</f>
        <v>0</v>
      </c>
      <c r="BI677" s="196">
        <f>IF(N677="nulová",J677,0)</f>
        <v>0</v>
      </c>
      <c r="BJ677" s="18" t="s">
        <v>22</v>
      </c>
      <c r="BK677" s="196">
        <f>ROUND(I677*H677,2)</f>
        <v>0</v>
      </c>
      <c r="BL677" s="18" t="s">
        <v>303</v>
      </c>
      <c r="BM677" s="18" t="s">
        <v>853</v>
      </c>
    </row>
    <row r="678" spans="2:65" s="12" customFormat="1" x14ac:dyDescent="0.3">
      <c r="B678" s="210"/>
      <c r="C678" s="211"/>
      <c r="D678" s="197" t="s">
        <v>224</v>
      </c>
      <c r="E678" s="212" t="s">
        <v>20</v>
      </c>
      <c r="F678" s="213" t="s">
        <v>854</v>
      </c>
      <c r="G678" s="211"/>
      <c r="H678" s="214">
        <v>8</v>
      </c>
      <c r="I678" s="215"/>
      <c r="J678" s="211"/>
      <c r="K678" s="211"/>
      <c r="L678" s="216"/>
      <c r="M678" s="217"/>
      <c r="N678" s="218"/>
      <c r="O678" s="218"/>
      <c r="P678" s="218"/>
      <c r="Q678" s="218"/>
      <c r="R678" s="218"/>
      <c r="S678" s="218"/>
      <c r="T678" s="219"/>
      <c r="AT678" s="220" t="s">
        <v>224</v>
      </c>
      <c r="AU678" s="220" t="s">
        <v>81</v>
      </c>
      <c r="AV678" s="12" t="s">
        <v>81</v>
      </c>
      <c r="AW678" s="12" t="s">
        <v>37</v>
      </c>
      <c r="AX678" s="12" t="s">
        <v>73</v>
      </c>
      <c r="AY678" s="220" t="s">
        <v>214</v>
      </c>
    </row>
    <row r="679" spans="2:65" s="13" customFormat="1" x14ac:dyDescent="0.3">
      <c r="B679" s="221"/>
      <c r="C679" s="222"/>
      <c r="D679" s="223" t="s">
        <v>224</v>
      </c>
      <c r="E679" s="224" t="s">
        <v>20</v>
      </c>
      <c r="F679" s="225" t="s">
        <v>228</v>
      </c>
      <c r="G679" s="222"/>
      <c r="H679" s="226">
        <v>8</v>
      </c>
      <c r="I679" s="227"/>
      <c r="J679" s="222"/>
      <c r="K679" s="222"/>
      <c r="L679" s="228"/>
      <c r="M679" s="229"/>
      <c r="N679" s="230"/>
      <c r="O679" s="230"/>
      <c r="P679" s="230"/>
      <c r="Q679" s="230"/>
      <c r="R679" s="230"/>
      <c r="S679" s="230"/>
      <c r="T679" s="231"/>
      <c r="AT679" s="232" t="s">
        <v>224</v>
      </c>
      <c r="AU679" s="232" t="s">
        <v>81</v>
      </c>
      <c r="AV679" s="13" t="s">
        <v>220</v>
      </c>
      <c r="AW679" s="13" t="s">
        <v>37</v>
      </c>
      <c r="AX679" s="13" t="s">
        <v>22</v>
      </c>
      <c r="AY679" s="232" t="s">
        <v>214</v>
      </c>
    </row>
    <row r="680" spans="2:65" s="1" customFormat="1" ht="22.5" customHeight="1" x14ac:dyDescent="0.3">
      <c r="B680" s="35"/>
      <c r="C680" s="185" t="s">
        <v>855</v>
      </c>
      <c r="D680" s="185" t="s">
        <v>216</v>
      </c>
      <c r="E680" s="186" t="s">
        <v>856</v>
      </c>
      <c r="F680" s="187" t="s">
        <v>857</v>
      </c>
      <c r="G680" s="188" t="s">
        <v>841</v>
      </c>
      <c r="H680" s="189">
        <v>8</v>
      </c>
      <c r="I680" s="190"/>
      <c r="J680" s="191">
        <f>ROUND(I680*H680,2)</f>
        <v>0</v>
      </c>
      <c r="K680" s="187" t="s">
        <v>20</v>
      </c>
      <c r="L680" s="55"/>
      <c r="M680" s="192" t="s">
        <v>20</v>
      </c>
      <c r="N680" s="193" t="s">
        <v>44</v>
      </c>
      <c r="O680" s="36"/>
      <c r="P680" s="194">
        <f>O680*H680</f>
        <v>0</v>
      </c>
      <c r="Q680" s="194">
        <v>5.1999999999999995E-4</v>
      </c>
      <c r="R680" s="194">
        <f>Q680*H680</f>
        <v>4.1599999999999996E-3</v>
      </c>
      <c r="S680" s="194">
        <v>0</v>
      </c>
      <c r="T680" s="195">
        <f>S680*H680</f>
        <v>0</v>
      </c>
      <c r="AR680" s="18" t="s">
        <v>303</v>
      </c>
      <c r="AT680" s="18" t="s">
        <v>216</v>
      </c>
      <c r="AU680" s="18" t="s">
        <v>81</v>
      </c>
      <c r="AY680" s="18" t="s">
        <v>214</v>
      </c>
      <c r="BE680" s="196">
        <f>IF(N680="základní",J680,0)</f>
        <v>0</v>
      </c>
      <c r="BF680" s="196">
        <f>IF(N680="snížená",J680,0)</f>
        <v>0</v>
      </c>
      <c r="BG680" s="196">
        <f>IF(N680="zákl. přenesená",J680,0)</f>
        <v>0</v>
      </c>
      <c r="BH680" s="196">
        <f>IF(N680="sníž. přenesená",J680,0)</f>
        <v>0</v>
      </c>
      <c r="BI680" s="196">
        <f>IF(N680="nulová",J680,0)</f>
        <v>0</v>
      </c>
      <c r="BJ680" s="18" t="s">
        <v>22</v>
      </c>
      <c r="BK680" s="196">
        <f>ROUND(I680*H680,2)</f>
        <v>0</v>
      </c>
      <c r="BL680" s="18" t="s">
        <v>303</v>
      </c>
      <c r="BM680" s="18" t="s">
        <v>858</v>
      </c>
    </row>
    <row r="681" spans="2:65" s="12" customFormat="1" x14ac:dyDescent="0.3">
      <c r="B681" s="210"/>
      <c r="C681" s="211"/>
      <c r="D681" s="197" t="s">
        <v>224</v>
      </c>
      <c r="E681" s="212" t="s">
        <v>20</v>
      </c>
      <c r="F681" s="213" t="s">
        <v>859</v>
      </c>
      <c r="G681" s="211"/>
      <c r="H681" s="214">
        <v>8</v>
      </c>
      <c r="I681" s="215"/>
      <c r="J681" s="211"/>
      <c r="K681" s="211"/>
      <c r="L681" s="216"/>
      <c r="M681" s="217"/>
      <c r="N681" s="218"/>
      <c r="O681" s="218"/>
      <c r="P681" s="218"/>
      <c r="Q681" s="218"/>
      <c r="R681" s="218"/>
      <c r="S681" s="218"/>
      <c r="T681" s="219"/>
      <c r="AT681" s="220" t="s">
        <v>224</v>
      </c>
      <c r="AU681" s="220" t="s">
        <v>81</v>
      </c>
      <c r="AV681" s="12" t="s">
        <v>81</v>
      </c>
      <c r="AW681" s="12" t="s">
        <v>37</v>
      </c>
      <c r="AX681" s="12" t="s">
        <v>73</v>
      </c>
      <c r="AY681" s="220" t="s">
        <v>214</v>
      </c>
    </row>
    <row r="682" spans="2:65" s="13" customFormat="1" x14ac:dyDescent="0.3">
      <c r="B682" s="221"/>
      <c r="C682" s="222"/>
      <c r="D682" s="223" t="s">
        <v>224</v>
      </c>
      <c r="E682" s="224" t="s">
        <v>20</v>
      </c>
      <c r="F682" s="225" t="s">
        <v>228</v>
      </c>
      <c r="G682" s="222"/>
      <c r="H682" s="226">
        <v>8</v>
      </c>
      <c r="I682" s="227"/>
      <c r="J682" s="222"/>
      <c r="K682" s="222"/>
      <c r="L682" s="228"/>
      <c r="M682" s="229"/>
      <c r="N682" s="230"/>
      <c r="O682" s="230"/>
      <c r="P682" s="230"/>
      <c r="Q682" s="230"/>
      <c r="R682" s="230"/>
      <c r="S682" s="230"/>
      <c r="T682" s="231"/>
      <c r="AT682" s="232" t="s">
        <v>224</v>
      </c>
      <c r="AU682" s="232" t="s">
        <v>81</v>
      </c>
      <c r="AV682" s="13" t="s">
        <v>220</v>
      </c>
      <c r="AW682" s="13" t="s">
        <v>37</v>
      </c>
      <c r="AX682" s="13" t="s">
        <v>22</v>
      </c>
      <c r="AY682" s="232" t="s">
        <v>214</v>
      </c>
    </row>
    <row r="683" spans="2:65" s="1" customFormat="1" ht="22.5" customHeight="1" x14ac:dyDescent="0.3">
      <c r="B683" s="35"/>
      <c r="C683" s="185" t="s">
        <v>860</v>
      </c>
      <c r="D683" s="185" t="s">
        <v>216</v>
      </c>
      <c r="E683" s="186" t="s">
        <v>861</v>
      </c>
      <c r="F683" s="187" t="s">
        <v>862</v>
      </c>
      <c r="G683" s="188" t="s">
        <v>841</v>
      </c>
      <c r="H683" s="189">
        <v>12</v>
      </c>
      <c r="I683" s="190"/>
      <c r="J683" s="191">
        <f>ROUND(I683*H683,2)</f>
        <v>0</v>
      </c>
      <c r="K683" s="187" t="s">
        <v>219</v>
      </c>
      <c r="L683" s="55"/>
      <c r="M683" s="192" t="s">
        <v>20</v>
      </c>
      <c r="N683" s="193" t="s">
        <v>44</v>
      </c>
      <c r="O683" s="36"/>
      <c r="P683" s="194">
        <f>O683*H683</f>
        <v>0</v>
      </c>
      <c r="Q683" s="194">
        <v>5.1999999999999995E-4</v>
      </c>
      <c r="R683" s="194">
        <f>Q683*H683</f>
        <v>6.239999999999999E-3</v>
      </c>
      <c r="S683" s="194">
        <v>0</v>
      </c>
      <c r="T683" s="195">
        <f>S683*H683</f>
        <v>0</v>
      </c>
      <c r="AR683" s="18" t="s">
        <v>303</v>
      </c>
      <c r="AT683" s="18" t="s">
        <v>216</v>
      </c>
      <c r="AU683" s="18" t="s">
        <v>81</v>
      </c>
      <c r="AY683" s="18" t="s">
        <v>214</v>
      </c>
      <c r="BE683" s="196">
        <f>IF(N683="základní",J683,0)</f>
        <v>0</v>
      </c>
      <c r="BF683" s="196">
        <f>IF(N683="snížená",J683,0)</f>
        <v>0</v>
      </c>
      <c r="BG683" s="196">
        <f>IF(N683="zákl. přenesená",J683,0)</f>
        <v>0</v>
      </c>
      <c r="BH683" s="196">
        <f>IF(N683="sníž. přenesená",J683,0)</f>
        <v>0</v>
      </c>
      <c r="BI683" s="196">
        <f>IF(N683="nulová",J683,0)</f>
        <v>0</v>
      </c>
      <c r="BJ683" s="18" t="s">
        <v>22</v>
      </c>
      <c r="BK683" s="196">
        <f>ROUND(I683*H683,2)</f>
        <v>0</v>
      </c>
      <c r="BL683" s="18" t="s">
        <v>303</v>
      </c>
      <c r="BM683" s="18" t="s">
        <v>863</v>
      </c>
    </row>
    <row r="684" spans="2:65" s="1" customFormat="1" x14ac:dyDescent="0.3">
      <c r="B684" s="35"/>
      <c r="C684" s="57"/>
      <c r="D684" s="197" t="s">
        <v>222</v>
      </c>
      <c r="E684" s="57"/>
      <c r="F684" s="198" t="s">
        <v>864</v>
      </c>
      <c r="G684" s="57"/>
      <c r="H684" s="57"/>
      <c r="I684" s="155"/>
      <c r="J684" s="57"/>
      <c r="K684" s="57"/>
      <c r="L684" s="55"/>
      <c r="M684" s="72"/>
      <c r="N684" s="36"/>
      <c r="O684" s="36"/>
      <c r="P684" s="36"/>
      <c r="Q684" s="36"/>
      <c r="R684" s="36"/>
      <c r="S684" s="36"/>
      <c r="T684" s="73"/>
      <c r="AT684" s="18" t="s">
        <v>222</v>
      </c>
      <c r="AU684" s="18" t="s">
        <v>81</v>
      </c>
    </row>
    <row r="685" spans="2:65" s="12" customFormat="1" x14ac:dyDescent="0.3">
      <c r="B685" s="210"/>
      <c r="C685" s="211"/>
      <c r="D685" s="197" t="s">
        <v>224</v>
      </c>
      <c r="E685" s="212" t="s">
        <v>20</v>
      </c>
      <c r="F685" s="213" t="s">
        <v>865</v>
      </c>
      <c r="G685" s="211"/>
      <c r="H685" s="214">
        <v>12</v>
      </c>
      <c r="I685" s="215"/>
      <c r="J685" s="211"/>
      <c r="K685" s="211"/>
      <c r="L685" s="216"/>
      <c r="M685" s="217"/>
      <c r="N685" s="218"/>
      <c r="O685" s="218"/>
      <c r="P685" s="218"/>
      <c r="Q685" s="218"/>
      <c r="R685" s="218"/>
      <c r="S685" s="218"/>
      <c r="T685" s="219"/>
      <c r="AT685" s="220" t="s">
        <v>224</v>
      </c>
      <c r="AU685" s="220" t="s">
        <v>81</v>
      </c>
      <c r="AV685" s="12" t="s">
        <v>81</v>
      </c>
      <c r="AW685" s="12" t="s">
        <v>37</v>
      </c>
      <c r="AX685" s="12" t="s">
        <v>73</v>
      </c>
      <c r="AY685" s="220" t="s">
        <v>214</v>
      </c>
    </row>
    <row r="686" spans="2:65" s="13" customFormat="1" x14ac:dyDescent="0.3">
      <c r="B686" s="221"/>
      <c r="C686" s="222"/>
      <c r="D686" s="223" t="s">
        <v>224</v>
      </c>
      <c r="E686" s="224" t="s">
        <v>20</v>
      </c>
      <c r="F686" s="225" t="s">
        <v>228</v>
      </c>
      <c r="G686" s="222"/>
      <c r="H686" s="226">
        <v>12</v>
      </c>
      <c r="I686" s="227"/>
      <c r="J686" s="222"/>
      <c r="K686" s="222"/>
      <c r="L686" s="228"/>
      <c r="M686" s="229"/>
      <c r="N686" s="230"/>
      <c r="O686" s="230"/>
      <c r="P686" s="230"/>
      <c r="Q686" s="230"/>
      <c r="R686" s="230"/>
      <c r="S686" s="230"/>
      <c r="T686" s="231"/>
      <c r="AT686" s="232" t="s">
        <v>224</v>
      </c>
      <c r="AU686" s="232" t="s">
        <v>81</v>
      </c>
      <c r="AV686" s="13" t="s">
        <v>220</v>
      </c>
      <c r="AW686" s="13" t="s">
        <v>37</v>
      </c>
      <c r="AX686" s="13" t="s">
        <v>22</v>
      </c>
      <c r="AY686" s="232" t="s">
        <v>214</v>
      </c>
    </row>
    <row r="687" spans="2:65" s="1" customFormat="1" ht="31.5" customHeight="1" x14ac:dyDescent="0.3">
      <c r="B687" s="35"/>
      <c r="C687" s="185" t="s">
        <v>866</v>
      </c>
      <c r="D687" s="185" t="s">
        <v>216</v>
      </c>
      <c r="E687" s="186" t="s">
        <v>867</v>
      </c>
      <c r="F687" s="187" t="s">
        <v>868</v>
      </c>
      <c r="G687" s="188" t="s">
        <v>841</v>
      </c>
      <c r="H687" s="189">
        <v>6</v>
      </c>
      <c r="I687" s="190"/>
      <c r="J687" s="191">
        <f>ROUND(I687*H687,2)</f>
        <v>0</v>
      </c>
      <c r="K687" s="187" t="s">
        <v>20</v>
      </c>
      <c r="L687" s="55"/>
      <c r="M687" s="192" t="s">
        <v>20</v>
      </c>
      <c r="N687" s="193" t="s">
        <v>44</v>
      </c>
      <c r="O687" s="36"/>
      <c r="P687" s="194">
        <f>O687*H687</f>
        <v>0</v>
      </c>
      <c r="Q687" s="194">
        <v>0</v>
      </c>
      <c r="R687" s="194">
        <f>Q687*H687</f>
        <v>0</v>
      </c>
      <c r="S687" s="194">
        <v>0</v>
      </c>
      <c r="T687" s="195">
        <f>S687*H687</f>
        <v>0</v>
      </c>
      <c r="AR687" s="18" t="s">
        <v>303</v>
      </c>
      <c r="AT687" s="18" t="s">
        <v>216</v>
      </c>
      <c r="AU687" s="18" t="s">
        <v>81</v>
      </c>
      <c r="AY687" s="18" t="s">
        <v>214</v>
      </c>
      <c r="BE687" s="196">
        <f>IF(N687="základní",J687,0)</f>
        <v>0</v>
      </c>
      <c r="BF687" s="196">
        <f>IF(N687="snížená",J687,0)</f>
        <v>0</v>
      </c>
      <c r="BG687" s="196">
        <f>IF(N687="zákl. přenesená",J687,0)</f>
        <v>0</v>
      </c>
      <c r="BH687" s="196">
        <f>IF(N687="sníž. přenesená",J687,0)</f>
        <v>0</v>
      </c>
      <c r="BI687" s="196">
        <f>IF(N687="nulová",J687,0)</f>
        <v>0</v>
      </c>
      <c r="BJ687" s="18" t="s">
        <v>22</v>
      </c>
      <c r="BK687" s="196">
        <f>ROUND(I687*H687,2)</f>
        <v>0</v>
      </c>
      <c r="BL687" s="18" t="s">
        <v>303</v>
      </c>
      <c r="BM687" s="18" t="s">
        <v>869</v>
      </c>
    </row>
    <row r="688" spans="2:65" s="12" customFormat="1" x14ac:dyDescent="0.3">
      <c r="B688" s="210"/>
      <c r="C688" s="211"/>
      <c r="D688" s="197" t="s">
        <v>224</v>
      </c>
      <c r="E688" s="212" t="s">
        <v>20</v>
      </c>
      <c r="F688" s="213" t="s">
        <v>870</v>
      </c>
      <c r="G688" s="211"/>
      <c r="H688" s="214">
        <v>6</v>
      </c>
      <c r="I688" s="215"/>
      <c r="J688" s="211"/>
      <c r="K688" s="211"/>
      <c r="L688" s="216"/>
      <c r="M688" s="217"/>
      <c r="N688" s="218"/>
      <c r="O688" s="218"/>
      <c r="P688" s="218"/>
      <c r="Q688" s="218"/>
      <c r="R688" s="218"/>
      <c r="S688" s="218"/>
      <c r="T688" s="219"/>
      <c r="AT688" s="220" t="s">
        <v>224</v>
      </c>
      <c r="AU688" s="220" t="s">
        <v>81</v>
      </c>
      <c r="AV688" s="12" t="s">
        <v>81</v>
      </c>
      <c r="AW688" s="12" t="s">
        <v>37</v>
      </c>
      <c r="AX688" s="12" t="s">
        <v>73</v>
      </c>
      <c r="AY688" s="220" t="s">
        <v>214</v>
      </c>
    </row>
    <row r="689" spans="2:65" s="13" customFormat="1" x14ac:dyDescent="0.3">
      <c r="B689" s="221"/>
      <c r="C689" s="222"/>
      <c r="D689" s="223" t="s">
        <v>224</v>
      </c>
      <c r="E689" s="224" t="s">
        <v>20</v>
      </c>
      <c r="F689" s="225" t="s">
        <v>228</v>
      </c>
      <c r="G689" s="222"/>
      <c r="H689" s="226">
        <v>6</v>
      </c>
      <c r="I689" s="227"/>
      <c r="J689" s="222"/>
      <c r="K689" s="222"/>
      <c r="L689" s="228"/>
      <c r="M689" s="229"/>
      <c r="N689" s="230"/>
      <c r="O689" s="230"/>
      <c r="P689" s="230"/>
      <c r="Q689" s="230"/>
      <c r="R689" s="230"/>
      <c r="S689" s="230"/>
      <c r="T689" s="231"/>
      <c r="AT689" s="232" t="s">
        <v>224</v>
      </c>
      <c r="AU689" s="232" t="s">
        <v>81</v>
      </c>
      <c r="AV689" s="13" t="s">
        <v>220</v>
      </c>
      <c r="AW689" s="13" t="s">
        <v>37</v>
      </c>
      <c r="AX689" s="13" t="s">
        <v>22</v>
      </c>
      <c r="AY689" s="232" t="s">
        <v>214</v>
      </c>
    </row>
    <row r="690" spans="2:65" s="1" customFormat="1" ht="22.5" customHeight="1" x14ac:dyDescent="0.3">
      <c r="B690" s="35"/>
      <c r="C690" s="249" t="s">
        <v>871</v>
      </c>
      <c r="D690" s="249" t="s">
        <v>413</v>
      </c>
      <c r="E690" s="250" t="s">
        <v>872</v>
      </c>
      <c r="F690" s="251" t="s">
        <v>873</v>
      </c>
      <c r="G690" s="252" t="s">
        <v>236</v>
      </c>
      <c r="H690" s="253">
        <v>6</v>
      </c>
      <c r="I690" s="254"/>
      <c r="J690" s="255">
        <f>ROUND(I690*H690,2)</f>
        <v>0</v>
      </c>
      <c r="K690" s="251" t="s">
        <v>20</v>
      </c>
      <c r="L690" s="256"/>
      <c r="M690" s="257" t="s">
        <v>20</v>
      </c>
      <c r="N690" s="258" t="s">
        <v>44</v>
      </c>
      <c r="O690" s="36"/>
      <c r="P690" s="194">
        <f>O690*H690</f>
        <v>0</v>
      </c>
      <c r="Q690" s="194">
        <v>1E-3</v>
      </c>
      <c r="R690" s="194">
        <f>Q690*H690</f>
        <v>6.0000000000000001E-3</v>
      </c>
      <c r="S690" s="194">
        <v>0</v>
      </c>
      <c r="T690" s="195">
        <f>S690*H690</f>
        <v>0</v>
      </c>
      <c r="AR690" s="18" t="s">
        <v>412</v>
      </c>
      <c r="AT690" s="18" t="s">
        <v>413</v>
      </c>
      <c r="AU690" s="18" t="s">
        <v>81</v>
      </c>
      <c r="AY690" s="18" t="s">
        <v>214</v>
      </c>
      <c r="BE690" s="196">
        <f>IF(N690="základní",J690,0)</f>
        <v>0</v>
      </c>
      <c r="BF690" s="196">
        <f>IF(N690="snížená",J690,0)</f>
        <v>0</v>
      </c>
      <c r="BG690" s="196">
        <f>IF(N690="zákl. přenesená",J690,0)</f>
        <v>0</v>
      </c>
      <c r="BH690" s="196">
        <f>IF(N690="sníž. přenesená",J690,0)</f>
        <v>0</v>
      </c>
      <c r="BI690" s="196">
        <f>IF(N690="nulová",J690,0)</f>
        <v>0</v>
      </c>
      <c r="BJ690" s="18" t="s">
        <v>22</v>
      </c>
      <c r="BK690" s="196">
        <f>ROUND(I690*H690,2)</f>
        <v>0</v>
      </c>
      <c r="BL690" s="18" t="s">
        <v>303</v>
      </c>
      <c r="BM690" s="18" t="s">
        <v>874</v>
      </c>
    </row>
    <row r="691" spans="2:65" s="1" customFormat="1" ht="22.5" customHeight="1" x14ac:dyDescent="0.3">
      <c r="B691" s="35"/>
      <c r="C691" s="185" t="s">
        <v>875</v>
      </c>
      <c r="D691" s="185" t="s">
        <v>216</v>
      </c>
      <c r="E691" s="186" t="s">
        <v>876</v>
      </c>
      <c r="F691" s="187" t="s">
        <v>877</v>
      </c>
      <c r="G691" s="188" t="s">
        <v>841</v>
      </c>
      <c r="H691" s="189">
        <v>12</v>
      </c>
      <c r="I691" s="190"/>
      <c r="J691" s="191">
        <f>ROUND(I691*H691,2)</f>
        <v>0</v>
      </c>
      <c r="K691" s="187" t="s">
        <v>20</v>
      </c>
      <c r="L691" s="55"/>
      <c r="M691" s="192" t="s">
        <v>20</v>
      </c>
      <c r="N691" s="193" t="s">
        <v>44</v>
      </c>
      <c r="O691" s="36"/>
      <c r="P691" s="194">
        <f>O691*H691</f>
        <v>0</v>
      </c>
      <c r="Q691" s="194">
        <v>0</v>
      </c>
      <c r="R691" s="194">
        <f>Q691*H691</f>
        <v>0</v>
      </c>
      <c r="S691" s="194">
        <v>0</v>
      </c>
      <c r="T691" s="195">
        <f>S691*H691</f>
        <v>0</v>
      </c>
      <c r="AR691" s="18" t="s">
        <v>303</v>
      </c>
      <c r="AT691" s="18" t="s">
        <v>216</v>
      </c>
      <c r="AU691" s="18" t="s">
        <v>81</v>
      </c>
      <c r="AY691" s="18" t="s">
        <v>214</v>
      </c>
      <c r="BE691" s="196">
        <f>IF(N691="základní",J691,0)</f>
        <v>0</v>
      </c>
      <c r="BF691" s="196">
        <f>IF(N691="snížená",J691,0)</f>
        <v>0</v>
      </c>
      <c r="BG691" s="196">
        <f>IF(N691="zákl. přenesená",J691,0)</f>
        <v>0</v>
      </c>
      <c r="BH691" s="196">
        <f>IF(N691="sníž. přenesená",J691,0)</f>
        <v>0</v>
      </c>
      <c r="BI691" s="196">
        <f>IF(N691="nulová",J691,0)</f>
        <v>0</v>
      </c>
      <c r="BJ691" s="18" t="s">
        <v>22</v>
      </c>
      <c r="BK691" s="196">
        <f>ROUND(I691*H691,2)</f>
        <v>0</v>
      </c>
      <c r="BL691" s="18" t="s">
        <v>303</v>
      </c>
      <c r="BM691" s="18" t="s">
        <v>878</v>
      </c>
    </row>
    <row r="692" spans="2:65" s="12" customFormat="1" x14ac:dyDescent="0.3">
      <c r="B692" s="210"/>
      <c r="C692" s="211"/>
      <c r="D692" s="197" t="s">
        <v>224</v>
      </c>
      <c r="E692" s="212" t="s">
        <v>20</v>
      </c>
      <c r="F692" s="213" t="s">
        <v>879</v>
      </c>
      <c r="G692" s="211"/>
      <c r="H692" s="214">
        <v>12</v>
      </c>
      <c r="I692" s="215"/>
      <c r="J692" s="211"/>
      <c r="K692" s="211"/>
      <c r="L692" s="216"/>
      <c r="M692" s="217"/>
      <c r="N692" s="218"/>
      <c r="O692" s="218"/>
      <c r="P692" s="218"/>
      <c r="Q692" s="218"/>
      <c r="R692" s="218"/>
      <c r="S692" s="218"/>
      <c r="T692" s="219"/>
      <c r="AT692" s="220" t="s">
        <v>224</v>
      </c>
      <c r="AU692" s="220" t="s">
        <v>81</v>
      </c>
      <c r="AV692" s="12" t="s">
        <v>81</v>
      </c>
      <c r="AW692" s="12" t="s">
        <v>37</v>
      </c>
      <c r="AX692" s="12" t="s">
        <v>73</v>
      </c>
      <c r="AY692" s="220" t="s">
        <v>214</v>
      </c>
    </row>
    <row r="693" spans="2:65" s="13" customFormat="1" x14ac:dyDescent="0.3">
      <c r="B693" s="221"/>
      <c r="C693" s="222"/>
      <c r="D693" s="223" t="s">
        <v>224</v>
      </c>
      <c r="E693" s="224" t="s">
        <v>20</v>
      </c>
      <c r="F693" s="225" t="s">
        <v>228</v>
      </c>
      <c r="G693" s="222"/>
      <c r="H693" s="226">
        <v>12</v>
      </c>
      <c r="I693" s="227"/>
      <c r="J693" s="222"/>
      <c r="K693" s="222"/>
      <c r="L693" s="228"/>
      <c r="M693" s="229"/>
      <c r="N693" s="230"/>
      <c r="O693" s="230"/>
      <c r="P693" s="230"/>
      <c r="Q693" s="230"/>
      <c r="R693" s="230"/>
      <c r="S693" s="230"/>
      <c r="T693" s="231"/>
      <c r="AT693" s="232" t="s">
        <v>224</v>
      </c>
      <c r="AU693" s="232" t="s">
        <v>81</v>
      </c>
      <c r="AV693" s="13" t="s">
        <v>220</v>
      </c>
      <c r="AW693" s="13" t="s">
        <v>37</v>
      </c>
      <c r="AX693" s="13" t="s">
        <v>22</v>
      </c>
      <c r="AY693" s="232" t="s">
        <v>214</v>
      </c>
    </row>
    <row r="694" spans="2:65" s="1" customFormat="1" ht="22.5" customHeight="1" x14ac:dyDescent="0.3">
      <c r="B694" s="35"/>
      <c r="C694" s="185" t="s">
        <v>28</v>
      </c>
      <c r="D694" s="185" t="s">
        <v>216</v>
      </c>
      <c r="E694" s="186" t="s">
        <v>880</v>
      </c>
      <c r="F694" s="187" t="s">
        <v>881</v>
      </c>
      <c r="G694" s="188" t="s">
        <v>841</v>
      </c>
      <c r="H694" s="189">
        <v>7</v>
      </c>
      <c r="I694" s="190"/>
      <c r="J694" s="191">
        <f>ROUND(I694*H694,2)</f>
        <v>0</v>
      </c>
      <c r="K694" s="187" t="s">
        <v>20</v>
      </c>
      <c r="L694" s="55"/>
      <c r="M694" s="192" t="s">
        <v>20</v>
      </c>
      <c r="N694" s="193" t="s">
        <v>44</v>
      </c>
      <c r="O694" s="36"/>
      <c r="P694" s="194">
        <f>O694*H694</f>
        <v>0</v>
      </c>
      <c r="Q694" s="194">
        <v>0</v>
      </c>
      <c r="R694" s="194">
        <f>Q694*H694</f>
        <v>0</v>
      </c>
      <c r="S694" s="194">
        <v>0</v>
      </c>
      <c r="T694" s="195">
        <f>S694*H694</f>
        <v>0</v>
      </c>
      <c r="AR694" s="18" t="s">
        <v>303</v>
      </c>
      <c r="AT694" s="18" t="s">
        <v>216</v>
      </c>
      <c r="AU694" s="18" t="s">
        <v>81</v>
      </c>
      <c r="AY694" s="18" t="s">
        <v>214</v>
      </c>
      <c r="BE694" s="196">
        <f>IF(N694="základní",J694,0)</f>
        <v>0</v>
      </c>
      <c r="BF694" s="196">
        <f>IF(N694="snížená",J694,0)</f>
        <v>0</v>
      </c>
      <c r="BG694" s="196">
        <f>IF(N694="zákl. přenesená",J694,0)</f>
        <v>0</v>
      </c>
      <c r="BH694" s="196">
        <f>IF(N694="sníž. přenesená",J694,0)</f>
        <v>0</v>
      </c>
      <c r="BI694" s="196">
        <f>IF(N694="nulová",J694,0)</f>
        <v>0</v>
      </c>
      <c r="BJ694" s="18" t="s">
        <v>22</v>
      </c>
      <c r="BK694" s="196">
        <f>ROUND(I694*H694,2)</f>
        <v>0</v>
      </c>
      <c r="BL694" s="18" t="s">
        <v>303</v>
      </c>
      <c r="BM694" s="18" t="s">
        <v>882</v>
      </c>
    </row>
    <row r="695" spans="2:65" s="12" customFormat="1" x14ac:dyDescent="0.3">
      <c r="B695" s="210"/>
      <c r="C695" s="211"/>
      <c r="D695" s="197" t="s">
        <v>224</v>
      </c>
      <c r="E695" s="212" t="s">
        <v>20</v>
      </c>
      <c r="F695" s="213" t="s">
        <v>883</v>
      </c>
      <c r="G695" s="211"/>
      <c r="H695" s="214">
        <v>7</v>
      </c>
      <c r="I695" s="215"/>
      <c r="J695" s="211"/>
      <c r="K695" s="211"/>
      <c r="L695" s="216"/>
      <c r="M695" s="217"/>
      <c r="N695" s="218"/>
      <c r="O695" s="218"/>
      <c r="P695" s="218"/>
      <c r="Q695" s="218"/>
      <c r="R695" s="218"/>
      <c r="S695" s="218"/>
      <c r="T695" s="219"/>
      <c r="AT695" s="220" t="s">
        <v>224</v>
      </c>
      <c r="AU695" s="220" t="s">
        <v>81</v>
      </c>
      <c r="AV695" s="12" t="s">
        <v>81</v>
      </c>
      <c r="AW695" s="12" t="s">
        <v>37</v>
      </c>
      <c r="AX695" s="12" t="s">
        <v>73</v>
      </c>
      <c r="AY695" s="220" t="s">
        <v>214</v>
      </c>
    </row>
    <row r="696" spans="2:65" s="13" customFormat="1" x14ac:dyDescent="0.3">
      <c r="B696" s="221"/>
      <c r="C696" s="222"/>
      <c r="D696" s="223" t="s">
        <v>224</v>
      </c>
      <c r="E696" s="224" t="s">
        <v>20</v>
      </c>
      <c r="F696" s="225" t="s">
        <v>228</v>
      </c>
      <c r="G696" s="222"/>
      <c r="H696" s="226">
        <v>7</v>
      </c>
      <c r="I696" s="227"/>
      <c r="J696" s="222"/>
      <c r="K696" s="222"/>
      <c r="L696" s="228"/>
      <c r="M696" s="229"/>
      <c r="N696" s="230"/>
      <c r="O696" s="230"/>
      <c r="P696" s="230"/>
      <c r="Q696" s="230"/>
      <c r="R696" s="230"/>
      <c r="S696" s="230"/>
      <c r="T696" s="231"/>
      <c r="AT696" s="232" t="s">
        <v>224</v>
      </c>
      <c r="AU696" s="232" t="s">
        <v>81</v>
      </c>
      <c r="AV696" s="13" t="s">
        <v>220</v>
      </c>
      <c r="AW696" s="13" t="s">
        <v>37</v>
      </c>
      <c r="AX696" s="13" t="s">
        <v>22</v>
      </c>
      <c r="AY696" s="232" t="s">
        <v>214</v>
      </c>
    </row>
    <row r="697" spans="2:65" s="1" customFormat="1" ht="22.5" customHeight="1" x14ac:dyDescent="0.3">
      <c r="B697" s="35"/>
      <c r="C697" s="185" t="s">
        <v>884</v>
      </c>
      <c r="D697" s="185" t="s">
        <v>216</v>
      </c>
      <c r="E697" s="186" t="s">
        <v>885</v>
      </c>
      <c r="F697" s="187" t="s">
        <v>886</v>
      </c>
      <c r="G697" s="188" t="s">
        <v>833</v>
      </c>
      <c r="H697" s="261"/>
      <c r="I697" s="190"/>
      <c r="J697" s="191">
        <f>ROUND(I697*H697,2)</f>
        <v>0</v>
      </c>
      <c r="K697" s="187" t="s">
        <v>219</v>
      </c>
      <c r="L697" s="55"/>
      <c r="M697" s="192" t="s">
        <v>20</v>
      </c>
      <c r="N697" s="193" t="s">
        <v>44</v>
      </c>
      <c r="O697" s="36"/>
      <c r="P697" s="194">
        <f>O697*H697</f>
        <v>0</v>
      </c>
      <c r="Q697" s="194">
        <v>0</v>
      </c>
      <c r="R697" s="194">
        <f>Q697*H697</f>
        <v>0</v>
      </c>
      <c r="S697" s="194">
        <v>0</v>
      </c>
      <c r="T697" s="195">
        <f>S697*H697</f>
        <v>0</v>
      </c>
      <c r="AR697" s="18" t="s">
        <v>303</v>
      </c>
      <c r="AT697" s="18" t="s">
        <v>216</v>
      </c>
      <c r="AU697" s="18" t="s">
        <v>81</v>
      </c>
      <c r="AY697" s="18" t="s">
        <v>214</v>
      </c>
      <c r="BE697" s="196">
        <f>IF(N697="základní",J697,0)</f>
        <v>0</v>
      </c>
      <c r="BF697" s="196">
        <f>IF(N697="snížená",J697,0)</f>
        <v>0</v>
      </c>
      <c r="BG697" s="196">
        <f>IF(N697="zákl. přenesená",J697,0)</f>
        <v>0</v>
      </c>
      <c r="BH697" s="196">
        <f>IF(N697="sníž. přenesená",J697,0)</f>
        <v>0</v>
      </c>
      <c r="BI697" s="196">
        <f>IF(N697="nulová",J697,0)</f>
        <v>0</v>
      </c>
      <c r="BJ697" s="18" t="s">
        <v>22</v>
      </c>
      <c r="BK697" s="196">
        <f>ROUND(I697*H697,2)</f>
        <v>0</v>
      </c>
      <c r="BL697" s="18" t="s">
        <v>303</v>
      </c>
      <c r="BM697" s="18" t="s">
        <v>887</v>
      </c>
    </row>
    <row r="698" spans="2:65" s="1" customFormat="1" ht="24" x14ac:dyDescent="0.3">
      <c r="B698" s="35"/>
      <c r="C698" s="57"/>
      <c r="D698" s="197" t="s">
        <v>222</v>
      </c>
      <c r="E698" s="57"/>
      <c r="F698" s="198" t="s">
        <v>888</v>
      </c>
      <c r="G698" s="57"/>
      <c r="H698" s="57"/>
      <c r="I698" s="155"/>
      <c r="J698" s="57"/>
      <c r="K698" s="57"/>
      <c r="L698" s="55"/>
      <c r="M698" s="72"/>
      <c r="N698" s="36"/>
      <c r="O698" s="36"/>
      <c r="P698" s="36"/>
      <c r="Q698" s="36"/>
      <c r="R698" s="36"/>
      <c r="S698" s="36"/>
      <c r="T698" s="73"/>
      <c r="AT698" s="18" t="s">
        <v>222</v>
      </c>
      <c r="AU698" s="18" t="s">
        <v>81</v>
      </c>
    </row>
    <row r="699" spans="2:65" s="10" customFormat="1" ht="29.85" customHeight="1" x14ac:dyDescent="0.35">
      <c r="B699" s="168"/>
      <c r="C699" s="169"/>
      <c r="D699" s="182" t="s">
        <v>72</v>
      </c>
      <c r="E699" s="183" t="s">
        <v>889</v>
      </c>
      <c r="F699" s="183" t="s">
        <v>890</v>
      </c>
      <c r="G699" s="169"/>
      <c r="H699" s="169"/>
      <c r="I699" s="172"/>
      <c r="J699" s="184">
        <f>BK699</f>
        <v>0</v>
      </c>
      <c r="K699" s="169"/>
      <c r="L699" s="174"/>
      <c r="M699" s="175"/>
      <c r="N699" s="176"/>
      <c r="O699" s="176"/>
      <c r="P699" s="177">
        <f>SUM(P700:P707)</f>
        <v>0</v>
      </c>
      <c r="Q699" s="176"/>
      <c r="R699" s="177">
        <f>SUM(R700:R707)</f>
        <v>0</v>
      </c>
      <c r="S699" s="176"/>
      <c r="T699" s="178">
        <f>SUM(T700:T707)</f>
        <v>0</v>
      </c>
      <c r="AR699" s="179" t="s">
        <v>81</v>
      </c>
      <c r="AT699" s="180" t="s">
        <v>72</v>
      </c>
      <c r="AU699" s="180" t="s">
        <v>22</v>
      </c>
      <c r="AY699" s="179" t="s">
        <v>214</v>
      </c>
      <c r="BK699" s="181">
        <f>SUM(BK700:BK707)</f>
        <v>0</v>
      </c>
    </row>
    <row r="700" spans="2:65" s="1" customFormat="1" ht="22.5" customHeight="1" x14ac:dyDescent="0.3">
      <c r="B700" s="35"/>
      <c r="C700" s="185" t="s">
        <v>891</v>
      </c>
      <c r="D700" s="185" t="s">
        <v>216</v>
      </c>
      <c r="E700" s="186" t="s">
        <v>892</v>
      </c>
      <c r="F700" s="187" t="s">
        <v>893</v>
      </c>
      <c r="G700" s="188" t="s">
        <v>236</v>
      </c>
      <c r="H700" s="189">
        <v>24</v>
      </c>
      <c r="I700" s="190"/>
      <c r="J700" s="191">
        <f>ROUND(I700*H700,2)</f>
        <v>0</v>
      </c>
      <c r="K700" s="187" t="s">
        <v>219</v>
      </c>
      <c r="L700" s="55"/>
      <c r="M700" s="192" t="s">
        <v>20</v>
      </c>
      <c r="N700" s="193" t="s">
        <v>44</v>
      </c>
      <c r="O700" s="36"/>
      <c r="P700" s="194">
        <f>O700*H700</f>
        <v>0</v>
      </c>
      <c r="Q700" s="194">
        <v>0</v>
      </c>
      <c r="R700" s="194">
        <f>Q700*H700</f>
        <v>0</v>
      </c>
      <c r="S700" s="194">
        <v>0</v>
      </c>
      <c r="T700" s="195">
        <f>S700*H700</f>
        <v>0</v>
      </c>
      <c r="AR700" s="18" t="s">
        <v>303</v>
      </c>
      <c r="AT700" s="18" t="s">
        <v>216</v>
      </c>
      <c r="AU700" s="18" t="s">
        <v>81</v>
      </c>
      <c r="AY700" s="18" t="s">
        <v>214</v>
      </c>
      <c r="BE700" s="196">
        <f>IF(N700="základní",J700,0)</f>
        <v>0</v>
      </c>
      <c r="BF700" s="196">
        <f>IF(N700="snížená",J700,0)</f>
        <v>0</v>
      </c>
      <c r="BG700" s="196">
        <f>IF(N700="zákl. přenesená",J700,0)</f>
        <v>0</v>
      </c>
      <c r="BH700" s="196">
        <f>IF(N700="sníž. přenesená",J700,0)</f>
        <v>0</v>
      </c>
      <c r="BI700" s="196">
        <f>IF(N700="nulová",J700,0)</f>
        <v>0</v>
      </c>
      <c r="BJ700" s="18" t="s">
        <v>22</v>
      </c>
      <c r="BK700" s="196">
        <f>ROUND(I700*H700,2)</f>
        <v>0</v>
      </c>
      <c r="BL700" s="18" t="s">
        <v>303</v>
      </c>
      <c r="BM700" s="18" t="s">
        <v>894</v>
      </c>
    </row>
    <row r="701" spans="2:65" s="1" customFormat="1" x14ac:dyDescent="0.3">
      <c r="B701" s="35"/>
      <c r="C701" s="57"/>
      <c r="D701" s="197" t="s">
        <v>222</v>
      </c>
      <c r="E701" s="57"/>
      <c r="F701" s="198" t="s">
        <v>895</v>
      </c>
      <c r="G701" s="57"/>
      <c r="H701" s="57"/>
      <c r="I701" s="155"/>
      <c r="J701" s="57"/>
      <c r="K701" s="57"/>
      <c r="L701" s="55"/>
      <c r="M701" s="72"/>
      <c r="N701" s="36"/>
      <c r="O701" s="36"/>
      <c r="P701" s="36"/>
      <c r="Q701" s="36"/>
      <c r="R701" s="36"/>
      <c r="S701" s="36"/>
      <c r="T701" s="73"/>
      <c r="AT701" s="18" t="s">
        <v>222</v>
      </c>
      <c r="AU701" s="18" t="s">
        <v>81</v>
      </c>
    </row>
    <row r="702" spans="2:65" s="12" customFormat="1" x14ac:dyDescent="0.3">
      <c r="B702" s="210"/>
      <c r="C702" s="211"/>
      <c r="D702" s="197" t="s">
        <v>224</v>
      </c>
      <c r="E702" s="212" t="s">
        <v>20</v>
      </c>
      <c r="F702" s="213" t="s">
        <v>896</v>
      </c>
      <c r="G702" s="211"/>
      <c r="H702" s="214">
        <v>24</v>
      </c>
      <c r="I702" s="215"/>
      <c r="J702" s="211"/>
      <c r="K702" s="211"/>
      <c r="L702" s="216"/>
      <c r="M702" s="217"/>
      <c r="N702" s="218"/>
      <c r="O702" s="218"/>
      <c r="P702" s="218"/>
      <c r="Q702" s="218"/>
      <c r="R702" s="218"/>
      <c r="S702" s="218"/>
      <c r="T702" s="219"/>
      <c r="AT702" s="220" t="s">
        <v>224</v>
      </c>
      <c r="AU702" s="220" t="s">
        <v>81</v>
      </c>
      <c r="AV702" s="12" t="s">
        <v>81</v>
      </c>
      <c r="AW702" s="12" t="s">
        <v>37</v>
      </c>
      <c r="AX702" s="12" t="s">
        <v>73</v>
      </c>
      <c r="AY702" s="220" t="s">
        <v>214</v>
      </c>
    </row>
    <row r="703" spans="2:65" s="13" customFormat="1" x14ac:dyDescent="0.3">
      <c r="B703" s="221"/>
      <c r="C703" s="222"/>
      <c r="D703" s="223" t="s">
        <v>224</v>
      </c>
      <c r="E703" s="224" t="s">
        <v>20</v>
      </c>
      <c r="F703" s="225" t="s">
        <v>228</v>
      </c>
      <c r="G703" s="222"/>
      <c r="H703" s="226">
        <v>24</v>
      </c>
      <c r="I703" s="227"/>
      <c r="J703" s="222"/>
      <c r="K703" s="222"/>
      <c r="L703" s="228"/>
      <c r="M703" s="229"/>
      <c r="N703" s="230"/>
      <c r="O703" s="230"/>
      <c r="P703" s="230"/>
      <c r="Q703" s="230"/>
      <c r="R703" s="230"/>
      <c r="S703" s="230"/>
      <c r="T703" s="231"/>
      <c r="AT703" s="232" t="s">
        <v>224</v>
      </c>
      <c r="AU703" s="232" t="s">
        <v>81</v>
      </c>
      <c r="AV703" s="13" t="s">
        <v>220</v>
      </c>
      <c r="AW703" s="13" t="s">
        <v>37</v>
      </c>
      <c r="AX703" s="13" t="s">
        <v>22</v>
      </c>
      <c r="AY703" s="232" t="s">
        <v>214</v>
      </c>
    </row>
    <row r="704" spans="2:65" s="1" customFormat="1" ht="22.5" customHeight="1" x14ac:dyDescent="0.3">
      <c r="B704" s="35"/>
      <c r="C704" s="249" t="s">
        <v>897</v>
      </c>
      <c r="D704" s="249" t="s">
        <v>413</v>
      </c>
      <c r="E704" s="250" t="s">
        <v>898</v>
      </c>
      <c r="F704" s="251" t="s">
        <v>899</v>
      </c>
      <c r="G704" s="252" t="s">
        <v>236</v>
      </c>
      <c r="H704" s="253">
        <v>9</v>
      </c>
      <c r="I704" s="254"/>
      <c r="J704" s="255">
        <f>ROUND(I704*H704,2)</f>
        <v>0</v>
      </c>
      <c r="K704" s="251" t="s">
        <v>20</v>
      </c>
      <c r="L704" s="256"/>
      <c r="M704" s="257" t="s">
        <v>20</v>
      </c>
      <c r="N704" s="258" t="s">
        <v>44</v>
      </c>
      <c r="O704" s="36"/>
      <c r="P704" s="194">
        <f>O704*H704</f>
        <v>0</v>
      </c>
      <c r="Q704" s="194">
        <v>0</v>
      </c>
      <c r="R704" s="194">
        <f>Q704*H704</f>
        <v>0</v>
      </c>
      <c r="S704" s="194">
        <v>0</v>
      </c>
      <c r="T704" s="195">
        <f>S704*H704</f>
        <v>0</v>
      </c>
      <c r="AR704" s="18" t="s">
        <v>412</v>
      </c>
      <c r="AT704" s="18" t="s">
        <v>413</v>
      </c>
      <c r="AU704" s="18" t="s">
        <v>81</v>
      </c>
      <c r="AY704" s="18" t="s">
        <v>214</v>
      </c>
      <c r="BE704" s="196">
        <f>IF(N704="základní",J704,0)</f>
        <v>0</v>
      </c>
      <c r="BF704" s="196">
        <f>IF(N704="snížená",J704,0)</f>
        <v>0</v>
      </c>
      <c r="BG704" s="196">
        <f>IF(N704="zákl. přenesená",J704,0)</f>
        <v>0</v>
      </c>
      <c r="BH704" s="196">
        <f>IF(N704="sníž. přenesená",J704,0)</f>
        <v>0</v>
      </c>
      <c r="BI704" s="196">
        <f>IF(N704="nulová",J704,0)</f>
        <v>0</v>
      </c>
      <c r="BJ704" s="18" t="s">
        <v>22</v>
      </c>
      <c r="BK704" s="196">
        <f>ROUND(I704*H704,2)</f>
        <v>0</v>
      </c>
      <c r="BL704" s="18" t="s">
        <v>303</v>
      </c>
      <c r="BM704" s="18" t="s">
        <v>900</v>
      </c>
    </row>
    <row r="705" spans="2:65" s="1" customFormat="1" ht="22.5" customHeight="1" x14ac:dyDescent="0.3">
      <c r="B705" s="35"/>
      <c r="C705" s="249" t="s">
        <v>901</v>
      </c>
      <c r="D705" s="249" t="s">
        <v>413</v>
      </c>
      <c r="E705" s="250" t="s">
        <v>902</v>
      </c>
      <c r="F705" s="251" t="s">
        <v>903</v>
      </c>
      <c r="G705" s="252" t="s">
        <v>236</v>
      </c>
      <c r="H705" s="253">
        <v>15</v>
      </c>
      <c r="I705" s="254"/>
      <c r="J705" s="255">
        <f>ROUND(I705*H705,2)</f>
        <v>0</v>
      </c>
      <c r="K705" s="251" t="s">
        <v>20</v>
      </c>
      <c r="L705" s="256"/>
      <c r="M705" s="257" t="s">
        <v>20</v>
      </c>
      <c r="N705" s="258" t="s">
        <v>44</v>
      </c>
      <c r="O705" s="36"/>
      <c r="P705" s="194">
        <f>O705*H705</f>
        <v>0</v>
      </c>
      <c r="Q705" s="194">
        <v>0</v>
      </c>
      <c r="R705" s="194">
        <f>Q705*H705</f>
        <v>0</v>
      </c>
      <c r="S705" s="194">
        <v>0</v>
      </c>
      <c r="T705" s="195">
        <f>S705*H705</f>
        <v>0</v>
      </c>
      <c r="AR705" s="18" t="s">
        <v>412</v>
      </c>
      <c r="AT705" s="18" t="s">
        <v>413</v>
      </c>
      <c r="AU705" s="18" t="s">
        <v>81</v>
      </c>
      <c r="AY705" s="18" t="s">
        <v>214</v>
      </c>
      <c r="BE705" s="196">
        <f>IF(N705="základní",J705,0)</f>
        <v>0</v>
      </c>
      <c r="BF705" s="196">
        <f>IF(N705="snížená",J705,0)</f>
        <v>0</v>
      </c>
      <c r="BG705" s="196">
        <f>IF(N705="zákl. přenesená",J705,0)</f>
        <v>0</v>
      </c>
      <c r="BH705" s="196">
        <f>IF(N705="sníž. přenesená",J705,0)</f>
        <v>0</v>
      </c>
      <c r="BI705" s="196">
        <f>IF(N705="nulová",J705,0)</f>
        <v>0</v>
      </c>
      <c r="BJ705" s="18" t="s">
        <v>22</v>
      </c>
      <c r="BK705" s="196">
        <f>ROUND(I705*H705,2)</f>
        <v>0</v>
      </c>
      <c r="BL705" s="18" t="s">
        <v>303</v>
      </c>
      <c r="BM705" s="18" t="s">
        <v>904</v>
      </c>
    </row>
    <row r="706" spans="2:65" s="1" customFormat="1" ht="22.5" customHeight="1" x14ac:dyDescent="0.3">
      <c r="B706" s="35"/>
      <c r="C706" s="185" t="s">
        <v>905</v>
      </c>
      <c r="D706" s="185" t="s">
        <v>216</v>
      </c>
      <c r="E706" s="186" t="s">
        <v>906</v>
      </c>
      <c r="F706" s="187" t="s">
        <v>907</v>
      </c>
      <c r="G706" s="188" t="s">
        <v>833</v>
      </c>
      <c r="H706" s="261"/>
      <c r="I706" s="190"/>
      <c r="J706" s="191">
        <f>ROUND(I706*H706,2)</f>
        <v>0</v>
      </c>
      <c r="K706" s="187" t="s">
        <v>219</v>
      </c>
      <c r="L706" s="55"/>
      <c r="M706" s="192" t="s">
        <v>20</v>
      </c>
      <c r="N706" s="193" t="s">
        <v>44</v>
      </c>
      <c r="O706" s="36"/>
      <c r="P706" s="194">
        <f>O706*H706</f>
        <v>0</v>
      </c>
      <c r="Q706" s="194">
        <v>0</v>
      </c>
      <c r="R706" s="194">
        <f>Q706*H706</f>
        <v>0</v>
      </c>
      <c r="S706" s="194">
        <v>0</v>
      </c>
      <c r="T706" s="195">
        <f>S706*H706</f>
        <v>0</v>
      </c>
      <c r="AR706" s="18" t="s">
        <v>303</v>
      </c>
      <c r="AT706" s="18" t="s">
        <v>216</v>
      </c>
      <c r="AU706" s="18" t="s">
        <v>81</v>
      </c>
      <c r="AY706" s="18" t="s">
        <v>214</v>
      </c>
      <c r="BE706" s="196">
        <f>IF(N706="základní",J706,0)</f>
        <v>0</v>
      </c>
      <c r="BF706" s="196">
        <f>IF(N706="snížená",J706,0)</f>
        <v>0</v>
      </c>
      <c r="BG706" s="196">
        <f>IF(N706="zákl. přenesená",J706,0)</f>
        <v>0</v>
      </c>
      <c r="BH706" s="196">
        <f>IF(N706="sníž. přenesená",J706,0)</f>
        <v>0</v>
      </c>
      <c r="BI706" s="196">
        <f>IF(N706="nulová",J706,0)</f>
        <v>0</v>
      </c>
      <c r="BJ706" s="18" t="s">
        <v>22</v>
      </c>
      <c r="BK706" s="196">
        <f>ROUND(I706*H706,2)</f>
        <v>0</v>
      </c>
      <c r="BL706" s="18" t="s">
        <v>303</v>
      </c>
      <c r="BM706" s="18" t="s">
        <v>908</v>
      </c>
    </row>
    <row r="707" spans="2:65" s="1" customFormat="1" ht="24" x14ac:dyDescent="0.3">
      <c r="B707" s="35"/>
      <c r="C707" s="57"/>
      <c r="D707" s="197" t="s">
        <v>222</v>
      </c>
      <c r="E707" s="57"/>
      <c r="F707" s="198" t="s">
        <v>909</v>
      </c>
      <c r="G707" s="57"/>
      <c r="H707" s="57"/>
      <c r="I707" s="155"/>
      <c r="J707" s="57"/>
      <c r="K707" s="57"/>
      <c r="L707" s="55"/>
      <c r="M707" s="72"/>
      <c r="N707" s="36"/>
      <c r="O707" s="36"/>
      <c r="P707" s="36"/>
      <c r="Q707" s="36"/>
      <c r="R707" s="36"/>
      <c r="S707" s="36"/>
      <c r="T707" s="73"/>
      <c r="AT707" s="18" t="s">
        <v>222</v>
      </c>
      <c r="AU707" s="18" t="s">
        <v>81</v>
      </c>
    </row>
    <row r="708" spans="2:65" s="10" customFormat="1" ht="29.85" customHeight="1" x14ac:dyDescent="0.35">
      <c r="B708" s="168"/>
      <c r="C708" s="169"/>
      <c r="D708" s="182" t="s">
        <v>72</v>
      </c>
      <c r="E708" s="183" t="s">
        <v>910</v>
      </c>
      <c r="F708" s="183" t="s">
        <v>911</v>
      </c>
      <c r="G708" s="169"/>
      <c r="H708" s="169"/>
      <c r="I708" s="172"/>
      <c r="J708" s="184">
        <f>BK708</f>
        <v>0</v>
      </c>
      <c r="K708" s="169"/>
      <c r="L708" s="174"/>
      <c r="M708" s="175"/>
      <c r="N708" s="176"/>
      <c r="O708" s="176"/>
      <c r="P708" s="177">
        <f>SUM(P709:P743)</f>
        <v>0</v>
      </c>
      <c r="Q708" s="176"/>
      <c r="R708" s="177">
        <f>SUM(R709:R743)</f>
        <v>0.46798780000000001</v>
      </c>
      <c r="S708" s="176"/>
      <c r="T708" s="178">
        <f>SUM(T709:T743)</f>
        <v>2.0424424999999999</v>
      </c>
      <c r="AR708" s="179" t="s">
        <v>81</v>
      </c>
      <c r="AT708" s="180" t="s">
        <v>72</v>
      </c>
      <c r="AU708" s="180" t="s">
        <v>22</v>
      </c>
      <c r="AY708" s="179" t="s">
        <v>214</v>
      </c>
      <c r="BK708" s="181">
        <f>SUM(BK709:BK743)</f>
        <v>0</v>
      </c>
    </row>
    <row r="709" spans="2:65" s="1" customFormat="1" ht="22.5" customHeight="1" x14ac:dyDescent="0.3">
      <c r="B709" s="35"/>
      <c r="C709" s="185" t="s">
        <v>912</v>
      </c>
      <c r="D709" s="185" t="s">
        <v>216</v>
      </c>
      <c r="E709" s="186" t="s">
        <v>913</v>
      </c>
      <c r="F709" s="187" t="s">
        <v>914</v>
      </c>
      <c r="G709" s="188" t="s">
        <v>109</v>
      </c>
      <c r="H709" s="189">
        <v>59.656999999999996</v>
      </c>
      <c r="I709" s="190"/>
      <c r="J709" s="191">
        <f>ROUND(I709*H709,2)</f>
        <v>0</v>
      </c>
      <c r="K709" s="187" t="s">
        <v>219</v>
      </c>
      <c r="L709" s="55"/>
      <c r="M709" s="192" t="s">
        <v>20</v>
      </c>
      <c r="N709" s="193" t="s">
        <v>44</v>
      </c>
      <c r="O709" s="36"/>
      <c r="P709" s="194">
        <f>O709*H709</f>
        <v>0</v>
      </c>
      <c r="Q709" s="194">
        <v>0</v>
      </c>
      <c r="R709" s="194">
        <f>Q709*H709</f>
        <v>0</v>
      </c>
      <c r="S709" s="194">
        <v>3.175E-2</v>
      </c>
      <c r="T709" s="195">
        <f>S709*H709</f>
        <v>1.8941097499999999</v>
      </c>
      <c r="AR709" s="18" t="s">
        <v>303</v>
      </c>
      <c r="AT709" s="18" t="s">
        <v>216</v>
      </c>
      <c r="AU709" s="18" t="s">
        <v>81</v>
      </c>
      <c r="AY709" s="18" t="s">
        <v>214</v>
      </c>
      <c r="BE709" s="196">
        <f>IF(N709="základní",J709,0)</f>
        <v>0</v>
      </c>
      <c r="BF709" s="196">
        <f>IF(N709="snížená",J709,0)</f>
        <v>0</v>
      </c>
      <c r="BG709" s="196">
        <f>IF(N709="zákl. přenesená",J709,0)</f>
        <v>0</v>
      </c>
      <c r="BH709" s="196">
        <f>IF(N709="sníž. přenesená",J709,0)</f>
        <v>0</v>
      </c>
      <c r="BI709" s="196">
        <f>IF(N709="nulová",J709,0)</f>
        <v>0</v>
      </c>
      <c r="BJ709" s="18" t="s">
        <v>22</v>
      </c>
      <c r="BK709" s="196">
        <f>ROUND(I709*H709,2)</f>
        <v>0</v>
      </c>
      <c r="BL709" s="18" t="s">
        <v>303</v>
      </c>
      <c r="BM709" s="18" t="s">
        <v>915</v>
      </c>
    </row>
    <row r="710" spans="2:65" s="1" customFormat="1" ht="24" x14ac:dyDescent="0.3">
      <c r="B710" s="35"/>
      <c r="C710" s="57"/>
      <c r="D710" s="197" t="s">
        <v>222</v>
      </c>
      <c r="E710" s="57"/>
      <c r="F710" s="198" t="s">
        <v>916</v>
      </c>
      <c r="G710" s="57"/>
      <c r="H710" s="57"/>
      <c r="I710" s="155"/>
      <c r="J710" s="57"/>
      <c r="K710" s="57"/>
      <c r="L710" s="55"/>
      <c r="M710" s="72"/>
      <c r="N710" s="36"/>
      <c r="O710" s="36"/>
      <c r="P710" s="36"/>
      <c r="Q710" s="36"/>
      <c r="R710" s="36"/>
      <c r="S710" s="36"/>
      <c r="T710" s="73"/>
      <c r="AT710" s="18" t="s">
        <v>222</v>
      </c>
      <c r="AU710" s="18" t="s">
        <v>81</v>
      </c>
    </row>
    <row r="711" spans="2:65" s="11" customFormat="1" x14ac:dyDescent="0.3">
      <c r="B711" s="199"/>
      <c r="C711" s="200"/>
      <c r="D711" s="197" t="s">
        <v>224</v>
      </c>
      <c r="E711" s="201" t="s">
        <v>20</v>
      </c>
      <c r="F711" s="202" t="s">
        <v>652</v>
      </c>
      <c r="G711" s="200"/>
      <c r="H711" s="203" t="s">
        <v>20</v>
      </c>
      <c r="I711" s="204"/>
      <c r="J711" s="200"/>
      <c r="K711" s="200"/>
      <c r="L711" s="205"/>
      <c r="M711" s="206"/>
      <c r="N711" s="207"/>
      <c r="O711" s="207"/>
      <c r="P711" s="207"/>
      <c r="Q711" s="207"/>
      <c r="R711" s="207"/>
      <c r="S711" s="207"/>
      <c r="T711" s="208"/>
      <c r="AT711" s="209" t="s">
        <v>224</v>
      </c>
      <c r="AU711" s="209" t="s">
        <v>81</v>
      </c>
      <c r="AV711" s="11" t="s">
        <v>22</v>
      </c>
      <c r="AW711" s="11" t="s">
        <v>37</v>
      </c>
      <c r="AX711" s="11" t="s">
        <v>73</v>
      </c>
      <c r="AY711" s="209" t="s">
        <v>214</v>
      </c>
    </row>
    <row r="712" spans="2:65" s="12" customFormat="1" x14ac:dyDescent="0.3">
      <c r="B712" s="210"/>
      <c r="C712" s="211"/>
      <c r="D712" s="197" t="s">
        <v>224</v>
      </c>
      <c r="E712" s="212" t="s">
        <v>20</v>
      </c>
      <c r="F712" s="213" t="s">
        <v>917</v>
      </c>
      <c r="G712" s="211"/>
      <c r="H712" s="214">
        <v>59.656999999999996</v>
      </c>
      <c r="I712" s="215"/>
      <c r="J712" s="211"/>
      <c r="K712" s="211"/>
      <c r="L712" s="216"/>
      <c r="M712" s="217"/>
      <c r="N712" s="218"/>
      <c r="O712" s="218"/>
      <c r="P712" s="218"/>
      <c r="Q712" s="218"/>
      <c r="R712" s="218"/>
      <c r="S712" s="218"/>
      <c r="T712" s="219"/>
      <c r="AT712" s="220" t="s">
        <v>224</v>
      </c>
      <c r="AU712" s="220" t="s">
        <v>81</v>
      </c>
      <c r="AV712" s="12" t="s">
        <v>81</v>
      </c>
      <c r="AW712" s="12" t="s">
        <v>37</v>
      </c>
      <c r="AX712" s="12" t="s">
        <v>73</v>
      </c>
      <c r="AY712" s="220" t="s">
        <v>214</v>
      </c>
    </row>
    <row r="713" spans="2:65" s="13" customFormat="1" x14ac:dyDescent="0.3">
      <c r="B713" s="221"/>
      <c r="C713" s="222"/>
      <c r="D713" s="223" t="s">
        <v>224</v>
      </c>
      <c r="E713" s="224" t="s">
        <v>20</v>
      </c>
      <c r="F713" s="225" t="s">
        <v>228</v>
      </c>
      <c r="G713" s="222"/>
      <c r="H713" s="226">
        <v>59.656999999999996</v>
      </c>
      <c r="I713" s="227"/>
      <c r="J713" s="222"/>
      <c r="K713" s="222"/>
      <c r="L713" s="228"/>
      <c r="M713" s="229"/>
      <c r="N713" s="230"/>
      <c r="O713" s="230"/>
      <c r="P713" s="230"/>
      <c r="Q713" s="230"/>
      <c r="R713" s="230"/>
      <c r="S713" s="230"/>
      <c r="T713" s="231"/>
      <c r="AT713" s="232" t="s">
        <v>224</v>
      </c>
      <c r="AU713" s="232" t="s">
        <v>81</v>
      </c>
      <c r="AV713" s="13" t="s">
        <v>220</v>
      </c>
      <c r="AW713" s="13" t="s">
        <v>37</v>
      </c>
      <c r="AX713" s="13" t="s">
        <v>22</v>
      </c>
      <c r="AY713" s="232" t="s">
        <v>214</v>
      </c>
    </row>
    <row r="714" spans="2:65" s="1" customFormat="1" ht="31.5" customHeight="1" x14ac:dyDescent="0.3">
      <c r="B714" s="35"/>
      <c r="C714" s="185" t="s">
        <v>918</v>
      </c>
      <c r="D714" s="185" t="s">
        <v>216</v>
      </c>
      <c r="E714" s="186" t="s">
        <v>919</v>
      </c>
      <c r="F714" s="187" t="s">
        <v>920</v>
      </c>
      <c r="G714" s="188" t="s">
        <v>109</v>
      </c>
      <c r="H714" s="189">
        <v>8.5990000000000002</v>
      </c>
      <c r="I714" s="190"/>
      <c r="J714" s="191">
        <f>ROUND(I714*H714,2)</f>
        <v>0</v>
      </c>
      <c r="K714" s="187" t="s">
        <v>219</v>
      </c>
      <c r="L714" s="55"/>
      <c r="M714" s="192" t="s">
        <v>20</v>
      </c>
      <c r="N714" s="193" t="s">
        <v>44</v>
      </c>
      <c r="O714" s="36"/>
      <c r="P714" s="194">
        <f>O714*H714</f>
        <v>0</v>
      </c>
      <c r="Q714" s="194">
        <v>0</v>
      </c>
      <c r="R714" s="194">
        <f>Q714*H714</f>
        <v>0</v>
      </c>
      <c r="S714" s="194">
        <v>1.7250000000000001E-2</v>
      </c>
      <c r="T714" s="195">
        <f>S714*H714</f>
        <v>0.14833275000000001</v>
      </c>
      <c r="AR714" s="18" t="s">
        <v>303</v>
      </c>
      <c r="AT714" s="18" t="s">
        <v>216</v>
      </c>
      <c r="AU714" s="18" t="s">
        <v>81</v>
      </c>
      <c r="AY714" s="18" t="s">
        <v>214</v>
      </c>
      <c r="BE714" s="196">
        <f>IF(N714="základní",J714,0)</f>
        <v>0</v>
      </c>
      <c r="BF714" s="196">
        <f>IF(N714="snížená",J714,0)</f>
        <v>0</v>
      </c>
      <c r="BG714" s="196">
        <f>IF(N714="zákl. přenesená",J714,0)</f>
        <v>0</v>
      </c>
      <c r="BH714" s="196">
        <f>IF(N714="sníž. přenesená",J714,0)</f>
        <v>0</v>
      </c>
      <c r="BI714" s="196">
        <f>IF(N714="nulová",J714,0)</f>
        <v>0</v>
      </c>
      <c r="BJ714" s="18" t="s">
        <v>22</v>
      </c>
      <c r="BK714" s="196">
        <f>ROUND(I714*H714,2)</f>
        <v>0</v>
      </c>
      <c r="BL714" s="18" t="s">
        <v>303</v>
      </c>
      <c r="BM714" s="18" t="s">
        <v>921</v>
      </c>
    </row>
    <row r="715" spans="2:65" s="1" customFormat="1" ht="24" x14ac:dyDescent="0.3">
      <c r="B715" s="35"/>
      <c r="C715" s="57"/>
      <c r="D715" s="197" t="s">
        <v>222</v>
      </c>
      <c r="E715" s="57"/>
      <c r="F715" s="198" t="s">
        <v>922</v>
      </c>
      <c r="G715" s="57"/>
      <c r="H715" s="57"/>
      <c r="I715" s="155"/>
      <c r="J715" s="57"/>
      <c r="K715" s="57"/>
      <c r="L715" s="55"/>
      <c r="M715" s="72"/>
      <c r="N715" s="36"/>
      <c r="O715" s="36"/>
      <c r="P715" s="36"/>
      <c r="Q715" s="36"/>
      <c r="R715" s="36"/>
      <c r="S715" s="36"/>
      <c r="T715" s="73"/>
      <c r="AT715" s="18" t="s">
        <v>222</v>
      </c>
      <c r="AU715" s="18" t="s">
        <v>81</v>
      </c>
    </row>
    <row r="716" spans="2:65" s="11" customFormat="1" x14ac:dyDescent="0.3">
      <c r="B716" s="199"/>
      <c r="C716" s="200"/>
      <c r="D716" s="197" t="s">
        <v>224</v>
      </c>
      <c r="E716" s="201" t="s">
        <v>20</v>
      </c>
      <c r="F716" s="202" t="s">
        <v>652</v>
      </c>
      <c r="G716" s="200"/>
      <c r="H716" s="203" t="s">
        <v>20</v>
      </c>
      <c r="I716" s="204"/>
      <c r="J716" s="200"/>
      <c r="K716" s="200"/>
      <c r="L716" s="205"/>
      <c r="M716" s="206"/>
      <c r="N716" s="207"/>
      <c r="O716" s="207"/>
      <c r="P716" s="207"/>
      <c r="Q716" s="207"/>
      <c r="R716" s="207"/>
      <c r="S716" s="207"/>
      <c r="T716" s="208"/>
      <c r="AT716" s="209" t="s">
        <v>224</v>
      </c>
      <c r="AU716" s="209" t="s">
        <v>81</v>
      </c>
      <c r="AV716" s="11" t="s">
        <v>22</v>
      </c>
      <c r="AW716" s="11" t="s">
        <v>37</v>
      </c>
      <c r="AX716" s="11" t="s">
        <v>73</v>
      </c>
      <c r="AY716" s="209" t="s">
        <v>214</v>
      </c>
    </row>
    <row r="717" spans="2:65" s="12" customFormat="1" x14ac:dyDescent="0.3">
      <c r="B717" s="210"/>
      <c r="C717" s="211"/>
      <c r="D717" s="197" t="s">
        <v>224</v>
      </c>
      <c r="E717" s="212" t="s">
        <v>20</v>
      </c>
      <c r="F717" s="213" t="s">
        <v>923</v>
      </c>
      <c r="G717" s="211"/>
      <c r="H717" s="214">
        <v>7.9909999999999997</v>
      </c>
      <c r="I717" s="215"/>
      <c r="J717" s="211"/>
      <c r="K717" s="211"/>
      <c r="L717" s="216"/>
      <c r="M717" s="217"/>
      <c r="N717" s="218"/>
      <c r="O717" s="218"/>
      <c r="P717" s="218"/>
      <c r="Q717" s="218"/>
      <c r="R717" s="218"/>
      <c r="S717" s="218"/>
      <c r="T717" s="219"/>
      <c r="AT717" s="220" t="s">
        <v>224</v>
      </c>
      <c r="AU717" s="220" t="s">
        <v>81</v>
      </c>
      <c r="AV717" s="12" t="s">
        <v>81</v>
      </c>
      <c r="AW717" s="12" t="s">
        <v>37</v>
      </c>
      <c r="AX717" s="12" t="s">
        <v>73</v>
      </c>
      <c r="AY717" s="220" t="s">
        <v>214</v>
      </c>
    </row>
    <row r="718" spans="2:65" s="12" customFormat="1" x14ac:dyDescent="0.3">
      <c r="B718" s="210"/>
      <c r="C718" s="211"/>
      <c r="D718" s="197" t="s">
        <v>224</v>
      </c>
      <c r="E718" s="212" t="s">
        <v>20</v>
      </c>
      <c r="F718" s="213" t="s">
        <v>924</v>
      </c>
      <c r="G718" s="211"/>
      <c r="H718" s="214">
        <v>0.60799999999999998</v>
      </c>
      <c r="I718" s="215"/>
      <c r="J718" s="211"/>
      <c r="K718" s="211"/>
      <c r="L718" s="216"/>
      <c r="M718" s="217"/>
      <c r="N718" s="218"/>
      <c r="O718" s="218"/>
      <c r="P718" s="218"/>
      <c r="Q718" s="218"/>
      <c r="R718" s="218"/>
      <c r="S718" s="218"/>
      <c r="T718" s="219"/>
      <c r="AT718" s="220" t="s">
        <v>224</v>
      </c>
      <c r="AU718" s="220" t="s">
        <v>81</v>
      </c>
      <c r="AV718" s="12" t="s">
        <v>81</v>
      </c>
      <c r="AW718" s="12" t="s">
        <v>37</v>
      </c>
      <c r="AX718" s="12" t="s">
        <v>73</v>
      </c>
      <c r="AY718" s="220" t="s">
        <v>214</v>
      </c>
    </row>
    <row r="719" spans="2:65" s="13" customFormat="1" x14ac:dyDescent="0.3">
      <c r="B719" s="221"/>
      <c r="C719" s="222"/>
      <c r="D719" s="223" t="s">
        <v>224</v>
      </c>
      <c r="E719" s="224" t="s">
        <v>20</v>
      </c>
      <c r="F719" s="225" t="s">
        <v>228</v>
      </c>
      <c r="G719" s="222"/>
      <c r="H719" s="226">
        <v>8.5990000000000002</v>
      </c>
      <c r="I719" s="227"/>
      <c r="J719" s="222"/>
      <c r="K719" s="222"/>
      <c r="L719" s="228"/>
      <c r="M719" s="229"/>
      <c r="N719" s="230"/>
      <c r="O719" s="230"/>
      <c r="P719" s="230"/>
      <c r="Q719" s="230"/>
      <c r="R719" s="230"/>
      <c r="S719" s="230"/>
      <c r="T719" s="231"/>
      <c r="AT719" s="232" t="s">
        <v>224</v>
      </c>
      <c r="AU719" s="232" t="s">
        <v>81</v>
      </c>
      <c r="AV719" s="13" t="s">
        <v>220</v>
      </c>
      <c r="AW719" s="13" t="s">
        <v>37</v>
      </c>
      <c r="AX719" s="13" t="s">
        <v>22</v>
      </c>
      <c r="AY719" s="232" t="s">
        <v>214</v>
      </c>
    </row>
    <row r="720" spans="2:65" s="1" customFormat="1" ht="22.5" customHeight="1" x14ac:dyDescent="0.3">
      <c r="B720" s="35"/>
      <c r="C720" s="185" t="s">
        <v>925</v>
      </c>
      <c r="D720" s="185" t="s">
        <v>216</v>
      </c>
      <c r="E720" s="186" t="s">
        <v>926</v>
      </c>
      <c r="F720" s="187" t="s">
        <v>927</v>
      </c>
      <c r="G720" s="188" t="s">
        <v>150</v>
      </c>
      <c r="H720" s="189">
        <v>35.49</v>
      </c>
      <c r="I720" s="190"/>
      <c r="J720" s="191">
        <f>ROUND(I720*H720,2)</f>
        <v>0</v>
      </c>
      <c r="K720" s="187" t="s">
        <v>219</v>
      </c>
      <c r="L720" s="55"/>
      <c r="M720" s="192" t="s">
        <v>20</v>
      </c>
      <c r="N720" s="193" t="s">
        <v>44</v>
      </c>
      <c r="O720" s="36"/>
      <c r="P720" s="194">
        <f>O720*H720</f>
        <v>0</v>
      </c>
      <c r="Q720" s="194">
        <v>2.5999999999999998E-4</v>
      </c>
      <c r="R720" s="194">
        <f>Q720*H720</f>
        <v>9.2274000000000002E-3</v>
      </c>
      <c r="S720" s="194">
        <v>0</v>
      </c>
      <c r="T720" s="195">
        <f>S720*H720</f>
        <v>0</v>
      </c>
      <c r="AR720" s="18" t="s">
        <v>303</v>
      </c>
      <c r="AT720" s="18" t="s">
        <v>216</v>
      </c>
      <c r="AU720" s="18" t="s">
        <v>81</v>
      </c>
      <c r="AY720" s="18" t="s">
        <v>214</v>
      </c>
      <c r="BE720" s="196">
        <f>IF(N720="základní",J720,0)</f>
        <v>0</v>
      </c>
      <c r="BF720" s="196">
        <f>IF(N720="snížená",J720,0)</f>
        <v>0</v>
      </c>
      <c r="BG720" s="196">
        <f>IF(N720="zákl. přenesená",J720,0)</f>
        <v>0</v>
      </c>
      <c r="BH720" s="196">
        <f>IF(N720="sníž. přenesená",J720,0)</f>
        <v>0</v>
      </c>
      <c r="BI720" s="196">
        <f>IF(N720="nulová",J720,0)</f>
        <v>0</v>
      </c>
      <c r="BJ720" s="18" t="s">
        <v>22</v>
      </c>
      <c r="BK720" s="196">
        <f>ROUND(I720*H720,2)</f>
        <v>0</v>
      </c>
      <c r="BL720" s="18" t="s">
        <v>303</v>
      </c>
      <c r="BM720" s="18" t="s">
        <v>928</v>
      </c>
    </row>
    <row r="721" spans="2:65" s="1" customFormat="1" ht="24" x14ac:dyDescent="0.3">
      <c r="B721" s="35"/>
      <c r="C721" s="57"/>
      <c r="D721" s="197" t="s">
        <v>222</v>
      </c>
      <c r="E721" s="57"/>
      <c r="F721" s="198" t="s">
        <v>929</v>
      </c>
      <c r="G721" s="57"/>
      <c r="H721" s="57"/>
      <c r="I721" s="155"/>
      <c r="J721" s="57"/>
      <c r="K721" s="57"/>
      <c r="L721" s="55"/>
      <c r="M721" s="72"/>
      <c r="N721" s="36"/>
      <c r="O721" s="36"/>
      <c r="P721" s="36"/>
      <c r="Q721" s="36"/>
      <c r="R721" s="36"/>
      <c r="S721" s="36"/>
      <c r="T721" s="73"/>
      <c r="AT721" s="18" t="s">
        <v>222</v>
      </c>
      <c r="AU721" s="18" t="s">
        <v>81</v>
      </c>
    </row>
    <row r="722" spans="2:65" s="11" customFormat="1" x14ac:dyDescent="0.3">
      <c r="B722" s="199"/>
      <c r="C722" s="200"/>
      <c r="D722" s="197" t="s">
        <v>224</v>
      </c>
      <c r="E722" s="201" t="s">
        <v>20</v>
      </c>
      <c r="F722" s="202" t="s">
        <v>346</v>
      </c>
      <c r="G722" s="200"/>
      <c r="H722" s="203" t="s">
        <v>20</v>
      </c>
      <c r="I722" s="204"/>
      <c r="J722" s="200"/>
      <c r="K722" s="200"/>
      <c r="L722" s="205"/>
      <c r="M722" s="206"/>
      <c r="N722" s="207"/>
      <c r="O722" s="207"/>
      <c r="P722" s="207"/>
      <c r="Q722" s="207"/>
      <c r="R722" s="207"/>
      <c r="S722" s="207"/>
      <c r="T722" s="208"/>
      <c r="AT722" s="209" t="s">
        <v>224</v>
      </c>
      <c r="AU722" s="209" t="s">
        <v>81</v>
      </c>
      <c r="AV722" s="11" t="s">
        <v>22</v>
      </c>
      <c r="AW722" s="11" t="s">
        <v>37</v>
      </c>
      <c r="AX722" s="11" t="s">
        <v>73</v>
      </c>
      <c r="AY722" s="209" t="s">
        <v>214</v>
      </c>
    </row>
    <row r="723" spans="2:65" s="12" customFormat="1" x14ac:dyDescent="0.3">
      <c r="B723" s="210"/>
      <c r="C723" s="211"/>
      <c r="D723" s="197" t="s">
        <v>224</v>
      </c>
      <c r="E723" s="212" t="s">
        <v>20</v>
      </c>
      <c r="F723" s="213" t="s">
        <v>930</v>
      </c>
      <c r="G723" s="211"/>
      <c r="H723" s="214">
        <v>23.8</v>
      </c>
      <c r="I723" s="215"/>
      <c r="J723" s="211"/>
      <c r="K723" s="211"/>
      <c r="L723" s="216"/>
      <c r="M723" s="217"/>
      <c r="N723" s="218"/>
      <c r="O723" s="218"/>
      <c r="P723" s="218"/>
      <c r="Q723" s="218"/>
      <c r="R723" s="218"/>
      <c r="S723" s="218"/>
      <c r="T723" s="219"/>
      <c r="AT723" s="220" t="s">
        <v>224</v>
      </c>
      <c r="AU723" s="220" t="s">
        <v>81</v>
      </c>
      <c r="AV723" s="12" t="s">
        <v>81</v>
      </c>
      <c r="AW723" s="12" t="s">
        <v>37</v>
      </c>
      <c r="AX723" s="12" t="s">
        <v>73</v>
      </c>
      <c r="AY723" s="220" t="s">
        <v>214</v>
      </c>
    </row>
    <row r="724" spans="2:65" s="11" customFormat="1" x14ac:dyDescent="0.3">
      <c r="B724" s="199"/>
      <c r="C724" s="200"/>
      <c r="D724" s="197" t="s">
        <v>224</v>
      </c>
      <c r="E724" s="201" t="s">
        <v>20</v>
      </c>
      <c r="F724" s="202" t="s">
        <v>339</v>
      </c>
      <c r="G724" s="200"/>
      <c r="H724" s="203" t="s">
        <v>20</v>
      </c>
      <c r="I724" s="204"/>
      <c r="J724" s="200"/>
      <c r="K724" s="200"/>
      <c r="L724" s="205"/>
      <c r="M724" s="206"/>
      <c r="N724" s="207"/>
      <c r="O724" s="207"/>
      <c r="P724" s="207"/>
      <c r="Q724" s="207"/>
      <c r="R724" s="207"/>
      <c r="S724" s="207"/>
      <c r="T724" s="208"/>
      <c r="AT724" s="209" t="s">
        <v>224</v>
      </c>
      <c r="AU724" s="209" t="s">
        <v>81</v>
      </c>
      <c r="AV724" s="11" t="s">
        <v>22</v>
      </c>
      <c r="AW724" s="11" t="s">
        <v>37</v>
      </c>
      <c r="AX724" s="11" t="s">
        <v>73</v>
      </c>
      <c r="AY724" s="209" t="s">
        <v>214</v>
      </c>
    </row>
    <row r="725" spans="2:65" s="12" customFormat="1" x14ac:dyDescent="0.3">
      <c r="B725" s="210"/>
      <c r="C725" s="211"/>
      <c r="D725" s="197" t="s">
        <v>224</v>
      </c>
      <c r="E725" s="212" t="s">
        <v>20</v>
      </c>
      <c r="F725" s="213" t="s">
        <v>931</v>
      </c>
      <c r="G725" s="211"/>
      <c r="H725" s="214">
        <v>11.69</v>
      </c>
      <c r="I725" s="215"/>
      <c r="J725" s="211"/>
      <c r="K725" s="211"/>
      <c r="L725" s="216"/>
      <c r="M725" s="217"/>
      <c r="N725" s="218"/>
      <c r="O725" s="218"/>
      <c r="P725" s="218"/>
      <c r="Q725" s="218"/>
      <c r="R725" s="218"/>
      <c r="S725" s="218"/>
      <c r="T725" s="219"/>
      <c r="AT725" s="220" t="s">
        <v>224</v>
      </c>
      <c r="AU725" s="220" t="s">
        <v>81</v>
      </c>
      <c r="AV725" s="12" t="s">
        <v>81</v>
      </c>
      <c r="AW725" s="12" t="s">
        <v>37</v>
      </c>
      <c r="AX725" s="12" t="s">
        <v>73</v>
      </c>
      <c r="AY725" s="220" t="s">
        <v>214</v>
      </c>
    </row>
    <row r="726" spans="2:65" s="13" customFormat="1" x14ac:dyDescent="0.3">
      <c r="B726" s="221"/>
      <c r="C726" s="222"/>
      <c r="D726" s="223" t="s">
        <v>224</v>
      </c>
      <c r="E726" s="224" t="s">
        <v>20</v>
      </c>
      <c r="F726" s="225" t="s">
        <v>228</v>
      </c>
      <c r="G726" s="222"/>
      <c r="H726" s="226">
        <v>35.49</v>
      </c>
      <c r="I726" s="227"/>
      <c r="J726" s="222"/>
      <c r="K726" s="222"/>
      <c r="L726" s="228"/>
      <c r="M726" s="229"/>
      <c r="N726" s="230"/>
      <c r="O726" s="230"/>
      <c r="P726" s="230"/>
      <c r="Q726" s="230"/>
      <c r="R726" s="230"/>
      <c r="S726" s="230"/>
      <c r="T726" s="231"/>
      <c r="AT726" s="232" t="s">
        <v>224</v>
      </c>
      <c r="AU726" s="232" t="s">
        <v>81</v>
      </c>
      <c r="AV726" s="13" t="s">
        <v>220</v>
      </c>
      <c r="AW726" s="13" t="s">
        <v>37</v>
      </c>
      <c r="AX726" s="13" t="s">
        <v>22</v>
      </c>
      <c r="AY726" s="232" t="s">
        <v>214</v>
      </c>
    </row>
    <row r="727" spans="2:65" s="1" customFormat="1" ht="22.5" customHeight="1" x14ac:dyDescent="0.3">
      <c r="B727" s="35"/>
      <c r="C727" s="185" t="s">
        <v>932</v>
      </c>
      <c r="D727" s="185" t="s">
        <v>216</v>
      </c>
      <c r="E727" s="186" t="s">
        <v>933</v>
      </c>
      <c r="F727" s="187" t="s">
        <v>934</v>
      </c>
      <c r="G727" s="188" t="s">
        <v>109</v>
      </c>
      <c r="H727" s="189">
        <v>33.5</v>
      </c>
      <c r="I727" s="190"/>
      <c r="J727" s="191">
        <f>ROUND(I727*H727,2)</f>
        <v>0</v>
      </c>
      <c r="K727" s="187" t="s">
        <v>219</v>
      </c>
      <c r="L727" s="55"/>
      <c r="M727" s="192" t="s">
        <v>20</v>
      </c>
      <c r="N727" s="193" t="s">
        <v>44</v>
      </c>
      <c r="O727" s="36"/>
      <c r="P727" s="194">
        <f>O727*H727</f>
        <v>0</v>
      </c>
      <c r="Q727" s="194">
        <v>1E-4</v>
      </c>
      <c r="R727" s="194">
        <f>Q727*H727</f>
        <v>3.3500000000000001E-3</v>
      </c>
      <c r="S727" s="194">
        <v>0</v>
      </c>
      <c r="T727" s="195">
        <f>S727*H727</f>
        <v>0</v>
      </c>
      <c r="AR727" s="18" t="s">
        <v>303</v>
      </c>
      <c r="AT727" s="18" t="s">
        <v>216</v>
      </c>
      <c r="AU727" s="18" t="s">
        <v>81</v>
      </c>
      <c r="AY727" s="18" t="s">
        <v>214</v>
      </c>
      <c r="BE727" s="196">
        <f>IF(N727="základní",J727,0)</f>
        <v>0</v>
      </c>
      <c r="BF727" s="196">
        <f>IF(N727="snížená",J727,0)</f>
        <v>0</v>
      </c>
      <c r="BG727" s="196">
        <f>IF(N727="zákl. přenesená",J727,0)</f>
        <v>0</v>
      </c>
      <c r="BH727" s="196">
        <f>IF(N727="sníž. přenesená",J727,0)</f>
        <v>0</v>
      </c>
      <c r="BI727" s="196">
        <f>IF(N727="nulová",J727,0)</f>
        <v>0</v>
      </c>
      <c r="BJ727" s="18" t="s">
        <v>22</v>
      </c>
      <c r="BK727" s="196">
        <f>ROUND(I727*H727,2)</f>
        <v>0</v>
      </c>
      <c r="BL727" s="18" t="s">
        <v>303</v>
      </c>
      <c r="BM727" s="18" t="s">
        <v>935</v>
      </c>
    </row>
    <row r="728" spans="2:65" s="1" customFormat="1" ht="24" x14ac:dyDescent="0.3">
      <c r="B728" s="35"/>
      <c r="C728" s="57"/>
      <c r="D728" s="197" t="s">
        <v>222</v>
      </c>
      <c r="E728" s="57"/>
      <c r="F728" s="198" t="s">
        <v>936</v>
      </c>
      <c r="G728" s="57"/>
      <c r="H728" s="57"/>
      <c r="I728" s="155"/>
      <c r="J728" s="57"/>
      <c r="K728" s="57"/>
      <c r="L728" s="55"/>
      <c r="M728" s="72"/>
      <c r="N728" s="36"/>
      <c r="O728" s="36"/>
      <c r="P728" s="36"/>
      <c r="Q728" s="36"/>
      <c r="R728" s="36"/>
      <c r="S728" s="36"/>
      <c r="T728" s="73"/>
      <c r="AT728" s="18" t="s">
        <v>222</v>
      </c>
      <c r="AU728" s="18" t="s">
        <v>81</v>
      </c>
    </row>
    <row r="729" spans="2:65" s="12" customFormat="1" x14ac:dyDescent="0.3">
      <c r="B729" s="210"/>
      <c r="C729" s="211"/>
      <c r="D729" s="197" t="s">
        <v>224</v>
      </c>
      <c r="E729" s="212" t="s">
        <v>20</v>
      </c>
      <c r="F729" s="213" t="s">
        <v>154</v>
      </c>
      <c r="G729" s="211"/>
      <c r="H729" s="214">
        <v>33.5</v>
      </c>
      <c r="I729" s="215"/>
      <c r="J729" s="211"/>
      <c r="K729" s="211"/>
      <c r="L729" s="216"/>
      <c r="M729" s="217"/>
      <c r="N729" s="218"/>
      <c r="O729" s="218"/>
      <c r="P729" s="218"/>
      <c r="Q729" s="218"/>
      <c r="R729" s="218"/>
      <c r="S729" s="218"/>
      <c r="T729" s="219"/>
      <c r="AT729" s="220" t="s">
        <v>224</v>
      </c>
      <c r="AU729" s="220" t="s">
        <v>81</v>
      </c>
      <c r="AV729" s="12" t="s">
        <v>81</v>
      </c>
      <c r="AW729" s="12" t="s">
        <v>37</v>
      </c>
      <c r="AX729" s="12" t="s">
        <v>73</v>
      </c>
      <c r="AY729" s="220" t="s">
        <v>214</v>
      </c>
    </row>
    <row r="730" spans="2:65" s="14" customFormat="1" x14ac:dyDescent="0.3">
      <c r="B730" s="233"/>
      <c r="C730" s="234"/>
      <c r="D730" s="197" t="s">
        <v>224</v>
      </c>
      <c r="E730" s="235" t="s">
        <v>937</v>
      </c>
      <c r="F730" s="236" t="s">
        <v>254</v>
      </c>
      <c r="G730" s="234"/>
      <c r="H730" s="237">
        <v>33.5</v>
      </c>
      <c r="I730" s="238"/>
      <c r="J730" s="234"/>
      <c r="K730" s="234"/>
      <c r="L730" s="239"/>
      <c r="M730" s="240"/>
      <c r="N730" s="241"/>
      <c r="O730" s="241"/>
      <c r="P730" s="241"/>
      <c r="Q730" s="241"/>
      <c r="R730" s="241"/>
      <c r="S730" s="241"/>
      <c r="T730" s="242"/>
      <c r="AT730" s="243" t="s">
        <v>224</v>
      </c>
      <c r="AU730" s="243" t="s">
        <v>81</v>
      </c>
      <c r="AV730" s="14" t="s">
        <v>233</v>
      </c>
      <c r="AW730" s="14" t="s">
        <v>37</v>
      </c>
      <c r="AX730" s="14" t="s">
        <v>73</v>
      </c>
      <c r="AY730" s="243" t="s">
        <v>214</v>
      </c>
    </row>
    <row r="731" spans="2:65" s="13" customFormat="1" x14ac:dyDescent="0.3">
      <c r="B731" s="221"/>
      <c r="C731" s="222"/>
      <c r="D731" s="223" t="s">
        <v>224</v>
      </c>
      <c r="E731" s="224" t="s">
        <v>20</v>
      </c>
      <c r="F731" s="225" t="s">
        <v>228</v>
      </c>
      <c r="G731" s="222"/>
      <c r="H731" s="226">
        <v>33.5</v>
      </c>
      <c r="I731" s="227"/>
      <c r="J731" s="222"/>
      <c r="K731" s="222"/>
      <c r="L731" s="228"/>
      <c r="M731" s="229"/>
      <c r="N731" s="230"/>
      <c r="O731" s="230"/>
      <c r="P731" s="230"/>
      <c r="Q731" s="230"/>
      <c r="R731" s="230"/>
      <c r="S731" s="230"/>
      <c r="T731" s="231"/>
      <c r="AT731" s="232" t="s">
        <v>224</v>
      </c>
      <c r="AU731" s="232" t="s">
        <v>81</v>
      </c>
      <c r="AV731" s="13" t="s">
        <v>220</v>
      </c>
      <c r="AW731" s="13" t="s">
        <v>37</v>
      </c>
      <c r="AX731" s="13" t="s">
        <v>22</v>
      </c>
      <c r="AY731" s="232" t="s">
        <v>214</v>
      </c>
    </row>
    <row r="732" spans="2:65" s="1" customFormat="1" ht="22.5" customHeight="1" x14ac:dyDescent="0.3">
      <c r="B732" s="35"/>
      <c r="C732" s="185" t="s">
        <v>938</v>
      </c>
      <c r="D732" s="185" t="s">
        <v>216</v>
      </c>
      <c r="E732" s="186" t="s">
        <v>939</v>
      </c>
      <c r="F732" s="187" t="s">
        <v>940</v>
      </c>
      <c r="G732" s="188" t="s">
        <v>150</v>
      </c>
      <c r="H732" s="189">
        <v>2.62</v>
      </c>
      <c r="I732" s="190"/>
      <c r="J732" s="191">
        <f>ROUND(I732*H732,2)</f>
        <v>0</v>
      </c>
      <c r="K732" s="187" t="s">
        <v>219</v>
      </c>
      <c r="L732" s="55"/>
      <c r="M732" s="192" t="s">
        <v>20</v>
      </c>
      <c r="N732" s="193" t="s">
        <v>44</v>
      </c>
      <c r="O732" s="36"/>
      <c r="P732" s="194">
        <f>O732*H732</f>
        <v>0</v>
      </c>
      <c r="Q732" s="194">
        <v>5.1700000000000001E-3</v>
      </c>
      <c r="R732" s="194">
        <f>Q732*H732</f>
        <v>1.3545400000000001E-2</v>
      </c>
      <c r="S732" s="194">
        <v>0</v>
      </c>
      <c r="T732" s="195">
        <f>S732*H732</f>
        <v>0</v>
      </c>
      <c r="AR732" s="18" t="s">
        <v>303</v>
      </c>
      <c r="AT732" s="18" t="s">
        <v>216</v>
      </c>
      <c r="AU732" s="18" t="s">
        <v>81</v>
      </c>
      <c r="AY732" s="18" t="s">
        <v>214</v>
      </c>
      <c r="BE732" s="196">
        <f>IF(N732="základní",J732,0)</f>
        <v>0</v>
      </c>
      <c r="BF732" s="196">
        <f>IF(N732="snížená",J732,0)</f>
        <v>0</v>
      </c>
      <c r="BG732" s="196">
        <f>IF(N732="zákl. přenesená",J732,0)</f>
        <v>0</v>
      </c>
      <c r="BH732" s="196">
        <f>IF(N732="sníž. přenesená",J732,0)</f>
        <v>0</v>
      </c>
      <c r="BI732" s="196">
        <f>IF(N732="nulová",J732,0)</f>
        <v>0</v>
      </c>
      <c r="BJ732" s="18" t="s">
        <v>22</v>
      </c>
      <c r="BK732" s="196">
        <f>ROUND(I732*H732,2)</f>
        <v>0</v>
      </c>
      <c r="BL732" s="18" t="s">
        <v>303</v>
      </c>
      <c r="BM732" s="18" t="s">
        <v>941</v>
      </c>
    </row>
    <row r="733" spans="2:65" s="1" customFormat="1" ht="24" x14ac:dyDescent="0.3">
      <c r="B733" s="35"/>
      <c r="C733" s="57"/>
      <c r="D733" s="197" t="s">
        <v>222</v>
      </c>
      <c r="E733" s="57"/>
      <c r="F733" s="198" t="s">
        <v>942</v>
      </c>
      <c r="G733" s="57"/>
      <c r="H733" s="57"/>
      <c r="I733" s="155"/>
      <c r="J733" s="57"/>
      <c r="K733" s="57"/>
      <c r="L733" s="55"/>
      <c r="M733" s="72"/>
      <c r="N733" s="36"/>
      <c r="O733" s="36"/>
      <c r="P733" s="36"/>
      <c r="Q733" s="36"/>
      <c r="R733" s="36"/>
      <c r="S733" s="36"/>
      <c r="T733" s="73"/>
      <c r="AT733" s="18" t="s">
        <v>222</v>
      </c>
      <c r="AU733" s="18" t="s">
        <v>81</v>
      </c>
    </row>
    <row r="734" spans="2:65" s="11" customFormat="1" x14ac:dyDescent="0.3">
      <c r="B734" s="199"/>
      <c r="C734" s="200"/>
      <c r="D734" s="197" t="s">
        <v>224</v>
      </c>
      <c r="E734" s="201" t="s">
        <v>20</v>
      </c>
      <c r="F734" s="202" t="s">
        <v>346</v>
      </c>
      <c r="G734" s="200"/>
      <c r="H734" s="203" t="s">
        <v>20</v>
      </c>
      <c r="I734" s="204"/>
      <c r="J734" s="200"/>
      <c r="K734" s="200"/>
      <c r="L734" s="205"/>
      <c r="M734" s="206"/>
      <c r="N734" s="207"/>
      <c r="O734" s="207"/>
      <c r="P734" s="207"/>
      <c r="Q734" s="207"/>
      <c r="R734" s="207"/>
      <c r="S734" s="207"/>
      <c r="T734" s="208"/>
      <c r="AT734" s="209" t="s">
        <v>224</v>
      </c>
      <c r="AU734" s="209" t="s">
        <v>81</v>
      </c>
      <c r="AV734" s="11" t="s">
        <v>22</v>
      </c>
      <c r="AW734" s="11" t="s">
        <v>37</v>
      </c>
      <c r="AX734" s="11" t="s">
        <v>73</v>
      </c>
      <c r="AY734" s="209" t="s">
        <v>214</v>
      </c>
    </row>
    <row r="735" spans="2:65" s="12" customFormat="1" x14ac:dyDescent="0.3">
      <c r="B735" s="210"/>
      <c r="C735" s="211"/>
      <c r="D735" s="197" t="s">
        <v>224</v>
      </c>
      <c r="E735" s="212" t="s">
        <v>20</v>
      </c>
      <c r="F735" s="213" t="s">
        <v>943</v>
      </c>
      <c r="G735" s="211"/>
      <c r="H735" s="214">
        <v>2.62</v>
      </c>
      <c r="I735" s="215"/>
      <c r="J735" s="211"/>
      <c r="K735" s="211"/>
      <c r="L735" s="216"/>
      <c r="M735" s="217"/>
      <c r="N735" s="218"/>
      <c r="O735" s="218"/>
      <c r="P735" s="218"/>
      <c r="Q735" s="218"/>
      <c r="R735" s="218"/>
      <c r="S735" s="218"/>
      <c r="T735" s="219"/>
      <c r="AT735" s="220" t="s">
        <v>224</v>
      </c>
      <c r="AU735" s="220" t="s">
        <v>81</v>
      </c>
      <c r="AV735" s="12" t="s">
        <v>81</v>
      </c>
      <c r="AW735" s="12" t="s">
        <v>37</v>
      </c>
      <c r="AX735" s="12" t="s">
        <v>73</v>
      </c>
      <c r="AY735" s="220" t="s">
        <v>214</v>
      </c>
    </row>
    <row r="736" spans="2:65" s="13" customFormat="1" x14ac:dyDescent="0.3">
      <c r="B736" s="221"/>
      <c r="C736" s="222"/>
      <c r="D736" s="223" t="s">
        <v>224</v>
      </c>
      <c r="E736" s="224" t="s">
        <v>20</v>
      </c>
      <c r="F736" s="225" t="s">
        <v>228</v>
      </c>
      <c r="G736" s="222"/>
      <c r="H736" s="226">
        <v>2.62</v>
      </c>
      <c r="I736" s="227"/>
      <c r="J736" s="222"/>
      <c r="K736" s="222"/>
      <c r="L736" s="228"/>
      <c r="M736" s="229"/>
      <c r="N736" s="230"/>
      <c r="O736" s="230"/>
      <c r="P736" s="230"/>
      <c r="Q736" s="230"/>
      <c r="R736" s="230"/>
      <c r="S736" s="230"/>
      <c r="T736" s="231"/>
      <c r="AT736" s="232" t="s">
        <v>224</v>
      </c>
      <c r="AU736" s="232" t="s">
        <v>81</v>
      </c>
      <c r="AV736" s="13" t="s">
        <v>220</v>
      </c>
      <c r="AW736" s="13" t="s">
        <v>37</v>
      </c>
      <c r="AX736" s="13" t="s">
        <v>22</v>
      </c>
      <c r="AY736" s="232" t="s">
        <v>214</v>
      </c>
    </row>
    <row r="737" spans="2:65" s="1" customFormat="1" ht="22.5" customHeight="1" x14ac:dyDescent="0.3">
      <c r="B737" s="35"/>
      <c r="C737" s="185" t="s">
        <v>944</v>
      </c>
      <c r="D737" s="185" t="s">
        <v>216</v>
      </c>
      <c r="E737" s="186" t="s">
        <v>945</v>
      </c>
      <c r="F737" s="187" t="s">
        <v>946</v>
      </c>
      <c r="G737" s="188" t="s">
        <v>109</v>
      </c>
      <c r="H737" s="189">
        <v>33.5</v>
      </c>
      <c r="I737" s="190"/>
      <c r="J737" s="191">
        <f>ROUND(I737*H737,2)</f>
        <v>0</v>
      </c>
      <c r="K737" s="187" t="s">
        <v>219</v>
      </c>
      <c r="L737" s="55"/>
      <c r="M737" s="192" t="s">
        <v>20</v>
      </c>
      <c r="N737" s="193" t="s">
        <v>44</v>
      </c>
      <c r="O737" s="36"/>
      <c r="P737" s="194">
        <f>O737*H737</f>
        <v>0</v>
      </c>
      <c r="Q737" s="194">
        <v>1.319E-2</v>
      </c>
      <c r="R737" s="194">
        <f>Q737*H737</f>
        <v>0.44186500000000001</v>
      </c>
      <c r="S737" s="194">
        <v>0</v>
      </c>
      <c r="T737" s="195">
        <f>S737*H737</f>
        <v>0</v>
      </c>
      <c r="AR737" s="18" t="s">
        <v>303</v>
      </c>
      <c r="AT737" s="18" t="s">
        <v>216</v>
      </c>
      <c r="AU737" s="18" t="s">
        <v>81</v>
      </c>
      <c r="AY737" s="18" t="s">
        <v>214</v>
      </c>
      <c r="BE737" s="196">
        <f>IF(N737="základní",J737,0)</f>
        <v>0</v>
      </c>
      <c r="BF737" s="196">
        <f>IF(N737="snížená",J737,0)</f>
        <v>0</v>
      </c>
      <c r="BG737" s="196">
        <f>IF(N737="zákl. přenesená",J737,0)</f>
        <v>0</v>
      </c>
      <c r="BH737" s="196">
        <f>IF(N737="sníž. přenesená",J737,0)</f>
        <v>0</v>
      </c>
      <c r="BI737" s="196">
        <f>IF(N737="nulová",J737,0)</f>
        <v>0</v>
      </c>
      <c r="BJ737" s="18" t="s">
        <v>22</v>
      </c>
      <c r="BK737" s="196">
        <f>ROUND(I737*H737,2)</f>
        <v>0</v>
      </c>
      <c r="BL737" s="18" t="s">
        <v>303</v>
      </c>
      <c r="BM737" s="18" t="s">
        <v>947</v>
      </c>
    </row>
    <row r="738" spans="2:65" s="1" customFormat="1" ht="24" x14ac:dyDescent="0.3">
      <c r="B738" s="35"/>
      <c r="C738" s="57"/>
      <c r="D738" s="197" t="s">
        <v>222</v>
      </c>
      <c r="E738" s="57"/>
      <c r="F738" s="198" t="s">
        <v>948</v>
      </c>
      <c r="G738" s="57"/>
      <c r="H738" s="57"/>
      <c r="I738" s="155"/>
      <c r="J738" s="57"/>
      <c r="K738" s="57"/>
      <c r="L738" s="55"/>
      <c r="M738" s="72"/>
      <c r="N738" s="36"/>
      <c r="O738" s="36"/>
      <c r="P738" s="36"/>
      <c r="Q738" s="36"/>
      <c r="R738" s="36"/>
      <c r="S738" s="36"/>
      <c r="T738" s="73"/>
      <c r="AT738" s="18" t="s">
        <v>222</v>
      </c>
      <c r="AU738" s="18" t="s">
        <v>81</v>
      </c>
    </row>
    <row r="739" spans="2:65" s="12" customFormat="1" x14ac:dyDescent="0.3">
      <c r="B739" s="210"/>
      <c r="C739" s="211"/>
      <c r="D739" s="197" t="s">
        <v>224</v>
      </c>
      <c r="E739" s="212" t="s">
        <v>20</v>
      </c>
      <c r="F739" s="213" t="s">
        <v>949</v>
      </c>
      <c r="G739" s="211"/>
      <c r="H739" s="214">
        <v>33.5</v>
      </c>
      <c r="I739" s="215"/>
      <c r="J739" s="211"/>
      <c r="K739" s="211"/>
      <c r="L739" s="216"/>
      <c r="M739" s="217"/>
      <c r="N739" s="218"/>
      <c r="O739" s="218"/>
      <c r="P739" s="218"/>
      <c r="Q739" s="218"/>
      <c r="R739" s="218"/>
      <c r="S739" s="218"/>
      <c r="T739" s="219"/>
      <c r="AT739" s="220" t="s">
        <v>224</v>
      </c>
      <c r="AU739" s="220" t="s">
        <v>81</v>
      </c>
      <c r="AV739" s="12" t="s">
        <v>81</v>
      </c>
      <c r="AW739" s="12" t="s">
        <v>37</v>
      </c>
      <c r="AX739" s="12" t="s">
        <v>73</v>
      </c>
      <c r="AY739" s="220" t="s">
        <v>214</v>
      </c>
    </row>
    <row r="740" spans="2:65" s="14" customFormat="1" x14ac:dyDescent="0.3">
      <c r="B740" s="233"/>
      <c r="C740" s="234"/>
      <c r="D740" s="197" t="s">
        <v>224</v>
      </c>
      <c r="E740" s="235" t="s">
        <v>154</v>
      </c>
      <c r="F740" s="236" t="s">
        <v>254</v>
      </c>
      <c r="G740" s="234"/>
      <c r="H740" s="237">
        <v>33.5</v>
      </c>
      <c r="I740" s="238"/>
      <c r="J740" s="234"/>
      <c r="K740" s="234"/>
      <c r="L740" s="239"/>
      <c r="M740" s="240"/>
      <c r="N740" s="241"/>
      <c r="O740" s="241"/>
      <c r="P740" s="241"/>
      <c r="Q740" s="241"/>
      <c r="R740" s="241"/>
      <c r="S740" s="241"/>
      <c r="T740" s="242"/>
      <c r="AT740" s="243" t="s">
        <v>224</v>
      </c>
      <c r="AU740" s="243" t="s">
        <v>81</v>
      </c>
      <c r="AV740" s="14" t="s">
        <v>233</v>
      </c>
      <c r="AW740" s="14" t="s">
        <v>37</v>
      </c>
      <c r="AX740" s="14" t="s">
        <v>73</v>
      </c>
      <c r="AY740" s="243" t="s">
        <v>214</v>
      </c>
    </row>
    <row r="741" spans="2:65" s="13" customFormat="1" x14ac:dyDescent="0.3">
      <c r="B741" s="221"/>
      <c r="C741" s="222"/>
      <c r="D741" s="223" t="s">
        <v>224</v>
      </c>
      <c r="E741" s="224" t="s">
        <v>20</v>
      </c>
      <c r="F741" s="225" t="s">
        <v>228</v>
      </c>
      <c r="G741" s="222"/>
      <c r="H741" s="226">
        <v>33.5</v>
      </c>
      <c r="I741" s="227"/>
      <c r="J741" s="222"/>
      <c r="K741" s="222"/>
      <c r="L741" s="228"/>
      <c r="M741" s="229"/>
      <c r="N741" s="230"/>
      <c r="O741" s="230"/>
      <c r="P741" s="230"/>
      <c r="Q741" s="230"/>
      <c r="R741" s="230"/>
      <c r="S741" s="230"/>
      <c r="T741" s="231"/>
      <c r="AT741" s="232" t="s">
        <v>224</v>
      </c>
      <c r="AU741" s="232" t="s">
        <v>81</v>
      </c>
      <c r="AV741" s="13" t="s">
        <v>220</v>
      </c>
      <c r="AW741" s="13" t="s">
        <v>37</v>
      </c>
      <c r="AX741" s="13" t="s">
        <v>22</v>
      </c>
      <c r="AY741" s="232" t="s">
        <v>214</v>
      </c>
    </row>
    <row r="742" spans="2:65" s="1" customFormat="1" ht="22.5" customHeight="1" x14ac:dyDescent="0.3">
      <c r="B742" s="35"/>
      <c r="C742" s="185" t="s">
        <v>950</v>
      </c>
      <c r="D742" s="185" t="s">
        <v>216</v>
      </c>
      <c r="E742" s="186" t="s">
        <v>951</v>
      </c>
      <c r="F742" s="187" t="s">
        <v>952</v>
      </c>
      <c r="G742" s="188" t="s">
        <v>833</v>
      </c>
      <c r="H742" s="261"/>
      <c r="I742" s="190"/>
      <c r="J742" s="191">
        <f>ROUND(I742*H742,2)</f>
        <v>0</v>
      </c>
      <c r="K742" s="187" t="s">
        <v>219</v>
      </c>
      <c r="L742" s="55"/>
      <c r="M742" s="192" t="s">
        <v>20</v>
      </c>
      <c r="N742" s="193" t="s">
        <v>44</v>
      </c>
      <c r="O742" s="36"/>
      <c r="P742" s="194">
        <f>O742*H742</f>
        <v>0</v>
      </c>
      <c r="Q742" s="194">
        <v>0</v>
      </c>
      <c r="R742" s="194">
        <f>Q742*H742</f>
        <v>0</v>
      </c>
      <c r="S742" s="194">
        <v>0</v>
      </c>
      <c r="T742" s="195">
        <f>S742*H742</f>
        <v>0</v>
      </c>
      <c r="AR742" s="18" t="s">
        <v>303</v>
      </c>
      <c r="AT742" s="18" t="s">
        <v>216</v>
      </c>
      <c r="AU742" s="18" t="s">
        <v>81</v>
      </c>
      <c r="AY742" s="18" t="s">
        <v>214</v>
      </c>
      <c r="BE742" s="196">
        <f>IF(N742="základní",J742,0)</f>
        <v>0</v>
      </c>
      <c r="BF742" s="196">
        <f>IF(N742="snížená",J742,0)</f>
        <v>0</v>
      </c>
      <c r="BG742" s="196">
        <f>IF(N742="zákl. přenesená",J742,0)</f>
        <v>0</v>
      </c>
      <c r="BH742" s="196">
        <f>IF(N742="sníž. přenesená",J742,0)</f>
        <v>0</v>
      </c>
      <c r="BI742" s="196">
        <f>IF(N742="nulová",J742,0)</f>
        <v>0</v>
      </c>
      <c r="BJ742" s="18" t="s">
        <v>22</v>
      </c>
      <c r="BK742" s="196">
        <f>ROUND(I742*H742,2)</f>
        <v>0</v>
      </c>
      <c r="BL742" s="18" t="s">
        <v>303</v>
      </c>
      <c r="BM742" s="18" t="s">
        <v>953</v>
      </c>
    </row>
    <row r="743" spans="2:65" s="1" customFormat="1" ht="24" x14ac:dyDescent="0.3">
      <c r="B743" s="35"/>
      <c r="C743" s="57"/>
      <c r="D743" s="197" t="s">
        <v>222</v>
      </c>
      <c r="E743" s="57"/>
      <c r="F743" s="198" t="s">
        <v>954</v>
      </c>
      <c r="G743" s="57"/>
      <c r="H743" s="57"/>
      <c r="I743" s="155"/>
      <c r="J743" s="57"/>
      <c r="K743" s="57"/>
      <c r="L743" s="55"/>
      <c r="M743" s="72"/>
      <c r="N743" s="36"/>
      <c r="O743" s="36"/>
      <c r="P743" s="36"/>
      <c r="Q743" s="36"/>
      <c r="R743" s="36"/>
      <c r="S743" s="36"/>
      <c r="T743" s="73"/>
      <c r="AT743" s="18" t="s">
        <v>222</v>
      </c>
      <c r="AU743" s="18" t="s">
        <v>81</v>
      </c>
    </row>
    <row r="744" spans="2:65" s="10" customFormat="1" ht="29.85" customHeight="1" x14ac:dyDescent="0.35">
      <c r="B744" s="168"/>
      <c r="C744" s="169"/>
      <c r="D744" s="182" t="s">
        <v>72</v>
      </c>
      <c r="E744" s="183" t="s">
        <v>955</v>
      </c>
      <c r="F744" s="183" t="s">
        <v>956</v>
      </c>
      <c r="G744" s="169"/>
      <c r="H744" s="169"/>
      <c r="I744" s="172"/>
      <c r="J744" s="184">
        <f>BK744</f>
        <v>0</v>
      </c>
      <c r="K744" s="169"/>
      <c r="L744" s="174"/>
      <c r="M744" s="175"/>
      <c r="N744" s="176"/>
      <c r="O744" s="176"/>
      <c r="P744" s="177">
        <f>SUM(P745:P756)</f>
        <v>0</v>
      </c>
      <c r="Q744" s="176"/>
      <c r="R744" s="177">
        <f>SUM(R745:R756)</f>
        <v>2.9681999999999997E-2</v>
      </c>
      <c r="S744" s="176"/>
      <c r="T744" s="178">
        <f>SUM(T745:T756)</f>
        <v>1.7034000000000001E-2</v>
      </c>
      <c r="AR744" s="179" t="s">
        <v>81</v>
      </c>
      <c r="AT744" s="180" t="s">
        <v>72</v>
      </c>
      <c r="AU744" s="180" t="s">
        <v>22</v>
      </c>
      <c r="AY744" s="179" t="s">
        <v>214</v>
      </c>
      <c r="BK744" s="181">
        <f>SUM(BK745:BK756)</f>
        <v>0</v>
      </c>
    </row>
    <row r="745" spans="2:65" s="1" customFormat="1" ht="22.5" customHeight="1" x14ac:dyDescent="0.3">
      <c r="B745" s="35"/>
      <c r="C745" s="185" t="s">
        <v>957</v>
      </c>
      <c r="D745" s="185" t="s">
        <v>216</v>
      </c>
      <c r="E745" s="186" t="s">
        <v>958</v>
      </c>
      <c r="F745" s="187" t="s">
        <v>959</v>
      </c>
      <c r="G745" s="188" t="s">
        <v>150</v>
      </c>
      <c r="H745" s="189">
        <v>10.199999999999999</v>
      </c>
      <c r="I745" s="190"/>
      <c r="J745" s="191">
        <f>ROUND(I745*H745,2)</f>
        <v>0</v>
      </c>
      <c r="K745" s="187" t="s">
        <v>219</v>
      </c>
      <c r="L745" s="55"/>
      <c r="M745" s="192" t="s">
        <v>20</v>
      </c>
      <c r="N745" s="193" t="s">
        <v>44</v>
      </c>
      <c r="O745" s="36"/>
      <c r="P745" s="194">
        <f>O745*H745</f>
        <v>0</v>
      </c>
      <c r="Q745" s="194">
        <v>0</v>
      </c>
      <c r="R745" s="194">
        <f>Q745*H745</f>
        <v>0</v>
      </c>
      <c r="S745" s="194">
        <v>1.67E-3</v>
      </c>
      <c r="T745" s="195">
        <f>S745*H745</f>
        <v>1.7034000000000001E-2</v>
      </c>
      <c r="AR745" s="18" t="s">
        <v>303</v>
      </c>
      <c r="AT745" s="18" t="s">
        <v>216</v>
      </c>
      <c r="AU745" s="18" t="s">
        <v>81</v>
      </c>
      <c r="AY745" s="18" t="s">
        <v>214</v>
      </c>
      <c r="BE745" s="196">
        <f>IF(N745="základní",J745,0)</f>
        <v>0</v>
      </c>
      <c r="BF745" s="196">
        <f>IF(N745="snížená",J745,0)</f>
        <v>0</v>
      </c>
      <c r="BG745" s="196">
        <f>IF(N745="zákl. přenesená",J745,0)</f>
        <v>0</v>
      </c>
      <c r="BH745" s="196">
        <f>IF(N745="sníž. přenesená",J745,0)</f>
        <v>0</v>
      </c>
      <c r="BI745" s="196">
        <f>IF(N745="nulová",J745,0)</f>
        <v>0</v>
      </c>
      <c r="BJ745" s="18" t="s">
        <v>22</v>
      </c>
      <c r="BK745" s="196">
        <f>ROUND(I745*H745,2)</f>
        <v>0</v>
      </c>
      <c r="BL745" s="18" t="s">
        <v>303</v>
      </c>
      <c r="BM745" s="18" t="s">
        <v>960</v>
      </c>
    </row>
    <row r="746" spans="2:65" s="1" customFormat="1" x14ac:dyDescent="0.3">
      <c r="B746" s="35"/>
      <c r="C746" s="57"/>
      <c r="D746" s="197" t="s">
        <v>222</v>
      </c>
      <c r="E746" s="57"/>
      <c r="F746" s="198" t="s">
        <v>961</v>
      </c>
      <c r="G746" s="57"/>
      <c r="H746" s="57"/>
      <c r="I746" s="155"/>
      <c r="J746" s="57"/>
      <c r="K746" s="57"/>
      <c r="L746" s="55"/>
      <c r="M746" s="72"/>
      <c r="N746" s="36"/>
      <c r="O746" s="36"/>
      <c r="P746" s="36"/>
      <c r="Q746" s="36"/>
      <c r="R746" s="36"/>
      <c r="S746" s="36"/>
      <c r="T746" s="73"/>
      <c r="AT746" s="18" t="s">
        <v>222</v>
      </c>
      <c r="AU746" s="18" t="s">
        <v>81</v>
      </c>
    </row>
    <row r="747" spans="2:65" s="11" customFormat="1" x14ac:dyDescent="0.3">
      <c r="B747" s="199"/>
      <c r="C747" s="200"/>
      <c r="D747" s="197" t="s">
        <v>224</v>
      </c>
      <c r="E747" s="201" t="s">
        <v>20</v>
      </c>
      <c r="F747" s="202" t="s">
        <v>962</v>
      </c>
      <c r="G747" s="200"/>
      <c r="H747" s="203" t="s">
        <v>20</v>
      </c>
      <c r="I747" s="204"/>
      <c r="J747" s="200"/>
      <c r="K747" s="200"/>
      <c r="L747" s="205"/>
      <c r="M747" s="206"/>
      <c r="N747" s="207"/>
      <c r="O747" s="207"/>
      <c r="P747" s="207"/>
      <c r="Q747" s="207"/>
      <c r="R747" s="207"/>
      <c r="S747" s="207"/>
      <c r="T747" s="208"/>
      <c r="AT747" s="209" t="s">
        <v>224</v>
      </c>
      <c r="AU747" s="209" t="s">
        <v>81</v>
      </c>
      <c r="AV747" s="11" t="s">
        <v>22</v>
      </c>
      <c r="AW747" s="11" t="s">
        <v>37</v>
      </c>
      <c r="AX747" s="11" t="s">
        <v>73</v>
      </c>
      <c r="AY747" s="209" t="s">
        <v>214</v>
      </c>
    </row>
    <row r="748" spans="2:65" s="12" customFormat="1" x14ac:dyDescent="0.3">
      <c r="B748" s="210"/>
      <c r="C748" s="211"/>
      <c r="D748" s="197" t="s">
        <v>224</v>
      </c>
      <c r="E748" s="212" t="s">
        <v>20</v>
      </c>
      <c r="F748" s="213" t="s">
        <v>148</v>
      </c>
      <c r="G748" s="211"/>
      <c r="H748" s="214">
        <v>10.199999999999999</v>
      </c>
      <c r="I748" s="215"/>
      <c r="J748" s="211"/>
      <c r="K748" s="211"/>
      <c r="L748" s="216"/>
      <c r="M748" s="217"/>
      <c r="N748" s="218"/>
      <c r="O748" s="218"/>
      <c r="P748" s="218"/>
      <c r="Q748" s="218"/>
      <c r="R748" s="218"/>
      <c r="S748" s="218"/>
      <c r="T748" s="219"/>
      <c r="AT748" s="220" t="s">
        <v>224</v>
      </c>
      <c r="AU748" s="220" t="s">
        <v>81</v>
      </c>
      <c r="AV748" s="12" t="s">
        <v>81</v>
      </c>
      <c r="AW748" s="12" t="s">
        <v>37</v>
      </c>
      <c r="AX748" s="12" t="s">
        <v>73</v>
      </c>
      <c r="AY748" s="220" t="s">
        <v>214</v>
      </c>
    </row>
    <row r="749" spans="2:65" s="13" customFormat="1" x14ac:dyDescent="0.3">
      <c r="B749" s="221"/>
      <c r="C749" s="222"/>
      <c r="D749" s="223" t="s">
        <v>224</v>
      </c>
      <c r="E749" s="224" t="s">
        <v>20</v>
      </c>
      <c r="F749" s="225" t="s">
        <v>228</v>
      </c>
      <c r="G749" s="222"/>
      <c r="H749" s="226">
        <v>10.199999999999999</v>
      </c>
      <c r="I749" s="227"/>
      <c r="J749" s="222"/>
      <c r="K749" s="222"/>
      <c r="L749" s="228"/>
      <c r="M749" s="229"/>
      <c r="N749" s="230"/>
      <c r="O749" s="230"/>
      <c r="P749" s="230"/>
      <c r="Q749" s="230"/>
      <c r="R749" s="230"/>
      <c r="S749" s="230"/>
      <c r="T749" s="231"/>
      <c r="AT749" s="232" t="s">
        <v>224</v>
      </c>
      <c r="AU749" s="232" t="s">
        <v>81</v>
      </c>
      <c r="AV749" s="13" t="s">
        <v>220</v>
      </c>
      <c r="AW749" s="13" t="s">
        <v>37</v>
      </c>
      <c r="AX749" s="13" t="s">
        <v>22</v>
      </c>
      <c r="AY749" s="232" t="s">
        <v>214</v>
      </c>
    </row>
    <row r="750" spans="2:65" s="1" customFormat="1" ht="31.5" customHeight="1" x14ac:dyDescent="0.3">
      <c r="B750" s="35"/>
      <c r="C750" s="185" t="s">
        <v>963</v>
      </c>
      <c r="D750" s="185" t="s">
        <v>216</v>
      </c>
      <c r="E750" s="186" t="s">
        <v>964</v>
      </c>
      <c r="F750" s="187" t="s">
        <v>965</v>
      </c>
      <c r="G750" s="188" t="s">
        <v>150</v>
      </c>
      <c r="H750" s="189">
        <v>10.199999999999999</v>
      </c>
      <c r="I750" s="190"/>
      <c r="J750" s="191">
        <f>ROUND(I750*H750,2)</f>
        <v>0</v>
      </c>
      <c r="K750" s="187" t="s">
        <v>219</v>
      </c>
      <c r="L750" s="55"/>
      <c r="M750" s="192" t="s">
        <v>20</v>
      </c>
      <c r="N750" s="193" t="s">
        <v>44</v>
      </c>
      <c r="O750" s="36"/>
      <c r="P750" s="194">
        <f>O750*H750</f>
        <v>0</v>
      </c>
      <c r="Q750" s="194">
        <v>2.9099999999999998E-3</v>
      </c>
      <c r="R750" s="194">
        <f>Q750*H750</f>
        <v>2.9681999999999997E-2</v>
      </c>
      <c r="S750" s="194">
        <v>0</v>
      </c>
      <c r="T750" s="195">
        <f>S750*H750</f>
        <v>0</v>
      </c>
      <c r="AR750" s="18" t="s">
        <v>303</v>
      </c>
      <c r="AT750" s="18" t="s">
        <v>216</v>
      </c>
      <c r="AU750" s="18" t="s">
        <v>81</v>
      </c>
      <c r="AY750" s="18" t="s">
        <v>214</v>
      </c>
      <c r="BE750" s="196">
        <f>IF(N750="základní",J750,0)</f>
        <v>0</v>
      </c>
      <c r="BF750" s="196">
        <f>IF(N750="snížená",J750,0)</f>
        <v>0</v>
      </c>
      <c r="BG750" s="196">
        <f>IF(N750="zákl. přenesená",J750,0)</f>
        <v>0</v>
      </c>
      <c r="BH750" s="196">
        <f>IF(N750="sníž. přenesená",J750,0)</f>
        <v>0</v>
      </c>
      <c r="BI750" s="196">
        <f>IF(N750="nulová",J750,0)</f>
        <v>0</v>
      </c>
      <c r="BJ750" s="18" t="s">
        <v>22</v>
      </c>
      <c r="BK750" s="196">
        <f>ROUND(I750*H750,2)</f>
        <v>0</v>
      </c>
      <c r="BL750" s="18" t="s">
        <v>303</v>
      </c>
      <c r="BM750" s="18" t="s">
        <v>966</v>
      </c>
    </row>
    <row r="751" spans="2:65" s="1" customFormat="1" ht="24" x14ac:dyDescent="0.3">
      <c r="B751" s="35"/>
      <c r="C751" s="57"/>
      <c r="D751" s="197" t="s">
        <v>222</v>
      </c>
      <c r="E751" s="57"/>
      <c r="F751" s="198" t="s">
        <v>967</v>
      </c>
      <c r="G751" s="57"/>
      <c r="H751" s="57"/>
      <c r="I751" s="155"/>
      <c r="J751" s="57"/>
      <c r="K751" s="57"/>
      <c r="L751" s="55"/>
      <c r="M751" s="72"/>
      <c r="N751" s="36"/>
      <c r="O751" s="36"/>
      <c r="P751" s="36"/>
      <c r="Q751" s="36"/>
      <c r="R751" s="36"/>
      <c r="S751" s="36"/>
      <c r="T751" s="73"/>
      <c r="AT751" s="18" t="s">
        <v>222</v>
      </c>
      <c r="AU751" s="18" t="s">
        <v>81</v>
      </c>
    </row>
    <row r="752" spans="2:65" s="12" customFormat="1" x14ac:dyDescent="0.3">
      <c r="B752" s="210"/>
      <c r="C752" s="211"/>
      <c r="D752" s="197" t="s">
        <v>224</v>
      </c>
      <c r="E752" s="212" t="s">
        <v>20</v>
      </c>
      <c r="F752" s="213" t="s">
        <v>968</v>
      </c>
      <c r="G752" s="211"/>
      <c r="H752" s="214">
        <v>7.2</v>
      </c>
      <c r="I752" s="215"/>
      <c r="J752" s="211"/>
      <c r="K752" s="211"/>
      <c r="L752" s="216"/>
      <c r="M752" s="217"/>
      <c r="N752" s="218"/>
      <c r="O752" s="218"/>
      <c r="P752" s="218"/>
      <c r="Q752" s="218"/>
      <c r="R752" s="218"/>
      <c r="S752" s="218"/>
      <c r="T752" s="219"/>
      <c r="AT752" s="220" t="s">
        <v>224</v>
      </c>
      <c r="AU752" s="220" t="s">
        <v>81</v>
      </c>
      <c r="AV752" s="12" t="s">
        <v>81</v>
      </c>
      <c r="AW752" s="12" t="s">
        <v>37</v>
      </c>
      <c r="AX752" s="12" t="s">
        <v>73</v>
      </c>
      <c r="AY752" s="220" t="s">
        <v>214</v>
      </c>
    </row>
    <row r="753" spans="2:65" s="12" customFormat="1" x14ac:dyDescent="0.3">
      <c r="B753" s="210"/>
      <c r="C753" s="211"/>
      <c r="D753" s="197" t="s">
        <v>224</v>
      </c>
      <c r="E753" s="212" t="s">
        <v>20</v>
      </c>
      <c r="F753" s="213" t="s">
        <v>969</v>
      </c>
      <c r="G753" s="211"/>
      <c r="H753" s="214">
        <v>3</v>
      </c>
      <c r="I753" s="215"/>
      <c r="J753" s="211"/>
      <c r="K753" s="211"/>
      <c r="L753" s="216"/>
      <c r="M753" s="217"/>
      <c r="N753" s="218"/>
      <c r="O753" s="218"/>
      <c r="P753" s="218"/>
      <c r="Q753" s="218"/>
      <c r="R753" s="218"/>
      <c r="S753" s="218"/>
      <c r="T753" s="219"/>
      <c r="AT753" s="220" t="s">
        <v>224</v>
      </c>
      <c r="AU753" s="220" t="s">
        <v>81</v>
      </c>
      <c r="AV753" s="12" t="s">
        <v>81</v>
      </c>
      <c r="AW753" s="12" t="s">
        <v>37</v>
      </c>
      <c r="AX753" s="12" t="s">
        <v>73</v>
      </c>
      <c r="AY753" s="220" t="s">
        <v>214</v>
      </c>
    </row>
    <row r="754" spans="2:65" s="13" customFormat="1" x14ac:dyDescent="0.3">
      <c r="B754" s="221"/>
      <c r="C754" s="222"/>
      <c r="D754" s="223" t="s">
        <v>224</v>
      </c>
      <c r="E754" s="224" t="s">
        <v>148</v>
      </c>
      <c r="F754" s="225" t="s">
        <v>228</v>
      </c>
      <c r="G754" s="222"/>
      <c r="H754" s="226">
        <v>10.199999999999999</v>
      </c>
      <c r="I754" s="227"/>
      <c r="J754" s="222"/>
      <c r="K754" s="222"/>
      <c r="L754" s="228"/>
      <c r="M754" s="229"/>
      <c r="N754" s="230"/>
      <c r="O754" s="230"/>
      <c r="P754" s="230"/>
      <c r="Q754" s="230"/>
      <c r="R754" s="230"/>
      <c r="S754" s="230"/>
      <c r="T754" s="231"/>
      <c r="AT754" s="232" t="s">
        <v>224</v>
      </c>
      <c r="AU754" s="232" t="s">
        <v>81</v>
      </c>
      <c r="AV754" s="13" t="s">
        <v>220</v>
      </c>
      <c r="AW754" s="13" t="s">
        <v>37</v>
      </c>
      <c r="AX754" s="13" t="s">
        <v>22</v>
      </c>
      <c r="AY754" s="232" t="s">
        <v>214</v>
      </c>
    </row>
    <row r="755" spans="2:65" s="1" customFormat="1" ht="22.5" customHeight="1" x14ac:dyDescent="0.3">
      <c r="B755" s="35"/>
      <c r="C755" s="185" t="s">
        <v>970</v>
      </c>
      <c r="D755" s="185" t="s">
        <v>216</v>
      </c>
      <c r="E755" s="186" t="s">
        <v>971</v>
      </c>
      <c r="F755" s="187" t="s">
        <v>972</v>
      </c>
      <c r="G755" s="188" t="s">
        <v>833</v>
      </c>
      <c r="H755" s="261"/>
      <c r="I755" s="190"/>
      <c r="J755" s="191">
        <f>ROUND(I755*H755,2)</f>
        <v>0</v>
      </c>
      <c r="K755" s="187" t="s">
        <v>20</v>
      </c>
      <c r="L755" s="55"/>
      <c r="M755" s="192" t="s">
        <v>20</v>
      </c>
      <c r="N755" s="193" t="s">
        <v>44</v>
      </c>
      <c r="O755" s="36"/>
      <c r="P755" s="194">
        <f>O755*H755</f>
        <v>0</v>
      </c>
      <c r="Q755" s="194">
        <v>0</v>
      </c>
      <c r="R755" s="194">
        <f>Q755*H755</f>
        <v>0</v>
      </c>
      <c r="S755" s="194">
        <v>0</v>
      </c>
      <c r="T755" s="195">
        <f>S755*H755</f>
        <v>0</v>
      </c>
      <c r="AR755" s="18" t="s">
        <v>303</v>
      </c>
      <c r="AT755" s="18" t="s">
        <v>216</v>
      </c>
      <c r="AU755" s="18" t="s">
        <v>81</v>
      </c>
      <c r="AY755" s="18" t="s">
        <v>214</v>
      </c>
      <c r="BE755" s="196">
        <f>IF(N755="základní",J755,0)</f>
        <v>0</v>
      </c>
      <c r="BF755" s="196">
        <f>IF(N755="snížená",J755,0)</f>
        <v>0</v>
      </c>
      <c r="BG755" s="196">
        <f>IF(N755="zákl. přenesená",J755,0)</f>
        <v>0</v>
      </c>
      <c r="BH755" s="196">
        <f>IF(N755="sníž. přenesená",J755,0)</f>
        <v>0</v>
      </c>
      <c r="BI755" s="196">
        <f>IF(N755="nulová",J755,0)</f>
        <v>0</v>
      </c>
      <c r="BJ755" s="18" t="s">
        <v>22</v>
      </c>
      <c r="BK755" s="196">
        <f>ROUND(I755*H755,2)</f>
        <v>0</v>
      </c>
      <c r="BL755" s="18" t="s">
        <v>303</v>
      </c>
      <c r="BM755" s="18" t="s">
        <v>973</v>
      </c>
    </row>
    <row r="756" spans="2:65" s="1" customFormat="1" ht="24" x14ac:dyDescent="0.3">
      <c r="B756" s="35"/>
      <c r="C756" s="57"/>
      <c r="D756" s="197" t="s">
        <v>222</v>
      </c>
      <c r="E756" s="57"/>
      <c r="F756" s="198" t="s">
        <v>974</v>
      </c>
      <c r="G756" s="57"/>
      <c r="H756" s="57"/>
      <c r="I756" s="155"/>
      <c r="J756" s="57"/>
      <c r="K756" s="57"/>
      <c r="L756" s="55"/>
      <c r="M756" s="72"/>
      <c r="N756" s="36"/>
      <c r="O756" s="36"/>
      <c r="P756" s="36"/>
      <c r="Q756" s="36"/>
      <c r="R756" s="36"/>
      <c r="S756" s="36"/>
      <c r="T756" s="73"/>
      <c r="AT756" s="18" t="s">
        <v>222</v>
      </c>
      <c r="AU756" s="18" t="s">
        <v>81</v>
      </c>
    </row>
    <row r="757" spans="2:65" s="10" customFormat="1" ht="29.85" customHeight="1" x14ac:dyDescent="0.35">
      <c r="B757" s="168"/>
      <c r="C757" s="169"/>
      <c r="D757" s="182" t="s">
        <v>72</v>
      </c>
      <c r="E757" s="183" t="s">
        <v>975</v>
      </c>
      <c r="F757" s="183" t="s">
        <v>976</v>
      </c>
      <c r="G757" s="169"/>
      <c r="H757" s="169"/>
      <c r="I757" s="172"/>
      <c r="J757" s="184">
        <f>BK757</f>
        <v>0</v>
      </c>
      <c r="K757" s="169"/>
      <c r="L757" s="174"/>
      <c r="M757" s="175"/>
      <c r="N757" s="176"/>
      <c r="O757" s="176"/>
      <c r="P757" s="177">
        <f>SUM(P758:P783)</f>
        <v>0</v>
      </c>
      <c r="Q757" s="176"/>
      <c r="R757" s="177">
        <f>SUM(R758:R783)</f>
        <v>0.2479325</v>
      </c>
      <c r="S757" s="176"/>
      <c r="T757" s="178">
        <f>SUM(T758:T783)</f>
        <v>0</v>
      </c>
      <c r="AR757" s="179" t="s">
        <v>81</v>
      </c>
      <c r="AT757" s="180" t="s">
        <v>72</v>
      </c>
      <c r="AU757" s="180" t="s">
        <v>22</v>
      </c>
      <c r="AY757" s="179" t="s">
        <v>214</v>
      </c>
      <c r="BK757" s="181">
        <f>SUM(BK758:BK783)</f>
        <v>0</v>
      </c>
    </row>
    <row r="758" spans="2:65" s="1" customFormat="1" ht="22.5" customHeight="1" x14ac:dyDescent="0.3">
      <c r="B758" s="35"/>
      <c r="C758" s="185" t="s">
        <v>977</v>
      </c>
      <c r="D758" s="185" t="s">
        <v>216</v>
      </c>
      <c r="E758" s="186" t="s">
        <v>978</v>
      </c>
      <c r="F758" s="187" t="s">
        <v>979</v>
      </c>
      <c r="G758" s="188" t="s">
        <v>109</v>
      </c>
      <c r="H758" s="189">
        <v>16.626000000000001</v>
      </c>
      <c r="I758" s="190"/>
      <c r="J758" s="191">
        <f>ROUND(I758*H758,2)</f>
        <v>0</v>
      </c>
      <c r="K758" s="187" t="s">
        <v>219</v>
      </c>
      <c r="L758" s="55"/>
      <c r="M758" s="192" t="s">
        <v>20</v>
      </c>
      <c r="N758" s="193" t="s">
        <v>44</v>
      </c>
      <c r="O758" s="36"/>
      <c r="P758" s="194">
        <f>O758*H758</f>
        <v>0</v>
      </c>
      <c r="Q758" s="194">
        <v>2.5000000000000001E-4</v>
      </c>
      <c r="R758" s="194">
        <f>Q758*H758</f>
        <v>4.1565000000000005E-3</v>
      </c>
      <c r="S758" s="194">
        <v>0</v>
      </c>
      <c r="T758" s="195">
        <f>S758*H758</f>
        <v>0</v>
      </c>
      <c r="AR758" s="18" t="s">
        <v>303</v>
      </c>
      <c r="AT758" s="18" t="s">
        <v>216</v>
      </c>
      <c r="AU758" s="18" t="s">
        <v>81</v>
      </c>
      <c r="AY758" s="18" t="s">
        <v>214</v>
      </c>
      <c r="BE758" s="196">
        <f>IF(N758="základní",J758,0)</f>
        <v>0</v>
      </c>
      <c r="BF758" s="196">
        <f>IF(N758="snížená",J758,0)</f>
        <v>0</v>
      </c>
      <c r="BG758" s="196">
        <f>IF(N758="zákl. přenesená",J758,0)</f>
        <v>0</v>
      </c>
      <c r="BH758" s="196">
        <f>IF(N758="sníž. přenesená",J758,0)</f>
        <v>0</v>
      </c>
      <c r="BI758" s="196">
        <f>IF(N758="nulová",J758,0)</f>
        <v>0</v>
      </c>
      <c r="BJ758" s="18" t="s">
        <v>22</v>
      </c>
      <c r="BK758" s="196">
        <f>ROUND(I758*H758,2)</f>
        <v>0</v>
      </c>
      <c r="BL758" s="18" t="s">
        <v>303</v>
      </c>
      <c r="BM758" s="18" t="s">
        <v>980</v>
      </c>
    </row>
    <row r="759" spans="2:65" s="12" customFormat="1" x14ac:dyDescent="0.3">
      <c r="B759" s="210"/>
      <c r="C759" s="211"/>
      <c r="D759" s="197" t="s">
        <v>224</v>
      </c>
      <c r="E759" s="212" t="s">
        <v>20</v>
      </c>
      <c r="F759" s="213" t="s">
        <v>981</v>
      </c>
      <c r="G759" s="211"/>
      <c r="H759" s="214">
        <v>11.736000000000001</v>
      </c>
      <c r="I759" s="215"/>
      <c r="J759" s="211"/>
      <c r="K759" s="211"/>
      <c r="L759" s="216"/>
      <c r="M759" s="217"/>
      <c r="N759" s="218"/>
      <c r="O759" s="218"/>
      <c r="P759" s="218"/>
      <c r="Q759" s="218"/>
      <c r="R759" s="218"/>
      <c r="S759" s="218"/>
      <c r="T759" s="219"/>
      <c r="AT759" s="220" t="s">
        <v>224</v>
      </c>
      <c r="AU759" s="220" t="s">
        <v>81</v>
      </c>
      <c r="AV759" s="12" t="s">
        <v>81</v>
      </c>
      <c r="AW759" s="12" t="s">
        <v>37</v>
      </c>
      <c r="AX759" s="12" t="s">
        <v>73</v>
      </c>
      <c r="AY759" s="220" t="s">
        <v>214</v>
      </c>
    </row>
    <row r="760" spans="2:65" s="12" customFormat="1" x14ac:dyDescent="0.3">
      <c r="B760" s="210"/>
      <c r="C760" s="211"/>
      <c r="D760" s="197" t="s">
        <v>224</v>
      </c>
      <c r="E760" s="212" t="s">
        <v>20</v>
      </c>
      <c r="F760" s="213" t="s">
        <v>982</v>
      </c>
      <c r="G760" s="211"/>
      <c r="H760" s="214">
        <v>4.8899999999999997</v>
      </c>
      <c r="I760" s="215"/>
      <c r="J760" s="211"/>
      <c r="K760" s="211"/>
      <c r="L760" s="216"/>
      <c r="M760" s="217"/>
      <c r="N760" s="218"/>
      <c r="O760" s="218"/>
      <c r="P760" s="218"/>
      <c r="Q760" s="218"/>
      <c r="R760" s="218"/>
      <c r="S760" s="218"/>
      <c r="T760" s="219"/>
      <c r="AT760" s="220" t="s">
        <v>224</v>
      </c>
      <c r="AU760" s="220" t="s">
        <v>81</v>
      </c>
      <c r="AV760" s="12" t="s">
        <v>81</v>
      </c>
      <c r="AW760" s="12" t="s">
        <v>37</v>
      </c>
      <c r="AX760" s="12" t="s">
        <v>73</v>
      </c>
      <c r="AY760" s="220" t="s">
        <v>214</v>
      </c>
    </row>
    <row r="761" spans="2:65" s="13" customFormat="1" x14ac:dyDescent="0.3">
      <c r="B761" s="221"/>
      <c r="C761" s="222"/>
      <c r="D761" s="223" t="s">
        <v>224</v>
      </c>
      <c r="E761" s="224" t="s">
        <v>119</v>
      </c>
      <c r="F761" s="225" t="s">
        <v>228</v>
      </c>
      <c r="G761" s="222"/>
      <c r="H761" s="226">
        <v>16.626000000000001</v>
      </c>
      <c r="I761" s="227"/>
      <c r="J761" s="222"/>
      <c r="K761" s="222"/>
      <c r="L761" s="228"/>
      <c r="M761" s="229"/>
      <c r="N761" s="230"/>
      <c r="O761" s="230"/>
      <c r="P761" s="230"/>
      <c r="Q761" s="230"/>
      <c r="R761" s="230"/>
      <c r="S761" s="230"/>
      <c r="T761" s="231"/>
      <c r="AT761" s="232" t="s">
        <v>224</v>
      </c>
      <c r="AU761" s="232" t="s">
        <v>81</v>
      </c>
      <c r="AV761" s="13" t="s">
        <v>220</v>
      </c>
      <c r="AW761" s="13" t="s">
        <v>37</v>
      </c>
      <c r="AX761" s="13" t="s">
        <v>22</v>
      </c>
      <c r="AY761" s="232" t="s">
        <v>214</v>
      </c>
    </row>
    <row r="762" spans="2:65" s="1" customFormat="1" ht="31.5" customHeight="1" x14ac:dyDescent="0.3">
      <c r="B762" s="35"/>
      <c r="C762" s="249" t="s">
        <v>983</v>
      </c>
      <c r="D762" s="249" t="s">
        <v>413</v>
      </c>
      <c r="E762" s="250" t="s">
        <v>984</v>
      </c>
      <c r="F762" s="251" t="s">
        <v>985</v>
      </c>
      <c r="G762" s="252" t="s">
        <v>236</v>
      </c>
      <c r="H762" s="253">
        <v>4</v>
      </c>
      <c r="I762" s="254"/>
      <c r="J762" s="255">
        <f>ROUND(I762*H762,2)</f>
        <v>0</v>
      </c>
      <c r="K762" s="251" t="s">
        <v>20</v>
      </c>
      <c r="L762" s="256"/>
      <c r="M762" s="257" t="s">
        <v>20</v>
      </c>
      <c r="N762" s="258" t="s">
        <v>44</v>
      </c>
      <c r="O762" s="36"/>
      <c r="P762" s="194">
        <f>O762*H762</f>
        <v>0</v>
      </c>
      <c r="Q762" s="194">
        <v>4.6699999999999998E-2</v>
      </c>
      <c r="R762" s="194">
        <f>Q762*H762</f>
        <v>0.18679999999999999</v>
      </c>
      <c r="S762" s="194">
        <v>0</v>
      </c>
      <c r="T762" s="195">
        <f>S762*H762</f>
        <v>0</v>
      </c>
      <c r="AR762" s="18" t="s">
        <v>412</v>
      </c>
      <c r="AT762" s="18" t="s">
        <v>413</v>
      </c>
      <c r="AU762" s="18" t="s">
        <v>81</v>
      </c>
      <c r="AY762" s="18" t="s">
        <v>214</v>
      </c>
      <c r="BE762" s="196">
        <f>IF(N762="základní",J762,0)</f>
        <v>0</v>
      </c>
      <c r="BF762" s="196">
        <f>IF(N762="snížená",J762,0)</f>
        <v>0</v>
      </c>
      <c r="BG762" s="196">
        <f>IF(N762="zákl. přenesená",J762,0)</f>
        <v>0</v>
      </c>
      <c r="BH762" s="196">
        <f>IF(N762="sníž. přenesená",J762,0)</f>
        <v>0</v>
      </c>
      <c r="BI762" s="196">
        <f>IF(N762="nulová",J762,0)</f>
        <v>0</v>
      </c>
      <c r="BJ762" s="18" t="s">
        <v>22</v>
      </c>
      <c r="BK762" s="196">
        <f>ROUND(I762*H762,2)</f>
        <v>0</v>
      </c>
      <c r="BL762" s="18" t="s">
        <v>303</v>
      </c>
      <c r="BM762" s="18" t="s">
        <v>986</v>
      </c>
    </row>
    <row r="763" spans="2:65" s="1" customFormat="1" x14ac:dyDescent="0.3">
      <c r="B763" s="35"/>
      <c r="C763" s="57"/>
      <c r="D763" s="223" t="s">
        <v>222</v>
      </c>
      <c r="E763" s="57"/>
      <c r="F763" s="260" t="s">
        <v>987</v>
      </c>
      <c r="G763" s="57"/>
      <c r="H763" s="57"/>
      <c r="I763" s="155"/>
      <c r="J763" s="57"/>
      <c r="K763" s="57"/>
      <c r="L763" s="55"/>
      <c r="M763" s="72"/>
      <c r="N763" s="36"/>
      <c r="O763" s="36"/>
      <c r="P763" s="36"/>
      <c r="Q763" s="36"/>
      <c r="R763" s="36"/>
      <c r="S763" s="36"/>
      <c r="T763" s="73"/>
      <c r="AT763" s="18" t="s">
        <v>222</v>
      </c>
      <c r="AU763" s="18" t="s">
        <v>81</v>
      </c>
    </row>
    <row r="764" spans="2:65" s="1" customFormat="1" ht="31.5" customHeight="1" x14ac:dyDescent="0.3">
      <c r="B764" s="35"/>
      <c r="C764" s="249" t="s">
        <v>988</v>
      </c>
      <c r="D764" s="249" t="s">
        <v>413</v>
      </c>
      <c r="E764" s="250" t="s">
        <v>989</v>
      </c>
      <c r="F764" s="251" t="s">
        <v>990</v>
      </c>
      <c r="G764" s="252" t="s">
        <v>236</v>
      </c>
      <c r="H764" s="253">
        <v>1</v>
      </c>
      <c r="I764" s="254"/>
      <c r="J764" s="255">
        <f>ROUND(I764*H764,2)</f>
        <v>0</v>
      </c>
      <c r="K764" s="251" t="s">
        <v>20</v>
      </c>
      <c r="L764" s="256"/>
      <c r="M764" s="257" t="s">
        <v>20</v>
      </c>
      <c r="N764" s="258" t="s">
        <v>44</v>
      </c>
      <c r="O764" s="36"/>
      <c r="P764" s="194">
        <f>O764*H764</f>
        <v>0</v>
      </c>
      <c r="Q764" s="194">
        <v>4.6699999999999998E-2</v>
      </c>
      <c r="R764" s="194">
        <f>Q764*H764</f>
        <v>4.6699999999999998E-2</v>
      </c>
      <c r="S764" s="194">
        <v>0</v>
      </c>
      <c r="T764" s="195">
        <f>S764*H764</f>
        <v>0</v>
      </c>
      <c r="AR764" s="18" t="s">
        <v>412</v>
      </c>
      <c r="AT764" s="18" t="s">
        <v>413</v>
      </c>
      <c r="AU764" s="18" t="s">
        <v>81</v>
      </c>
      <c r="AY764" s="18" t="s">
        <v>214</v>
      </c>
      <c r="BE764" s="196">
        <f>IF(N764="základní",J764,0)</f>
        <v>0</v>
      </c>
      <c r="BF764" s="196">
        <f>IF(N764="snížená",J764,0)</f>
        <v>0</v>
      </c>
      <c r="BG764" s="196">
        <f>IF(N764="zákl. přenesená",J764,0)</f>
        <v>0</v>
      </c>
      <c r="BH764" s="196">
        <f>IF(N764="sníž. přenesená",J764,0)</f>
        <v>0</v>
      </c>
      <c r="BI764" s="196">
        <f>IF(N764="nulová",J764,0)</f>
        <v>0</v>
      </c>
      <c r="BJ764" s="18" t="s">
        <v>22</v>
      </c>
      <c r="BK764" s="196">
        <f>ROUND(I764*H764,2)</f>
        <v>0</v>
      </c>
      <c r="BL764" s="18" t="s">
        <v>303</v>
      </c>
      <c r="BM764" s="18" t="s">
        <v>991</v>
      </c>
    </row>
    <row r="765" spans="2:65" s="1" customFormat="1" x14ac:dyDescent="0.3">
      <c r="B765" s="35"/>
      <c r="C765" s="57"/>
      <c r="D765" s="223" t="s">
        <v>222</v>
      </c>
      <c r="E765" s="57"/>
      <c r="F765" s="260" t="s">
        <v>987</v>
      </c>
      <c r="G765" s="57"/>
      <c r="H765" s="57"/>
      <c r="I765" s="155"/>
      <c r="J765" s="57"/>
      <c r="K765" s="57"/>
      <c r="L765" s="55"/>
      <c r="M765" s="72"/>
      <c r="N765" s="36"/>
      <c r="O765" s="36"/>
      <c r="P765" s="36"/>
      <c r="Q765" s="36"/>
      <c r="R765" s="36"/>
      <c r="S765" s="36"/>
      <c r="T765" s="73"/>
      <c r="AT765" s="18" t="s">
        <v>222</v>
      </c>
      <c r="AU765" s="18" t="s">
        <v>81</v>
      </c>
    </row>
    <row r="766" spans="2:65" s="1" customFormat="1" ht="22.5" customHeight="1" x14ac:dyDescent="0.3">
      <c r="B766" s="35"/>
      <c r="C766" s="185" t="s">
        <v>992</v>
      </c>
      <c r="D766" s="185" t="s">
        <v>216</v>
      </c>
      <c r="E766" s="186" t="s">
        <v>993</v>
      </c>
      <c r="F766" s="187" t="s">
        <v>994</v>
      </c>
      <c r="G766" s="188" t="s">
        <v>109</v>
      </c>
      <c r="H766" s="189">
        <v>16.626000000000001</v>
      </c>
      <c r="I766" s="190"/>
      <c r="J766" s="191">
        <f>ROUND(I766*H766,2)</f>
        <v>0</v>
      </c>
      <c r="K766" s="187" t="s">
        <v>20</v>
      </c>
      <c r="L766" s="55"/>
      <c r="M766" s="192" t="s">
        <v>20</v>
      </c>
      <c r="N766" s="193" t="s">
        <v>44</v>
      </c>
      <c r="O766" s="36"/>
      <c r="P766" s="194">
        <f>O766*H766</f>
        <v>0</v>
      </c>
      <c r="Q766" s="194">
        <v>0</v>
      </c>
      <c r="R766" s="194">
        <f>Q766*H766</f>
        <v>0</v>
      </c>
      <c r="S766" s="194">
        <v>0</v>
      </c>
      <c r="T766" s="195">
        <f>S766*H766</f>
        <v>0</v>
      </c>
      <c r="AR766" s="18" t="s">
        <v>303</v>
      </c>
      <c r="AT766" s="18" t="s">
        <v>216</v>
      </c>
      <c r="AU766" s="18" t="s">
        <v>81</v>
      </c>
      <c r="AY766" s="18" t="s">
        <v>214</v>
      </c>
      <c r="BE766" s="196">
        <f>IF(N766="základní",J766,0)</f>
        <v>0</v>
      </c>
      <c r="BF766" s="196">
        <f>IF(N766="snížená",J766,0)</f>
        <v>0</v>
      </c>
      <c r="BG766" s="196">
        <f>IF(N766="zákl. přenesená",J766,0)</f>
        <v>0</v>
      </c>
      <c r="BH766" s="196">
        <f>IF(N766="sníž. přenesená",J766,0)</f>
        <v>0</v>
      </c>
      <c r="BI766" s="196">
        <f>IF(N766="nulová",J766,0)</f>
        <v>0</v>
      </c>
      <c r="BJ766" s="18" t="s">
        <v>22</v>
      </c>
      <c r="BK766" s="196">
        <f>ROUND(I766*H766,2)</f>
        <v>0</v>
      </c>
      <c r="BL766" s="18" t="s">
        <v>303</v>
      </c>
      <c r="BM766" s="18" t="s">
        <v>995</v>
      </c>
    </row>
    <row r="767" spans="2:65" s="12" customFormat="1" x14ac:dyDescent="0.3">
      <c r="B767" s="210"/>
      <c r="C767" s="211"/>
      <c r="D767" s="197" t="s">
        <v>224</v>
      </c>
      <c r="E767" s="212" t="s">
        <v>20</v>
      </c>
      <c r="F767" s="213" t="s">
        <v>119</v>
      </c>
      <c r="G767" s="211"/>
      <c r="H767" s="214">
        <v>16.626000000000001</v>
      </c>
      <c r="I767" s="215"/>
      <c r="J767" s="211"/>
      <c r="K767" s="211"/>
      <c r="L767" s="216"/>
      <c r="M767" s="217"/>
      <c r="N767" s="218"/>
      <c r="O767" s="218"/>
      <c r="P767" s="218"/>
      <c r="Q767" s="218"/>
      <c r="R767" s="218"/>
      <c r="S767" s="218"/>
      <c r="T767" s="219"/>
      <c r="AT767" s="220" t="s">
        <v>224</v>
      </c>
      <c r="AU767" s="220" t="s">
        <v>81</v>
      </c>
      <c r="AV767" s="12" t="s">
        <v>81</v>
      </c>
      <c r="AW767" s="12" t="s">
        <v>37</v>
      </c>
      <c r="AX767" s="12" t="s">
        <v>73</v>
      </c>
      <c r="AY767" s="220" t="s">
        <v>214</v>
      </c>
    </row>
    <row r="768" spans="2:65" s="13" customFormat="1" x14ac:dyDescent="0.3">
      <c r="B768" s="221"/>
      <c r="C768" s="222"/>
      <c r="D768" s="223" t="s">
        <v>224</v>
      </c>
      <c r="E768" s="224" t="s">
        <v>20</v>
      </c>
      <c r="F768" s="225" t="s">
        <v>228</v>
      </c>
      <c r="G768" s="222"/>
      <c r="H768" s="226">
        <v>16.626000000000001</v>
      </c>
      <c r="I768" s="227"/>
      <c r="J768" s="222"/>
      <c r="K768" s="222"/>
      <c r="L768" s="228"/>
      <c r="M768" s="229"/>
      <c r="N768" s="230"/>
      <c r="O768" s="230"/>
      <c r="P768" s="230"/>
      <c r="Q768" s="230"/>
      <c r="R768" s="230"/>
      <c r="S768" s="230"/>
      <c r="T768" s="231"/>
      <c r="AT768" s="232" t="s">
        <v>224</v>
      </c>
      <c r="AU768" s="232" t="s">
        <v>81</v>
      </c>
      <c r="AV768" s="13" t="s">
        <v>220</v>
      </c>
      <c r="AW768" s="13" t="s">
        <v>37</v>
      </c>
      <c r="AX768" s="13" t="s">
        <v>22</v>
      </c>
      <c r="AY768" s="232" t="s">
        <v>214</v>
      </c>
    </row>
    <row r="769" spans="2:65" s="1" customFormat="1" ht="44.25" customHeight="1" x14ac:dyDescent="0.3">
      <c r="B769" s="35"/>
      <c r="C769" s="185" t="s">
        <v>996</v>
      </c>
      <c r="D769" s="185" t="s">
        <v>216</v>
      </c>
      <c r="E769" s="186" t="s">
        <v>997</v>
      </c>
      <c r="F769" s="187" t="s">
        <v>998</v>
      </c>
      <c r="G769" s="188" t="s">
        <v>236</v>
      </c>
      <c r="H769" s="189">
        <v>3</v>
      </c>
      <c r="I769" s="190"/>
      <c r="J769" s="191">
        <f>ROUND(I769*H769,2)</f>
        <v>0</v>
      </c>
      <c r="K769" s="187" t="s">
        <v>20</v>
      </c>
      <c r="L769" s="55"/>
      <c r="M769" s="192" t="s">
        <v>20</v>
      </c>
      <c r="N769" s="193" t="s">
        <v>44</v>
      </c>
      <c r="O769" s="36"/>
      <c r="P769" s="194">
        <f>O769*H769</f>
        <v>0</v>
      </c>
      <c r="Q769" s="194">
        <v>0</v>
      </c>
      <c r="R769" s="194">
        <f>Q769*H769</f>
        <v>0</v>
      </c>
      <c r="S769" s="194">
        <v>0</v>
      </c>
      <c r="T769" s="195">
        <f>S769*H769</f>
        <v>0</v>
      </c>
      <c r="AR769" s="18" t="s">
        <v>303</v>
      </c>
      <c r="AT769" s="18" t="s">
        <v>216</v>
      </c>
      <c r="AU769" s="18" t="s">
        <v>81</v>
      </c>
      <c r="AY769" s="18" t="s">
        <v>214</v>
      </c>
      <c r="BE769" s="196">
        <f>IF(N769="základní",J769,0)</f>
        <v>0</v>
      </c>
      <c r="BF769" s="196">
        <f>IF(N769="snížená",J769,0)</f>
        <v>0</v>
      </c>
      <c r="BG769" s="196">
        <f>IF(N769="zákl. přenesená",J769,0)</f>
        <v>0</v>
      </c>
      <c r="BH769" s="196">
        <f>IF(N769="sníž. přenesená",J769,0)</f>
        <v>0</v>
      </c>
      <c r="BI769" s="196">
        <f>IF(N769="nulová",J769,0)</f>
        <v>0</v>
      </c>
      <c r="BJ769" s="18" t="s">
        <v>22</v>
      </c>
      <c r="BK769" s="196">
        <f>ROUND(I769*H769,2)</f>
        <v>0</v>
      </c>
      <c r="BL769" s="18" t="s">
        <v>303</v>
      </c>
      <c r="BM769" s="18" t="s">
        <v>999</v>
      </c>
    </row>
    <row r="770" spans="2:65" s="1" customFormat="1" ht="24" x14ac:dyDescent="0.3">
      <c r="B770" s="35"/>
      <c r="C770" s="57"/>
      <c r="D770" s="223" t="s">
        <v>222</v>
      </c>
      <c r="E770" s="57"/>
      <c r="F770" s="260" t="s">
        <v>1000</v>
      </c>
      <c r="G770" s="57"/>
      <c r="H770" s="57"/>
      <c r="I770" s="155"/>
      <c r="J770" s="57"/>
      <c r="K770" s="57"/>
      <c r="L770" s="55"/>
      <c r="M770" s="72"/>
      <c r="N770" s="36"/>
      <c r="O770" s="36"/>
      <c r="P770" s="36"/>
      <c r="Q770" s="36"/>
      <c r="R770" s="36"/>
      <c r="S770" s="36"/>
      <c r="T770" s="73"/>
      <c r="AT770" s="18" t="s">
        <v>222</v>
      </c>
      <c r="AU770" s="18" t="s">
        <v>81</v>
      </c>
    </row>
    <row r="771" spans="2:65" s="1" customFormat="1" ht="31.5" customHeight="1" x14ac:dyDescent="0.3">
      <c r="B771" s="35"/>
      <c r="C771" s="185" t="s">
        <v>1001</v>
      </c>
      <c r="D771" s="185" t="s">
        <v>216</v>
      </c>
      <c r="E771" s="186" t="s">
        <v>1002</v>
      </c>
      <c r="F771" s="187" t="s">
        <v>1003</v>
      </c>
      <c r="G771" s="188" t="s">
        <v>236</v>
      </c>
      <c r="H771" s="189">
        <v>6</v>
      </c>
      <c r="I771" s="190"/>
      <c r="J771" s="191">
        <f>ROUND(I771*H771,2)</f>
        <v>0</v>
      </c>
      <c r="K771" s="187" t="s">
        <v>20</v>
      </c>
      <c r="L771" s="55"/>
      <c r="M771" s="192" t="s">
        <v>20</v>
      </c>
      <c r="N771" s="193" t="s">
        <v>44</v>
      </c>
      <c r="O771" s="36"/>
      <c r="P771" s="194">
        <f>O771*H771</f>
        <v>0</v>
      </c>
      <c r="Q771" s="194">
        <v>0</v>
      </c>
      <c r="R771" s="194">
        <f>Q771*H771</f>
        <v>0</v>
      </c>
      <c r="S771" s="194">
        <v>0</v>
      </c>
      <c r="T771" s="195">
        <f>S771*H771</f>
        <v>0</v>
      </c>
      <c r="AR771" s="18" t="s">
        <v>303</v>
      </c>
      <c r="AT771" s="18" t="s">
        <v>216</v>
      </c>
      <c r="AU771" s="18" t="s">
        <v>81</v>
      </c>
      <c r="AY771" s="18" t="s">
        <v>214</v>
      </c>
      <c r="BE771" s="196">
        <f>IF(N771="základní",J771,0)</f>
        <v>0</v>
      </c>
      <c r="BF771" s="196">
        <f>IF(N771="snížená",J771,0)</f>
        <v>0</v>
      </c>
      <c r="BG771" s="196">
        <f>IF(N771="zákl. přenesená",J771,0)</f>
        <v>0</v>
      </c>
      <c r="BH771" s="196">
        <f>IF(N771="sníž. přenesená",J771,0)</f>
        <v>0</v>
      </c>
      <c r="BI771" s="196">
        <f>IF(N771="nulová",J771,0)</f>
        <v>0</v>
      </c>
      <c r="BJ771" s="18" t="s">
        <v>22</v>
      </c>
      <c r="BK771" s="196">
        <f>ROUND(I771*H771,2)</f>
        <v>0</v>
      </c>
      <c r="BL771" s="18" t="s">
        <v>303</v>
      </c>
      <c r="BM771" s="18" t="s">
        <v>1004</v>
      </c>
    </row>
    <row r="772" spans="2:65" s="1" customFormat="1" ht="24" x14ac:dyDescent="0.3">
      <c r="B772" s="35"/>
      <c r="C772" s="57"/>
      <c r="D772" s="223" t="s">
        <v>222</v>
      </c>
      <c r="E772" s="57"/>
      <c r="F772" s="260" t="s">
        <v>1005</v>
      </c>
      <c r="G772" s="57"/>
      <c r="H772" s="57"/>
      <c r="I772" s="155"/>
      <c r="J772" s="57"/>
      <c r="K772" s="57"/>
      <c r="L772" s="55"/>
      <c r="M772" s="72"/>
      <c r="N772" s="36"/>
      <c r="O772" s="36"/>
      <c r="P772" s="36"/>
      <c r="Q772" s="36"/>
      <c r="R772" s="36"/>
      <c r="S772" s="36"/>
      <c r="T772" s="73"/>
      <c r="AT772" s="18" t="s">
        <v>222</v>
      </c>
      <c r="AU772" s="18" t="s">
        <v>81</v>
      </c>
    </row>
    <row r="773" spans="2:65" s="1" customFormat="1" ht="31.5" customHeight="1" x14ac:dyDescent="0.3">
      <c r="B773" s="35"/>
      <c r="C773" s="185" t="s">
        <v>1006</v>
      </c>
      <c r="D773" s="185" t="s">
        <v>216</v>
      </c>
      <c r="E773" s="186" t="s">
        <v>1007</v>
      </c>
      <c r="F773" s="187" t="s">
        <v>1008</v>
      </c>
      <c r="G773" s="188" t="s">
        <v>109</v>
      </c>
      <c r="H773" s="189">
        <v>64.521000000000001</v>
      </c>
      <c r="I773" s="190"/>
      <c r="J773" s="191">
        <f>ROUND(I773*H773,2)</f>
        <v>0</v>
      </c>
      <c r="K773" s="187" t="s">
        <v>20</v>
      </c>
      <c r="L773" s="55"/>
      <c r="M773" s="192" t="s">
        <v>20</v>
      </c>
      <c r="N773" s="193" t="s">
        <v>44</v>
      </c>
      <c r="O773" s="36"/>
      <c r="P773" s="194">
        <f>O773*H773</f>
        <v>0</v>
      </c>
      <c r="Q773" s="194">
        <v>0</v>
      </c>
      <c r="R773" s="194">
        <f>Q773*H773</f>
        <v>0</v>
      </c>
      <c r="S773" s="194">
        <v>0</v>
      </c>
      <c r="T773" s="195">
        <f>S773*H773</f>
        <v>0</v>
      </c>
      <c r="AR773" s="18" t="s">
        <v>303</v>
      </c>
      <c r="AT773" s="18" t="s">
        <v>216</v>
      </c>
      <c r="AU773" s="18" t="s">
        <v>81</v>
      </c>
      <c r="AY773" s="18" t="s">
        <v>214</v>
      </c>
      <c r="BE773" s="196">
        <f>IF(N773="základní",J773,0)</f>
        <v>0</v>
      </c>
      <c r="BF773" s="196">
        <f>IF(N773="snížená",J773,0)</f>
        <v>0</v>
      </c>
      <c r="BG773" s="196">
        <f>IF(N773="zákl. přenesená",J773,0)</f>
        <v>0</v>
      </c>
      <c r="BH773" s="196">
        <f>IF(N773="sníž. přenesená",J773,0)</f>
        <v>0</v>
      </c>
      <c r="BI773" s="196">
        <f>IF(N773="nulová",J773,0)</f>
        <v>0</v>
      </c>
      <c r="BJ773" s="18" t="s">
        <v>22</v>
      </c>
      <c r="BK773" s="196">
        <f>ROUND(I773*H773,2)</f>
        <v>0</v>
      </c>
      <c r="BL773" s="18" t="s">
        <v>303</v>
      </c>
      <c r="BM773" s="18" t="s">
        <v>1009</v>
      </c>
    </row>
    <row r="774" spans="2:65" s="1" customFormat="1" ht="24" x14ac:dyDescent="0.3">
      <c r="B774" s="35"/>
      <c r="C774" s="57"/>
      <c r="D774" s="197" t="s">
        <v>222</v>
      </c>
      <c r="E774" s="57"/>
      <c r="F774" s="198" t="s">
        <v>1010</v>
      </c>
      <c r="G774" s="57"/>
      <c r="H774" s="57"/>
      <c r="I774" s="155"/>
      <c r="J774" s="57"/>
      <c r="K774" s="57"/>
      <c r="L774" s="55"/>
      <c r="M774" s="72"/>
      <c r="N774" s="36"/>
      <c r="O774" s="36"/>
      <c r="P774" s="36"/>
      <c r="Q774" s="36"/>
      <c r="R774" s="36"/>
      <c r="S774" s="36"/>
      <c r="T774" s="73"/>
      <c r="AT774" s="18" t="s">
        <v>222</v>
      </c>
      <c r="AU774" s="18" t="s">
        <v>81</v>
      </c>
    </row>
    <row r="775" spans="2:65" s="12" customFormat="1" x14ac:dyDescent="0.3">
      <c r="B775" s="210"/>
      <c r="C775" s="211"/>
      <c r="D775" s="197" t="s">
        <v>224</v>
      </c>
      <c r="E775" s="212" t="s">
        <v>20</v>
      </c>
      <c r="F775" s="213" t="s">
        <v>1011</v>
      </c>
      <c r="G775" s="211"/>
      <c r="H775" s="214">
        <v>64.521000000000001</v>
      </c>
      <c r="I775" s="215"/>
      <c r="J775" s="211"/>
      <c r="K775" s="211"/>
      <c r="L775" s="216"/>
      <c r="M775" s="217"/>
      <c r="N775" s="218"/>
      <c r="O775" s="218"/>
      <c r="P775" s="218"/>
      <c r="Q775" s="218"/>
      <c r="R775" s="218"/>
      <c r="S775" s="218"/>
      <c r="T775" s="219"/>
      <c r="AT775" s="220" t="s">
        <v>224</v>
      </c>
      <c r="AU775" s="220" t="s">
        <v>81</v>
      </c>
      <c r="AV775" s="12" t="s">
        <v>81</v>
      </c>
      <c r="AW775" s="12" t="s">
        <v>37</v>
      </c>
      <c r="AX775" s="12" t="s">
        <v>73</v>
      </c>
      <c r="AY775" s="220" t="s">
        <v>214</v>
      </c>
    </row>
    <row r="776" spans="2:65" s="13" customFormat="1" x14ac:dyDescent="0.3">
      <c r="B776" s="221"/>
      <c r="C776" s="222"/>
      <c r="D776" s="223" t="s">
        <v>224</v>
      </c>
      <c r="E776" s="224" t="s">
        <v>20</v>
      </c>
      <c r="F776" s="225" t="s">
        <v>228</v>
      </c>
      <c r="G776" s="222"/>
      <c r="H776" s="226">
        <v>64.521000000000001</v>
      </c>
      <c r="I776" s="227"/>
      <c r="J776" s="222"/>
      <c r="K776" s="222"/>
      <c r="L776" s="228"/>
      <c r="M776" s="229"/>
      <c r="N776" s="230"/>
      <c r="O776" s="230"/>
      <c r="P776" s="230"/>
      <c r="Q776" s="230"/>
      <c r="R776" s="230"/>
      <c r="S776" s="230"/>
      <c r="T776" s="231"/>
      <c r="AT776" s="232" t="s">
        <v>224</v>
      </c>
      <c r="AU776" s="232" t="s">
        <v>81</v>
      </c>
      <c r="AV776" s="13" t="s">
        <v>220</v>
      </c>
      <c r="AW776" s="13" t="s">
        <v>37</v>
      </c>
      <c r="AX776" s="13" t="s">
        <v>22</v>
      </c>
      <c r="AY776" s="232" t="s">
        <v>214</v>
      </c>
    </row>
    <row r="777" spans="2:65" s="1" customFormat="1" ht="22.5" customHeight="1" x14ac:dyDescent="0.3">
      <c r="B777" s="35"/>
      <c r="C777" s="185" t="s">
        <v>1012</v>
      </c>
      <c r="D777" s="185" t="s">
        <v>216</v>
      </c>
      <c r="E777" s="186" t="s">
        <v>1013</v>
      </c>
      <c r="F777" s="187" t="s">
        <v>1014</v>
      </c>
      <c r="G777" s="188" t="s">
        <v>150</v>
      </c>
      <c r="H777" s="189">
        <v>36.700000000000003</v>
      </c>
      <c r="I777" s="190"/>
      <c r="J777" s="191">
        <f>ROUND(I777*H777,2)</f>
        <v>0</v>
      </c>
      <c r="K777" s="187" t="s">
        <v>219</v>
      </c>
      <c r="L777" s="55"/>
      <c r="M777" s="192" t="s">
        <v>20</v>
      </c>
      <c r="N777" s="193" t="s">
        <v>44</v>
      </c>
      <c r="O777" s="36"/>
      <c r="P777" s="194">
        <f>O777*H777</f>
        <v>0</v>
      </c>
      <c r="Q777" s="194">
        <v>2.7999999999999998E-4</v>
      </c>
      <c r="R777" s="194">
        <f>Q777*H777</f>
        <v>1.0276E-2</v>
      </c>
      <c r="S777" s="194">
        <v>0</v>
      </c>
      <c r="T777" s="195">
        <f>S777*H777</f>
        <v>0</v>
      </c>
      <c r="AR777" s="18" t="s">
        <v>303</v>
      </c>
      <c r="AT777" s="18" t="s">
        <v>216</v>
      </c>
      <c r="AU777" s="18" t="s">
        <v>81</v>
      </c>
      <c r="AY777" s="18" t="s">
        <v>214</v>
      </c>
      <c r="BE777" s="196">
        <f>IF(N777="základní",J777,0)</f>
        <v>0</v>
      </c>
      <c r="BF777" s="196">
        <f>IF(N777="snížená",J777,0)</f>
        <v>0</v>
      </c>
      <c r="BG777" s="196">
        <f>IF(N777="zákl. přenesená",J777,0)</f>
        <v>0</v>
      </c>
      <c r="BH777" s="196">
        <f>IF(N777="sníž. přenesená",J777,0)</f>
        <v>0</v>
      </c>
      <c r="BI777" s="196">
        <f>IF(N777="nulová",J777,0)</f>
        <v>0</v>
      </c>
      <c r="BJ777" s="18" t="s">
        <v>22</v>
      </c>
      <c r="BK777" s="196">
        <f>ROUND(I777*H777,2)</f>
        <v>0</v>
      </c>
      <c r="BL777" s="18" t="s">
        <v>303</v>
      </c>
      <c r="BM777" s="18" t="s">
        <v>1015</v>
      </c>
    </row>
    <row r="778" spans="2:65" s="1" customFormat="1" ht="24" x14ac:dyDescent="0.3">
      <c r="B778" s="35"/>
      <c r="C778" s="57"/>
      <c r="D778" s="197" t="s">
        <v>222</v>
      </c>
      <c r="E778" s="57"/>
      <c r="F778" s="198" t="s">
        <v>1016</v>
      </c>
      <c r="G778" s="57"/>
      <c r="H778" s="57"/>
      <c r="I778" s="155"/>
      <c r="J778" s="57"/>
      <c r="K778" s="57"/>
      <c r="L778" s="55"/>
      <c r="M778" s="72"/>
      <c r="N778" s="36"/>
      <c r="O778" s="36"/>
      <c r="P778" s="36"/>
      <c r="Q778" s="36"/>
      <c r="R778" s="36"/>
      <c r="S778" s="36"/>
      <c r="T778" s="73"/>
      <c r="AT778" s="18" t="s">
        <v>222</v>
      </c>
      <c r="AU778" s="18" t="s">
        <v>81</v>
      </c>
    </row>
    <row r="779" spans="2:65" s="12" customFormat="1" x14ac:dyDescent="0.3">
      <c r="B779" s="210"/>
      <c r="C779" s="211"/>
      <c r="D779" s="197" t="s">
        <v>224</v>
      </c>
      <c r="E779" s="212" t="s">
        <v>20</v>
      </c>
      <c r="F779" s="213" t="s">
        <v>1017</v>
      </c>
      <c r="G779" s="211"/>
      <c r="H779" s="214">
        <v>27.44</v>
      </c>
      <c r="I779" s="215"/>
      <c r="J779" s="211"/>
      <c r="K779" s="211"/>
      <c r="L779" s="216"/>
      <c r="M779" s="217"/>
      <c r="N779" s="218"/>
      <c r="O779" s="218"/>
      <c r="P779" s="218"/>
      <c r="Q779" s="218"/>
      <c r="R779" s="218"/>
      <c r="S779" s="218"/>
      <c r="T779" s="219"/>
      <c r="AT779" s="220" t="s">
        <v>224</v>
      </c>
      <c r="AU779" s="220" t="s">
        <v>81</v>
      </c>
      <c r="AV779" s="12" t="s">
        <v>81</v>
      </c>
      <c r="AW779" s="12" t="s">
        <v>37</v>
      </c>
      <c r="AX779" s="12" t="s">
        <v>73</v>
      </c>
      <c r="AY779" s="220" t="s">
        <v>214</v>
      </c>
    </row>
    <row r="780" spans="2:65" s="12" customFormat="1" x14ac:dyDescent="0.3">
      <c r="B780" s="210"/>
      <c r="C780" s="211"/>
      <c r="D780" s="197" t="s">
        <v>224</v>
      </c>
      <c r="E780" s="212" t="s">
        <v>20</v>
      </c>
      <c r="F780" s="213" t="s">
        <v>1018</v>
      </c>
      <c r="G780" s="211"/>
      <c r="H780" s="214">
        <v>9.26</v>
      </c>
      <c r="I780" s="215"/>
      <c r="J780" s="211"/>
      <c r="K780" s="211"/>
      <c r="L780" s="216"/>
      <c r="M780" s="217"/>
      <c r="N780" s="218"/>
      <c r="O780" s="218"/>
      <c r="P780" s="218"/>
      <c r="Q780" s="218"/>
      <c r="R780" s="218"/>
      <c r="S780" s="218"/>
      <c r="T780" s="219"/>
      <c r="AT780" s="220" t="s">
        <v>224</v>
      </c>
      <c r="AU780" s="220" t="s">
        <v>81</v>
      </c>
      <c r="AV780" s="12" t="s">
        <v>81</v>
      </c>
      <c r="AW780" s="12" t="s">
        <v>37</v>
      </c>
      <c r="AX780" s="12" t="s">
        <v>73</v>
      </c>
      <c r="AY780" s="220" t="s">
        <v>214</v>
      </c>
    </row>
    <row r="781" spans="2:65" s="13" customFormat="1" x14ac:dyDescent="0.3">
      <c r="B781" s="221"/>
      <c r="C781" s="222"/>
      <c r="D781" s="223" t="s">
        <v>224</v>
      </c>
      <c r="E781" s="224" t="s">
        <v>20</v>
      </c>
      <c r="F781" s="225" t="s">
        <v>228</v>
      </c>
      <c r="G781" s="222"/>
      <c r="H781" s="226">
        <v>36.700000000000003</v>
      </c>
      <c r="I781" s="227"/>
      <c r="J781" s="222"/>
      <c r="K781" s="222"/>
      <c r="L781" s="228"/>
      <c r="M781" s="229"/>
      <c r="N781" s="230"/>
      <c r="O781" s="230"/>
      <c r="P781" s="230"/>
      <c r="Q781" s="230"/>
      <c r="R781" s="230"/>
      <c r="S781" s="230"/>
      <c r="T781" s="231"/>
      <c r="AT781" s="232" t="s">
        <v>224</v>
      </c>
      <c r="AU781" s="232" t="s">
        <v>81</v>
      </c>
      <c r="AV781" s="13" t="s">
        <v>220</v>
      </c>
      <c r="AW781" s="13" t="s">
        <v>37</v>
      </c>
      <c r="AX781" s="13" t="s">
        <v>22</v>
      </c>
      <c r="AY781" s="232" t="s">
        <v>214</v>
      </c>
    </row>
    <row r="782" spans="2:65" s="1" customFormat="1" ht="22.5" customHeight="1" x14ac:dyDescent="0.3">
      <c r="B782" s="35"/>
      <c r="C782" s="185" t="s">
        <v>1019</v>
      </c>
      <c r="D782" s="185" t="s">
        <v>216</v>
      </c>
      <c r="E782" s="186" t="s">
        <v>1020</v>
      </c>
      <c r="F782" s="187" t="s">
        <v>1021</v>
      </c>
      <c r="G782" s="188" t="s">
        <v>833</v>
      </c>
      <c r="H782" s="261"/>
      <c r="I782" s="190"/>
      <c r="J782" s="191">
        <f>ROUND(I782*H782,2)</f>
        <v>0</v>
      </c>
      <c r="K782" s="187" t="s">
        <v>219</v>
      </c>
      <c r="L782" s="55"/>
      <c r="M782" s="192" t="s">
        <v>20</v>
      </c>
      <c r="N782" s="193" t="s">
        <v>44</v>
      </c>
      <c r="O782" s="36"/>
      <c r="P782" s="194">
        <f>O782*H782</f>
        <v>0</v>
      </c>
      <c r="Q782" s="194">
        <v>0</v>
      </c>
      <c r="R782" s="194">
        <f>Q782*H782</f>
        <v>0</v>
      </c>
      <c r="S782" s="194">
        <v>0</v>
      </c>
      <c r="T782" s="195">
        <f>S782*H782</f>
        <v>0</v>
      </c>
      <c r="AR782" s="18" t="s">
        <v>303</v>
      </c>
      <c r="AT782" s="18" t="s">
        <v>216</v>
      </c>
      <c r="AU782" s="18" t="s">
        <v>81</v>
      </c>
      <c r="AY782" s="18" t="s">
        <v>214</v>
      </c>
      <c r="BE782" s="196">
        <f>IF(N782="základní",J782,0)</f>
        <v>0</v>
      </c>
      <c r="BF782" s="196">
        <f>IF(N782="snížená",J782,0)</f>
        <v>0</v>
      </c>
      <c r="BG782" s="196">
        <f>IF(N782="zákl. přenesená",J782,0)</f>
        <v>0</v>
      </c>
      <c r="BH782" s="196">
        <f>IF(N782="sníž. přenesená",J782,0)</f>
        <v>0</v>
      </c>
      <c r="BI782" s="196">
        <f>IF(N782="nulová",J782,0)</f>
        <v>0</v>
      </c>
      <c r="BJ782" s="18" t="s">
        <v>22</v>
      </c>
      <c r="BK782" s="196">
        <f>ROUND(I782*H782,2)</f>
        <v>0</v>
      </c>
      <c r="BL782" s="18" t="s">
        <v>303</v>
      </c>
      <c r="BM782" s="18" t="s">
        <v>1022</v>
      </c>
    </row>
    <row r="783" spans="2:65" s="1" customFormat="1" ht="24" x14ac:dyDescent="0.3">
      <c r="B783" s="35"/>
      <c r="C783" s="57"/>
      <c r="D783" s="197" t="s">
        <v>222</v>
      </c>
      <c r="E783" s="57"/>
      <c r="F783" s="198" t="s">
        <v>1023</v>
      </c>
      <c r="G783" s="57"/>
      <c r="H783" s="57"/>
      <c r="I783" s="155"/>
      <c r="J783" s="57"/>
      <c r="K783" s="57"/>
      <c r="L783" s="55"/>
      <c r="M783" s="72"/>
      <c r="N783" s="36"/>
      <c r="O783" s="36"/>
      <c r="P783" s="36"/>
      <c r="Q783" s="36"/>
      <c r="R783" s="36"/>
      <c r="S783" s="36"/>
      <c r="T783" s="73"/>
      <c r="AT783" s="18" t="s">
        <v>222</v>
      </c>
      <c r="AU783" s="18" t="s">
        <v>81</v>
      </c>
    </row>
    <row r="784" spans="2:65" s="10" customFormat="1" ht="29.85" customHeight="1" x14ac:dyDescent="0.35">
      <c r="B784" s="168"/>
      <c r="C784" s="169"/>
      <c r="D784" s="182" t="s">
        <v>72</v>
      </c>
      <c r="E784" s="183" t="s">
        <v>1024</v>
      </c>
      <c r="F784" s="183" t="s">
        <v>1025</v>
      </c>
      <c r="G784" s="169"/>
      <c r="H784" s="169"/>
      <c r="I784" s="172"/>
      <c r="J784" s="184">
        <f>BK784</f>
        <v>0</v>
      </c>
      <c r="K784" s="169"/>
      <c r="L784" s="174"/>
      <c r="M784" s="175"/>
      <c r="N784" s="176"/>
      <c r="O784" s="176"/>
      <c r="P784" s="177">
        <f>SUM(P785:P795)</f>
        <v>0</v>
      </c>
      <c r="Q784" s="176"/>
      <c r="R784" s="177">
        <f>SUM(R785:R795)</f>
        <v>0</v>
      </c>
      <c r="S784" s="176"/>
      <c r="T784" s="178">
        <f>SUM(T785:T795)</f>
        <v>0</v>
      </c>
      <c r="AR784" s="179" t="s">
        <v>81</v>
      </c>
      <c r="AT784" s="180" t="s">
        <v>72</v>
      </c>
      <c r="AU784" s="180" t="s">
        <v>22</v>
      </c>
      <c r="AY784" s="179" t="s">
        <v>214</v>
      </c>
      <c r="BK784" s="181">
        <f>SUM(BK785:BK795)</f>
        <v>0</v>
      </c>
    </row>
    <row r="785" spans="2:65" s="1" customFormat="1" ht="31.5" customHeight="1" x14ac:dyDescent="0.3">
      <c r="B785" s="35"/>
      <c r="C785" s="185" t="s">
        <v>1026</v>
      </c>
      <c r="D785" s="185" t="s">
        <v>216</v>
      </c>
      <c r="E785" s="186" t="s">
        <v>1027</v>
      </c>
      <c r="F785" s="187" t="s">
        <v>1028</v>
      </c>
      <c r="G785" s="188" t="s">
        <v>236</v>
      </c>
      <c r="H785" s="189">
        <v>20</v>
      </c>
      <c r="I785" s="190"/>
      <c r="J785" s="191">
        <f>ROUND(I785*H785,2)</f>
        <v>0</v>
      </c>
      <c r="K785" s="187" t="s">
        <v>20</v>
      </c>
      <c r="L785" s="55"/>
      <c r="M785" s="192" t="s">
        <v>20</v>
      </c>
      <c r="N785" s="193" t="s">
        <v>44</v>
      </c>
      <c r="O785" s="36"/>
      <c r="P785" s="194">
        <f>O785*H785</f>
        <v>0</v>
      </c>
      <c r="Q785" s="194">
        <v>0</v>
      </c>
      <c r="R785" s="194">
        <f>Q785*H785</f>
        <v>0</v>
      </c>
      <c r="S785" s="194">
        <v>0</v>
      </c>
      <c r="T785" s="195">
        <f>S785*H785</f>
        <v>0</v>
      </c>
      <c r="AR785" s="18" t="s">
        <v>303</v>
      </c>
      <c r="AT785" s="18" t="s">
        <v>216</v>
      </c>
      <c r="AU785" s="18" t="s">
        <v>81</v>
      </c>
      <c r="AY785" s="18" t="s">
        <v>214</v>
      </c>
      <c r="BE785" s="196">
        <f>IF(N785="základní",J785,0)</f>
        <v>0</v>
      </c>
      <c r="BF785" s="196">
        <f>IF(N785="snížená",J785,0)</f>
        <v>0</v>
      </c>
      <c r="BG785" s="196">
        <f>IF(N785="zákl. přenesená",J785,0)</f>
        <v>0</v>
      </c>
      <c r="BH785" s="196">
        <f>IF(N785="sníž. přenesená",J785,0)</f>
        <v>0</v>
      </c>
      <c r="BI785" s="196">
        <f>IF(N785="nulová",J785,0)</f>
        <v>0</v>
      </c>
      <c r="BJ785" s="18" t="s">
        <v>22</v>
      </c>
      <c r="BK785" s="196">
        <f>ROUND(I785*H785,2)</f>
        <v>0</v>
      </c>
      <c r="BL785" s="18" t="s">
        <v>303</v>
      </c>
      <c r="BM785" s="18" t="s">
        <v>1029</v>
      </c>
    </row>
    <row r="786" spans="2:65" s="1" customFormat="1" ht="24" x14ac:dyDescent="0.3">
      <c r="B786" s="35"/>
      <c r="C786" s="57"/>
      <c r="D786" s="197" t="s">
        <v>222</v>
      </c>
      <c r="E786" s="57"/>
      <c r="F786" s="198" t="s">
        <v>1030</v>
      </c>
      <c r="G786" s="57"/>
      <c r="H786" s="57"/>
      <c r="I786" s="155"/>
      <c r="J786" s="57"/>
      <c r="K786" s="57"/>
      <c r="L786" s="55"/>
      <c r="M786" s="72"/>
      <c r="N786" s="36"/>
      <c r="O786" s="36"/>
      <c r="P786" s="36"/>
      <c r="Q786" s="36"/>
      <c r="R786" s="36"/>
      <c r="S786" s="36"/>
      <c r="T786" s="73"/>
      <c r="AT786" s="18" t="s">
        <v>222</v>
      </c>
      <c r="AU786" s="18" t="s">
        <v>81</v>
      </c>
    </row>
    <row r="787" spans="2:65" s="12" customFormat="1" x14ac:dyDescent="0.3">
      <c r="B787" s="210"/>
      <c r="C787" s="211"/>
      <c r="D787" s="197" t="s">
        <v>224</v>
      </c>
      <c r="E787" s="212" t="s">
        <v>20</v>
      </c>
      <c r="F787" s="213" t="s">
        <v>1031</v>
      </c>
      <c r="G787" s="211"/>
      <c r="H787" s="214">
        <v>20</v>
      </c>
      <c r="I787" s="215"/>
      <c r="J787" s="211"/>
      <c r="K787" s="211"/>
      <c r="L787" s="216"/>
      <c r="M787" s="217"/>
      <c r="N787" s="218"/>
      <c r="O787" s="218"/>
      <c r="P787" s="218"/>
      <c r="Q787" s="218"/>
      <c r="R787" s="218"/>
      <c r="S787" s="218"/>
      <c r="T787" s="219"/>
      <c r="AT787" s="220" t="s">
        <v>224</v>
      </c>
      <c r="AU787" s="220" t="s">
        <v>81</v>
      </c>
      <c r="AV787" s="12" t="s">
        <v>81</v>
      </c>
      <c r="AW787" s="12" t="s">
        <v>37</v>
      </c>
      <c r="AX787" s="12" t="s">
        <v>73</v>
      </c>
      <c r="AY787" s="220" t="s">
        <v>214</v>
      </c>
    </row>
    <row r="788" spans="2:65" s="13" customFormat="1" x14ac:dyDescent="0.3">
      <c r="B788" s="221"/>
      <c r="C788" s="222"/>
      <c r="D788" s="223" t="s">
        <v>224</v>
      </c>
      <c r="E788" s="224" t="s">
        <v>20</v>
      </c>
      <c r="F788" s="225" t="s">
        <v>228</v>
      </c>
      <c r="G788" s="222"/>
      <c r="H788" s="226">
        <v>20</v>
      </c>
      <c r="I788" s="227"/>
      <c r="J788" s="222"/>
      <c r="K788" s="222"/>
      <c r="L788" s="228"/>
      <c r="M788" s="229"/>
      <c r="N788" s="230"/>
      <c r="O788" s="230"/>
      <c r="P788" s="230"/>
      <c r="Q788" s="230"/>
      <c r="R788" s="230"/>
      <c r="S788" s="230"/>
      <c r="T788" s="231"/>
      <c r="AT788" s="232" t="s">
        <v>224</v>
      </c>
      <c r="AU788" s="232" t="s">
        <v>81</v>
      </c>
      <c r="AV788" s="13" t="s">
        <v>220</v>
      </c>
      <c r="AW788" s="13" t="s">
        <v>37</v>
      </c>
      <c r="AX788" s="13" t="s">
        <v>22</v>
      </c>
      <c r="AY788" s="232" t="s">
        <v>214</v>
      </c>
    </row>
    <row r="789" spans="2:65" s="1" customFormat="1" ht="22.5" customHeight="1" x14ac:dyDescent="0.3">
      <c r="B789" s="35"/>
      <c r="C789" s="185" t="s">
        <v>1032</v>
      </c>
      <c r="D789" s="185" t="s">
        <v>216</v>
      </c>
      <c r="E789" s="186" t="s">
        <v>1033</v>
      </c>
      <c r="F789" s="187" t="s">
        <v>1034</v>
      </c>
      <c r="G789" s="188" t="s">
        <v>1035</v>
      </c>
      <c r="H789" s="189">
        <v>50</v>
      </c>
      <c r="I789" s="190"/>
      <c r="J789" s="191">
        <f>ROUND(I789*H789,2)</f>
        <v>0</v>
      </c>
      <c r="K789" s="187" t="s">
        <v>20</v>
      </c>
      <c r="L789" s="55"/>
      <c r="M789" s="192" t="s">
        <v>20</v>
      </c>
      <c r="N789" s="193" t="s">
        <v>44</v>
      </c>
      <c r="O789" s="36"/>
      <c r="P789" s="194">
        <f>O789*H789</f>
        <v>0</v>
      </c>
      <c r="Q789" s="194">
        <v>0</v>
      </c>
      <c r="R789" s="194">
        <f>Q789*H789</f>
        <v>0</v>
      </c>
      <c r="S789" s="194">
        <v>0</v>
      </c>
      <c r="T789" s="195">
        <f>S789*H789</f>
        <v>0</v>
      </c>
      <c r="AR789" s="18" t="s">
        <v>303</v>
      </c>
      <c r="AT789" s="18" t="s">
        <v>216</v>
      </c>
      <c r="AU789" s="18" t="s">
        <v>81</v>
      </c>
      <c r="AY789" s="18" t="s">
        <v>214</v>
      </c>
      <c r="BE789" s="196">
        <f>IF(N789="základní",J789,0)</f>
        <v>0</v>
      </c>
      <c r="BF789" s="196">
        <f>IF(N789="snížená",J789,0)</f>
        <v>0</v>
      </c>
      <c r="BG789" s="196">
        <f>IF(N789="zákl. přenesená",J789,0)</f>
        <v>0</v>
      </c>
      <c r="BH789" s="196">
        <f>IF(N789="sníž. přenesená",J789,0)</f>
        <v>0</v>
      </c>
      <c r="BI789" s="196">
        <f>IF(N789="nulová",J789,0)</f>
        <v>0</v>
      </c>
      <c r="BJ789" s="18" t="s">
        <v>22</v>
      </c>
      <c r="BK789" s="196">
        <f>ROUND(I789*H789,2)</f>
        <v>0</v>
      </c>
      <c r="BL789" s="18" t="s">
        <v>303</v>
      </c>
      <c r="BM789" s="18" t="s">
        <v>1036</v>
      </c>
    </row>
    <row r="790" spans="2:65" s="1" customFormat="1" x14ac:dyDescent="0.3">
      <c r="B790" s="35"/>
      <c r="C790" s="57"/>
      <c r="D790" s="197" t="s">
        <v>222</v>
      </c>
      <c r="E790" s="57"/>
      <c r="F790" s="198" t="s">
        <v>1034</v>
      </c>
      <c r="G790" s="57"/>
      <c r="H790" s="57"/>
      <c r="I790" s="155"/>
      <c r="J790" s="57"/>
      <c r="K790" s="57"/>
      <c r="L790" s="55"/>
      <c r="M790" s="72"/>
      <c r="N790" s="36"/>
      <c r="O790" s="36"/>
      <c r="P790" s="36"/>
      <c r="Q790" s="36"/>
      <c r="R790" s="36"/>
      <c r="S790" s="36"/>
      <c r="T790" s="73"/>
      <c r="AT790" s="18" t="s">
        <v>222</v>
      </c>
      <c r="AU790" s="18" t="s">
        <v>81</v>
      </c>
    </row>
    <row r="791" spans="2:65" s="11" customFormat="1" x14ac:dyDescent="0.3">
      <c r="B791" s="199"/>
      <c r="C791" s="200"/>
      <c r="D791" s="197" t="s">
        <v>224</v>
      </c>
      <c r="E791" s="201" t="s">
        <v>20</v>
      </c>
      <c r="F791" s="202" t="s">
        <v>1037</v>
      </c>
      <c r="G791" s="200"/>
      <c r="H791" s="203" t="s">
        <v>20</v>
      </c>
      <c r="I791" s="204"/>
      <c r="J791" s="200"/>
      <c r="K791" s="200"/>
      <c r="L791" s="205"/>
      <c r="M791" s="206"/>
      <c r="N791" s="207"/>
      <c r="O791" s="207"/>
      <c r="P791" s="207"/>
      <c r="Q791" s="207"/>
      <c r="R791" s="207"/>
      <c r="S791" s="207"/>
      <c r="T791" s="208"/>
      <c r="AT791" s="209" t="s">
        <v>224</v>
      </c>
      <c r="AU791" s="209" t="s">
        <v>81</v>
      </c>
      <c r="AV791" s="11" t="s">
        <v>22</v>
      </c>
      <c r="AW791" s="11" t="s">
        <v>37</v>
      </c>
      <c r="AX791" s="11" t="s">
        <v>73</v>
      </c>
      <c r="AY791" s="209" t="s">
        <v>214</v>
      </c>
    </row>
    <row r="792" spans="2:65" s="12" customFormat="1" x14ac:dyDescent="0.3">
      <c r="B792" s="210"/>
      <c r="C792" s="211"/>
      <c r="D792" s="197" t="s">
        <v>224</v>
      </c>
      <c r="E792" s="212" t="s">
        <v>20</v>
      </c>
      <c r="F792" s="213" t="s">
        <v>1038</v>
      </c>
      <c r="G792" s="211"/>
      <c r="H792" s="214">
        <v>50</v>
      </c>
      <c r="I792" s="215"/>
      <c r="J792" s="211"/>
      <c r="K792" s="211"/>
      <c r="L792" s="216"/>
      <c r="M792" s="217"/>
      <c r="N792" s="218"/>
      <c r="O792" s="218"/>
      <c r="P792" s="218"/>
      <c r="Q792" s="218"/>
      <c r="R792" s="218"/>
      <c r="S792" s="218"/>
      <c r="T792" s="219"/>
      <c r="AT792" s="220" t="s">
        <v>224</v>
      </c>
      <c r="AU792" s="220" t="s">
        <v>81</v>
      </c>
      <c r="AV792" s="12" t="s">
        <v>81</v>
      </c>
      <c r="AW792" s="12" t="s">
        <v>37</v>
      </c>
      <c r="AX792" s="12" t="s">
        <v>73</v>
      </c>
      <c r="AY792" s="220" t="s">
        <v>214</v>
      </c>
    </row>
    <row r="793" spans="2:65" s="13" customFormat="1" x14ac:dyDescent="0.3">
      <c r="B793" s="221"/>
      <c r="C793" s="222"/>
      <c r="D793" s="223" t="s">
        <v>224</v>
      </c>
      <c r="E793" s="224" t="s">
        <v>20</v>
      </c>
      <c r="F793" s="225" t="s">
        <v>228</v>
      </c>
      <c r="G793" s="222"/>
      <c r="H793" s="226">
        <v>50</v>
      </c>
      <c r="I793" s="227"/>
      <c r="J793" s="222"/>
      <c r="K793" s="222"/>
      <c r="L793" s="228"/>
      <c r="M793" s="229"/>
      <c r="N793" s="230"/>
      <c r="O793" s="230"/>
      <c r="P793" s="230"/>
      <c r="Q793" s="230"/>
      <c r="R793" s="230"/>
      <c r="S793" s="230"/>
      <c r="T793" s="231"/>
      <c r="AT793" s="232" t="s">
        <v>224</v>
      </c>
      <c r="AU793" s="232" t="s">
        <v>81</v>
      </c>
      <c r="AV793" s="13" t="s">
        <v>220</v>
      </c>
      <c r="AW793" s="13" t="s">
        <v>37</v>
      </c>
      <c r="AX793" s="13" t="s">
        <v>22</v>
      </c>
      <c r="AY793" s="232" t="s">
        <v>214</v>
      </c>
    </row>
    <row r="794" spans="2:65" s="1" customFormat="1" ht="22.5" customHeight="1" x14ac:dyDescent="0.3">
      <c r="B794" s="35"/>
      <c r="C794" s="185" t="s">
        <v>1039</v>
      </c>
      <c r="D794" s="185" t="s">
        <v>216</v>
      </c>
      <c r="E794" s="186" t="s">
        <v>1040</v>
      </c>
      <c r="F794" s="187" t="s">
        <v>1041</v>
      </c>
      <c r="G794" s="188" t="s">
        <v>833</v>
      </c>
      <c r="H794" s="261"/>
      <c r="I794" s="190"/>
      <c r="J794" s="191">
        <f>ROUND(I794*H794,2)</f>
        <v>0</v>
      </c>
      <c r="K794" s="187" t="s">
        <v>219</v>
      </c>
      <c r="L794" s="55"/>
      <c r="M794" s="192" t="s">
        <v>20</v>
      </c>
      <c r="N794" s="193" t="s">
        <v>44</v>
      </c>
      <c r="O794" s="36"/>
      <c r="P794" s="194">
        <f>O794*H794</f>
        <v>0</v>
      </c>
      <c r="Q794" s="194">
        <v>0</v>
      </c>
      <c r="R794" s="194">
        <f>Q794*H794</f>
        <v>0</v>
      </c>
      <c r="S794" s="194">
        <v>0</v>
      </c>
      <c r="T794" s="195">
        <f>S794*H794</f>
        <v>0</v>
      </c>
      <c r="AR794" s="18" t="s">
        <v>303</v>
      </c>
      <c r="AT794" s="18" t="s">
        <v>216</v>
      </c>
      <c r="AU794" s="18" t="s">
        <v>81</v>
      </c>
      <c r="AY794" s="18" t="s">
        <v>214</v>
      </c>
      <c r="BE794" s="196">
        <f>IF(N794="základní",J794,0)</f>
        <v>0</v>
      </c>
      <c r="BF794" s="196">
        <f>IF(N794="snížená",J794,0)</f>
        <v>0</v>
      </c>
      <c r="BG794" s="196">
        <f>IF(N794="zákl. přenesená",J794,0)</f>
        <v>0</v>
      </c>
      <c r="BH794" s="196">
        <f>IF(N794="sníž. přenesená",J794,0)</f>
        <v>0</v>
      </c>
      <c r="BI794" s="196">
        <f>IF(N794="nulová",J794,0)</f>
        <v>0</v>
      </c>
      <c r="BJ794" s="18" t="s">
        <v>22</v>
      </c>
      <c r="BK794" s="196">
        <f>ROUND(I794*H794,2)</f>
        <v>0</v>
      </c>
      <c r="BL794" s="18" t="s">
        <v>303</v>
      </c>
      <c r="BM794" s="18" t="s">
        <v>1042</v>
      </c>
    </row>
    <row r="795" spans="2:65" s="1" customFormat="1" ht="24" x14ac:dyDescent="0.3">
      <c r="B795" s="35"/>
      <c r="C795" s="57"/>
      <c r="D795" s="197" t="s">
        <v>222</v>
      </c>
      <c r="E795" s="57"/>
      <c r="F795" s="198" t="s">
        <v>1043</v>
      </c>
      <c r="G795" s="57"/>
      <c r="H795" s="57"/>
      <c r="I795" s="155"/>
      <c r="J795" s="57"/>
      <c r="K795" s="57"/>
      <c r="L795" s="55"/>
      <c r="M795" s="72"/>
      <c r="N795" s="36"/>
      <c r="O795" s="36"/>
      <c r="P795" s="36"/>
      <c r="Q795" s="36"/>
      <c r="R795" s="36"/>
      <c r="S795" s="36"/>
      <c r="T795" s="73"/>
      <c r="AT795" s="18" t="s">
        <v>222</v>
      </c>
      <c r="AU795" s="18" t="s">
        <v>81</v>
      </c>
    </row>
    <row r="796" spans="2:65" s="10" customFormat="1" ht="29.85" customHeight="1" x14ac:dyDescent="0.35">
      <c r="B796" s="168"/>
      <c r="C796" s="169"/>
      <c r="D796" s="182" t="s">
        <v>72</v>
      </c>
      <c r="E796" s="183" t="s">
        <v>1044</v>
      </c>
      <c r="F796" s="183" t="s">
        <v>1045</v>
      </c>
      <c r="G796" s="169"/>
      <c r="H796" s="169"/>
      <c r="I796" s="172"/>
      <c r="J796" s="184">
        <f>BK796</f>
        <v>0</v>
      </c>
      <c r="K796" s="169"/>
      <c r="L796" s="174"/>
      <c r="M796" s="175"/>
      <c r="N796" s="176"/>
      <c r="O796" s="176"/>
      <c r="P796" s="177">
        <f>SUM(P797:P842)</f>
        <v>0</v>
      </c>
      <c r="Q796" s="176"/>
      <c r="R796" s="177">
        <f>SUM(R797:R842)</f>
        <v>1.99</v>
      </c>
      <c r="S796" s="176"/>
      <c r="T796" s="178">
        <f>SUM(T797:T842)</f>
        <v>6.7617209999999996</v>
      </c>
      <c r="AR796" s="179" t="s">
        <v>81</v>
      </c>
      <c r="AT796" s="180" t="s">
        <v>72</v>
      </c>
      <c r="AU796" s="180" t="s">
        <v>22</v>
      </c>
      <c r="AY796" s="179" t="s">
        <v>214</v>
      </c>
      <c r="BK796" s="181">
        <f>SUM(BK797:BK842)</f>
        <v>0</v>
      </c>
    </row>
    <row r="797" spans="2:65" s="1" customFormat="1" ht="22.5" customHeight="1" x14ac:dyDescent="0.3">
      <c r="B797" s="35"/>
      <c r="C797" s="185" t="s">
        <v>1046</v>
      </c>
      <c r="D797" s="185" t="s">
        <v>216</v>
      </c>
      <c r="E797" s="186" t="s">
        <v>1047</v>
      </c>
      <c r="F797" s="187" t="s">
        <v>1048</v>
      </c>
      <c r="G797" s="188" t="s">
        <v>109</v>
      </c>
      <c r="H797" s="189">
        <v>81.3</v>
      </c>
      <c r="I797" s="190"/>
      <c r="J797" s="191">
        <f>ROUND(I797*H797,2)</f>
        <v>0</v>
      </c>
      <c r="K797" s="187" t="s">
        <v>219</v>
      </c>
      <c r="L797" s="55"/>
      <c r="M797" s="192" t="s">
        <v>20</v>
      </c>
      <c r="N797" s="193" t="s">
        <v>44</v>
      </c>
      <c r="O797" s="36"/>
      <c r="P797" s="194">
        <f>O797*H797</f>
        <v>0</v>
      </c>
      <c r="Q797" s="194">
        <v>0</v>
      </c>
      <c r="R797" s="194">
        <f>Q797*H797</f>
        <v>0</v>
      </c>
      <c r="S797" s="194">
        <v>8.3169999999999994E-2</v>
      </c>
      <c r="T797" s="195">
        <f>S797*H797</f>
        <v>6.7617209999999996</v>
      </c>
      <c r="AR797" s="18" t="s">
        <v>303</v>
      </c>
      <c r="AT797" s="18" t="s">
        <v>216</v>
      </c>
      <c r="AU797" s="18" t="s">
        <v>81</v>
      </c>
      <c r="AY797" s="18" t="s">
        <v>214</v>
      </c>
      <c r="BE797" s="196">
        <f>IF(N797="základní",J797,0)</f>
        <v>0</v>
      </c>
      <c r="BF797" s="196">
        <f>IF(N797="snížená",J797,0)</f>
        <v>0</v>
      </c>
      <c r="BG797" s="196">
        <f>IF(N797="zákl. přenesená",J797,0)</f>
        <v>0</v>
      </c>
      <c r="BH797" s="196">
        <f>IF(N797="sníž. přenesená",J797,0)</f>
        <v>0</v>
      </c>
      <c r="BI797" s="196">
        <f>IF(N797="nulová",J797,0)</f>
        <v>0</v>
      </c>
      <c r="BJ797" s="18" t="s">
        <v>22</v>
      </c>
      <c r="BK797" s="196">
        <f>ROUND(I797*H797,2)</f>
        <v>0</v>
      </c>
      <c r="BL797" s="18" t="s">
        <v>303</v>
      </c>
      <c r="BM797" s="18" t="s">
        <v>1049</v>
      </c>
    </row>
    <row r="798" spans="2:65" s="1" customFormat="1" x14ac:dyDescent="0.3">
      <c r="B798" s="35"/>
      <c r="C798" s="57"/>
      <c r="D798" s="197" t="s">
        <v>222</v>
      </c>
      <c r="E798" s="57"/>
      <c r="F798" s="198" t="s">
        <v>1048</v>
      </c>
      <c r="G798" s="57"/>
      <c r="H798" s="57"/>
      <c r="I798" s="155"/>
      <c r="J798" s="57"/>
      <c r="K798" s="57"/>
      <c r="L798" s="55"/>
      <c r="M798" s="72"/>
      <c r="N798" s="36"/>
      <c r="O798" s="36"/>
      <c r="P798" s="36"/>
      <c r="Q798" s="36"/>
      <c r="R798" s="36"/>
      <c r="S798" s="36"/>
      <c r="T798" s="73"/>
      <c r="AT798" s="18" t="s">
        <v>222</v>
      </c>
      <c r="AU798" s="18" t="s">
        <v>81</v>
      </c>
    </row>
    <row r="799" spans="2:65" s="11" customFormat="1" x14ac:dyDescent="0.3">
      <c r="B799" s="199"/>
      <c r="C799" s="200"/>
      <c r="D799" s="197" t="s">
        <v>224</v>
      </c>
      <c r="E799" s="201" t="s">
        <v>20</v>
      </c>
      <c r="F799" s="202" t="s">
        <v>652</v>
      </c>
      <c r="G799" s="200"/>
      <c r="H799" s="203" t="s">
        <v>20</v>
      </c>
      <c r="I799" s="204"/>
      <c r="J799" s="200"/>
      <c r="K799" s="200"/>
      <c r="L799" s="205"/>
      <c r="M799" s="206"/>
      <c r="N799" s="207"/>
      <c r="O799" s="207"/>
      <c r="P799" s="207"/>
      <c r="Q799" s="207"/>
      <c r="R799" s="207"/>
      <c r="S799" s="207"/>
      <c r="T799" s="208"/>
      <c r="AT799" s="209" t="s">
        <v>224</v>
      </c>
      <c r="AU799" s="209" t="s">
        <v>81</v>
      </c>
      <c r="AV799" s="11" t="s">
        <v>22</v>
      </c>
      <c r="AW799" s="11" t="s">
        <v>37</v>
      </c>
      <c r="AX799" s="11" t="s">
        <v>73</v>
      </c>
      <c r="AY799" s="209" t="s">
        <v>214</v>
      </c>
    </row>
    <row r="800" spans="2:65" s="12" customFormat="1" x14ac:dyDescent="0.3">
      <c r="B800" s="210"/>
      <c r="C800" s="211"/>
      <c r="D800" s="197" t="s">
        <v>224</v>
      </c>
      <c r="E800" s="212" t="s">
        <v>20</v>
      </c>
      <c r="F800" s="213" t="s">
        <v>1050</v>
      </c>
      <c r="G800" s="211"/>
      <c r="H800" s="214">
        <v>52.7</v>
      </c>
      <c r="I800" s="215"/>
      <c r="J800" s="211"/>
      <c r="K800" s="211"/>
      <c r="L800" s="216"/>
      <c r="M800" s="217"/>
      <c r="N800" s="218"/>
      <c r="O800" s="218"/>
      <c r="P800" s="218"/>
      <c r="Q800" s="218"/>
      <c r="R800" s="218"/>
      <c r="S800" s="218"/>
      <c r="T800" s="219"/>
      <c r="AT800" s="220" t="s">
        <v>224</v>
      </c>
      <c r="AU800" s="220" t="s">
        <v>81</v>
      </c>
      <c r="AV800" s="12" t="s">
        <v>81</v>
      </c>
      <c r="AW800" s="12" t="s">
        <v>37</v>
      </c>
      <c r="AX800" s="12" t="s">
        <v>73</v>
      </c>
      <c r="AY800" s="220" t="s">
        <v>214</v>
      </c>
    </row>
    <row r="801" spans="2:65" s="11" customFormat="1" x14ac:dyDescent="0.3">
      <c r="B801" s="199"/>
      <c r="C801" s="200"/>
      <c r="D801" s="197" t="s">
        <v>224</v>
      </c>
      <c r="E801" s="201" t="s">
        <v>20</v>
      </c>
      <c r="F801" s="202" t="s">
        <v>654</v>
      </c>
      <c r="G801" s="200"/>
      <c r="H801" s="203" t="s">
        <v>20</v>
      </c>
      <c r="I801" s="204"/>
      <c r="J801" s="200"/>
      <c r="K801" s="200"/>
      <c r="L801" s="205"/>
      <c r="M801" s="206"/>
      <c r="N801" s="207"/>
      <c r="O801" s="207"/>
      <c r="P801" s="207"/>
      <c r="Q801" s="207"/>
      <c r="R801" s="207"/>
      <c r="S801" s="207"/>
      <c r="T801" s="208"/>
      <c r="AT801" s="209" t="s">
        <v>224</v>
      </c>
      <c r="AU801" s="209" t="s">
        <v>81</v>
      </c>
      <c r="AV801" s="11" t="s">
        <v>22</v>
      </c>
      <c r="AW801" s="11" t="s">
        <v>37</v>
      </c>
      <c r="AX801" s="11" t="s">
        <v>73</v>
      </c>
      <c r="AY801" s="209" t="s">
        <v>214</v>
      </c>
    </row>
    <row r="802" spans="2:65" s="12" customFormat="1" x14ac:dyDescent="0.3">
      <c r="B802" s="210"/>
      <c r="C802" s="211"/>
      <c r="D802" s="197" t="s">
        <v>224</v>
      </c>
      <c r="E802" s="212" t="s">
        <v>20</v>
      </c>
      <c r="F802" s="213" t="s">
        <v>1051</v>
      </c>
      <c r="G802" s="211"/>
      <c r="H802" s="214">
        <v>28.6</v>
      </c>
      <c r="I802" s="215"/>
      <c r="J802" s="211"/>
      <c r="K802" s="211"/>
      <c r="L802" s="216"/>
      <c r="M802" s="217"/>
      <c r="N802" s="218"/>
      <c r="O802" s="218"/>
      <c r="P802" s="218"/>
      <c r="Q802" s="218"/>
      <c r="R802" s="218"/>
      <c r="S802" s="218"/>
      <c r="T802" s="219"/>
      <c r="AT802" s="220" t="s">
        <v>224</v>
      </c>
      <c r="AU802" s="220" t="s">
        <v>81</v>
      </c>
      <c r="AV802" s="12" t="s">
        <v>81</v>
      </c>
      <c r="AW802" s="12" t="s">
        <v>37</v>
      </c>
      <c r="AX802" s="12" t="s">
        <v>73</v>
      </c>
      <c r="AY802" s="220" t="s">
        <v>214</v>
      </c>
    </row>
    <row r="803" spans="2:65" s="13" customFormat="1" x14ac:dyDescent="0.3">
      <c r="B803" s="221"/>
      <c r="C803" s="222"/>
      <c r="D803" s="223" t="s">
        <v>224</v>
      </c>
      <c r="E803" s="224" t="s">
        <v>20</v>
      </c>
      <c r="F803" s="225" t="s">
        <v>228</v>
      </c>
      <c r="G803" s="222"/>
      <c r="H803" s="226">
        <v>81.3</v>
      </c>
      <c r="I803" s="227"/>
      <c r="J803" s="222"/>
      <c r="K803" s="222"/>
      <c r="L803" s="228"/>
      <c r="M803" s="229"/>
      <c r="N803" s="230"/>
      <c r="O803" s="230"/>
      <c r="P803" s="230"/>
      <c r="Q803" s="230"/>
      <c r="R803" s="230"/>
      <c r="S803" s="230"/>
      <c r="T803" s="231"/>
      <c r="AT803" s="232" t="s">
        <v>224</v>
      </c>
      <c r="AU803" s="232" t="s">
        <v>81</v>
      </c>
      <c r="AV803" s="13" t="s">
        <v>220</v>
      </c>
      <c r="AW803" s="13" t="s">
        <v>37</v>
      </c>
      <c r="AX803" s="13" t="s">
        <v>22</v>
      </c>
      <c r="AY803" s="232" t="s">
        <v>214</v>
      </c>
    </row>
    <row r="804" spans="2:65" s="1" customFormat="1" ht="22.5" customHeight="1" x14ac:dyDescent="0.3">
      <c r="B804" s="35"/>
      <c r="C804" s="185" t="s">
        <v>1052</v>
      </c>
      <c r="D804" s="185" t="s">
        <v>216</v>
      </c>
      <c r="E804" s="186" t="s">
        <v>1053</v>
      </c>
      <c r="F804" s="187" t="s">
        <v>1054</v>
      </c>
      <c r="G804" s="188" t="s">
        <v>109</v>
      </c>
      <c r="H804" s="189">
        <v>81.52</v>
      </c>
      <c r="I804" s="190"/>
      <c r="J804" s="191">
        <f>ROUND(I804*H804,2)</f>
        <v>0</v>
      </c>
      <c r="K804" s="187" t="s">
        <v>219</v>
      </c>
      <c r="L804" s="55"/>
      <c r="M804" s="192" t="s">
        <v>20</v>
      </c>
      <c r="N804" s="193" t="s">
        <v>44</v>
      </c>
      <c r="O804" s="36"/>
      <c r="P804" s="194">
        <f>O804*H804</f>
        <v>0</v>
      </c>
      <c r="Q804" s="194">
        <v>3.1700000000000001E-3</v>
      </c>
      <c r="R804" s="194">
        <f>Q804*H804</f>
        <v>0.25841839999999999</v>
      </c>
      <c r="S804" s="194">
        <v>0</v>
      </c>
      <c r="T804" s="195">
        <f>S804*H804</f>
        <v>0</v>
      </c>
      <c r="AR804" s="18" t="s">
        <v>303</v>
      </c>
      <c r="AT804" s="18" t="s">
        <v>216</v>
      </c>
      <c r="AU804" s="18" t="s">
        <v>81</v>
      </c>
      <c r="AY804" s="18" t="s">
        <v>214</v>
      </c>
      <c r="BE804" s="196">
        <f>IF(N804="základní",J804,0)</f>
        <v>0</v>
      </c>
      <c r="BF804" s="196">
        <f>IF(N804="snížená",J804,0)</f>
        <v>0</v>
      </c>
      <c r="BG804" s="196">
        <f>IF(N804="zákl. přenesená",J804,0)</f>
        <v>0</v>
      </c>
      <c r="BH804" s="196">
        <f>IF(N804="sníž. přenesená",J804,0)</f>
        <v>0</v>
      </c>
      <c r="BI804" s="196">
        <f>IF(N804="nulová",J804,0)</f>
        <v>0</v>
      </c>
      <c r="BJ804" s="18" t="s">
        <v>22</v>
      </c>
      <c r="BK804" s="196">
        <f>ROUND(I804*H804,2)</f>
        <v>0</v>
      </c>
      <c r="BL804" s="18" t="s">
        <v>303</v>
      </c>
      <c r="BM804" s="18" t="s">
        <v>1055</v>
      </c>
    </row>
    <row r="805" spans="2:65" s="1" customFormat="1" ht="24" x14ac:dyDescent="0.3">
      <c r="B805" s="35"/>
      <c r="C805" s="57"/>
      <c r="D805" s="197" t="s">
        <v>222</v>
      </c>
      <c r="E805" s="57"/>
      <c r="F805" s="198" t="s">
        <v>1056</v>
      </c>
      <c r="G805" s="57"/>
      <c r="H805" s="57"/>
      <c r="I805" s="155"/>
      <c r="J805" s="57"/>
      <c r="K805" s="57"/>
      <c r="L805" s="55"/>
      <c r="M805" s="72"/>
      <c r="N805" s="36"/>
      <c r="O805" s="36"/>
      <c r="P805" s="36"/>
      <c r="Q805" s="36"/>
      <c r="R805" s="36"/>
      <c r="S805" s="36"/>
      <c r="T805" s="73"/>
      <c r="AT805" s="18" t="s">
        <v>222</v>
      </c>
      <c r="AU805" s="18" t="s">
        <v>81</v>
      </c>
    </row>
    <row r="806" spans="2:65" s="11" customFormat="1" x14ac:dyDescent="0.3">
      <c r="B806" s="199"/>
      <c r="C806" s="200"/>
      <c r="D806" s="197" t="s">
        <v>224</v>
      </c>
      <c r="E806" s="201" t="s">
        <v>20</v>
      </c>
      <c r="F806" s="202" t="s">
        <v>1057</v>
      </c>
      <c r="G806" s="200"/>
      <c r="H806" s="203" t="s">
        <v>20</v>
      </c>
      <c r="I806" s="204"/>
      <c r="J806" s="200"/>
      <c r="K806" s="200"/>
      <c r="L806" s="205"/>
      <c r="M806" s="206"/>
      <c r="N806" s="207"/>
      <c r="O806" s="207"/>
      <c r="P806" s="207"/>
      <c r="Q806" s="207"/>
      <c r="R806" s="207"/>
      <c r="S806" s="207"/>
      <c r="T806" s="208"/>
      <c r="AT806" s="209" t="s">
        <v>224</v>
      </c>
      <c r="AU806" s="209" t="s">
        <v>81</v>
      </c>
      <c r="AV806" s="11" t="s">
        <v>22</v>
      </c>
      <c r="AW806" s="11" t="s">
        <v>37</v>
      </c>
      <c r="AX806" s="11" t="s">
        <v>73</v>
      </c>
      <c r="AY806" s="209" t="s">
        <v>214</v>
      </c>
    </row>
    <row r="807" spans="2:65" s="11" customFormat="1" x14ac:dyDescent="0.3">
      <c r="B807" s="199"/>
      <c r="C807" s="200"/>
      <c r="D807" s="197" t="s">
        <v>224</v>
      </c>
      <c r="E807" s="201" t="s">
        <v>20</v>
      </c>
      <c r="F807" s="202" t="s">
        <v>815</v>
      </c>
      <c r="G807" s="200"/>
      <c r="H807" s="203" t="s">
        <v>20</v>
      </c>
      <c r="I807" s="204"/>
      <c r="J807" s="200"/>
      <c r="K807" s="200"/>
      <c r="L807" s="205"/>
      <c r="M807" s="206"/>
      <c r="N807" s="207"/>
      <c r="O807" s="207"/>
      <c r="P807" s="207"/>
      <c r="Q807" s="207"/>
      <c r="R807" s="207"/>
      <c r="S807" s="207"/>
      <c r="T807" s="208"/>
      <c r="AT807" s="209" t="s">
        <v>224</v>
      </c>
      <c r="AU807" s="209" t="s">
        <v>81</v>
      </c>
      <c r="AV807" s="11" t="s">
        <v>22</v>
      </c>
      <c r="AW807" s="11" t="s">
        <v>37</v>
      </c>
      <c r="AX807" s="11" t="s">
        <v>73</v>
      </c>
      <c r="AY807" s="209" t="s">
        <v>214</v>
      </c>
    </row>
    <row r="808" spans="2:65" s="12" customFormat="1" x14ac:dyDescent="0.3">
      <c r="B808" s="210"/>
      <c r="C808" s="211"/>
      <c r="D808" s="197" t="s">
        <v>224</v>
      </c>
      <c r="E808" s="212" t="s">
        <v>20</v>
      </c>
      <c r="F808" s="213" t="s">
        <v>130</v>
      </c>
      <c r="G808" s="211"/>
      <c r="H808" s="214">
        <v>13</v>
      </c>
      <c r="I808" s="215"/>
      <c r="J808" s="211"/>
      <c r="K808" s="211"/>
      <c r="L808" s="216"/>
      <c r="M808" s="217"/>
      <c r="N808" s="218"/>
      <c r="O808" s="218"/>
      <c r="P808" s="218"/>
      <c r="Q808" s="218"/>
      <c r="R808" s="218"/>
      <c r="S808" s="218"/>
      <c r="T808" s="219"/>
      <c r="AT808" s="220" t="s">
        <v>224</v>
      </c>
      <c r="AU808" s="220" t="s">
        <v>81</v>
      </c>
      <c r="AV808" s="12" t="s">
        <v>81</v>
      </c>
      <c r="AW808" s="12" t="s">
        <v>37</v>
      </c>
      <c r="AX808" s="12" t="s">
        <v>73</v>
      </c>
      <c r="AY808" s="220" t="s">
        <v>214</v>
      </c>
    </row>
    <row r="809" spans="2:65" s="14" customFormat="1" x14ac:dyDescent="0.3">
      <c r="B809" s="233"/>
      <c r="C809" s="234"/>
      <c r="D809" s="197" t="s">
        <v>224</v>
      </c>
      <c r="E809" s="235" t="s">
        <v>107</v>
      </c>
      <c r="F809" s="236" t="s">
        <v>254</v>
      </c>
      <c r="G809" s="234"/>
      <c r="H809" s="237">
        <v>13</v>
      </c>
      <c r="I809" s="238"/>
      <c r="J809" s="234"/>
      <c r="K809" s="234"/>
      <c r="L809" s="239"/>
      <c r="M809" s="240"/>
      <c r="N809" s="241"/>
      <c r="O809" s="241"/>
      <c r="P809" s="241"/>
      <c r="Q809" s="241"/>
      <c r="R809" s="241"/>
      <c r="S809" s="241"/>
      <c r="T809" s="242"/>
      <c r="AT809" s="243" t="s">
        <v>224</v>
      </c>
      <c r="AU809" s="243" t="s">
        <v>81</v>
      </c>
      <c r="AV809" s="14" t="s">
        <v>233</v>
      </c>
      <c r="AW809" s="14" t="s">
        <v>37</v>
      </c>
      <c r="AX809" s="14" t="s">
        <v>73</v>
      </c>
      <c r="AY809" s="243" t="s">
        <v>214</v>
      </c>
    </row>
    <row r="810" spans="2:65" s="11" customFormat="1" x14ac:dyDescent="0.3">
      <c r="B810" s="199"/>
      <c r="C810" s="200"/>
      <c r="D810" s="197" t="s">
        <v>224</v>
      </c>
      <c r="E810" s="201" t="s">
        <v>20</v>
      </c>
      <c r="F810" s="202" t="s">
        <v>1058</v>
      </c>
      <c r="G810" s="200"/>
      <c r="H810" s="203" t="s">
        <v>20</v>
      </c>
      <c r="I810" s="204"/>
      <c r="J810" s="200"/>
      <c r="K810" s="200"/>
      <c r="L810" s="205"/>
      <c r="M810" s="206"/>
      <c r="N810" s="207"/>
      <c r="O810" s="207"/>
      <c r="P810" s="207"/>
      <c r="Q810" s="207"/>
      <c r="R810" s="207"/>
      <c r="S810" s="207"/>
      <c r="T810" s="208"/>
      <c r="AT810" s="209" t="s">
        <v>224</v>
      </c>
      <c r="AU810" s="209" t="s">
        <v>81</v>
      </c>
      <c r="AV810" s="11" t="s">
        <v>22</v>
      </c>
      <c r="AW810" s="11" t="s">
        <v>37</v>
      </c>
      <c r="AX810" s="11" t="s">
        <v>73</v>
      </c>
      <c r="AY810" s="209" t="s">
        <v>214</v>
      </c>
    </row>
    <row r="811" spans="2:65" s="12" customFormat="1" x14ac:dyDescent="0.3">
      <c r="B811" s="210"/>
      <c r="C811" s="211"/>
      <c r="D811" s="197" t="s">
        <v>224</v>
      </c>
      <c r="E811" s="212" t="s">
        <v>20</v>
      </c>
      <c r="F811" s="213" t="s">
        <v>128</v>
      </c>
      <c r="G811" s="211"/>
      <c r="H811" s="214">
        <v>40.880000000000003</v>
      </c>
      <c r="I811" s="215"/>
      <c r="J811" s="211"/>
      <c r="K811" s="211"/>
      <c r="L811" s="216"/>
      <c r="M811" s="217"/>
      <c r="N811" s="218"/>
      <c r="O811" s="218"/>
      <c r="P811" s="218"/>
      <c r="Q811" s="218"/>
      <c r="R811" s="218"/>
      <c r="S811" s="218"/>
      <c r="T811" s="219"/>
      <c r="AT811" s="220" t="s">
        <v>224</v>
      </c>
      <c r="AU811" s="220" t="s">
        <v>81</v>
      </c>
      <c r="AV811" s="12" t="s">
        <v>81</v>
      </c>
      <c r="AW811" s="12" t="s">
        <v>37</v>
      </c>
      <c r="AX811" s="12" t="s">
        <v>73</v>
      </c>
      <c r="AY811" s="220" t="s">
        <v>214</v>
      </c>
    </row>
    <row r="812" spans="2:65" s="12" customFormat="1" x14ac:dyDescent="0.3">
      <c r="B812" s="210"/>
      <c r="C812" s="211"/>
      <c r="D812" s="197" t="s">
        <v>224</v>
      </c>
      <c r="E812" s="212" t="s">
        <v>20</v>
      </c>
      <c r="F812" s="213" t="s">
        <v>131</v>
      </c>
      <c r="G812" s="211"/>
      <c r="H812" s="214">
        <v>27.64</v>
      </c>
      <c r="I812" s="215"/>
      <c r="J812" s="211"/>
      <c r="K812" s="211"/>
      <c r="L812" s="216"/>
      <c r="M812" s="217"/>
      <c r="N812" s="218"/>
      <c r="O812" s="218"/>
      <c r="P812" s="218"/>
      <c r="Q812" s="218"/>
      <c r="R812" s="218"/>
      <c r="S812" s="218"/>
      <c r="T812" s="219"/>
      <c r="AT812" s="220" t="s">
        <v>224</v>
      </c>
      <c r="AU812" s="220" t="s">
        <v>81</v>
      </c>
      <c r="AV812" s="12" t="s">
        <v>81</v>
      </c>
      <c r="AW812" s="12" t="s">
        <v>37</v>
      </c>
      <c r="AX812" s="12" t="s">
        <v>73</v>
      </c>
      <c r="AY812" s="220" t="s">
        <v>214</v>
      </c>
    </row>
    <row r="813" spans="2:65" s="14" customFormat="1" x14ac:dyDescent="0.3">
      <c r="B813" s="233"/>
      <c r="C813" s="234"/>
      <c r="D813" s="197" t="s">
        <v>224</v>
      </c>
      <c r="E813" s="235" t="s">
        <v>1059</v>
      </c>
      <c r="F813" s="236" t="s">
        <v>254</v>
      </c>
      <c r="G813" s="234"/>
      <c r="H813" s="237">
        <v>68.52</v>
      </c>
      <c r="I813" s="238"/>
      <c r="J813" s="234"/>
      <c r="K813" s="234"/>
      <c r="L813" s="239"/>
      <c r="M813" s="240"/>
      <c r="N813" s="241"/>
      <c r="O813" s="241"/>
      <c r="P813" s="241"/>
      <c r="Q813" s="241"/>
      <c r="R813" s="241"/>
      <c r="S813" s="241"/>
      <c r="T813" s="242"/>
      <c r="AT813" s="243" t="s">
        <v>224</v>
      </c>
      <c r="AU813" s="243" t="s">
        <v>81</v>
      </c>
      <c r="AV813" s="14" t="s">
        <v>233</v>
      </c>
      <c r="AW813" s="14" t="s">
        <v>37</v>
      </c>
      <c r="AX813" s="14" t="s">
        <v>73</v>
      </c>
      <c r="AY813" s="243" t="s">
        <v>214</v>
      </c>
    </row>
    <row r="814" spans="2:65" s="13" customFormat="1" x14ac:dyDescent="0.3">
      <c r="B814" s="221"/>
      <c r="C814" s="222"/>
      <c r="D814" s="223" t="s">
        <v>224</v>
      </c>
      <c r="E814" s="224" t="s">
        <v>111</v>
      </c>
      <c r="F814" s="225" t="s">
        <v>228</v>
      </c>
      <c r="G814" s="222"/>
      <c r="H814" s="226">
        <v>81.52</v>
      </c>
      <c r="I814" s="227"/>
      <c r="J814" s="222"/>
      <c r="K814" s="222"/>
      <c r="L814" s="228"/>
      <c r="M814" s="229"/>
      <c r="N814" s="230"/>
      <c r="O814" s="230"/>
      <c r="P814" s="230"/>
      <c r="Q814" s="230"/>
      <c r="R814" s="230"/>
      <c r="S814" s="230"/>
      <c r="T814" s="231"/>
      <c r="AT814" s="232" t="s">
        <v>224</v>
      </c>
      <c r="AU814" s="232" t="s">
        <v>81</v>
      </c>
      <c r="AV814" s="13" t="s">
        <v>220</v>
      </c>
      <c r="AW814" s="13" t="s">
        <v>37</v>
      </c>
      <c r="AX814" s="13" t="s">
        <v>22</v>
      </c>
      <c r="AY814" s="232" t="s">
        <v>214</v>
      </c>
    </row>
    <row r="815" spans="2:65" s="1" customFormat="1" ht="22.5" customHeight="1" x14ac:dyDescent="0.3">
      <c r="B815" s="35"/>
      <c r="C815" s="249" t="s">
        <v>1060</v>
      </c>
      <c r="D815" s="249" t="s">
        <v>413</v>
      </c>
      <c r="E815" s="250" t="s">
        <v>1061</v>
      </c>
      <c r="F815" s="251" t="s">
        <v>1062</v>
      </c>
      <c r="G815" s="252" t="s">
        <v>109</v>
      </c>
      <c r="H815" s="253">
        <v>89.671999999999997</v>
      </c>
      <c r="I815" s="254"/>
      <c r="J815" s="255">
        <f>ROUND(I815*H815,2)</f>
        <v>0</v>
      </c>
      <c r="K815" s="251" t="s">
        <v>20</v>
      </c>
      <c r="L815" s="256"/>
      <c r="M815" s="257" t="s">
        <v>20</v>
      </c>
      <c r="N815" s="258" t="s">
        <v>44</v>
      </c>
      <c r="O815" s="36"/>
      <c r="P815" s="194">
        <f>O815*H815</f>
        <v>0</v>
      </c>
      <c r="Q815" s="194">
        <v>1.9E-2</v>
      </c>
      <c r="R815" s="194">
        <f>Q815*H815</f>
        <v>1.7037679999999999</v>
      </c>
      <c r="S815" s="194">
        <v>0</v>
      </c>
      <c r="T815" s="195">
        <f>S815*H815</f>
        <v>0</v>
      </c>
      <c r="AR815" s="18" t="s">
        <v>412</v>
      </c>
      <c r="AT815" s="18" t="s">
        <v>413</v>
      </c>
      <c r="AU815" s="18" t="s">
        <v>81</v>
      </c>
      <c r="AY815" s="18" t="s">
        <v>214</v>
      </c>
      <c r="BE815" s="196">
        <f>IF(N815="základní",J815,0)</f>
        <v>0</v>
      </c>
      <c r="BF815" s="196">
        <f>IF(N815="snížená",J815,0)</f>
        <v>0</v>
      </c>
      <c r="BG815" s="196">
        <f>IF(N815="zákl. přenesená",J815,0)</f>
        <v>0</v>
      </c>
      <c r="BH815" s="196">
        <f>IF(N815="sníž. přenesená",J815,0)</f>
        <v>0</v>
      </c>
      <c r="BI815" s="196">
        <f>IF(N815="nulová",J815,0)</f>
        <v>0</v>
      </c>
      <c r="BJ815" s="18" t="s">
        <v>22</v>
      </c>
      <c r="BK815" s="196">
        <f>ROUND(I815*H815,2)</f>
        <v>0</v>
      </c>
      <c r="BL815" s="18" t="s">
        <v>303</v>
      </c>
      <c r="BM815" s="18" t="s">
        <v>1063</v>
      </c>
    </row>
    <row r="816" spans="2:65" s="12" customFormat="1" x14ac:dyDescent="0.3">
      <c r="B816" s="210"/>
      <c r="C816" s="211"/>
      <c r="D816" s="197" t="s">
        <v>224</v>
      </c>
      <c r="E816" s="212" t="s">
        <v>20</v>
      </c>
      <c r="F816" s="213" t="s">
        <v>1064</v>
      </c>
      <c r="G816" s="211"/>
      <c r="H816" s="214">
        <v>89.671999999999997</v>
      </c>
      <c r="I816" s="215"/>
      <c r="J816" s="211"/>
      <c r="K816" s="211"/>
      <c r="L816" s="216"/>
      <c r="M816" s="217"/>
      <c r="N816" s="218"/>
      <c r="O816" s="218"/>
      <c r="P816" s="218"/>
      <c r="Q816" s="218"/>
      <c r="R816" s="218"/>
      <c r="S816" s="218"/>
      <c r="T816" s="219"/>
      <c r="AT816" s="220" t="s">
        <v>224</v>
      </c>
      <c r="AU816" s="220" t="s">
        <v>81</v>
      </c>
      <c r="AV816" s="12" t="s">
        <v>81</v>
      </c>
      <c r="AW816" s="12" t="s">
        <v>37</v>
      </c>
      <c r="AX816" s="12" t="s">
        <v>73</v>
      </c>
      <c r="AY816" s="220" t="s">
        <v>214</v>
      </c>
    </row>
    <row r="817" spans="2:65" s="13" customFormat="1" x14ac:dyDescent="0.3">
      <c r="B817" s="221"/>
      <c r="C817" s="222"/>
      <c r="D817" s="223" t="s">
        <v>224</v>
      </c>
      <c r="E817" s="224" t="s">
        <v>20</v>
      </c>
      <c r="F817" s="225" t="s">
        <v>228</v>
      </c>
      <c r="G817" s="222"/>
      <c r="H817" s="226">
        <v>89.671999999999997</v>
      </c>
      <c r="I817" s="227"/>
      <c r="J817" s="222"/>
      <c r="K817" s="222"/>
      <c r="L817" s="228"/>
      <c r="M817" s="229"/>
      <c r="N817" s="230"/>
      <c r="O817" s="230"/>
      <c r="P817" s="230"/>
      <c r="Q817" s="230"/>
      <c r="R817" s="230"/>
      <c r="S817" s="230"/>
      <c r="T817" s="231"/>
      <c r="AT817" s="232" t="s">
        <v>224</v>
      </c>
      <c r="AU817" s="232" t="s">
        <v>81</v>
      </c>
      <c r="AV817" s="13" t="s">
        <v>220</v>
      </c>
      <c r="AW817" s="13" t="s">
        <v>37</v>
      </c>
      <c r="AX817" s="13" t="s">
        <v>22</v>
      </c>
      <c r="AY817" s="232" t="s">
        <v>214</v>
      </c>
    </row>
    <row r="818" spans="2:65" s="1" customFormat="1" ht="22.5" customHeight="1" x14ac:dyDescent="0.3">
      <c r="B818" s="35"/>
      <c r="C818" s="249" t="s">
        <v>1065</v>
      </c>
      <c r="D818" s="249" t="s">
        <v>413</v>
      </c>
      <c r="E818" s="250" t="s">
        <v>1066</v>
      </c>
      <c r="F818" s="251" t="s">
        <v>1067</v>
      </c>
      <c r="G818" s="252" t="s">
        <v>109</v>
      </c>
      <c r="H818" s="253">
        <v>81.52</v>
      </c>
      <c r="I818" s="254"/>
      <c r="J818" s="255">
        <f>ROUND(I818*H818,2)</f>
        <v>0</v>
      </c>
      <c r="K818" s="251" t="s">
        <v>20</v>
      </c>
      <c r="L818" s="256"/>
      <c r="M818" s="257" t="s">
        <v>20</v>
      </c>
      <c r="N818" s="258" t="s">
        <v>44</v>
      </c>
      <c r="O818" s="36"/>
      <c r="P818" s="194">
        <f>O818*H818</f>
        <v>0</v>
      </c>
      <c r="Q818" s="194">
        <v>0</v>
      </c>
      <c r="R818" s="194">
        <f>Q818*H818</f>
        <v>0</v>
      </c>
      <c r="S818" s="194">
        <v>0</v>
      </c>
      <c r="T818" s="195">
        <f>S818*H818</f>
        <v>0</v>
      </c>
      <c r="AR818" s="18" t="s">
        <v>412</v>
      </c>
      <c r="AT818" s="18" t="s">
        <v>413</v>
      </c>
      <c r="AU818" s="18" t="s">
        <v>81</v>
      </c>
      <c r="AY818" s="18" t="s">
        <v>214</v>
      </c>
      <c r="BE818" s="196">
        <f>IF(N818="základní",J818,0)</f>
        <v>0</v>
      </c>
      <c r="BF818" s="196">
        <f>IF(N818="snížená",J818,0)</f>
        <v>0</v>
      </c>
      <c r="BG818" s="196">
        <f>IF(N818="zákl. přenesená",J818,0)</f>
        <v>0</v>
      </c>
      <c r="BH818" s="196">
        <f>IF(N818="sníž. přenesená",J818,0)</f>
        <v>0</v>
      </c>
      <c r="BI818" s="196">
        <f>IF(N818="nulová",J818,0)</f>
        <v>0</v>
      </c>
      <c r="BJ818" s="18" t="s">
        <v>22</v>
      </c>
      <c r="BK818" s="196">
        <f>ROUND(I818*H818,2)</f>
        <v>0</v>
      </c>
      <c r="BL818" s="18" t="s">
        <v>303</v>
      </c>
      <c r="BM818" s="18" t="s">
        <v>1068</v>
      </c>
    </row>
    <row r="819" spans="2:65" s="1" customFormat="1" x14ac:dyDescent="0.3">
      <c r="B819" s="35"/>
      <c r="C819" s="57"/>
      <c r="D819" s="197" t="s">
        <v>222</v>
      </c>
      <c r="E819" s="57"/>
      <c r="F819" s="198" t="s">
        <v>1067</v>
      </c>
      <c r="G819" s="57"/>
      <c r="H819" s="57"/>
      <c r="I819" s="155"/>
      <c r="J819" s="57"/>
      <c r="K819" s="57"/>
      <c r="L819" s="55"/>
      <c r="M819" s="72"/>
      <c r="N819" s="36"/>
      <c r="O819" s="36"/>
      <c r="P819" s="36"/>
      <c r="Q819" s="36"/>
      <c r="R819" s="36"/>
      <c r="S819" s="36"/>
      <c r="T819" s="73"/>
      <c r="AT819" s="18" t="s">
        <v>222</v>
      </c>
      <c r="AU819" s="18" t="s">
        <v>81</v>
      </c>
    </row>
    <row r="820" spans="2:65" s="12" customFormat="1" x14ac:dyDescent="0.3">
      <c r="B820" s="210"/>
      <c r="C820" s="211"/>
      <c r="D820" s="197" t="s">
        <v>224</v>
      </c>
      <c r="E820" s="212" t="s">
        <v>20</v>
      </c>
      <c r="F820" s="213" t="s">
        <v>111</v>
      </c>
      <c r="G820" s="211"/>
      <c r="H820" s="214">
        <v>81.52</v>
      </c>
      <c r="I820" s="215"/>
      <c r="J820" s="211"/>
      <c r="K820" s="211"/>
      <c r="L820" s="216"/>
      <c r="M820" s="217"/>
      <c r="N820" s="218"/>
      <c r="O820" s="218"/>
      <c r="P820" s="218"/>
      <c r="Q820" s="218"/>
      <c r="R820" s="218"/>
      <c r="S820" s="218"/>
      <c r="T820" s="219"/>
      <c r="AT820" s="220" t="s">
        <v>224</v>
      </c>
      <c r="AU820" s="220" t="s">
        <v>81</v>
      </c>
      <c r="AV820" s="12" t="s">
        <v>81</v>
      </c>
      <c r="AW820" s="12" t="s">
        <v>37</v>
      </c>
      <c r="AX820" s="12" t="s">
        <v>73</v>
      </c>
      <c r="AY820" s="220" t="s">
        <v>214</v>
      </c>
    </row>
    <row r="821" spans="2:65" s="13" customFormat="1" x14ac:dyDescent="0.3">
      <c r="B821" s="221"/>
      <c r="C821" s="222"/>
      <c r="D821" s="223" t="s">
        <v>224</v>
      </c>
      <c r="E821" s="224" t="s">
        <v>20</v>
      </c>
      <c r="F821" s="225" t="s">
        <v>228</v>
      </c>
      <c r="G821" s="222"/>
      <c r="H821" s="226">
        <v>81.52</v>
      </c>
      <c r="I821" s="227"/>
      <c r="J821" s="222"/>
      <c r="K821" s="222"/>
      <c r="L821" s="228"/>
      <c r="M821" s="229"/>
      <c r="N821" s="230"/>
      <c r="O821" s="230"/>
      <c r="P821" s="230"/>
      <c r="Q821" s="230"/>
      <c r="R821" s="230"/>
      <c r="S821" s="230"/>
      <c r="T821" s="231"/>
      <c r="AT821" s="232" t="s">
        <v>224</v>
      </c>
      <c r="AU821" s="232" t="s">
        <v>81</v>
      </c>
      <c r="AV821" s="13" t="s">
        <v>220</v>
      </c>
      <c r="AW821" s="13" t="s">
        <v>37</v>
      </c>
      <c r="AX821" s="13" t="s">
        <v>22</v>
      </c>
      <c r="AY821" s="232" t="s">
        <v>214</v>
      </c>
    </row>
    <row r="822" spans="2:65" s="1" customFormat="1" ht="22.5" customHeight="1" x14ac:dyDescent="0.3">
      <c r="B822" s="35"/>
      <c r="C822" s="185" t="s">
        <v>1069</v>
      </c>
      <c r="D822" s="185" t="s">
        <v>216</v>
      </c>
      <c r="E822" s="186" t="s">
        <v>1070</v>
      </c>
      <c r="F822" s="187" t="s">
        <v>1071</v>
      </c>
      <c r="G822" s="188" t="s">
        <v>109</v>
      </c>
      <c r="H822" s="189">
        <v>81.52</v>
      </c>
      <c r="I822" s="190"/>
      <c r="J822" s="191">
        <f>ROUND(I822*H822,2)</f>
        <v>0</v>
      </c>
      <c r="K822" s="187" t="s">
        <v>219</v>
      </c>
      <c r="L822" s="55"/>
      <c r="M822" s="192" t="s">
        <v>20</v>
      </c>
      <c r="N822" s="193" t="s">
        <v>44</v>
      </c>
      <c r="O822" s="36"/>
      <c r="P822" s="194">
        <f>O822*H822</f>
        <v>0</v>
      </c>
      <c r="Q822" s="194">
        <v>2.9999999999999997E-4</v>
      </c>
      <c r="R822" s="194">
        <f>Q822*H822</f>
        <v>2.4455999999999995E-2</v>
      </c>
      <c r="S822" s="194">
        <v>0</v>
      </c>
      <c r="T822" s="195">
        <f>S822*H822</f>
        <v>0</v>
      </c>
      <c r="AR822" s="18" t="s">
        <v>303</v>
      </c>
      <c r="AT822" s="18" t="s">
        <v>216</v>
      </c>
      <c r="AU822" s="18" t="s">
        <v>81</v>
      </c>
      <c r="AY822" s="18" t="s">
        <v>214</v>
      </c>
      <c r="BE822" s="196">
        <f>IF(N822="základní",J822,0)</f>
        <v>0</v>
      </c>
      <c r="BF822" s="196">
        <f>IF(N822="snížená",J822,0)</f>
        <v>0</v>
      </c>
      <c r="BG822" s="196">
        <f>IF(N822="zákl. přenesená",J822,0)</f>
        <v>0</v>
      </c>
      <c r="BH822" s="196">
        <f>IF(N822="sníž. přenesená",J822,0)</f>
        <v>0</v>
      </c>
      <c r="BI822" s="196">
        <f>IF(N822="nulová",J822,0)</f>
        <v>0</v>
      </c>
      <c r="BJ822" s="18" t="s">
        <v>22</v>
      </c>
      <c r="BK822" s="196">
        <f>ROUND(I822*H822,2)</f>
        <v>0</v>
      </c>
      <c r="BL822" s="18" t="s">
        <v>303</v>
      </c>
      <c r="BM822" s="18" t="s">
        <v>1072</v>
      </c>
    </row>
    <row r="823" spans="2:65" s="1" customFormat="1" x14ac:dyDescent="0.3">
      <c r="B823" s="35"/>
      <c r="C823" s="57"/>
      <c r="D823" s="197" t="s">
        <v>222</v>
      </c>
      <c r="E823" s="57"/>
      <c r="F823" s="198" t="s">
        <v>1073</v>
      </c>
      <c r="G823" s="57"/>
      <c r="H823" s="57"/>
      <c r="I823" s="155"/>
      <c r="J823" s="57"/>
      <c r="K823" s="57"/>
      <c r="L823" s="55"/>
      <c r="M823" s="72"/>
      <c r="N823" s="36"/>
      <c r="O823" s="36"/>
      <c r="P823" s="36"/>
      <c r="Q823" s="36"/>
      <c r="R823" s="36"/>
      <c r="S823" s="36"/>
      <c r="T823" s="73"/>
      <c r="AT823" s="18" t="s">
        <v>222</v>
      </c>
      <c r="AU823" s="18" t="s">
        <v>81</v>
      </c>
    </row>
    <row r="824" spans="2:65" s="12" customFormat="1" x14ac:dyDescent="0.3">
      <c r="B824" s="210"/>
      <c r="C824" s="211"/>
      <c r="D824" s="197" t="s">
        <v>224</v>
      </c>
      <c r="E824" s="212" t="s">
        <v>20</v>
      </c>
      <c r="F824" s="213" t="s">
        <v>111</v>
      </c>
      <c r="G824" s="211"/>
      <c r="H824" s="214">
        <v>81.52</v>
      </c>
      <c r="I824" s="215"/>
      <c r="J824" s="211"/>
      <c r="K824" s="211"/>
      <c r="L824" s="216"/>
      <c r="M824" s="217"/>
      <c r="N824" s="218"/>
      <c r="O824" s="218"/>
      <c r="P824" s="218"/>
      <c r="Q824" s="218"/>
      <c r="R824" s="218"/>
      <c r="S824" s="218"/>
      <c r="T824" s="219"/>
      <c r="AT824" s="220" t="s">
        <v>224</v>
      </c>
      <c r="AU824" s="220" t="s">
        <v>81</v>
      </c>
      <c r="AV824" s="12" t="s">
        <v>81</v>
      </c>
      <c r="AW824" s="12" t="s">
        <v>37</v>
      </c>
      <c r="AX824" s="12" t="s">
        <v>73</v>
      </c>
      <c r="AY824" s="220" t="s">
        <v>214</v>
      </c>
    </row>
    <row r="825" spans="2:65" s="13" customFormat="1" x14ac:dyDescent="0.3">
      <c r="B825" s="221"/>
      <c r="C825" s="222"/>
      <c r="D825" s="223" t="s">
        <v>224</v>
      </c>
      <c r="E825" s="224" t="s">
        <v>20</v>
      </c>
      <c r="F825" s="225" t="s">
        <v>228</v>
      </c>
      <c r="G825" s="222"/>
      <c r="H825" s="226">
        <v>81.52</v>
      </c>
      <c r="I825" s="227"/>
      <c r="J825" s="222"/>
      <c r="K825" s="222"/>
      <c r="L825" s="228"/>
      <c r="M825" s="229"/>
      <c r="N825" s="230"/>
      <c r="O825" s="230"/>
      <c r="P825" s="230"/>
      <c r="Q825" s="230"/>
      <c r="R825" s="230"/>
      <c r="S825" s="230"/>
      <c r="T825" s="231"/>
      <c r="AT825" s="232" t="s">
        <v>224</v>
      </c>
      <c r="AU825" s="232" t="s">
        <v>81</v>
      </c>
      <c r="AV825" s="13" t="s">
        <v>220</v>
      </c>
      <c r="AW825" s="13" t="s">
        <v>37</v>
      </c>
      <c r="AX825" s="13" t="s">
        <v>22</v>
      </c>
      <c r="AY825" s="232" t="s">
        <v>214</v>
      </c>
    </row>
    <row r="826" spans="2:65" s="1" customFormat="1" ht="22.5" customHeight="1" x14ac:dyDescent="0.3">
      <c r="B826" s="35"/>
      <c r="C826" s="185" t="s">
        <v>1074</v>
      </c>
      <c r="D826" s="185" t="s">
        <v>216</v>
      </c>
      <c r="E826" s="186" t="s">
        <v>1075</v>
      </c>
      <c r="F826" s="187" t="s">
        <v>1076</v>
      </c>
      <c r="G826" s="188" t="s">
        <v>150</v>
      </c>
      <c r="H826" s="189">
        <v>111.92</v>
      </c>
      <c r="I826" s="190"/>
      <c r="J826" s="191">
        <f>ROUND(I826*H826,2)</f>
        <v>0</v>
      </c>
      <c r="K826" s="187" t="s">
        <v>219</v>
      </c>
      <c r="L826" s="55"/>
      <c r="M826" s="192" t="s">
        <v>20</v>
      </c>
      <c r="N826" s="193" t="s">
        <v>44</v>
      </c>
      <c r="O826" s="36"/>
      <c r="P826" s="194">
        <f>O826*H826</f>
        <v>0</v>
      </c>
      <c r="Q826" s="194">
        <v>3.0000000000000001E-5</v>
      </c>
      <c r="R826" s="194">
        <f>Q826*H826</f>
        <v>3.3576000000000001E-3</v>
      </c>
      <c r="S826" s="194">
        <v>0</v>
      </c>
      <c r="T826" s="195">
        <f>S826*H826</f>
        <v>0</v>
      </c>
      <c r="AR826" s="18" t="s">
        <v>303</v>
      </c>
      <c r="AT826" s="18" t="s">
        <v>216</v>
      </c>
      <c r="AU826" s="18" t="s">
        <v>81</v>
      </c>
      <c r="AY826" s="18" t="s">
        <v>214</v>
      </c>
      <c r="BE826" s="196">
        <f>IF(N826="základní",J826,0)</f>
        <v>0</v>
      </c>
      <c r="BF826" s="196">
        <f>IF(N826="snížená",J826,0)</f>
        <v>0</v>
      </c>
      <c r="BG826" s="196">
        <f>IF(N826="zákl. přenesená",J826,0)</f>
        <v>0</v>
      </c>
      <c r="BH826" s="196">
        <f>IF(N826="sníž. přenesená",J826,0)</f>
        <v>0</v>
      </c>
      <c r="BI826" s="196">
        <f>IF(N826="nulová",J826,0)</f>
        <v>0</v>
      </c>
      <c r="BJ826" s="18" t="s">
        <v>22</v>
      </c>
      <c r="BK826" s="196">
        <f>ROUND(I826*H826,2)</f>
        <v>0</v>
      </c>
      <c r="BL826" s="18" t="s">
        <v>303</v>
      </c>
      <c r="BM826" s="18" t="s">
        <v>1077</v>
      </c>
    </row>
    <row r="827" spans="2:65" s="1" customFormat="1" x14ac:dyDescent="0.3">
      <c r="B827" s="35"/>
      <c r="C827" s="57"/>
      <c r="D827" s="197" t="s">
        <v>222</v>
      </c>
      <c r="E827" s="57"/>
      <c r="F827" s="198" t="s">
        <v>1078</v>
      </c>
      <c r="G827" s="57"/>
      <c r="H827" s="57"/>
      <c r="I827" s="155"/>
      <c r="J827" s="57"/>
      <c r="K827" s="57"/>
      <c r="L827" s="55"/>
      <c r="M827" s="72"/>
      <c r="N827" s="36"/>
      <c r="O827" s="36"/>
      <c r="P827" s="36"/>
      <c r="Q827" s="36"/>
      <c r="R827" s="36"/>
      <c r="S827" s="36"/>
      <c r="T827" s="73"/>
      <c r="AT827" s="18" t="s">
        <v>222</v>
      </c>
      <c r="AU827" s="18" t="s">
        <v>81</v>
      </c>
    </row>
    <row r="828" spans="2:65" s="11" customFormat="1" x14ac:dyDescent="0.3">
      <c r="B828" s="199"/>
      <c r="C828" s="200"/>
      <c r="D828" s="197" t="s">
        <v>224</v>
      </c>
      <c r="E828" s="201" t="s">
        <v>20</v>
      </c>
      <c r="F828" s="202" t="s">
        <v>346</v>
      </c>
      <c r="G828" s="200"/>
      <c r="H828" s="203" t="s">
        <v>20</v>
      </c>
      <c r="I828" s="204"/>
      <c r="J828" s="200"/>
      <c r="K828" s="200"/>
      <c r="L828" s="205"/>
      <c r="M828" s="206"/>
      <c r="N828" s="207"/>
      <c r="O828" s="207"/>
      <c r="P828" s="207"/>
      <c r="Q828" s="207"/>
      <c r="R828" s="207"/>
      <c r="S828" s="207"/>
      <c r="T828" s="208"/>
      <c r="AT828" s="209" t="s">
        <v>224</v>
      </c>
      <c r="AU828" s="209" t="s">
        <v>81</v>
      </c>
      <c r="AV828" s="11" t="s">
        <v>22</v>
      </c>
      <c r="AW828" s="11" t="s">
        <v>37</v>
      </c>
      <c r="AX828" s="11" t="s">
        <v>73</v>
      </c>
      <c r="AY828" s="209" t="s">
        <v>214</v>
      </c>
    </row>
    <row r="829" spans="2:65" s="12" customFormat="1" x14ac:dyDescent="0.3">
      <c r="B829" s="210"/>
      <c r="C829" s="211"/>
      <c r="D829" s="197" t="s">
        <v>224</v>
      </c>
      <c r="E829" s="212" t="s">
        <v>20</v>
      </c>
      <c r="F829" s="213" t="s">
        <v>1079</v>
      </c>
      <c r="G829" s="211"/>
      <c r="H829" s="214">
        <v>10.8</v>
      </c>
      <c r="I829" s="215"/>
      <c r="J829" s="211"/>
      <c r="K829" s="211"/>
      <c r="L829" s="216"/>
      <c r="M829" s="217"/>
      <c r="N829" s="218"/>
      <c r="O829" s="218"/>
      <c r="P829" s="218"/>
      <c r="Q829" s="218"/>
      <c r="R829" s="218"/>
      <c r="S829" s="218"/>
      <c r="T829" s="219"/>
      <c r="AT829" s="220" t="s">
        <v>224</v>
      </c>
      <c r="AU829" s="220" t="s">
        <v>81</v>
      </c>
      <c r="AV829" s="12" t="s">
        <v>81</v>
      </c>
      <c r="AW829" s="12" t="s">
        <v>37</v>
      </c>
      <c r="AX829" s="12" t="s">
        <v>73</v>
      </c>
      <c r="AY829" s="220" t="s">
        <v>214</v>
      </c>
    </row>
    <row r="830" spans="2:65" s="12" customFormat="1" x14ac:dyDescent="0.3">
      <c r="B830" s="210"/>
      <c r="C830" s="211"/>
      <c r="D830" s="197" t="s">
        <v>224</v>
      </c>
      <c r="E830" s="212" t="s">
        <v>20</v>
      </c>
      <c r="F830" s="213" t="s">
        <v>1080</v>
      </c>
      <c r="G830" s="211"/>
      <c r="H830" s="214">
        <v>10.7</v>
      </c>
      <c r="I830" s="215"/>
      <c r="J830" s="211"/>
      <c r="K830" s="211"/>
      <c r="L830" s="216"/>
      <c r="M830" s="217"/>
      <c r="N830" s="218"/>
      <c r="O830" s="218"/>
      <c r="P830" s="218"/>
      <c r="Q830" s="218"/>
      <c r="R830" s="218"/>
      <c r="S830" s="218"/>
      <c r="T830" s="219"/>
      <c r="AT830" s="220" t="s">
        <v>224</v>
      </c>
      <c r="AU830" s="220" t="s">
        <v>81</v>
      </c>
      <c r="AV830" s="12" t="s">
        <v>81</v>
      </c>
      <c r="AW830" s="12" t="s">
        <v>37</v>
      </c>
      <c r="AX830" s="12" t="s">
        <v>73</v>
      </c>
      <c r="AY830" s="220" t="s">
        <v>214</v>
      </c>
    </row>
    <row r="831" spans="2:65" s="12" customFormat="1" x14ac:dyDescent="0.3">
      <c r="B831" s="210"/>
      <c r="C831" s="211"/>
      <c r="D831" s="197" t="s">
        <v>224</v>
      </c>
      <c r="E831" s="212" t="s">
        <v>20</v>
      </c>
      <c r="F831" s="213" t="s">
        <v>1081</v>
      </c>
      <c r="G831" s="211"/>
      <c r="H831" s="214">
        <v>14.9</v>
      </c>
      <c r="I831" s="215"/>
      <c r="J831" s="211"/>
      <c r="K831" s="211"/>
      <c r="L831" s="216"/>
      <c r="M831" s="217"/>
      <c r="N831" s="218"/>
      <c r="O831" s="218"/>
      <c r="P831" s="218"/>
      <c r="Q831" s="218"/>
      <c r="R831" s="218"/>
      <c r="S831" s="218"/>
      <c r="T831" s="219"/>
      <c r="AT831" s="220" t="s">
        <v>224</v>
      </c>
      <c r="AU831" s="220" t="s">
        <v>81</v>
      </c>
      <c r="AV831" s="12" t="s">
        <v>81</v>
      </c>
      <c r="AW831" s="12" t="s">
        <v>37</v>
      </c>
      <c r="AX831" s="12" t="s">
        <v>73</v>
      </c>
      <c r="AY831" s="220" t="s">
        <v>214</v>
      </c>
    </row>
    <row r="832" spans="2:65" s="12" customFormat="1" x14ac:dyDescent="0.3">
      <c r="B832" s="210"/>
      <c r="C832" s="211"/>
      <c r="D832" s="197" t="s">
        <v>224</v>
      </c>
      <c r="E832" s="212" t="s">
        <v>20</v>
      </c>
      <c r="F832" s="213" t="s">
        <v>1082</v>
      </c>
      <c r="G832" s="211"/>
      <c r="H832" s="214">
        <v>9.8800000000000008</v>
      </c>
      <c r="I832" s="215"/>
      <c r="J832" s="211"/>
      <c r="K832" s="211"/>
      <c r="L832" s="216"/>
      <c r="M832" s="217"/>
      <c r="N832" s="218"/>
      <c r="O832" s="218"/>
      <c r="P832" s="218"/>
      <c r="Q832" s="218"/>
      <c r="R832" s="218"/>
      <c r="S832" s="218"/>
      <c r="T832" s="219"/>
      <c r="AT832" s="220" t="s">
        <v>224</v>
      </c>
      <c r="AU832" s="220" t="s">
        <v>81</v>
      </c>
      <c r="AV832" s="12" t="s">
        <v>81</v>
      </c>
      <c r="AW832" s="12" t="s">
        <v>37</v>
      </c>
      <c r="AX832" s="12" t="s">
        <v>73</v>
      </c>
      <c r="AY832" s="220" t="s">
        <v>214</v>
      </c>
    </row>
    <row r="833" spans="2:65" s="11" customFormat="1" x14ac:dyDescent="0.3">
      <c r="B833" s="199"/>
      <c r="C833" s="200"/>
      <c r="D833" s="197" t="s">
        <v>224</v>
      </c>
      <c r="E833" s="201" t="s">
        <v>20</v>
      </c>
      <c r="F833" s="202" t="s">
        <v>1083</v>
      </c>
      <c r="G833" s="200"/>
      <c r="H833" s="203" t="s">
        <v>20</v>
      </c>
      <c r="I833" s="204"/>
      <c r="J833" s="200"/>
      <c r="K833" s="200"/>
      <c r="L833" s="205"/>
      <c r="M833" s="206"/>
      <c r="N833" s="207"/>
      <c r="O833" s="207"/>
      <c r="P833" s="207"/>
      <c r="Q833" s="207"/>
      <c r="R833" s="207"/>
      <c r="S833" s="207"/>
      <c r="T833" s="208"/>
      <c r="AT833" s="209" t="s">
        <v>224</v>
      </c>
      <c r="AU833" s="209" t="s">
        <v>81</v>
      </c>
      <c r="AV833" s="11" t="s">
        <v>22</v>
      </c>
      <c r="AW833" s="11" t="s">
        <v>37</v>
      </c>
      <c r="AX833" s="11" t="s">
        <v>73</v>
      </c>
      <c r="AY833" s="209" t="s">
        <v>214</v>
      </c>
    </row>
    <row r="834" spans="2:65" s="12" customFormat="1" x14ac:dyDescent="0.3">
      <c r="B834" s="210"/>
      <c r="C834" s="211"/>
      <c r="D834" s="197" t="s">
        <v>224</v>
      </c>
      <c r="E834" s="212" t="s">
        <v>20</v>
      </c>
      <c r="F834" s="213" t="s">
        <v>1084</v>
      </c>
      <c r="G834" s="211"/>
      <c r="H834" s="214">
        <v>14.92</v>
      </c>
      <c r="I834" s="215"/>
      <c r="J834" s="211"/>
      <c r="K834" s="211"/>
      <c r="L834" s="216"/>
      <c r="M834" s="217"/>
      <c r="N834" s="218"/>
      <c r="O834" s="218"/>
      <c r="P834" s="218"/>
      <c r="Q834" s="218"/>
      <c r="R834" s="218"/>
      <c r="S834" s="218"/>
      <c r="T834" s="219"/>
      <c r="AT834" s="220" t="s">
        <v>224</v>
      </c>
      <c r="AU834" s="220" t="s">
        <v>81</v>
      </c>
      <c r="AV834" s="12" t="s">
        <v>81</v>
      </c>
      <c r="AW834" s="12" t="s">
        <v>37</v>
      </c>
      <c r="AX834" s="12" t="s">
        <v>73</v>
      </c>
      <c r="AY834" s="220" t="s">
        <v>214</v>
      </c>
    </row>
    <row r="835" spans="2:65" s="12" customFormat="1" x14ac:dyDescent="0.3">
      <c r="B835" s="210"/>
      <c r="C835" s="211"/>
      <c r="D835" s="197" t="s">
        <v>224</v>
      </c>
      <c r="E835" s="212" t="s">
        <v>20</v>
      </c>
      <c r="F835" s="213" t="s">
        <v>1085</v>
      </c>
      <c r="G835" s="211"/>
      <c r="H835" s="214">
        <v>9.82</v>
      </c>
      <c r="I835" s="215"/>
      <c r="J835" s="211"/>
      <c r="K835" s="211"/>
      <c r="L835" s="216"/>
      <c r="M835" s="217"/>
      <c r="N835" s="218"/>
      <c r="O835" s="218"/>
      <c r="P835" s="218"/>
      <c r="Q835" s="218"/>
      <c r="R835" s="218"/>
      <c r="S835" s="218"/>
      <c r="T835" s="219"/>
      <c r="AT835" s="220" t="s">
        <v>224</v>
      </c>
      <c r="AU835" s="220" t="s">
        <v>81</v>
      </c>
      <c r="AV835" s="12" t="s">
        <v>81</v>
      </c>
      <c r="AW835" s="12" t="s">
        <v>37</v>
      </c>
      <c r="AX835" s="12" t="s">
        <v>73</v>
      </c>
      <c r="AY835" s="220" t="s">
        <v>214</v>
      </c>
    </row>
    <row r="836" spans="2:65" s="11" customFormat="1" x14ac:dyDescent="0.3">
      <c r="B836" s="199"/>
      <c r="C836" s="200"/>
      <c r="D836" s="197" t="s">
        <v>224</v>
      </c>
      <c r="E836" s="201" t="s">
        <v>20</v>
      </c>
      <c r="F836" s="202" t="s">
        <v>339</v>
      </c>
      <c r="G836" s="200"/>
      <c r="H836" s="203" t="s">
        <v>20</v>
      </c>
      <c r="I836" s="204"/>
      <c r="J836" s="200"/>
      <c r="K836" s="200"/>
      <c r="L836" s="205"/>
      <c r="M836" s="206"/>
      <c r="N836" s="207"/>
      <c r="O836" s="207"/>
      <c r="P836" s="207"/>
      <c r="Q836" s="207"/>
      <c r="R836" s="207"/>
      <c r="S836" s="207"/>
      <c r="T836" s="208"/>
      <c r="AT836" s="209" t="s">
        <v>224</v>
      </c>
      <c r="AU836" s="209" t="s">
        <v>81</v>
      </c>
      <c r="AV836" s="11" t="s">
        <v>22</v>
      </c>
      <c r="AW836" s="11" t="s">
        <v>37</v>
      </c>
      <c r="AX836" s="11" t="s">
        <v>73</v>
      </c>
      <c r="AY836" s="209" t="s">
        <v>214</v>
      </c>
    </row>
    <row r="837" spans="2:65" s="12" customFormat="1" x14ac:dyDescent="0.3">
      <c r="B837" s="210"/>
      <c r="C837" s="211"/>
      <c r="D837" s="197" t="s">
        <v>224</v>
      </c>
      <c r="E837" s="212" t="s">
        <v>20</v>
      </c>
      <c r="F837" s="213" t="s">
        <v>1086</v>
      </c>
      <c r="G837" s="211"/>
      <c r="H837" s="214">
        <v>9.9</v>
      </c>
      <c r="I837" s="215"/>
      <c r="J837" s="211"/>
      <c r="K837" s="211"/>
      <c r="L837" s="216"/>
      <c r="M837" s="217"/>
      <c r="N837" s="218"/>
      <c r="O837" s="218"/>
      <c r="P837" s="218"/>
      <c r="Q837" s="218"/>
      <c r="R837" s="218"/>
      <c r="S837" s="218"/>
      <c r="T837" s="219"/>
      <c r="AT837" s="220" t="s">
        <v>224</v>
      </c>
      <c r="AU837" s="220" t="s">
        <v>81</v>
      </c>
      <c r="AV837" s="12" t="s">
        <v>81</v>
      </c>
      <c r="AW837" s="12" t="s">
        <v>37</v>
      </c>
      <c r="AX837" s="12" t="s">
        <v>73</v>
      </c>
      <c r="AY837" s="220" t="s">
        <v>214</v>
      </c>
    </row>
    <row r="838" spans="2:65" s="12" customFormat="1" x14ac:dyDescent="0.3">
      <c r="B838" s="210"/>
      <c r="C838" s="211"/>
      <c r="D838" s="197" t="s">
        <v>224</v>
      </c>
      <c r="E838" s="212" t="s">
        <v>20</v>
      </c>
      <c r="F838" s="213" t="s">
        <v>1087</v>
      </c>
      <c r="G838" s="211"/>
      <c r="H838" s="214">
        <v>11.4</v>
      </c>
      <c r="I838" s="215"/>
      <c r="J838" s="211"/>
      <c r="K838" s="211"/>
      <c r="L838" s="216"/>
      <c r="M838" s="217"/>
      <c r="N838" s="218"/>
      <c r="O838" s="218"/>
      <c r="P838" s="218"/>
      <c r="Q838" s="218"/>
      <c r="R838" s="218"/>
      <c r="S838" s="218"/>
      <c r="T838" s="219"/>
      <c r="AT838" s="220" t="s">
        <v>224</v>
      </c>
      <c r="AU838" s="220" t="s">
        <v>81</v>
      </c>
      <c r="AV838" s="12" t="s">
        <v>81</v>
      </c>
      <c r="AW838" s="12" t="s">
        <v>37</v>
      </c>
      <c r="AX838" s="12" t="s">
        <v>73</v>
      </c>
      <c r="AY838" s="220" t="s">
        <v>214</v>
      </c>
    </row>
    <row r="839" spans="2:65" s="12" customFormat="1" x14ac:dyDescent="0.3">
      <c r="B839" s="210"/>
      <c r="C839" s="211"/>
      <c r="D839" s="197" t="s">
        <v>224</v>
      </c>
      <c r="E839" s="212" t="s">
        <v>20</v>
      </c>
      <c r="F839" s="213" t="s">
        <v>1088</v>
      </c>
      <c r="G839" s="211"/>
      <c r="H839" s="214">
        <v>19.600000000000001</v>
      </c>
      <c r="I839" s="215"/>
      <c r="J839" s="211"/>
      <c r="K839" s="211"/>
      <c r="L839" s="216"/>
      <c r="M839" s="217"/>
      <c r="N839" s="218"/>
      <c r="O839" s="218"/>
      <c r="P839" s="218"/>
      <c r="Q839" s="218"/>
      <c r="R839" s="218"/>
      <c r="S839" s="218"/>
      <c r="T839" s="219"/>
      <c r="AT839" s="220" t="s">
        <v>224</v>
      </c>
      <c r="AU839" s="220" t="s">
        <v>81</v>
      </c>
      <c r="AV839" s="12" t="s">
        <v>81</v>
      </c>
      <c r="AW839" s="12" t="s">
        <v>37</v>
      </c>
      <c r="AX839" s="12" t="s">
        <v>73</v>
      </c>
      <c r="AY839" s="220" t="s">
        <v>214</v>
      </c>
    </row>
    <row r="840" spans="2:65" s="13" customFormat="1" x14ac:dyDescent="0.3">
      <c r="B840" s="221"/>
      <c r="C840" s="222"/>
      <c r="D840" s="223" t="s">
        <v>224</v>
      </c>
      <c r="E840" s="224" t="s">
        <v>20</v>
      </c>
      <c r="F840" s="225" t="s">
        <v>228</v>
      </c>
      <c r="G840" s="222"/>
      <c r="H840" s="226">
        <v>111.92</v>
      </c>
      <c r="I840" s="227"/>
      <c r="J840" s="222"/>
      <c r="K840" s="222"/>
      <c r="L840" s="228"/>
      <c r="M840" s="229"/>
      <c r="N840" s="230"/>
      <c r="O840" s="230"/>
      <c r="P840" s="230"/>
      <c r="Q840" s="230"/>
      <c r="R840" s="230"/>
      <c r="S840" s="230"/>
      <c r="T840" s="231"/>
      <c r="AT840" s="232" t="s">
        <v>224</v>
      </c>
      <c r="AU840" s="232" t="s">
        <v>81</v>
      </c>
      <c r="AV840" s="13" t="s">
        <v>220</v>
      </c>
      <c r="AW840" s="13" t="s">
        <v>37</v>
      </c>
      <c r="AX840" s="13" t="s">
        <v>22</v>
      </c>
      <c r="AY840" s="232" t="s">
        <v>214</v>
      </c>
    </row>
    <row r="841" spans="2:65" s="1" customFormat="1" ht="22.5" customHeight="1" x14ac:dyDescent="0.3">
      <c r="B841" s="35"/>
      <c r="C841" s="185" t="s">
        <v>1089</v>
      </c>
      <c r="D841" s="185" t="s">
        <v>216</v>
      </c>
      <c r="E841" s="186" t="s">
        <v>1090</v>
      </c>
      <c r="F841" s="187" t="s">
        <v>1091</v>
      </c>
      <c r="G841" s="188" t="s">
        <v>833</v>
      </c>
      <c r="H841" s="261"/>
      <c r="I841" s="190"/>
      <c r="J841" s="191">
        <f>ROUND(I841*H841,2)</f>
        <v>0</v>
      </c>
      <c r="K841" s="187" t="s">
        <v>219</v>
      </c>
      <c r="L841" s="55"/>
      <c r="M841" s="192" t="s">
        <v>20</v>
      </c>
      <c r="N841" s="193" t="s">
        <v>44</v>
      </c>
      <c r="O841" s="36"/>
      <c r="P841" s="194">
        <f>O841*H841</f>
        <v>0</v>
      </c>
      <c r="Q841" s="194">
        <v>0</v>
      </c>
      <c r="R841" s="194">
        <f>Q841*H841</f>
        <v>0</v>
      </c>
      <c r="S841" s="194">
        <v>0</v>
      </c>
      <c r="T841" s="195">
        <f>S841*H841</f>
        <v>0</v>
      </c>
      <c r="AR841" s="18" t="s">
        <v>303</v>
      </c>
      <c r="AT841" s="18" t="s">
        <v>216</v>
      </c>
      <c r="AU841" s="18" t="s">
        <v>81</v>
      </c>
      <c r="AY841" s="18" t="s">
        <v>214</v>
      </c>
      <c r="BE841" s="196">
        <f>IF(N841="základní",J841,0)</f>
        <v>0</v>
      </c>
      <c r="BF841" s="196">
        <f>IF(N841="snížená",J841,0)</f>
        <v>0</v>
      </c>
      <c r="BG841" s="196">
        <f>IF(N841="zákl. přenesená",J841,0)</f>
        <v>0</v>
      </c>
      <c r="BH841" s="196">
        <f>IF(N841="sníž. přenesená",J841,0)</f>
        <v>0</v>
      </c>
      <c r="BI841" s="196">
        <f>IF(N841="nulová",J841,0)</f>
        <v>0</v>
      </c>
      <c r="BJ841" s="18" t="s">
        <v>22</v>
      </c>
      <c r="BK841" s="196">
        <f>ROUND(I841*H841,2)</f>
        <v>0</v>
      </c>
      <c r="BL841" s="18" t="s">
        <v>303</v>
      </c>
      <c r="BM841" s="18" t="s">
        <v>1092</v>
      </c>
    </row>
    <row r="842" spans="2:65" s="1" customFormat="1" ht="24" x14ac:dyDescent="0.3">
      <c r="B842" s="35"/>
      <c r="C842" s="57"/>
      <c r="D842" s="197" t="s">
        <v>222</v>
      </c>
      <c r="E842" s="57"/>
      <c r="F842" s="198" t="s">
        <v>1093</v>
      </c>
      <c r="G842" s="57"/>
      <c r="H842" s="57"/>
      <c r="I842" s="155"/>
      <c r="J842" s="57"/>
      <c r="K842" s="57"/>
      <c r="L842" s="55"/>
      <c r="M842" s="72"/>
      <c r="N842" s="36"/>
      <c r="O842" s="36"/>
      <c r="P842" s="36"/>
      <c r="Q842" s="36"/>
      <c r="R842" s="36"/>
      <c r="S842" s="36"/>
      <c r="T842" s="73"/>
      <c r="AT842" s="18" t="s">
        <v>222</v>
      </c>
      <c r="AU842" s="18" t="s">
        <v>81</v>
      </c>
    </row>
    <row r="843" spans="2:65" s="10" customFormat="1" ht="29.85" customHeight="1" x14ac:dyDescent="0.35">
      <c r="B843" s="168"/>
      <c r="C843" s="169"/>
      <c r="D843" s="182" t="s">
        <v>72</v>
      </c>
      <c r="E843" s="183" t="s">
        <v>1094</v>
      </c>
      <c r="F843" s="183" t="s">
        <v>1095</v>
      </c>
      <c r="G843" s="169"/>
      <c r="H843" s="169"/>
      <c r="I843" s="172"/>
      <c r="J843" s="184">
        <f>BK843</f>
        <v>0</v>
      </c>
      <c r="K843" s="169"/>
      <c r="L843" s="174"/>
      <c r="M843" s="175"/>
      <c r="N843" s="176"/>
      <c r="O843" s="176"/>
      <c r="P843" s="177">
        <f>SUM(P844:P886)</f>
        <v>0</v>
      </c>
      <c r="Q843" s="176"/>
      <c r="R843" s="177">
        <f>SUM(R844:R886)</f>
        <v>7.2816893399999998</v>
      </c>
      <c r="S843" s="176"/>
      <c r="T843" s="178">
        <f>SUM(T844:T886)</f>
        <v>0</v>
      </c>
      <c r="AR843" s="179" t="s">
        <v>81</v>
      </c>
      <c r="AT843" s="180" t="s">
        <v>72</v>
      </c>
      <c r="AU843" s="180" t="s">
        <v>22</v>
      </c>
      <c r="AY843" s="179" t="s">
        <v>214</v>
      </c>
      <c r="BK843" s="181">
        <f>SUM(BK844:BK886)</f>
        <v>0</v>
      </c>
    </row>
    <row r="844" spans="2:65" s="1" customFormat="1" ht="22.5" customHeight="1" x14ac:dyDescent="0.3">
      <c r="B844" s="35"/>
      <c r="C844" s="185" t="s">
        <v>1096</v>
      </c>
      <c r="D844" s="185" t="s">
        <v>216</v>
      </c>
      <c r="E844" s="186" t="s">
        <v>1097</v>
      </c>
      <c r="F844" s="187" t="s">
        <v>1098</v>
      </c>
      <c r="G844" s="188" t="s">
        <v>150</v>
      </c>
      <c r="H844" s="189">
        <v>116.88800000000001</v>
      </c>
      <c r="I844" s="190"/>
      <c r="J844" s="191">
        <f>ROUND(I844*H844,2)</f>
        <v>0</v>
      </c>
      <c r="K844" s="187" t="s">
        <v>219</v>
      </c>
      <c r="L844" s="55"/>
      <c r="M844" s="192" t="s">
        <v>20</v>
      </c>
      <c r="N844" s="193" t="s">
        <v>44</v>
      </c>
      <c r="O844" s="36"/>
      <c r="P844" s="194">
        <f>O844*H844</f>
        <v>0</v>
      </c>
      <c r="Q844" s="194">
        <v>3.8E-3</v>
      </c>
      <c r="R844" s="194">
        <f>Q844*H844</f>
        <v>0.44417440000000002</v>
      </c>
      <c r="S844" s="194">
        <v>0</v>
      </c>
      <c r="T844" s="195">
        <f>S844*H844</f>
        <v>0</v>
      </c>
      <c r="AR844" s="18" t="s">
        <v>303</v>
      </c>
      <c r="AT844" s="18" t="s">
        <v>216</v>
      </c>
      <c r="AU844" s="18" t="s">
        <v>81</v>
      </c>
      <c r="AY844" s="18" t="s">
        <v>214</v>
      </c>
      <c r="BE844" s="196">
        <f>IF(N844="základní",J844,0)</f>
        <v>0</v>
      </c>
      <c r="BF844" s="196">
        <f>IF(N844="snížená",J844,0)</f>
        <v>0</v>
      </c>
      <c r="BG844" s="196">
        <f>IF(N844="zákl. přenesená",J844,0)</f>
        <v>0</v>
      </c>
      <c r="BH844" s="196">
        <f>IF(N844="sníž. přenesená",J844,0)</f>
        <v>0</v>
      </c>
      <c r="BI844" s="196">
        <f>IF(N844="nulová",J844,0)</f>
        <v>0</v>
      </c>
      <c r="BJ844" s="18" t="s">
        <v>22</v>
      </c>
      <c r="BK844" s="196">
        <f>ROUND(I844*H844,2)</f>
        <v>0</v>
      </c>
      <c r="BL844" s="18" t="s">
        <v>303</v>
      </c>
      <c r="BM844" s="18" t="s">
        <v>1099</v>
      </c>
    </row>
    <row r="845" spans="2:65" s="1" customFormat="1" ht="36" x14ac:dyDescent="0.3">
      <c r="B845" s="35"/>
      <c r="C845" s="57"/>
      <c r="D845" s="197" t="s">
        <v>222</v>
      </c>
      <c r="E845" s="57"/>
      <c r="F845" s="198" t="s">
        <v>1100</v>
      </c>
      <c r="G845" s="57"/>
      <c r="H845" s="57"/>
      <c r="I845" s="155"/>
      <c r="J845" s="57"/>
      <c r="K845" s="57"/>
      <c r="L845" s="55"/>
      <c r="M845" s="72"/>
      <c r="N845" s="36"/>
      <c r="O845" s="36"/>
      <c r="P845" s="36"/>
      <c r="Q845" s="36"/>
      <c r="R845" s="36"/>
      <c r="S845" s="36"/>
      <c r="T845" s="73"/>
      <c r="AT845" s="18" t="s">
        <v>222</v>
      </c>
      <c r="AU845" s="18" t="s">
        <v>81</v>
      </c>
    </row>
    <row r="846" spans="2:65" s="11" customFormat="1" x14ac:dyDescent="0.3">
      <c r="B846" s="199"/>
      <c r="C846" s="200"/>
      <c r="D846" s="197" t="s">
        <v>224</v>
      </c>
      <c r="E846" s="201" t="s">
        <v>20</v>
      </c>
      <c r="F846" s="202" t="s">
        <v>253</v>
      </c>
      <c r="G846" s="200"/>
      <c r="H846" s="203" t="s">
        <v>20</v>
      </c>
      <c r="I846" s="204"/>
      <c r="J846" s="200"/>
      <c r="K846" s="200"/>
      <c r="L846" s="205"/>
      <c r="M846" s="206"/>
      <c r="N846" s="207"/>
      <c r="O846" s="207"/>
      <c r="P846" s="207"/>
      <c r="Q846" s="207"/>
      <c r="R846" s="207"/>
      <c r="S846" s="207"/>
      <c r="T846" s="208"/>
      <c r="AT846" s="209" t="s">
        <v>224</v>
      </c>
      <c r="AU846" s="209" t="s">
        <v>81</v>
      </c>
      <c r="AV846" s="11" t="s">
        <v>22</v>
      </c>
      <c r="AW846" s="11" t="s">
        <v>37</v>
      </c>
      <c r="AX846" s="11" t="s">
        <v>73</v>
      </c>
      <c r="AY846" s="209" t="s">
        <v>214</v>
      </c>
    </row>
    <row r="847" spans="2:65" s="12" customFormat="1" x14ac:dyDescent="0.3">
      <c r="B847" s="210"/>
      <c r="C847" s="211"/>
      <c r="D847" s="197" t="s">
        <v>224</v>
      </c>
      <c r="E847" s="212" t="s">
        <v>20</v>
      </c>
      <c r="F847" s="213" t="s">
        <v>1101</v>
      </c>
      <c r="G847" s="211"/>
      <c r="H847" s="214">
        <v>38.963000000000001</v>
      </c>
      <c r="I847" s="215"/>
      <c r="J847" s="211"/>
      <c r="K847" s="211"/>
      <c r="L847" s="216"/>
      <c r="M847" s="217"/>
      <c r="N847" s="218"/>
      <c r="O847" s="218"/>
      <c r="P847" s="218"/>
      <c r="Q847" s="218"/>
      <c r="R847" s="218"/>
      <c r="S847" s="218"/>
      <c r="T847" s="219"/>
      <c r="AT847" s="220" t="s">
        <v>224</v>
      </c>
      <c r="AU847" s="220" t="s">
        <v>81</v>
      </c>
      <c r="AV847" s="12" t="s">
        <v>81</v>
      </c>
      <c r="AW847" s="12" t="s">
        <v>37</v>
      </c>
      <c r="AX847" s="12" t="s">
        <v>73</v>
      </c>
      <c r="AY847" s="220" t="s">
        <v>214</v>
      </c>
    </row>
    <row r="848" spans="2:65" s="12" customFormat="1" x14ac:dyDescent="0.3">
      <c r="B848" s="210"/>
      <c r="C848" s="211"/>
      <c r="D848" s="197" t="s">
        <v>224</v>
      </c>
      <c r="E848" s="212" t="s">
        <v>20</v>
      </c>
      <c r="F848" s="213" t="s">
        <v>1102</v>
      </c>
      <c r="G848" s="211"/>
      <c r="H848" s="214">
        <v>77.924999999999997</v>
      </c>
      <c r="I848" s="215"/>
      <c r="J848" s="211"/>
      <c r="K848" s="211"/>
      <c r="L848" s="216"/>
      <c r="M848" s="217"/>
      <c r="N848" s="218"/>
      <c r="O848" s="218"/>
      <c r="P848" s="218"/>
      <c r="Q848" s="218"/>
      <c r="R848" s="218"/>
      <c r="S848" s="218"/>
      <c r="T848" s="219"/>
      <c r="AT848" s="220" t="s">
        <v>224</v>
      </c>
      <c r="AU848" s="220" t="s">
        <v>81</v>
      </c>
      <c r="AV848" s="12" t="s">
        <v>81</v>
      </c>
      <c r="AW848" s="12" t="s">
        <v>37</v>
      </c>
      <c r="AX848" s="12" t="s">
        <v>73</v>
      </c>
      <c r="AY848" s="220" t="s">
        <v>214</v>
      </c>
    </row>
    <row r="849" spans="2:65" s="13" customFormat="1" x14ac:dyDescent="0.3">
      <c r="B849" s="221"/>
      <c r="C849" s="222"/>
      <c r="D849" s="223" t="s">
        <v>224</v>
      </c>
      <c r="E849" s="224" t="s">
        <v>139</v>
      </c>
      <c r="F849" s="225" t="s">
        <v>228</v>
      </c>
      <c r="G849" s="222"/>
      <c r="H849" s="226">
        <v>116.88800000000001</v>
      </c>
      <c r="I849" s="227"/>
      <c r="J849" s="222"/>
      <c r="K849" s="222"/>
      <c r="L849" s="228"/>
      <c r="M849" s="229"/>
      <c r="N849" s="230"/>
      <c r="O849" s="230"/>
      <c r="P849" s="230"/>
      <c r="Q849" s="230"/>
      <c r="R849" s="230"/>
      <c r="S849" s="230"/>
      <c r="T849" s="231"/>
      <c r="AT849" s="232" t="s">
        <v>224</v>
      </c>
      <c r="AU849" s="232" t="s">
        <v>81</v>
      </c>
      <c r="AV849" s="13" t="s">
        <v>220</v>
      </c>
      <c r="AW849" s="13" t="s">
        <v>37</v>
      </c>
      <c r="AX849" s="13" t="s">
        <v>22</v>
      </c>
      <c r="AY849" s="232" t="s">
        <v>214</v>
      </c>
    </row>
    <row r="850" spans="2:65" s="1" customFormat="1" ht="22.5" customHeight="1" x14ac:dyDescent="0.3">
      <c r="B850" s="35"/>
      <c r="C850" s="249" t="s">
        <v>1103</v>
      </c>
      <c r="D850" s="249" t="s">
        <v>413</v>
      </c>
      <c r="E850" s="250" t="s">
        <v>1104</v>
      </c>
      <c r="F850" s="251" t="s">
        <v>1105</v>
      </c>
      <c r="G850" s="252" t="s">
        <v>150</v>
      </c>
      <c r="H850" s="253">
        <v>17.533000000000001</v>
      </c>
      <c r="I850" s="254"/>
      <c r="J850" s="255">
        <f>ROUND(I850*H850,2)</f>
        <v>0</v>
      </c>
      <c r="K850" s="251" t="s">
        <v>219</v>
      </c>
      <c r="L850" s="256"/>
      <c r="M850" s="257" t="s">
        <v>20</v>
      </c>
      <c r="N850" s="258" t="s">
        <v>44</v>
      </c>
      <c r="O850" s="36"/>
      <c r="P850" s="194">
        <f>O850*H850</f>
        <v>0</v>
      </c>
      <c r="Q850" s="194">
        <v>2.9000000000000001E-2</v>
      </c>
      <c r="R850" s="194">
        <f>Q850*H850</f>
        <v>0.50845700000000005</v>
      </c>
      <c r="S850" s="194">
        <v>0</v>
      </c>
      <c r="T850" s="195">
        <f>S850*H850</f>
        <v>0</v>
      </c>
      <c r="AR850" s="18" t="s">
        <v>412</v>
      </c>
      <c r="AT850" s="18" t="s">
        <v>413</v>
      </c>
      <c r="AU850" s="18" t="s">
        <v>81</v>
      </c>
      <c r="AY850" s="18" t="s">
        <v>214</v>
      </c>
      <c r="BE850" s="196">
        <f>IF(N850="základní",J850,0)</f>
        <v>0</v>
      </c>
      <c r="BF850" s="196">
        <f>IF(N850="snížená",J850,0)</f>
        <v>0</v>
      </c>
      <c r="BG850" s="196">
        <f>IF(N850="zákl. přenesená",J850,0)</f>
        <v>0</v>
      </c>
      <c r="BH850" s="196">
        <f>IF(N850="sníž. přenesená",J850,0)</f>
        <v>0</v>
      </c>
      <c r="BI850" s="196">
        <f>IF(N850="nulová",J850,0)</f>
        <v>0</v>
      </c>
      <c r="BJ850" s="18" t="s">
        <v>22</v>
      </c>
      <c r="BK850" s="196">
        <f>ROUND(I850*H850,2)</f>
        <v>0</v>
      </c>
      <c r="BL850" s="18" t="s">
        <v>303</v>
      </c>
      <c r="BM850" s="18" t="s">
        <v>1106</v>
      </c>
    </row>
    <row r="851" spans="2:65" s="1" customFormat="1" x14ac:dyDescent="0.3">
      <c r="B851" s="35"/>
      <c r="C851" s="57"/>
      <c r="D851" s="197" t="s">
        <v>222</v>
      </c>
      <c r="E851" s="57"/>
      <c r="F851" s="198" t="s">
        <v>1105</v>
      </c>
      <c r="G851" s="57"/>
      <c r="H851" s="57"/>
      <c r="I851" s="155"/>
      <c r="J851" s="57"/>
      <c r="K851" s="57"/>
      <c r="L851" s="55"/>
      <c r="M851" s="72"/>
      <c r="N851" s="36"/>
      <c r="O851" s="36"/>
      <c r="P851" s="36"/>
      <c r="Q851" s="36"/>
      <c r="R851" s="36"/>
      <c r="S851" s="36"/>
      <c r="T851" s="73"/>
      <c r="AT851" s="18" t="s">
        <v>222</v>
      </c>
      <c r="AU851" s="18" t="s">
        <v>81</v>
      </c>
    </row>
    <row r="852" spans="2:65" s="12" customFormat="1" x14ac:dyDescent="0.3">
      <c r="B852" s="210"/>
      <c r="C852" s="211"/>
      <c r="D852" s="197" t="s">
        <v>224</v>
      </c>
      <c r="E852" s="212" t="s">
        <v>20</v>
      </c>
      <c r="F852" s="213" t="s">
        <v>1107</v>
      </c>
      <c r="G852" s="211"/>
      <c r="H852" s="214">
        <v>17.533000000000001</v>
      </c>
      <c r="I852" s="215"/>
      <c r="J852" s="211"/>
      <c r="K852" s="211"/>
      <c r="L852" s="216"/>
      <c r="M852" s="217"/>
      <c r="N852" s="218"/>
      <c r="O852" s="218"/>
      <c r="P852" s="218"/>
      <c r="Q852" s="218"/>
      <c r="R852" s="218"/>
      <c r="S852" s="218"/>
      <c r="T852" s="219"/>
      <c r="AT852" s="220" t="s">
        <v>224</v>
      </c>
      <c r="AU852" s="220" t="s">
        <v>81</v>
      </c>
      <c r="AV852" s="12" t="s">
        <v>81</v>
      </c>
      <c r="AW852" s="12" t="s">
        <v>37</v>
      </c>
      <c r="AX852" s="12" t="s">
        <v>73</v>
      </c>
      <c r="AY852" s="220" t="s">
        <v>214</v>
      </c>
    </row>
    <row r="853" spans="2:65" s="13" customFormat="1" x14ac:dyDescent="0.3">
      <c r="B853" s="221"/>
      <c r="C853" s="222"/>
      <c r="D853" s="223" t="s">
        <v>224</v>
      </c>
      <c r="E853" s="224" t="s">
        <v>20</v>
      </c>
      <c r="F853" s="225" t="s">
        <v>228</v>
      </c>
      <c r="G853" s="222"/>
      <c r="H853" s="226">
        <v>17.533000000000001</v>
      </c>
      <c r="I853" s="227"/>
      <c r="J853" s="222"/>
      <c r="K853" s="222"/>
      <c r="L853" s="228"/>
      <c r="M853" s="229"/>
      <c r="N853" s="230"/>
      <c r="O853" s="230"/>
      <c r="P853" s="230"/>
      <c r="Q853" s="230"/>
      <c r="R853" s="230"/>
      <c r="S853" s="230"/>
      <c r="T853" s="231"/>
      <c r="AT853" s="232" t="s">
        <v>224</v>
      </c>
      <c r="AU853" s="232" t="s">
        <v>81</v>
      </c>
      <c r="AV853" s="13" t="s">
        <v>220</v>
      </c>
      <c r="AW853" s="13" t="s">
        <v>37</v>
      </c>
      <c r="AX853" s="13" t="s">
        <v>22</v>
      </c>
      <c r="AY853" s="232" t="s">
        <v>214</v>
      </c>
    </row>
    <row r="854" spans="2:65" s="1" customFormat="1" ht="22.5" customHeight="1" x14ac:dyDescent="0.3">
      <c r="B854" s="35"/>
      <c r="C854" s="185" t="s">
        <v>1108</v>
      </c>
      <c r="D854" s="185" t="s">
        <v>216</v>
      </c>
      <c r="E854" s="186" t="s">
        <v>1109</v>
      </c>
      <c r="F854" s="187" t="s">
        <v>1110</v>
      </c>
      <c r="G854" s="188" t="s">
        <v>150</v>
      </c>
      <c r="H854" s="189">
        <v>116.88800000000001</v>
      </c>
      <c r="I854" s="190"/>
      <c r="J854" s="191">
        <f>ROUND(I854*H854,2)</f>
        <v>0</v>
      </c>
      <c r="K854" s="187" t="s">
        <v>219</v>
      </c>
      <c r="L854" s="55"/>
      <c r="M854" s="192" t="s">
        <v>20</v>
      </c>
      <c r="N854" s="193" t="s">
        <v>44</v>
      </c>
      <c r="O854" s="36"/>
      <c r="P854" s="194">
        <f>O854*H854</f>
        <v>0</v>
      </c>
      <c r="Q854" s="194">
        <v>2.3800000000000002E-3</v>
      </c>
      <c r="R854" s="194">
        <f>Q854*H854</f>
        <v>0.27819344000000001</v>
      </c>
      <c r="S854" s="194">
        <v>0</v>
      </c>
      <c r="T854" s="195">
        <f>S854*H854</f>
        <v>0</v>
      </c>
      <c r="AR854" s="18" t="s">
        <v>303</v>
      </c>
      <c r="AT854" s="18" t="s">
        <v>216</v>
      </c>
      <c r="AU854" s="18" t="s">
        <v>81</v>
      </c>
      <c r="AY854" s="18" t="s">
        <v>214</v>
      </c>
      <c r="BE854" s="196">
        <f>IF(N854="základní",J854,0)</f>
        <v>0</v>
      </c>
      <c r="BF854" s="196">
        <f>IF(N854="snížená",J854,0)</f>
        <v>0</v>
      </c>
      <c r="BG854" s="196">
        <f>IF(N854="zákl. přenesená",J854,0)</f>
        <v>0</v>
      </c>
      <c r="BH854" s="196">
        <f>IF(N854="sníž. přenesená",J854,0)</f>
        <v>0</v>
      </c>
      <c r="BI854" s="196">
        <f>IF(N854="nulová",J854,0)</f>
        <v>0</v>
      </c>
      <c r="BJ854" s="18" t="s">
        <v>22</v>
      </c>
      <c r="BK854" s="196">
        <f>ROUND(I854*H854,2)</f>
        <v>0</v>
      </c>
      <c r="BL854" s="18" t="s">
        <v>303</v>
      </c>
      <c r="BM854" s="18" t="s">
        <v>1111</v>
      </c>
    </row>
    <row r="855" spans="2:65" s="1" customFormat="1" ht="36" x14ac:dyDescent="0.3">
      <c r="B855" s="35"/>
      <c r="C855" s="57"/>
      <c r="D855" s="197" t="s">
        <v>222</v>
      </c>
      <c r="E855" s="57"/>
      <c r="F855" s="198" t="s">
        <v>1112</v>
      </c>
      <c r="G855" s="57"/>
      <c r="H855" s="57"/>
      <c r="I855" s="155"/>
      <c r="J855" s="57"/>
      <c r="K855" s="57"/>
      <c r="L855" s="55"/>
      <c r="M855" s="72"/>
      <c r="N855" s="36"/>
      <c r="O855" s="36"/>
      <c r="P855" s="36"/>
      <c r="Q855" s="36"/>
      <c r="R855" s="36"/>
      <c r="S855" s="36"/>
      <c r="T855" s="73"/>
      <c r="AT855" s="18" t="s">
        <v>222</v>
      </c>
      <c r="AU855" s="18" t="s">
        <v>81</v>
      </c>
    </row>
    <row r="856" spans="2:65" s="12" customFormat="1" x14ac:dyDescent="0.3">
      <c r="B856" s="210"/>
      <c r="C856" s="211"/>
      <c r="D856" s="197" t="s">
        <v>224</v>
      </c>
      <c r="E856" s="212" t="s">
        <v>20</v>
      </c>
      <c r="F856" s="213" t="s">
        <v>139</v>
      </c>
      <c r="G856" s="211"/>
      <c r="H856" s="214">
        <v>116.88800000000001</v>
      </c>
      <c r="I856" s="215"/>
      <c r="J856" s="211"/>
      <c r="K856" s="211"/>
      <c r="L856" s="216"/>
      <c r="M856" s="217"/>
      <c r="N856" s="218"/>
      <c r="O856" s="218"/>
      <c r="P856" s="218"/>
      <c r="Q856" s="218"/>
      <c r="R856" s="218"/>
      <c r="S856" s="218"/>
      <c r="T856" s="219"/>
      <c r="AT856" s="220" t="s">
        <v>224</v>
      </c>
      <c r="AU856" s="220" t="s">
        <v>81</v>
      </c>
      <c r="AV856" s="12" t="s">
        <v>81</v>
      </c>
      <c r="AW856" s="12" t="s">
        <v>37</v>
      </c>
      <c r="AX856" s="12" t="s">
        <v>73</v>
      </c>
      <c r="AY856" s="220" t="s">
        <v>214</v>
      </c>
    </row>
    <row r="857" spans="2:65" s="13" customFormat="1" x14ac:dyDescent="0.3">
      <c r="B857" s="221"/>
      <c r="C857" s="222"/>
      <c r="D857" s="223" t="s">
        <v>224</v>
      </c>
      <c r="E857" s="224" t="s">
        <v>20</v>
      </c>
      <c r="F857" s="225" t="s">
        <v>228</v>
      </c>
      <c r="G857" s="222"/>
      <c r="H857" s="226">
        <v>116.88800000000001</v>
      </c>
      <c r="I857" s="227"/>
      <c r="J857" s="222"/>
      <c r="K857" s="222"/>
      <c r="L857" s="228"/>
      <c r="M857" s="229"/>
      <c r="N857" s="230"/>
      <c r="O857" s="230"/>
      <c r="P857" s="230"/>
      <c r="Q857" s="230"/>
      <c r="R857" s="230"/>
      <c r="S857" s="230"/>
      <c r="T857" s="231"/>
      <c r="AT857" s="232" t="s">
        <v>224</v>
      </c>
      <c r="AU857" s="232" t="s">
        <v>81</v>
      </c>
      <c r="AV857" s="13" t="s">
        <v>220</v>
      </c>
      <c r="AW857" s="13" t="s">
        <v>37</v>
      </c>
      <c r="AX857" s="13" t="s">
        <v>22</v>
      </c>
      <c r="AY857" s="232" t="s">
        <v>214</v>
      </c>
    </row>
    <row r="858" spans="2:65" s="1" customFormat="1" ht="22.5" customHeight="1" x14ac:dyDescent="0.3">
      <c r="B858" s="35"/>
      <c r="C858" s="249" t="s">
        <v>1113</v>
      </c>
      <c r="D858" s="249" t="s">
        <v>413</v>
      </c>
      <c r="E858" s="250" t="s">
        <v>1114</v>
      </c>
      <c r="F858" s="251" t="s">
        <v>1115</v>
      </c>
      <c r="G858" s="252" t="s">
        <v>150</v>
      </c>
      <c r="H858" s="253">
        <v>17.533000000000001</v>
      </c>
      <c r="I858" s="254"/>
      <c r="J858" s="255">
        <f>ROUND(I858*H858,2)</f>
        <v>0</v>
      </c>
      <c r="K858" s="251" t="s">
        <v>219</v>
      </c>
      <c r="L858" s="256"/>
      <c r="M858" s="257" t="s">
        <v>20</v>
      </c>
      <c r="N858" s="258" t="s">
        <v>44</v>
      </c>
      <c r="O858" s="36"/>
      <c r="P858" s="194">
        <f>O858*H858</f>
        <v>0</v>
      </c>
      <c r="Q858" s="194">
        <v>1.4E-2</v>
      </c>
      <c r="R858" s="194">
        <f>Q858*H858</f>
        <v>0.24546200000000001</v>
      </c>
      <c r="S858" s="194">
        <v>0</v>
      </c>
      <c r="T858" s="195">
        <f>S858*H858</f>
        <v>0</v>
      </c>
      <c r="AR858" s="18" t="s">
        <v>412</v>
      </c>
      <c r="AT858" s="18" t="s">
        <v>413</v>
      </c>
      <c r="AU858" s="18" t="s">
        <v>81</v>
      </c>
      <c r="AY858" s="18" t="s">
        <v>214</v>
      </c>
      <c r="BE858" s="196">
        <f>IF(N858="základní",J858,0)</f>
        <v>0</v>
      </c>
      <c r="BF858" s="196">
        <f>IF(N858="snížená",J858,0)</f>
        <v>0</v>
      </c>
      <c r="BG858" s="196">
        <f>IF(N858="zákl. přenesená",J858,0)</f>
        <v>0</v>
      </c>
      <c r="BH858" s="196">
        <f>IF(N858="sníž. přenesená",J858,0)</f>
        <v>0</v>
      </c>
      <c r="BI858" s="196">
        <f>IF(N858="nulová",J858,0)</f>
        <v>0</v>
      </c>
      <c r="BJ858" s="18" t="s">
        <v>22</v>
      </c>
      <c r="BK858" s="196">
        <f>ROUND(I858*H858,2)</f>
        <v>0</v>
      </c>
      <c r="BL858" s="18" t="s">
        <v>303</v>
      </c>
      <c r="BM858" s="18" t="s">
        <v>1116</v>
      </c>
    </row>
    <row r="859" spans="2:65" s="1" customFormat="1" x14ac:dyDescent="0.3">
      <c r="B859" s="35"/>
      <c r="C859" s="57"/>
      <c r="D859" s="197" t="s">
        <v>222</v>
      </c>
      <c r="E859" s="57"/>
      <c r="F859" s="198" t="s">
        <v>1115</v>
      </c>
      <c r="G859" s="57"/>
      <c r="H859" s="57"/>
      <c r="I859" s="155"/>
      <c r="J859" s="57"/>
      <c r="K859" s="57"/>
      <c r="L859" s="55"/>
      <c r="M859" s="72"/>
      <c r="N859" s="36"/>
      <c r="O859" s="36"/>
      <c r="P859" s="36"/>
      <c r="Q859" s="36"/>
      <c r="R859" s="36"/>
      <c r="S859" s="36"/>
      <c r="T859" s="73"/>
      <c r="AT859" s="18" t="s">
        <v>222</v>
      </c>
      <c r="AU859" s="18" t="s">
        <v>81</v>
      </c>
    </row>
    <row r="860" spans="2:65" s="12" customFormat="1" x14ac:dyDescent="0.3">
      <c r="B860" s="210"/>
      <c r="C860" s="211"/>
      <c r="D860" s="197" t="s">
        <v>224</v>
      </c>
      <c r="E860" s="212" t="s">
        <v>20</v>
      </c>
      <c r="F860" s="213" t="s">
        <v>1107</v>
      </c>
      <c r="G860" s="211"/>
      <c r="H860" s="214">
        <v>17.533000000000001</v>
      </c>
      <c r="I860" s="215"/>
      <c r="J860" s="211"/>
      <c r="K860" s="211"/>
      <c r="L860" s="216"/>
      <c r="M860" s="217"/>
      <c r="N860" s="218"/>
      <c r="O860" s="218"/>
      <c r="P860" s="218"/>
      <c r="Q860" s="218"/>
      <c r="R860" s="218"/>
      <c r="S860" s="218"/>
      <c r="T860" s="219"/>
      <c r="AT860" s="220" t="s">
        <v>224</v>
      </c>
      <c r="AU860" s="220" t="s">
        <v>81</v>
      </c>
      <c r="AV860" s="12" t="s">
        <v>81</v>
      </c>
      <c r="AW860" s="12" t="s">
        <v>37</v>
      </c>
      <c r="AX860" s="12" t="s">
        <v>73</v>
      </c>
      <c r="AY860" s="220" t="s">
        <v>214</v>
      </c>
    </row>
    <row r="861" spans="2:65" s="13" customFormat="1" x14ac:dyDescent="0.3">
      <c r="B861" s="221"/>
      <c r="C861" s="222"/>
      <c r="D861" s="223" t="s">
        <v>224</v>
      </c>
      <c r="E861" s="224" t="s">
        <v>20</v>
      </c>
      <c r="F861" s="225" t="s">
        <v>228</v>
      </c>
      <c r="G861" s="222"/>
      <c r="H861" s="226">
        <v>17.533000000000001</v>
      </c>
      <c r="I861" s="227"/>
      <c r="J861" s="222"/>
      <c r="K861" s="222"/>
      <c r="L861" s="228"/>
      <c r="M861" s="229"/>
      <c r="N861" s="230"/>
      <c r="O861" s="230"/>
      <c r="P861" s="230"/>
      <c r="Q861" s="230"/>
      <c r="R861" s="230"/>
      <c r="S861" s="230"/>
      <c r="T861" s="231"/>
      <c r="AT861" s="232" t="s">
        <v>224</v>
      </c>
      <c r="AU861" s="232" t="s">
        <v>81</v>
      </c>
      <c r="AV861" s="13" t="s">
        <v>220</v>
      </c>
      <c r="AW861" s="13" t="s">
        <v>37</v>
      </c>
      <c r="AX861" s="13" t="s">
        <v>22</v>
      </c>
      <c r="AY861" s="232" t="s">
        <v>214</v>
      </c>
    </row>
    <row r="862" spans="2:65" s="1" customFormat="1" ht="22.5" customHeight="1" x14ac:dyDescent="0.3">
      <c r="B862" s="35"/>
      <c r="C862" s="185" t="s">
        <v>1117</v>
      </c>
      <c r="D862" s="185" t="s">
        <v>216</v>
      </c>
      <c r="E862" s="186" t="s">
        <v>1118</v>
      </c>
      <c r="F862" s="187" t="s">
        <v>1119</v>
      </c>
      <c r="G862" s="188" t="s">
        <v>109</v>
      </c>
      <c r="H862" s="189">
        <v>168</v>
      </c>
      <c r="I862" s="190"/>
      <c r="J862" s="191">
        <f>ROUND(I862*H862,2)</f>
        <v>0</v>
      </c>
      <c r="K862" s="187" t="s">
        <v>219</v>
      </c>
      <c r="L862" s="55"/>
      <c r="M862" s="192" t="s">
        <v>20</v>
      </c>
      <c r="N862" s="193" t="s">
        <v>44</v>
      </c>
      <c r="O862" s="36"/>
      <c r="P862" s="194">
        <f>O862*H862</f>
        <v>0</v>
      </c>
      <c r="Q862" s="194">
        <v>9.4999999999999998E-3</v>
      </c>
      <c r="R862" s="194">
        <f>Q862*H862</f>
        <v>1.5959999999999999</v>
      </c>
      <c r="S862" s="194">
        <v>0</v>
      </c>
      <c r="T862" s="195">
        <f>S862*H862</f>
        <v>0</v>
      </c>
      <c r="AR862" s="18" t="s">
        <v>303</v>
      </c>
      <c r="AT862" s="18" t="s">
        <v>216</v>
      </c>
      <c r="AU862" s="18" t="s">
        <v>81</v>
      </c>
      <c r="AY862" s="18" t="s">
        <v>214</v>
      </c>
      <c r="BE862" s="196">
        <f>IF(N862="základní",J862,0)</f>
        <v>0</v>
      </c>
      <c r="BF862" s="196">
        <f>IF(N862="snížená",J862,0)</f>
        <v>0</v>
      </c>
      <c r="BG862" s="196">
        <f>IF(N862="zákl. přenesená",J862,0)</f>
        <v>0</v>
      </c>
      <c r="BH862" s="196">
        <f>IF(N862="sníž. přenesená",J862,0)</f>
        <v>0</v>
      </c>
      <c r="BI862" s="196">
        <f>IF(N862="nulová",J862,0)</f>
        <v>0</v>
      </c>
      <c r="BJ862" s="18" t="s">
        <v>22</v>
      </c>
      <c r="BK862" s="196">
        <f>ROUND(I862*H862,2)</f>
        <v>0</v>
      </c>
      <c r="BL862" s="18" t="s">
        <v>303</v>
      </c>
      <c r="BM862" s="18" t="s">
        <v>1120</v>
      </c>
    </row>
    <row r="863" spans="2:65" s="1" customFormat="1" ht="24" x14ac:dyDescent="0.3">
      <c r="B863" s="35"/>
      <c r="C863" s="57"/>
      <c r="D863" s="197" t="s">
        <v>222</v>
      </c>
      <c r="E863" s="57"/>
      <c r="F863" s="198" t="s">
        <v>1121</v>
      </c>
      <c r="G863" s="57"/>
      <c r="H863" s="57"/>
      <c r="I863" s="155"/>
      <c r="J863" s="57"/>
      <c r="K863" s="57"/>
      <c r="L863" s="55"/>
      <c r="M863" s="72"/>
      <c r="N863" s="36"/>
      <c r="O863" s="36"/>
      <c r="P863" s="36"/>
      <c r="Q863" s="36"/>
      <c r="R863" s="36"/>
      <c r="S863" s="36"/>
      <c r="T863" s="73"/>
      <c r="AT863" s="18" t="s">
        <v>222</v>
      </c>
      <c r="AU863" s="18" t="s">
        <v>81</v>
      </c>
    </row>
    <row r="864" spans="2:65" s="11" customFormat="1" x14ac:dyDescent="0.3">
      <c r="B864" s="199"/>
      <c r="C864" s="200"/>
      <c r="D864" s="197" t="s">
        <v>224</v>
      </c>
      <c r="E864" s="201" t="s">
        <v>20</v>
      </c>
      <c r="F864" s="202" t="s">
        <v>623</v>
      </c>
      <c r="G864" s="200"/>
      <c r="H864" s="203" t="s">
        <v>20</v>
      </c>
      <c r="I864" s="204"/>
      <c r="J864" s="200"/>
      <c r="K864" s="200"/>
      <c r="L864" s="205"/>
      <c r="M864" s="206"/>
      <c r="N864" s="207"/>
      <c r="O864" s="207"/>
      <c r="P864" s="207"/>
      <c r="Q864" s="207"/>
      <c r="R864" s="207"/>
      <c r="S864" s="207"/>
      <c r="T864" s="208"/>
      <c r="AT864" s="209" t="s">
        <v>224</v>
      </c>
      <c r="AU864" s="209" t="s">
        <v>81</v>
      </c>
      <c r="AV864" s="11" t="s">
        <v>22</v>
      </c>
      <c r="AW864" s="11" t="s">
        <v>37</v>
      </c>
      <c r="AX864" s="11" t="s">
        <v>73</v>
      </c>
      <c r="AY864" s="209" t="s">
        <v>214</v>
      </c>
    </row>
    <row r="865" spans="2:65" s="12" customFormat="1" x14ac:dyDescent="0.3">
      <c r="B865" s="210"/>
      <c r="C865" s="211"/>
      <c r="D865" s="197" t="s">
        <v>224</v>
      </c>
      <c r="E865" s="212" t="s">
        <v>20</v>
      </c>
      <c r="F865" s="213" t="s">
        <v>735</v>
      </c>
      <c r="G865" s="211"/>
      <c r="H865" s="214">
        <v>168</v>
      </c>
      <c r="I865" s="215"/>
      <c r="J865" s="211"/>
      <c r="K865" s="211"/>
      <c r="L865" s="216"/>
      <c r="M865" s="217"/>
      <c r="N865" s="218"/>
      <c r="O865" s="218"/>
      <c r="P865" s="218"/>
      <c r="Q865" s="218"/>
      <c r="R865" s="218"/>
      <c r="S865" s="218"/>
      <c r="T865" s="219"/>
      <c r="AT865" s="220" t="s">
        <v>224</v>
      </c>
      <c r="AU865" s="220" t="s">
        <v>81</v>
      </c>
      <c r="AV865" s="12" t="s">
        <v>81</v>
      </c>
      <c r="AW865" s="12" t="s">
        <v>37</v>
      </c>
      <c r="AX865" s="12" t="s">
        <v>73</v>
      </c>
      <c r="AY865" s="220" t="s">
        <v>214</v>
      </c>
    </row>
    <row r="866" spans="2:65" s="13" customFormat="1" x14ac:dyDescent="0.3">
      <c r="B866" s="221"/>
      <c r="C866" s="222"/>
      <c r="D866" s="223" t="s">
        <v>224</v>
      </c>
      <c r="E866" s="224" t="s">
        <v>20</v>
      </c>
      <c r="F866" s="225" t="s">
        <v>228</v>
      </c>
      <c r="G866" s="222"/>
      <c r="H866" s="226">
        <v>168</v>
      </c>
      <c r="I866" s="227"/>
      <c r="J866" s="222"/>
      <c r="K866" s="222"/>
      <c r="L866" s="228"/>
      <c r="M866" s="229"/>
      <c r="N866" s="230"/>
      <c r="O866" s="230"/>
      <c r="P866" s="230"/>
      <c r="Q866" s="230"/>
      <c r="R866" s="230"/>
      <c r="S866" s="230"/>
      <c r="T866" s="231"/>
      <c r="AT866" s="232" t="s">
        <v>224</v>
      </c>
      <c r="AU866" s="232" t="s">
        <v>81</v>
      </c>
      <c r="AV866" s="13" t="s">
        <v>220</v>
      </c>
      <c r="AW866" s="13" t="s">
        <v>37</v>
      </c>
      <c r="AX866" s="13" t="s">
        <v>22</v>
      </c>
      <c r="AY866" s="232" t="s">
        <v>214</v>
      </c>
    </row>
    <row r="867" spans="2:65" s="1" customFormat="1" ht="22.5" customHeight="1" x14ac:dyDescent="0.3">
      <c r="B867" s="35"/>
      <c r="C867" s="249" t="s">
        <v>1122</v>
      </c>
      <c r="D867" s="249" t="s">
        <v>413</v>
      </c>
      <c r="E867" s="250" t="s">
        <v>1123</v>
      </c>
      <c r="F867" s="251" t="s">
        <v>1124</v>
      </c>
      <c r="G867" s="252" t="s">
        <v>109</v>
      </c>
      <c r="H867" s="253">
        <v>50.4</v>
      </c>
      <c r="I867" s="254"/>
      <c r="J867" s="255">
        <f>ROUND(I867*H867,2)</f>
        <v>0</v>
      </c>
      <c r="K867" s="251" t="s">
        <v>219</v>
      </c>
      <c r="L867" s="256"/>
      <c r="M867" s="257" t="s">
        <v>20</v>
      </c>
      <c r="N867" s="258" t="s">
        <v>44</v>
      </c>
      <c r="O867" s="36"/>
      <c r="P867" s="194">
        <f>O867*H867</f>
        <v>0</v>
      </c>
      <c r="Q867" s="194">
        <v>8.1000000000000003E-2</v>
      </c>
      <c r="R867" s="194">
        <f>Q867*H867</f>
        <v>4.0823999999999998</v>
      </c>
      <c r="S867" s="194">
        <v>0</v>
      </c>
      <c r="T867" s="195">
        <f>S867*H867</f>
        <v>0</v>
      </c>
      <c r="AR867" s="18" t="s">
        <v>412</v>
      </c>
      <c r="AT867" s="18" t="s">
        <v>413</v>
      </c>
      <c r="AU867" s="18" t="s">
        <v>81</v>
      </c>
      <c r="AY867" s="18" t="s">
        <v>214</v>
      </c>
      <c r="BE867" s="196">
        <f>IF(N867="základní",J867,0)</f>
        <v>0</v>
      </c>
      <c r="BF867" s="196">
        <f>IF(N867="snížená",J867,0)</f>
        <v>0</v>
      </c>
      <c r="BG867" s="196">
        <f>IF(N867="zákl. přenesená",J867,0)</f>
        <v>0</v>
      </c>
      <c r="BH867" s="196">
        <f>IF(N867="sníž. přenesená",J867,0)</f>
        <v>0</v>
      </c>
      <c r="BI867" s="196">
        <f>IF(N867="nulová",J867,0)</f>
        <v>0</v>
      </c>
      <c r="BJ867" s="18" t="s">
        <v>22</v>
      </c>
      <c r="BK867" s="196">
        <f>ROUND(I867*H867,2)</f>
        <v>0</v>
      </c>
      <c r="BL867" s="18" t="s">
        <v>303</v>
      </c>
      <c r="BM867" s="18" t="s">
        <v>1125</v>
      </c>
    </row>
    <row r="868" spans="2:65" s="1" customFormat="1" x14ac:dyDescent="0.3">
      <c r="B868" s="35"/>
      <c r="C868" s="57"/>
      <c r="D868" s="197" t="s">
        <v>222</v>
      </c>
      <c r="E868" s="57"/>
      <c r="F868" s="198" t="s">
        <v>1124</v>
      </c>
      <c r="G868" s="57"/>
      <c r="H868" s="57"/>
      <c r="I868" s="155"/>
      <c r="J868" s="57"/>
      <c r="K868" s="57"/>
      <c r="L868" s="55"/>
      <c r="M868" s="72"/>
      <c r="N868" s="36"/>
      <c r="O868" s="36"/>
      <c r="P868" s="36"/>
      <c r="Q868" s="36"/>
      <c r="R868" s="36"/>
      <c r="S868" s="36"/>
      <c r="T868" s="73"/>
      <c r="AT868" s="18" t="s">
        <v>222</v>
      </c>
      <c r="AU868" s="18" t="s">
        <v>81</v>
      </c>
    </row>
    <row r="869" spans="2:65" s="12" customFormat="1" x14ac:dyDescent="0.3">
      <c r="B869" s="210"/>
      <c r="C869" s="211"/>
      <c r="D869" s="197" t="s">
        <v>224</v>
      </c>
      <c r="E869" s="212" t="s">
        <v>20</v>
      </c>
      <c r="F869" s="213" t="s">
        <v>1126</v>
      </c>
      <c r="G869" s="211"/>
      <c r="H869" s="214">
        <v>48</v>
      </c>
      <c r="I869" s="215"/>
      <c r="J869" s="211"/>
      <c r="K869" s="211"/>
      <c r="L869" s="216"/>
      <c r="M869" s="217"/>
      <c r="N869" s="218"/>
      <c r="O869" s="218"/>
      <c r="P869" s="218"/>
      <c r="Q869" s="218"/>
      <c r="R869" s="218"/>
      <c r="S869" s="218"/>
      <c r="T869" s="219"/>
      <c r="AT869" s="220" t="s">
        <v>224</v>
      </c>
      <c r="AU869" s="220" t="s">
        <v>81</v>
      </c>
      <c r="AV869" s="12" t="s">
        <v>81</v>
      </c>
      <c r="AW869" s="12" t="s">
        <v>37</v>
      </c>
      <c r="AX869" s="12" t="s">
        <v>73</v>
      </c>
      <c r="AY869" s="220" t="s">
        <v>214</v>
      </c>
    </row>
    <row r="870" spans="2:65" s="13" customFormat="1" x14ac:dyDescent="0.3">
      <c r="B870" s="221"/>
      <c r="C870" s="222"/>
      <c r="D870" s="197" t="s">
        <v>224</v>
      </c>
      <c r="E870" s="244" t="s">
        <v>20</v>
      </c>
      <c r="F870" s="245" t="s">
        <v>228</v>
      </c>
      <c r="G870" s="222"/>
      <c r="H870" s="246">
        <v>48</v>
      </c>
      <c r="I870" s="227"/>
      <c r="J870" s="222"/>
      <c r="K870" s="222"/>
      <c r="L870" s="228"/>
      <c r="M870" s="229"/>
      <c r="N870" s="230"/>
      <c r="O870" s="230"/>
      <c r="P870" s="230"/>
      <c r="Q870" s="230"/>
      <c r="R870" s="230"/>
      <c r="S870" s="230"/>
      <c r="T870" s="231"/>
      <c r="AT870" s="232" t="s">
        <v>224</v>
      </c>
      <c r="AU870" s="232" t="s">
        <v>81</v>
      </c>
      <c r="AV870" s="13" t="s">
        <v>220</v>
      </c>
      <c r="AW870" s="13" t="s">
        <v>37</v>
      </c>
      <c r="AX870" s="13" t="s">
        <v>22</v>
      </c>
      <c r="AY870" s="232" t="s">
        <v>214</v>
      </c>
    </row>
    <row r="871" spans="2:65" s="12" customFormat="1" x14ac:dyDescent="0.3">
      <c r="B871" s="210"/>
      <c r="C871" s="211"/>
      <c r="D871" s="223" t="s">
        <v>224</v>
      </c>
      <c r="E871" s="211"/>
      <c r="F871" s="247" t="s">
        <v>1127</v>
      </c>
      <c r="G871" s="211"/>
      <c r="H871" s="248">
        <v>50.4</v>
      </c>
      <c r="I871" s="215"/>
      <c r="J871" s="211"/>
      <c r="K871" s="211"/>
      <c r="L871" s="216"/>
      <c r="M871" s="217"/>
      <c r="N871" s="218"/>
      <c r="O871" s="218"/>
      <c r="P871" s="218"/>
      <c r="Q871" s="218"/>
      <c r="R871" s="218"/>
      <c r="S871" s="218"/>
      <c r="T871" s="219"/>
      <c r="AT871" s="220" t="s">
        <v>224</v>
      </c>
      <c r="AU871" s="220" t="s">
        <v>81</v>
      </c>
      <c r="AV871" s="12" t="s">
        <v>81</v>
      </c>
      <c r="AW871" s="12" t="s">
        <v>4</v>
      </c>
      <c r="AX871" s="12" t="s">
        <v>22</v>
      </c>
      <c r="AY871" s="220" t="s">
        <v>214</v>
      </c>
    </row>
    <row r="872" spans="2:65" s="1" customFormat="1" ht="22.5" customHeight="1" x14ac:dyDescent="0.3">
      <c r="B872" s="35"/>
      <c r="C872" s="185" t="s">
        <v>1128</v>
      </c>
      <c r="D872" s="185" t="s">
        <v>216</v>
      </c>
      <c r="E872" s="186" t="s">
        <v>1129</v>
      </c>
      <c r="F872" s="187" t="s">
        <v>1130</v>
      </c>
      <c r="G872" s="188" t="s">
        <v>109</v>
      </c>
      <c r="H872" s="189">
        <v>226.27500000000001</v>
      </c>
      <c r="I872" s="190"/>
      <c r="J872" s="191">
        <f>ROUND(I872*H872,2)</f>
        <v>0</v>
      </c>
      <c r="K872" s="187" t="s">
        <v>219</v>
      </c>
      <c r="L872" s="55"/>
      <c r="M872" s="192" t="s">
        <v>20</v>
      </c>
      <c r="N872" s="193" t="s">
        <v>44</v>
      </c>
      <c r="O872" s="36"/>
      <c r="P872" s="194">
        <f>O872*H872</f>
        <v>0</v>
      </c>
      <c r="Q872" s="194">
        <v>2.9999999999999997E-4</v>
      </c>
      <c r="R872" s="194">
        <f>Q872*H872</f>
        <v>6.7882499999999998E-2</v>
      </c>
      <c r="S872" s="194">
        <v>0</v>
      </c>
      <c r="T872" s="195">
        <f>S872*H872</f>
        <v>0</v>
      </c>
      <c r="AR872" s="18" t="s">
        <v>303</v>
      </c>
      <c r="AT872" s="18" t="s">
        <v>216</v>
      </c>
      <c r="AU872" s="18" t="s">
        <v>81</v>
      </c>
      <c r="AY872" s="18" t="s">
        <v>214</v>
      </c>
      <c r="BE872" s="196">
        <f>IF(N872="základní",J872,0)</f>
        <v>0</v>
      </c>
      <c r="BF872" s="196">
        <f>IF(N872="snížená",J872,0)</f>
        <v>0</v>
      </c>
      <c r="BG872" s="196">
        <f>IF(N872="zákl. přenesená",J872,0)</f>
        <v>0</v>
      </c>
      <c r="BH872" s="196">
        <f>IF(N872="sníž. přenesená",J872,0)</f>
        <v>0</v>
      </c>
      <c r="BI872" s="196">
        <f>IF(N872="nulová",J872,0)</f>
        <v>0</v>
      </c>
      <c r="BJ872" s="18" t="s">
        <v>22</v>
      </c>
      <c r="BK872" s="196">
        <f>ROUND(I872*H872,2)</f>
        <v>0</v>
      </c>
      <c r="BL872" s="18" t="s">
        <v>303</v>
      </c>
      <c r="BM872" s="18" t="s">
        <v>1131</v>
      </c>
    </row>
    <row r="873" spans="2:65" s="1" customFormat="1" x14ac:dyDescent="0.3">
      <c r="B873" s="35"/>
      <c r="C873" s="57"/>
      <c r="D873" s="197" t="s">
        <v>222</v>
      </c>
      <c r="E873" s="57"/>
      <c r="F873" s="198" t="s">
        <v>1132</v>
      </c>
      <c r="G873" s="57"/>
      <c r="H873" s="57"/>
      <c r="I873" s="155"/>
      <c r="J873" s="57"/>
      <c r="K873" s="57"/>
      <c r="L873" s="55"/>
      <c r="M873" s="72"/>
      <c r="N873" s="36"/>
      <c r="O873" s="36"/>
      <c r="P873" s="36"/>
      <c r="Q873" s="36"/>
      <c r="R873" s="36"/>
      <c r="S873" s="36"/>
      <c r="T873" s="73"/>
      <c r="AT873" s="18" t="s">
        <v>222</v>
      </c>
      <c r="AU873" s="18" t="s">
        <v>81</v>
      </c>
    </row>
    <row r="874" spans="2:65" s="12" customFormat="1" x14ac:dyDescent="0.3">
      <c r="B874" s="210"/>
      <c r="C874" s="211"/>
      <c r="D874" s="197" t="s">
        <v>224</v>
      </c>
      <c r="E874" s="212" t="s">
        <v>20</v>
      </c>
      <c r="F874" s="213" t="s">
        <v>735</v>
      </c>
      <c r="G874" s="211"/>
      <c r="H874" s="214">
        <v>168</v>
      </c>
      <c r="I874" s="215"/>
      <c r="J874" s="211"/>
      <c r="K874" s="211"/>
      <c r="L874" s="216"/>
      <c r="M874" s="217"/>
      <c r="N874" s="218"/>
      <c r="O874" s="218"/>
      <c r="P874" s="218"/>
      <c r="Q874" s="218"/>
      <c r="R874" s="218"/>
      <c r="S874" s="218"/>
      <c r="T874" s="219"/>
      <c r="AT874" s="220" t="s">
        <v>224</v>
      </c>
      <c r="AU874" s="220" t="s">
        <v>81</v>
      </c>
      <c r="AV874" s="12" t="s">
        <v>81</v>
      </c>
      <c r="AW874" s="12" t="s">
        <v>37</v>
      </c>
      <c r="AX874" s="12" t="s">
        <v>73</v>
      </c>
      <c r="AY874" s="220" t="s">
        <v>214</v>
      </c>
    </row>
    <row r="875" spans="2:65" s="12" customFormat="1" x14ac:dyDescent="0.3">
      <c r="B875" s="210"/>
      <c r="C875" s="211"/>
      <c r="D875" s="197" t="s">
        <v>224</v>
      </c>
      <c r="E875" s="212" t="s">
        <v>20</v>
      </c>
      <c r="F875" s="213" t="s">
        <v>1133</v>
      </c>
      <c r="G875" s="211"/>
      <c r="H875" s="214">
        <v>42.3</v>
      </c>
      <c r="I875" s="215"/>
      <c r="J875" s="211"/>
      <c r="K875" s="211"/>
      <c r="L875" s="216"/>
      <c r="M875" s="217"/>
      <c r="N875" s="218"/>
      <c r="O875" s="218"/>
      <c r="P875" s="218"/>
      <c r="Q875" s="218"/>
      <c r="R875" s="218"/>
      <c r="S875" s="218"/>
      <c r="T875" s="219"/>
      <c r="AT875" s="220" t="s">
        <v>224</v>
      </c>
      <c r="AU875" s="220" t="s">
        <v>81</v>
      </c>
      <c r="AV875" s="12" t="s">
        <v>81</v>
      </c>
      <c r="AW875" s="12" t="s">
        <v>37</v>
      </c>
      <c r="AX875" s="12" t="s">
        <v>73</v>
      </c>
      <c r="AY875" s="220" t="s">
        <v>214</v>
      </c>
    </row>
    <row r="876" spans="2:65" s="12" customFormat="1" x14ac:dyDescent="0.3">
      <c r="B876" s="210"/>
      <c r="C876" s="211"/>
      <c r="D876" s="197" t="s">
        <v>224</v>
      </c>
      <c r="E876" s="212" t="s">
        <v>20</v>
      </c>
      <c r="F876" s="213" t="s">
        <v>1134</v>
      </c>
      <c r="G876" s="211"/>
      <c r="H876" s="214">
        <v>15.975</v>
      </c>
      <c r="I876" s="215"/>
      <c r="J876" s="211"/>
      <c r="K876" s="211"/>
      <c r="L876" s="216"/>
      <c r="M876" s="217"/>
      <c r="N876" s="218"/>
      <c r="O876" s="218"/>
      <c r="P876" s="218"/>
      <c r="Q876" s="218"/>
      <c r="R876" s="218"/>
      <c r="S876" s="218"/>
      <c r="T876" s="219"/>
      <c r="AT876" s="220" t="s">
        <v>224</v>
      </c>
      <c r="AU876" s="220" t="s">
        <v>81</v>
      </c>
      <c r="AV876" s="12" t="s">
        <v>81</v>
      </c>
      <c r="AW876" s="12" t="s">
        <v>37</v>
      </c>
      <c r="AX876" s="12" t="s">
        <v>73</v>
      </c>
      <c r="AY876" s="220" t="s">
        <v>214</v>
      </c>
    </row>
    <row r="877" spans="2:65" s="13" customFormat="1" x14ac:dyDescent="0.3">
      <c r="B877" s="221"/>
      <c r="C877" s="222"/>
      <c r="D877" s="223" t="s">
        <v>224</v>
      </c>
      <c r="E877" s="224" t="s">
        <v>20</v>
      </c>
      <c r="F877" s="225" t="s">
        <v>228</v>
      </c>
      <c r="G877" s="222"/>
      <c r="H877" s="226">
        <v>226.27500000000001</v>
      </c>
      <c r="I877" s="227"/>
      <c r="J877" s="222"/>
      <c r="K877" s="222"/>
      <c r="L877" s="228"/>
      <c r="M877" s="229"/>
      <c r="N877" s="230"/>
      <c r="O877" s="230"/>
      <c r="P877" s="230"/>
      <c r="Q877" s="230"/>
      <c r="R877" s="230"/>
      <c r="S877" s="230"/>
      <c r="T877" s="231"/>
      <c r="AT877" s="232" t="s">
        <v>224</v>
      </c>
      <c r="AU877" s="232" t="s">
        <v>81</v>
      </c>
      <c r="AV877" s="13" t="s">
        <v>220</v>
      </c>
      <c r="AW877" s="13" t="s">
        <v>37</v>
      </c>
      <c r="AX877" s="13" t="s">
        <v>22</v>
      </c>
      <c r="AY877" s="232" t="s">
        <v>214</v>
      </c>
    </row>
    <row r="878" spans="2:65" s="1" customFormat="1" ht="31.5" customHeight="1" x14ac:dyDescent="0.3">
      <c r="B878" s="35"/>
      <c r="C878" s="185" t="s">
        <v>1135</v>
      </c>
      <c r="D878" s="185" t="s">
        <v>216</v>
      </c>
      <c r="E878" s="186" t="s">
        <v>1136</v>
      </c>
      <c r="F878" s="187" t="s">
        <v>1137</v>
      </c>
      <c r="G878" s="188" t="s">
        <v>109</v>
      </c>
      <c r="H878" s="189">
        <v>369.5</v>
      </c>
      <c r="I878" s="190"/>
      <c r="J878" s="191">
        <f>ROUND(I878*H878,2)</f>
        <v>0</v>
      </c>
      <c r="K878" s="187" t="s">
        <v>219</v>
      </c>
      <c r="L878" s="55"/>
      <c r="M878" s="192" t="s">
        <v>20</v>
      </c>
      <c r="N878" s="193" t="s">
        <v>44</v>
      </c>
      <c r="O878" s="36"/>
      <c r="P878" s="194">
        <f>O878*H878</f>
        <v>0</v>
      </c>
      <c r="Q878" s="194">
        <v>1.6000000000000001E-4</v>
      </c>
      <c r="R878" s="194">
        <f>Q878*H878</f>
        <v>5.9120000000000006E-2</v>
      </c>
      <c r="S878" s="194">
        <v>0</v>
      </c>
      <c r="T878" s="195">
        <f>S878*H878</f>
        <v>0</v>
      </c>
      <c r="AR878" s="18" t="s">
        <v>303</v>
      </c>
      <c r="AT878" s="18" t="s">
        <v>216</v>
      </c>
      <c r="AU878" s="18" t="s">
        <v>81</v>
      </c>
      <c r="AY878" s="18" t="s">
        <v>214</v>
      </c>
      <c r="BE878" s="196">
        <f>IF(N878="základní",J878,0)</f>
        <v>0</v>
      </c>
      <c r="BF878" s="196">
        <f>IF(N878="snížená",J878,0)</f>
        <v>0</v>
      </c>
      <c r="BG878" s="196">
        <f>IF(N878="zákl. přenesená",J878,0)</f>
        <v>0</v>
      </c>
      <c r="BH878" s="196">
        <f>IF(N878="sníž. přenesená",J878,0)</f>
        <v>0</v>
      </c>
      <c r="BI878" s="196">
        <f>IF(N878="nulová",J878,0)</f>
        <v>0</v>
      </c>
      <c r="BJ878" s="18" t="s">
        <v>22</v>
      </c>
      <c r="BK878" s="196">
        <f>ROUND(I878*H878,2)</f>
        <v>0</v>
      </c>
      <c r="BL878" s="18" t="s">
        <v>303</v>
      </c>
      <c r="BM878" s="18" t="s">
        <v>1138</v>
      </c>
    </row>
    <row r="879" spans="2:65" s="1" customFormat="1" x14ac:dyDescent="0.3">
      <c r="B879" s="35"/>
      <c r="C879" s="57"/>
      <c r="D879" s="197" t="s">
        <v>222</v>
      </c>
      <c r="E879" s="57"/>
      <c r="F879" s="198" t="s">
        <v>1139</v>
      </c>
      <c r="G879" s="57"/>
      <c r="H879" s="57"/>
      <c r="I879" s="155"/>
      <c r="J879" s="57"/>
      <c r="K879" s="57"/>
      <c r="L879" s="55"/>
      <c r="M879" s="72"/>
      <c r="N879" s="36"/>
      <c r="O879" s="36"/>
      <c r="P879" s="36"/>
      <c r="Q879" s="36"/>
      <c r="R879" s="36"/>
      <c r="S879" s="36"/>
      <c r="T879" s="73"/>
      <c r="AT879" s="18" t="s">
        <v>222</v>
      </c>
      <c r="AU879" s="18" t="s">
        <v>81</v>
      </c>
    </row>
    <row r="880" spans="2:65" s="11" customFormat="1" x14ac:dyDescent="0.3">
      <c r="B880" s="199"/>
      <c r="C880" s="200"/>
      <c r="D880" s="197" t="s">
        <v>224</v>
      </c>
      <c r="E880" s="201" t="s">
        <v>20</v>
      </c>
      <c r="F880" s="202" t="s">
        <v>1140</v>
      </c>
      <c r="G880" s="200"/>
      <c r="H880" s="203" t="s">
        <v>20</v>
      </c>
      <c r="I880" s="204"/>
      <c r="J880" s="200"/>
      <c r="K880" s="200"/>
      <c r="L880" s="205"/>
      <c r="M880" s="206"/>
      <c r="N880" s="207"/>
      <c r="O880" s="207"/>
      <c r="P880" s="207"/>
      <c r="Q880" s="207"/>
      <c r="R880" s="207"/>
      <c r="S880" s="207"/>
      <c r="T880" s="208"/>
      <c r="AT880" s="209" t="s">
        <v>224</v>
      </c>
      <c r="AU880" s="209" t="s">
        <v>81</v>
      </c>
      <c r="AV880" s="11" t="s">
        <v>22</v>
      </c>
      <c r="AW880" s="11" t="s">
        <v>37</v>
      </c>
      <c r="AX880" s="11" t="s">
        <v>73</v>
      </c>
      <c r="AY880" s="209" t="s">
        <v>214</v>
      </c>
    </row>
    <row r="881" spans="2:65" s="12" customFormat="1" x14ac:dyDescent="0.3">
      <c r="B881" s="210"/>
      <c r="C881" s="211"/>
      <c r="D881" s="197" t="s">
        <v>224</v>
      </c>
      <c r="E881" s="212" t="s">
        <v>20</v>
      </c>
      <c r="F881" s="213" t="s">
        <v>135</v>
      </c>
      <c r="G881" s="211"/>
      <c r="H881" s="214">
        <v>240</v>
      </c>
      <c r="I881" s="215"/>
      <c r="J881" s="211"/>
      <c r="K881" s="211"/>
      <c r="L881" s="216"/>
      <c r="M881" s="217"/>
      <c r="N881" s="218"/>
      <c r="O881" s="218"/>
      <c r="P881" s="218"/>
      <c r="Q881" s="218"/>
      <c r="R881" s="218"/>
      <c r="S881" s="218"/>
      <c r="T881" s="219"/>
      <c r="AT881" s="220" t="s">
        <v>224</v>
      </c>
      <c r="AU881" s="220" t="s">
        <v>81</v>
      </c>
      <c r="AV881" s="12" t="s">
        <v>81</v>
      </c>
      <c r="AW881" s="12" t="s">
        <v>37</v>
      </c>
      <c r="AX881" s="12" t="s">
        <v>73</v>
      </c>
      <c r="AY881" s="220" t="s">
        <v>214</v>
      </c>
    </row>
    <row r="882" spans="2:65" s="12" customFormat="1" x14ac:dyDescent="0.3">
      <c r="B882" s="210"/>
      <c r="C882" s="211"/>
      <c r="D882" s="197" t="s">
        <v>224</v>
      </c>
      <c r="E882" s="212" t="s">
        <v>20</v>
      </c>
      <c r="F882" s="213" t="s">
        <v>137</v>
      </c>
      <c r="G882" s="211"/>
      <c r="H882" s="214">
        <v>94</v>
      </c>
      <c r="I882" s="215"/>
      <c r="J882" s="211"/>
      <c r="K882" s="211"/>
      <c r="L882" s="216"/>
      <c r="M882" s="217"/>
      <c r="N882" s="218"/>
      <c r="O882" s="218"/>
      <c r="P882" s="218"/>
      <c r="Q882" s="218"/>
      <c r="R882" s="218"/>
      <c r="S882" s="218"/>
      <c r="T882" s="219"/>
      <c r="AT882" s="220" t="s">
        <v>224</v>
      </c>
      <c r="AU882" s="220" t="s">
        <v>81</v>
      </c>
      <c r="AV882" s="12" t="s">
        <v>81</v>
      </c>
      <c r="AW882" s="12" t="s">
        <v>37</v>
      </c>
      <c r="AX882" s="12" t="s">
        <v>73</v>
      </c>
      <c r="AY882" s="220" t="s">
        <v>214</v>
      </c>
    </row>
    <row r="883" spans="2:65" s="12" customFormat="1" x14ac:dyDescent="0.3">
      <c r="B883" s="210"/>
      <c r="C883" s="211"/>
      <c r="D883" s="197" t="s">
        <v>224</v>
      </c>
      <c r="E883" s="212" t="s">
        <v>20</v>
      </c>
      <c r="F883" s="213" t="s">
        <v>141</v>
      </c>
      <c r="G883" s="211"/>
      <c r="H883" s="214">
        <v>35.5</v>
      </c>
      <c r="I883" s="215"/>
      <c r="J883" s="211"/>
      <c r="K883" s="211"/>
      <c r="L883" s="216"/>
      <c r="M883" s="217"/>
      <c r="N883" s="218"/>
      <c r="O883" s="218"/>
      <c r="P883" s="218"/>
      <c r="Q883" s="218"/>
      <c r="R883" s="218"/>
      <c r="S883" s="218"/>
      <c r="T883" s="219"/>
      <c r="AT883" s="220" t="s">
        <v>224</v>
      </c>
      <c r="AU883" s="220" t="s">
        <v>81</v>
      </c>
      <c r="AV883" s="12" t="s">
        <v>81</v>
      </c>
      <c r="AW883" s="12" t="s">
        <v>37</v>
      </c>
      <c r="AX883" s="12" t="s">
        <v>73</v>
      </c>
      <c r="AY883" s="220" t="s">
        <v>214</v>
      </c>
    </row>
    <row r="884" spans="2:65" s="13" customFormat="1" x14ac:dyDescent="0.3">
      <c r="B884" s="221"/>
      <c r="C884" s="222"/>
      <c r="D884" s="223" t="s">
        <v>224</v>
      </c>
      <c r="E884" s="224" t="s">
        <v>20</v>
      </c>
      <c r="F884" s="225" t="s">
        <v>228</v>
      </c>
      <c r="G884" s="222"/>
      <c r="H884" s="226">
        <v>369.5</v>
      </c>
      <c r="I884" s="227"/>
      <c r="J884" s="222"/>
      <c r="K884" s="222"/>
      <c r="L884" s="228"/>
      <c r="M884" s="229"/>
      <c r="N884" s="230"/>
      <c r="O884" s="230"/>
      <c r="P884" s="230"/>
      <c r="Q884" s="230"/>
      <c r="R884" s="230"/>
      <c r="S884" s="230"/>
      <c r="T884" s="231"/>
      <c r="AT884" s="232" t="s">
        <v>224</v>
      </c>
      <c r="AU884" s="232" t="s">
        <v>81</v>
      </c>
      <c r="AV884" s="13" t="s">
        <v>220</v>
      </c>
      <c r="AW884" s="13" t="s">
        <v>37</v>
      </c>
      <c r="AX884" s="13" t="s">
        <v>22</v>
      </c>
      <c r="AY884" s="232" t="s">
        <v>214</v>
      </c>
    </row>
    <row r="885" spans="2:65" s="1" customFormat="1" ht="22.5" customHeight="1" x14ac:dyDescent="0.3">
      <c r="B885" s="35"/>
      <c r="C885" s="185" t="s">
        <v>1141</v>
      </c>
      <c r="D885" s="185" t="s">
        <v>216</v>
      </c>
      <c r="E885" s="186" t="s">
        <v>1142</v>
      </c>
      <c r="F885" s="187" t="s">
        <v>1143</v>
      </c>
      <c r="G885" s="188" t="s">
        <v>833</v>
      </c>
      <c r="H885" s="261"/>
      <c r="I885" s="190"/>
      <c r="J885" s="191">
        <f>ROUND(I885*H885,2)</f>
        <v>0</v>
      </c>
      <c r="K885" s="187" t="s">
        <v>219</v>
      </c>
      <c r="L885" s="55"/>
      <c r="M885" s="192" t="s">
        <v>20</v>
      </c>
      <c r="N885" s="193" t="s">
        <v>44</v>
      </c>
      <c r="O885" s="36"/>
      <c r="P885" s="194">
        <f>O885*H885</f>
        <v>0</v>
      </c>
      <c r="Q885" s="194">
        <v>0</v>
      </c>
      <c r="R885" s="194">
        <f>Q885*H885</f>
        <v>0</v>
      </c>
      <c r="S885" s="194">
        <v>0</v>
      </c>
      <c r="T885" s="195">
        <f>S885*H885</f>
        <v>0</v>
      </c>
      <c r="AR885" s="18" t="s">
        <v>303</v>
      </c>
      <c r="AT885" s="18" t="s">
        <v>216</v>
      </c>
      <c r="AU885" s="18" t="s">
        <v>81</v>
      </c>
      <c r="AY885" s="18" t="s">
        <v>214</v>
      </c>
      <c r="BE885" s="196">
        <f>IF(N885="základní",J885,0)</f>
        <v>0</v>
      </c>
      <c r="BF885" s="196">
        <f>IF(N885="snížená",J885,0)</f>
        <v>0</v>
      </c>
      <c r="BG885" s="196">
        <f>IF(N885="zákl. přenesená",J885,0)</f>
        <v>0</v>
      </c>
      <c r="BH885" s="196">
        <f>IF(N885="sníž. přenesená",J885,0)</f>
        <v>0</v>
      </c>
      <c r="BI885" s="196">
        <f>IF(N885="nulová",J885,0)</f>
        <v>0</v>
      </c>
      <c r="BJ885" s="18" t="s">
        <v>22</v>
      </c>
      <c r="BK885" s="196">
        <f>ROUND(I885*H885,2)</f>
        <v>0</v>
      </c>
      <c r="BL885" s="18" t="s">
        <v>303</v>
      </c>
      <c r="BM885" s="18" t="s">
        <v>1144</v>
      </c>
    </row>
    <row r="886" spans="2:65" s="1" customFormat="1" ht="36" x14ac:dyDescent="0.3">
      <c r="B886" s="35"/>
      <c r="C886" s="57"/>
      <c r="D886" s="197" t="s">
        <v>222</v>
      </c>
      <c r="E886" s="57"/>
      <c r="F886" s="198" t="s">
        <v>1145</v>
      </c>
      <c r="G886" s="57"/>
      <c r="H886" s="57"/>
      <c r="I886" s="155"/>
      <c r="J886" s="57"/>
      <c r="K886" s="57"/>
      <c r="L886" s="55"/>
      <c r="M886" s="72"/>
      <c r="N886" s="36"/>
      <c r="O886" s="36"/>
      <c r="P886" s="36"/>
      <c r="Q886" s="36"/>
      <c r="R886" s="36"/>
      <c r="S886" s="36"/>
      <c r="T886" s="73"/>
      <c r="AT886" s="18" t="s">
        <v>222</v>
      </c>
      <c r="AU886" s="18" t="s">
        <v>81</v>
      </c>
    </row>
    <row r="887" spans="2:65" s="10" customFormat="1" ht="29.85" customHeight="1" x14ac:dyDescent="0.35">
      <c r="B887" s="168"/>
      <c r="C887" s="169"/>
      <c r="D887" s="182" t="s">
        <v>72</v>
      </c>
      <c r="E887" s="183" t="s">
        <v>1146</v>
      </c>
      <c r="F887" s="183" t="s">
        <v>1147</v>
      </c>
      <c r="G887" s="169"/>
      <c r="H887" s="169"/>
      <c r="I887" s="172"/>
      <c r="J887" s="184">
        <f>BK887</f>
        <v>0</v>
      </c>
      <c r="K887" s="169"/>
      <c r="L887" s="174"/>
      <c r="M887" s="175"/>
      <c r="N887" s="176"/>
      <c r="O887" s="176"/>
      <c r="P887" s="177">
        <f>SUM(P888:P937)</f>
        <v>0</v>
      </c>
      <c r="Q887" s="176"/>
      <c r="R887" s="177">
        <f>SUM(R888:R937)</f>
        <v>3.6307698000000004</v>
      </c>
      <c r="S887" s="176"/>
      <c r="T887" s="178">
        <f>SUM(T888:T937)</f>
        <v>21.399944000000001</v>
      </c>
      <c r="AR887" s="179" t="s">
        <v>81</v>
      </c>
      <c r="AT887" s="180" t="s">
        <v>72</v>
      </c>
      <c r="AU887" s="180" t="s">
        <v>22</v>
      </c>
      <c r="AY887" s="179" t="s">
        <v>214</v>
      </c>
      <c r="BK887" s="181">
        <f>SUM(BK888:BK937)</f>
        <v>0</v>
      </c>
    </row>
    <row r="888" spans="2:65" s="1" customFormat="1" ht="22.5" customHeight="1" x14ac:dyDescent="0.3">
      <c r="B888" s="35"/>
      <c r="C888" s="185" t="s">
        <v>1148</v>
      </c>
      <c r="D888" s="185" t="s">
        <v>216</v>
      </c>
      <c r="E888" s="186" t="s">
        <v>1149</v>
      </c>
      <c r="F888" s="187" t="s">
        <v>1150</v>
      </c>
      <c r="G888" s="188" t="s">
        <v>109</v>
      </c>
      <c r="H888" s="189">
        <v>262.57600000000002</v>
      </c>
      <c r="I888" s="190"/>
      <c r="J888" s="191">
        <f>ROUND(I888*H888,2)</f>
        <v>0</v>
      </c>
      <c r="K888" s="187" t="s">
        <v>219</v>
      </c>
      <c r="L888" s="55"/>
      <c r="M888" s="192" t="s">
        <v>20</v>
      </c>
      <c r="N888" s="193" t="s">
        <v>44</v>
      </c>
      <c r="O888" s="36"/>
      <c r="P888" s="194">
        <f>O888*H888</f>
        <v>0</v>
      </c>
      <c r="Q888" s="194">
        <v>0</v>
      </c>
      <c r="R888" s="194">
        <f>Q888*H888</f>
        <v>0</v>
      </c>
      <c r="S888" s="194">
        <v>8.1500000000000003E-2</v>
      </c>
      <c r="T888" s="195">
        <f>S888*H888</f>
        <v>21.399944000000001</v>
      </c>
      <c r="AR888" s="18" t="s">
        <v>303</v>
      </c>
      <c r="AT888" s="18" t="s">
        <v>216</v>
      </c>
      <c r="AU888" s="18" t="s">
        <v>81</v>
      </c>
      <c r="AY888" s="18" t="s">
        <v>214</v>
      </c>
      <c r="BE888" s="196">
        <f>IF(N888="základní",J888,0)</f>
        <v>0</v>
      </c>
      <c r="BF888" s="196">
        <f>IF(N888="snížená",J888,0)</f>
        <v>0</v>
      </c>
      <c r="BG888" s="196">
        <f>IF(N888="zákl. přenesená",J888,0)</f>
        <v>0</v>
      </c>
      <c r="BH888" s="196">
        <f>IF(N888="sníž. přenesená",J888,0)</f>
        <v>0</v>
      </c>
      <c r="BI888" s="196">
        <f>IF(N888="nulová",J888,0)</f>
        <v>0</v>
      </c>
      <c r="BJ888" s="18" t="s">
        <v>22</v>
      </c>
      <c r="BK888" s="196">
        <f>ROUND(I888*H888,2)</f>
        <v>0</v>
      </c>
      <c r="BL888" s="18" t="s">
        <v>303</v>
      </c>
      <c r="BM888" s="18" t="s">
        <v>1151</v>
      </c>
    </row>
    <row r="889" spans="2:65" s="1" customFormat="1" x14ac:dyDescent="0.3">
      <c r="B889" s="35"/>
      <c r="C889" s="57"/>
      <c r="D889" s="197" t="s">
        <v>222</v>
      </c>
      <c r="E889" s="57"/>
      <c r="F889" s="198" t="s">
        <v>1152</v>
      </c>
      <c r="G889" s="57"/>
      <c r="H889" s="57"/>
      <c r="I889" s="155"/>
      <c r="J889" s="57"/>
      <c r="K889" s="57"/>
      <c r="L889" s="55"/>
      <c r="M889" s="72"/>
      <c r="N889" s="36"/>
      <c r="O889" s="36"/>
      <c r="P889" s="36"/>
      <c r="Q889" s="36"/>
      <c r="R889" s="36"/>
      <c r="S889" s="36"/>
      <c r="T889" s="73"/>
      <c r="AT889" s="18" t="s">
        <v>222</v>
      </c>
      <c r="AU889" s="18" t="s">
        <v>81</v>
      </c>
    </row>
    <row r="890" spans="2:65" s="11" customFormat="1" x14ac:dyDescent="0.3">
      <c r="B890" s="199"/>
      <c r="C890" s="200"/>
      <c r="D890" s="197" t="s">
        <v>224</v>
      </c>
      <c r="E890" s="201" t="s">
        <v>20</v>
      </c>
      <c r="F890" s="202" t="s">
        <v>652</v>
      </c>
      <c r="G890" s="200"/>
      <c r="H890" s="203" t="s">
        <v>20</v>
      </c>
      <c r="I890" s="204"/>
      <c r="J890" s="200"/>
      <c r="K890" s="200"/>
      <c r="L890" s="205"/>
      <c r="M890" s="206"/>
      <c r="N890" s="207"/>
      <c r="O890" s="207"/>
      <c r="P890" s="207"/>
      <c r="Q890" s="207"/>
      <c r="R890" s="207"/>
      <c r="S890" s="207"/>
      <c r="T890" s="208"/>
      <c r="AT890" s="209" t="s">
        <v>224</v>
      </c>
      <c r="AU890" s="209" t="s">
        <v>81</v>
      </c>
      <c r="AV890" s="11" t="s">
        <v>22</v>
      </c>
      <c r="AW890" s="11" t="s">
        <v>37</v>
      </c>
      <c r="AX890" s="11" t="s">
        <v>73</v>
      </c>
      <c r="AY890" s="209" t="s">
        <v>214</v>
      </c>
    </row>
    <row r="891" spans="2:65" s="12" customFormat="1" x14ac:dyDescent="0.3">
      <c r="B891" s="210"/>
      <c r="C891" s="211"/>
      <c r="D891" s="197" t="s">
        <v>224</v>
      </c>
      <c r="E891" s="212" t="s">
        <v>20</v>
      </c>
      <c r="F891" s="213" t="s">
        <v>1153</v>
      </c>
      <c r="G891" s="211"/>
      <c r="H891" s="214">
        <v>18.936</v>
      </c>
      <c r="I891" s="215"/>
      <c r="J891" s="211"/>
      <c r="K891" s="211"/>
      <c r="L891" s="216"/>
      <c r="M891" s="217"/>
      <c r="N891" s="218"/>
      <c r="O891" s="218"/>
      <c r="P891" s="218"/>
      <c r="Q891" s="218"/>
      <c r="R891" s="218"/>
      <c r="S891" s="218"/>
      <c r="T891" s="219"/>
      <c r="AT891" s="220" t="s">
        <v>224</v>
      </c>
      <c r="AU891" s="220" t="s">
        <v>81</v>
      </c>
      <c r="AV891" s="12" t="s">
        <v>81</v>
      </c>
      <c r="AW891" s="12" t="s">
        <v>37</v>
      </c>
      <c r="AX891" s="12" t="s">
        <v>73</v>
      </c>
      <c r="AY891" s="220" t="s">
        <v>214</v>
      </c>
    </row>
    <row r="892" spans="2:65" s="12" customFormat="1" x14ac:dyDescent="0.3">
      <c r="B892" s="210"/>
      <c r="C892" s="211"/>
      <c r="D892" s="197" t="s">
        <v>224</v>
      </c>
      <c r="E892" s="212" t="s">
        <v>20</v>
      </c>
      <c r="F892" s="213" t="s">
        <v>1154</v>
      </c>
      <c r="G892" s="211"/>
      <c r="H892" s="214">
        <v>9.1760000000000002</v>
      </c>
      <c r="I892" s="215"/>
      <c r="J892" s="211"/>
      <c r="K892" s="211"/>
      <c r="L892" s="216"/>
      <c r="M892" s="217"/>
      <c r="N892" s="218"/>
      <c r="O892" s="218"/>
      <c r="P892" s="218"/>
      <c r="Q892" s="218"/>
      <c r="R892" s="218"/>
      <c r="S892" s="218"/>
      <c r="T892" s="219"/>
      <c r="AT892" s="220" t="s">
        <v>224</v>
      </c>
      <c r="AU892" s="220" t="s">
        <v>81</v>
      </c>
      <c r="AV892" s="12" t="s">
        <v>81</v>
      </c>
      <c r="AW892" s="12" t="s">
        <v>37</v>
      </c>
      <c r="AX892" s="12" t="s">
        <v>73</v>
      </c>
      <c r="AY892" s="220" t="s">
        <v>214</v>
      </c>
    </row>
    <row r="893" spans="2:65" s="12" customFormat="1" x14ac:dyDescent="0.3">
      <c r="B893" s="210"/>
      <c r="C893" s="211"/>
      <c r="D893" s="197" t="s">
        <v>224</v>
      </c>
      <c r="E893" s="212" t="s">
        <v>20</v>
      </c>
      <c r="F893" s="213" t="s">
        <v>1155</v>
      </c>
      <c r="G893" s="211"/>
      <c r="H893" s="214">
        <v>11.984</v>
      </c>
      <c r="I893" s="215"/>
      <c r="J893" s="211"/>
      <c r="K893" s="211"/>
      <c r="L893" s="216"/>
      <c r="M893" s="217"/>
      <c r="N893" s="218"/>
      <c r="O893" s="218"/>
      <c r="P893" s="218"/>
      <c r="Q893" s="218"/>
      <c r="R893" s="218"/>
      <c r="S893" s="218"/>
      <c r="T893" s="219"/>
      <c r="AT893" s="220" t="s">
        <v>224</v>
      </c>
      <c r="AU893" s="220" t="s">
        <v>81</v>
      </c>
      <c r="AV893" s="12" t="s">
        <v>81</v>
      </c>
      <c r="AW893" s="12" t="s">
        <v>37</v>
      </c>
      <c r="AX893" s="12" t="s">
        <v>73</v>
      </c>
      <c r="AY893" s="220" t="s">
        <v>214</v>
      </c>
    </row>
    <row r="894" spans="2:65" s="12" customFormat="1" x14ac:dyDescent="0.3">
      <c r="B894" s="210"/>
      <c r="C894" s="211"/>
      <c r="D894" s="197" t="s">
        <v>224</v>
      </c>
      <c r="E894" s="212" t="s">
        <v>20</v>
      </c>
      <c r="F894" s="213" t="s">
        <v>1156</v>
      </c>
      <c r="G894" s="211"/>
      <c r="H894" s="214">
        <v>12.173999999999999</v>
      </c>
      <c r="I894" s="215"/>
      <c r="J894" s="211"/>
      <c r="K894" s="211"/>
      <c r="L894" s="216"/>
      <c r="M894" s="217"/>
      <c r="N894" s="218"/>
      <c r="O894" s="218"/>
      <c r="P894" s="218"/>
      <c r="Q894" s="218"/>
      <c r="R894" s="218"/>
      <c r="S894" s="218"/>
      <c r="T894" s="219"/>
      <c r="AT894" s="220" t="s">
        <v>224</v>
      </c>
      <c r="AU894" s="220" t="s">
        <v>81</v>
      </c>
      <c r="AV894" s="12" t="s">
        <v>81</v>
      </c>
      <c r="AW894" s="12" t="s">
        <v>37</v>
      </c>
      <c r="AX894" s="12" t="s">
        <v>73</v>
      </c>
      <c r="AY894" s="220" t="s">
        <v>214</v>
      </c>
    </row>
    <row r="895" spans="2:65" s="12" customFormat="1" x14ac:dyDescent="0.3">
      <c r="B895" s="210"/>
      <c r="C895" s="211"/>
      <c r="D895" s="197" t="s">
        <v>224</v>
      </c>
      <c r="E895" s="212" t="s">
        <v>20</v>
      </c>
      <c r="F895" s="213" t="s">
        <v>1157</v>
      </c>
      <c r="G895" s="211"/>
      <c r="H895" s="214">
        <v>17.866</v>
      </c>
      <c r="I895" s="215"/>
      <c r="J895" s="211"/>
      <c r="K895" s="211"/>
      <c r="L895" s="216"/>
      <c r="M895" s="217"/>
      <c r="N895" s="218"/>
      <c r="O895" s="218"/>
      <c r="P895" s="218"/>
      <c r="Q895" s="218"/>
      <c r="R895" s="218"/>
      <c r="S895" s="218"/>
      <c r="T895" s="219"/>
      <c r="AT895" s="220" t="s">
        <v>224</v>
      </c>
      <c r="AU895" s="220" t="s">
        <v>81</v>
      </c>
      <c r="AV895" s="12" t="s">
        <v>81</v>
      </c>
      <c r="AW895" s="12" t="s">
        <v>37</v>
      </c>
      <c r="AX895" s="12" t="s">
        <v>73</v>
      </c>
      <c r="AY895" s="220" t="s">
        <v>214</v>
      </c>
    </row>
    <row r="896" spans="2:65" s="12" customFormat="1" x14ac:dyDescent="0.3">
      <c r="B896" s="210"/>
      <c r="C896" s="211"/>
      <c r="D896" s="197" t="s">
        <v>224</v>
      </c>
      <c r="E896" s="212" t="s">
        <v>20</v>
      </c>
      <c r="F896" s="213" t="s">
        <v>1158</v>
      </c>
      <c r="G896" s="211"/>
      <c r="H896" s="214">
        <v>29.15</v>
      </c>
      <c r="I896" s="215"/>
      <c r="J896" s="211"/>
      <c r="K896" s="211"/>
      <c r="L896" s="216"/>
      <c r="M896" s="217"/>
      <c r="N896" s="218"/>
      <c r="O896" s="218"/>
      <c r="P896" s="218"/>
      <c r="Q896" s="218"/>
      <c r="R896" s="218"/>
      <c r="S896" s="218"/>
      <c r="T896" s="219"/>
      <c r="AT896" s="220" t="s">
        <v>224</v>
      </c>
      <c r="AU896" s="220" t="s">
        <v>81</v>
      </c>
      <c r="AV896" s="12" t="s">
        <v>81</v>
      </c>
      <c r="AW896" s="12" t="s">
        <v>37</v>
      </c>
      <c r="AX896" s="12" t="s">
        <v>73</v>
      </c>
      <c r="AY896" s="220" t="s">
        <v>214</v>
      </c>
    </row>
    <row r="897" spans="2:65" s="12" customFormat="1" x14ac:dyDescent="0.3">
      <c r="B897" s="210"/>
      <c r="C897" s="211"/>
      <c r="D897" s="197" t="s">
        <v>224</v>
      </c>
      <c r="E897" s="212" t="s">
        <v>20</v>
      </c>
      <c r="F897" s="213" t="s">
        <v>1159</v>
      </c>
      <c r="G897" s="211"/>
      <c r="H897" s="214">
        <v>20.097999999999999</v>
      </c>
      <c r="I897" s="215"/>
      <c r="J897" s="211"/>
      <c r="K897" s="211"/>
      <c r="L897" s="216"/>
      <c r="M897" s="217"/>
      <c r="N897" s="218"/>
      <c r="O897" s="218"/>
      <c r="P897" s="218"/>
      <c r="Q897" s="218"/>
      <c r="R897" s="218"/>
      <c r="S897" s="218"/>
      <c r="T897" s="219"/>
      <c r="AT897" s="220" t="s">
        <v>224</v>
      </c>
      <c r="AU897" s="220" t="s">
        <v>81</v>
      </c>
      <c r="AV897" s="12" t="s">
        <v>81</v>
      </c>
      <c r="AW897" s="12" t="s">
        <v>37</v>
      </c>
      <c r="AX897" s="12" t="s">
        <v>73</v>
      </c>
      <c r="AY897" s="220" t="s">
        <v>214</v>
      </c>
    </row>
    <row r="898" spans="2:65" s="12" customFormat="1" x14ac:dyDescent="0.3">
      <c r="B898" s="210"/>
      <c r="C898" s="211"/>
      <c r="D898" s="197" t="s">
        <v>224</v>
      </c>
      <c r="E898" s="212" t="s">
        <v>20</v>
      </c>
      <c r="F898" s="213" t="s">
        <v>1160</v>
      </c>
      <c r="G898" s="211"/>
      <c r="H898" s="214">
        <v>35.405999999999999</v>
      </c>
      <c r="I898" s="215"/>
      <c r="J898" s="211"/>
      <c r="K898" s="211"/>
      <c r="L898" s="216"/>
      <c r="M898" s="217"/>
      <c r="N898" s="218"/>
      <c r="O898" s="218"/>
      <c r="P898" s="218"/>
      <c r="Q898" s="218"/>
      <c r="R898" s="218"/>
      <c r="S898" s="218"/>
      <c r="T898" s="219"/>
      <c r="AT898" s="220" t="s">
        <v>224</v>
      </c>
      <c r="AU898" s="220" t="s">
        <v>81</v>
      </c>
      <c r="AV898" s="12" t="s">
        <v>81</v>
      </c>
      <c r="AW898" s="12" t="s">
        <v>37</v>
      </c>
      <c r="AX898" s="12" t="s">
        <v>73</v>
      </c>
      <c r="AY898" s="220" t="s">
        <v>214</v>
      </c>
    </row>
    <row r="899" spans="2:65" s="12" customFormat="1" x14ac:dyDescent="0.3">
      <c r="B899" s="210"/>
      <c r="C899" s="211"/>
      <c r="D899" s="197" t="s">
        <v>224</v>
      </c>
      <c r="E899" s="212" t="s">
        <v>20</v>
      </c>
      <c r="F899" s="213" t="s">
        <v>1161</v>
      </c>
      <c r="G899" s="211"/>
      <c r="H899" s="214">
        <v>43.578000000000003</v>
      </c>
      <c r="I899" s="215"/>
      <c r="J899" s="211"/>
      <c r="K899" s="211"/>
      <c r="L899" s="216"/>
      <c r="M899" s="217"/>
      <c r="N899" s="218"/>
      <c r="O899" s="218"/>
      <c r="P899" s="218"/>
      <c r="Q899" s="218"/>
      <c r="R899" s="218"/>
      <c r="S899" s="218"/>
      <c r="T899" s="219"/>
      <c r="AT899" s="220" t="s">
        <v>224</v>
      </c>
      <c r="AU899" s="220" t="s">
        <v>81</v>
      </c>
      <c r="AV899" s="12" t="s">
        <v>81</v>
      </c>
      <c r="AW899" s="12" t="s">
        <v>37</v>
      </c>
      <c r="AX899" s="12" t="s">
        <v>73</v>
      </c>
      <c r="AY899" s="220" t="s">
        <v>214</v>
      </c>
    </row>
    <row r="900" spans="2:65" s="11" customFormat="1" x14ac:dyDescent="0.3">
      <c r="B900" s="199"/>
      <c r="C900" s="200"/>
      <c r="D900" s="197" t="s">
        <v>224</v>
      </c>
      <c r="E900" s="201" t="s">
        <v>20</v>
      </c>
      <c r="F900" s="202" t="s">
        <v>654</v>
      </c>
      <c r="G900" s="200"/>
      <c r="H900" s="203" t="s">
        <v>20</v>
      </c>
      <c r="I900" s="204"/>
      <c r="J900" s="200"/>
      <c r="K900" s="200"/>
      <c r="L900" s="205"/>
      <c r="M900" s="206"/>
      <c r="N900" s="207"/>
      <c r="O900" s="207"/>
      <c r="P900" s="207"/>
      <c r="Q900" s="207"/>
      <c r="R900" s="207"/>
      <c r="S900" s="207"/>
      <c r="T900" s="208"/>
      <c r="AT900" s="209" t="s">
        <v>224</v>
      </c>
      <c r="AU900" s="209" t="s">
        <v>81</v>
      </c>
      <c r="AV900" s="11" t="s">
        <v>22</v>
      </c>
      <c r="AW900" s="11" t="s">
        <v>37</v>
      </c>
      <c r="AX900" s="11" t="s">
        <v>73</v>
      </c>
      <c r="AY900" s="209" t="s">
        <v>214</v>
      </c>
    </row>
    <row r="901" spans="2:65" s="12" customFormat="1" x14ac:dyDescent="0.3">
      <c r="B901" s="210"/>
      <c r="C901" s="211"/>
      <c r="D901" s="197" t="s">
        <v>224</v>
      </c>
      <c r="E901" s="212" t="s">
        <v>20</v>
      </c>
      <c r="F901" s="213" t="s">
        <v>1162</v>
      </c>
      <c r="G901" s="211"/>
      <c r="H901" s="214">
        <v>15.438000000000001</v>
      </c>
      <c r="I901" s="215"/>
      <c r="J901" s="211"/>
      <c r="K901" s="211"/>
      <c r="L901" s="216"/>
      <c r="M901" s="217"/>
      <c r="N901" s="218"/>
      <c r="O901" s="218"/>
      <c r="P901" s="218"/>
      <c r="Q901" s="218"/>
      <c r="R901" s="218"/>
      <c r="S901" s="218"/>
      <c r="T901" s="219"/>
      <c r="AT901" s="220" t="s">
        <v>224</v>
      </c>
      <c r="AU901" s="220" t="s">
        <v>81</v>
      </c>
      <c r="AV901" s="12" t="s">
        <v>81</v>
      </c>
      <c r="AW901" s="12" t="s">
        <v>37</v>
      </c>
      <c r="AX901" s="12" t="s">
        <v>73</v>
      </c>
      <c r="AY901" s="220" t="s">
        <v>214</v>
      </c>
    </row>
    <row r="902" spans="2:65" s="12" customFormat="1" x14ac:dyDescent="0.3">
      <c r="B902" s="210"/>
      <c r="C902" s="211"/>
      <c r="D902" s="197" t="s">
        <v>224</v>
      </c>
      <c r="E902" s="212" t="s">
        <v>20</v>
      </c>
      <c r="F902" s="213" t="s">
        <v>1163</v>
      </c>
      <c r="G902" s="211"/>
      <c r="H902" s="214">
        <v>20.850999999999999</v>
      </c>
      <c r="I902" s="215"/>
      <c r="J902" s="211"/>
      <c r="K902" s="211"/>
      <c r="L902" s="216"/>
      <c r="M902" s="217"/>
      <c r="N902" s="218"/>
      <c r="O902" s="218"/>
      <c r="P902" s="218"/>
      <c r="Q902" s="218"/>
      <c r="R902" s="218"/>
      <c r="S902" s="218"/>
      <c r="T902" s="219"/>
      <c r="AT902" s="220" t="s">
        <v>224</v>
      </c>
      <c r="AU902" s="220" t="s">
        <v>81</v>
      </c>
      <c r="AV902" s="12" t="s">
        <v>81</v>
      </c>
      <c r="AW902" s="12" t="s">
        <v>37</v>
      </c>
      <c r="AX902" s="12" t="s">
        <v>73</v>
      </c>
      <c r="AY902" s="220" t="s">
        <v>214</v>
      </c>
    </row>
    <row r="903" spans="2:65" s="12" customFormat="1" x14ac:dyDescent="0.3">
      <c r="B903" s="210"/>
      <c r="C903" s="211"/>
      <c r="D903" s="197" t="s">
        <v>224</v>
      </c>
      <c r="E903" s="212" t="s">
        <v>20</v>
      </c>
      <c r="F903" s="213" t="s">
        <v>1164</v>
      </c>
      <c r="G903" s="211"/>
      <c r="H903" s="214">
        <v>27.919</v>
      </c>
      <c r="I903" s="215"/>
      <c r="J903" s="211"/>
      <c r="K903" s="211"/>
      <c r="L903" s="216"/>
      <c r="M903" s="217"/>
      <c r="N903" s="218"/>
      <c r="O903" s="218"/>
      <c r="P903" s="218"/>
      <c r="Q903" s="218"/>
      <c r="R903" s="218"/>
      <c r="S903" s="218"/>
      <c r="T903" s="219"/>
      <c r="AT903" s="220" t="s">
        <v>224</v>
      </c>
      <c r="AU903" s="220" t="s">
        <v>81</v>
      </c>
      <c r="AV903" s="12" t="s">
        <v>81</v>
      </c>
      <c r="AW903" s="12" t="s">
        <v>37</v>
      </c>
      <c r="AX903" s="12" t="s">
        <v>73</v>
      </c>
      <c r="AY903" s="220" t="s">
        <v>214</v>
      </c>
    </row>
    <row r="904" spans="2:65" s="13" customFormat="1" x14ac:dyDescent="0.3">
      <c r="B904" s="221"/>
      <c r="C904" s="222"/>
      <c r="D904" s="223" t="s">
        <v>224</v>
      </c>
      <c r="E904" s="224" t="s">
        <v>20</v>
      </c>
      <c r="F904" s="225" t="s">
        <v>228</v>
      </c>
      <c r="G904" s="222"/>
      <c r="H904" s="226">
        <v>262.57600000000002</v>
      </c>
      <c r="I904" s="227"/>
      <c r="J904" s="222"/>
      <c r="K904" s="222"/>
      <c r="L904" s="228"/>
      <c r="M904" s="229"/>
      <c r="N904" s="230"/>
      <c r="O904" s="230"/>
      <c r="P904" s="230"/>
      <c r="Q904" s="230"/>
      <c r="R904" s="230"/>
      <c r="S904" s="230"/>
      <c r="T904" s="231"/>
      <c r="AT904" s="232" t="s">
        <v>224</v>
      </c>
      <c r="AU904" s="232" t="s">
        <v>81</v>
      </c>
      <c r="AV904" s="13" t="s">
        <v>220</v>
      </c>
      <c r="AW904" s="13" t="s">
        <v>37</v>
      </c>
      <c r="AX904" s="13" t="s">
        <v>22</v>
      </c>
      <c r="AY904" s="232" t="s">
        <v>214</v>
      </c>
    </row>
    <row r="905" spans="2:65" s="1" customFormat="1" ht="31.5" customHeight="1" x14ac:dyDescent="0.3">
      <c r="B905" s="35"/>
      <c r="C905" s="185" t="s">
        <v>1165</v>
      </c>
      <c r="D905" s="185" t="s">
        <v>216</v>
      </c>
      <c r="E905" s="186" t="s">
        <v>1166</v>
      </c>
      <c r="F905" s="187" t="s">
        <v>1167</v>
      </c>
      <c r="G905" s="188" t="s">
        <v>109</v>
      </c>
      <c r="H905" s="189">
        <v>215.34800000000001</v>
      </c>
      <c r="I905" s="190"/>
      <c r="J905" s="191">
        <f>ROUND(I905*H905,2)</f>
        <v>0</v>
      </c>
      <c r="K905" s="187" t="s">
        <v>219</v>
      </c>
      <c r="L905" s="55"/>
      <c r="M905" s="192" t="s">
        <v>20</v>
      </c>
      <c r="N905" s="193" t="s">
        <v>44</v>
      </c>
      <c r="O905" s="36"/>
      <c r="P905" s="194">
        <f>O905*H905</f>
        <v>0</v>
      </c>
      <c r="Q905" s="194">
        <v>3.0000000000000001E-3</v>
      </c>
      <c r="R905" s="194">
        <f>Q905*H905</f>
        <v>0.64604400000000006</v>
      </c>
      <c r="S905" s="194">
        <v>0</v>
      </c>
      <c r="T905" s="195">
        <f>S905*H905</f>
        <v>0</v>
      </c>
      <c r="AR905" s="18" t="s">
        <v>303</v>
      </c>
      <c r="AT905" s="18" t="s">
        <v>216</v>
      </c>
      <c r="AU905" s="18" t="s">
        <v>81</v>
      </c>
      <c r="AY905" s="18" t="s">
        <v>214</v>
      </c>
      <c r="BE905" s="196">
        <f>IF(N905="základní",J905,0)</f>
        <v>0</v>
      </c>
      <c r="BF905" s="196">
        <f>IF(N905="snížená",J905,0)</f>
        <v>0</v>
      </c>
      <c r="BG905" s="196">
        <f>IF(N905="zákl. přenesená",J905,0)</f>
        <v>0</v>
      </c>
      <c r="BH905" s="196">
        <f>IF(N905="sníž. přenesená",J905,0)</f>
        <v>0</v>
      </c>
      <c r="BI905" s="196">
        <f>IF(N905="nulová",J905,0)</f>
        <v>0</v>
      </c>
      <c r="BJ905" s="18" t="s">
        <v>22</v>
      </c>
      <c r="BK905" s="196">
        <f>ROUND(I905*H905,2)</f>
        <v>0</v>
      </c>
      <c r="BL905" s="18" t="s">
        <v>303</v>
      </c>
      <c r="BM905" s="18" t="s">
        <v>1168</v>
      </c>
    </row>
    <row r="906" spans="2:65" s="1" customFormat="1" ht="24" x14ac:dyDescent="0.3">
      <c r="B906" s="35"/>
      <c r="C906" s="57"/>
      <c r="D906" s="197" t="s">
        <v>222</v>
      </c>
      <c r="E906" s="57"/>
      <c r="F906" s="198" t="s">
        <v>1169</v>
      </c>
      <c r="G906" s="57"/>
      <c r="H906" s="57"/>
      <c r="I906" s="155"/>
      <c r="J906" s="57"/>
      <c r="K906" s="57"/>
      <c r="L906" s="55"/>
      <c r="M906" s="72"/>
      <c r="N906" s="36"/>
      <c r="O906" s="36"/>
      <c r="P906" s="36"/>
      <c r="Q906" s="36"/>
      <c r="R906" s="36"/>
      <c r="S906" s="36"/>
      <c r="T906" s="73"/>
      <c r="AT906" s="18" t="s">
        <v>222</v>
      </c>
      <c r="AU906" s="18" t="s">
        <v>81</v>
      </c>
    </row>
    <row r="907" spans="2:65" s="11" customFormat="1" x14ac:dyDescent="0.3">
      <c r="B907" s="199"/>
      <c r="C907" s="200"/>
      <c r="D907" s="197" t="s">
        <v>224</v>
      </c>
      <c r="E907" s="201" t="s">
        <v>20</v>
      </c>
      <c r="F907" s="202" t="s">
        <v>346</v>
      </c>
      <c r="G907" s="200"/>
      <c r="H907" s="203" t="s">
        <v>20</v>
      </c>
      <c r="I907" s="204"/>
      <c r="J907" s="200"/>
      <c r="K907" s="200"/>
      <c r="L907" s="205"/>
      <c r="M907" s="206"/>
      <c r="N907" s="207"/>
      <c r="O907" s="207"/>
      <c r="P907" s="207"/>
      <c r="Q907" s="207"/>
      <c r="R907" s="207"/>
      <c r="S907" s="207"/>
      <c r="T907" s="208"/>
      <c r="AT907" s="209" t="s">
        <v>224</v>
      </c>
      <c r="AU907" s="209" t="s">
        <v>81</v>
      </c>
      <c r="AV907" s="11" t="s">
        <v>22</v>
      </c>
      <c r="AW907" s="11" t="s">
        <v>37</v>
      </c>
      <c r="AX907" s="11" t="s">
        <v>73</v>
      </c>
      <c r="AY907" s="209" t="s">
        <v>214</v>
      </c>
    </row>
    <row r="908" spans="2:65" s="12" customFormat="1" x14ac:dyDescent="0.3">
      <c r="B908" s="210"/>
      <c r="C908" s="211"/>
      <c r="D908" s="197" t="s">
        <v>224</v>
      </c>
      <c r="E908" s="212" t="s">
        <v>20</v>
      </c>
      <c r="F908" s="213" t="s">
        <v>1170</v>
      </c>
      <c r="G908" s="211"/>
      <c r="H908" s="214">
        <v>16.968</v>
      </c>
      <c r="I908" s="215"/>
      <c r="J908" s="211"/>
      <c r="K908" s="211"/>
      <c r="L908" s="216"/>
      <c r="M908" s="217"/>
      <c r="N908" s="218"/>
      <c r="O908" s="218"/>
      <c r="P908" s="218"/>
      <c r="Q908" s="218"/>
      <c r="R908" s="218"/>
      <c r="S908" s="218"/>
      <c r="T908" s="219"/>
      <c r="AT908" s="220" t="s">
        <v>224</v>
      </c>
      <c r="AU908" s="220" t="s">
        <v>81</v>
      </c>
      <c r="AV908" s="12" t="s">
        <v>81</v>
      </c>
      <c r="AW908" s="12" t="s">
        <v>37</v>
      </c>
      <c r="AX908" s="12" t="s">
        <v>73</v>
      </c>
      <c r="AY908" s="220" t="s">
        <v>214</v>
      </c>
    </row>
    <row r="909" spans="2:65" s="12" customFormat="1" x14ac:dyDescent="0.3">
      <c r="B909" s="210"/>
      <c r="C909" s="211"/>
      <c r="D909" s="197" t="s">
        <v>224</v>
      </c>
      <c r="E909" s="212" t="s">
        <v>20</v>
      </c>
      <c r="F909" s="213" t="s">
        <v>1171</v>
      </c>
      <c r="G909" s="211"/>
      <c r="H909" s="214">
        <v>21.963999999999999</v>
      </c>
      <c r="I909" s="215"/>
      <c r="J909" s="211"/>
      <c r="K909" s="211"/>
      <c r="L909" s="216"/>
      <c r="M909" s="217"/>
      <c r="N909" s="218"/>
      <c r="O909" s="218"/>
      <c r="P909" s="218"/>
      <c r="Q909" s="218"/>
      <c r="R909" s="218"/>
      <c r="S909" s="218"/>
      <c r="T909" s="219"/>
      <c r="AT909" s="220" t="s">
        <v>224</v>
      </c>
      <c r="AU909" s="220" t="s">
        <v>81</v>
      </c>
      <c r="AV909" s="12" t="s">
        <v>81</v>
      </c>
      <c r="AW909" s="12" t="s">
        <v>37</v>
      </c>
      <c r="AX909" s="12" t="s">
        <v>73</v>
      </c>
      <c r="AY909" s="220" t="s">
        <v>214</v>
      </c>
    </row>
    <row r="910" spans="2:65" s="12" customFormat="1" x14ac:dyDescent="0.3">
      <c r="B910" s="210"/>
      <c r="C910" s="211"/>
      <c r="D910" s="197" t="s">
        <v>224</v>
      </c>
      <c r="E910" s="212" t="s">
        <v>20</v>
      </c>
      <c r="F910" s="213" t="s">
        <v>1172</v>
      </c>
      <c r="G910" s="211"/>
      <c r="H910" s="214">
        <v>25.181999999999999</v>
      </c>
      <c r="I910" s="215"/>
      <c r="J910" s="211"/>
      <c r="K910" s="211"/>
      <c r="L910" s="216"/>
      <c r="M910" s="217"/>
      <c r="N910" s="218"/>
      <c r="O910" s="218"/>
      <c r="P910" s="218"/>
      <c r="Q910" s="218"/>
      <c r="R910" s="218"/>
      <c r="S910" s="218"/>
      <c r="T910" s="219"/>
      <c r="AT910" s="220" t="s">
        <v>224</v>
      </c>
      <c r="AU910" s="220" t="s">
        <v>81</v>
      </c>
      <c r="AV910" s="12" t="s">
        <v>81</v>
      </c>
      <c r="AW910" s="12" t="s">
        <v>37</v>
      </c>
      <c r="AX910" s="12" t="s">
        <v>73</v>
      </c>
      <c r="AY910" s="220" t="s">
        <v>214</v>
      </c>
    </row>
    <row r="911" spans="2:65" s="12" customFormat="1" x14ac:dyDescent="0.3">
      <c r="B911" s="210"/>
      <c r="C911" s="211"/>
      <c r="D911" s="197" t="s">
        <v>224</v>
      </c>
      <c r="E911" s="212" t="s">
        <v>20</v>
      </c>
      <c r="F911" s="213" t="s">
        <v>1173</v>
      </c>
      <c r="G911" s="211"/>
      <c r="H911" s="214">
        <v>15.11</v>
      </c>
      <c r="I911" s="215"/>
      <c r="J911" s="211"/>
      <c r="K911" s="211"/>
      <c r="L911" s="216"/>
      <c r="M911" s="217"/>
      <c r="N911" s="218"/>
      <c r="O911" s="218"/>
      <c r="P911" s="218"/>
      <c r="Q911" s="218"/>
      <c r="R911" s="218"/>
      <c r="S911" s="218"/>
      <c r="T911" s="219"/>
      <c r="AT911" s="220" t="s">
        <v>224</v>
      </c>
      <c r="AU911" s="220" t="s">
        <v>81</v>
      </c>
      <c r="AV911" s="12" t="s">
        <v>81</v>
      </c>
      <c r="AW911" s="12" t="s">
        <v>37</v>
      </c>
      <c r="AX911" s="12" t="s">
        <v>73</v>
      </c>
      <c r="AY911" s="220" t="s">
        <v>214</v>
      </c>
    </row>
    <row r="912" spans="2:65" s="12" customFormat="1" x14ac:dyDescent="0.3">
      <c r="B912" s="210"/>
      <c r="C912" s="211"/>
      <c r="D912" s="197" t="s">
        <v>224</v>
      </c>
      <c r="E912" s="212" t="s">
        <v>20</v>
      </c>
      <c r="F912" s="213" t="s">
        <v>1174</v>
      </c>
      <c r="G912" s="211"/>
      <c r="H912" s="214">
        <v>18.058</v>
      </c>
      <c r="I912" s="215"/>
      <c r="J912" s="211"/>
      <c r="K912" s="211"/>
      <c r="L912" s="216"/>
      <c r="M912" s="217"/>
      <c r="N912" s="218"/>
      <c r="O912" s="218"/>
      <c r="P912" s="218"/>
      <c r="Q912" s="218"/>
      <c r="R912" s="218"/>
      <c r="S912" s="218"/>
      <c r="T912" s="219"/>
      <c r="AT912" s="220" t="s">
        <v>224</v>
      </c>
      <c r="AU912" s="220" t="s">
        <v>81</v>
      </c>
      <c r="AV912" s="12" t="s">
        <v>81</v>
      </c>
      <c r="AW912" s="12" t="s">
        <v>37</v>
      </c>
      <c r="AX912" s="12" t="s">
        <v>73</v>
      </c>
      <c r="AY912" s="220" t="s">
        <v>214</v>
      </c>
    </row>
    <row r="913" spans="2:65" s="12" customFormat="1" x14ac:dyDescent="0.3">
      <c r="B913" s="210"/>
      <c r="C913" s="211"/>
      <c r="D913" s="197" t="s">
        <v>224</v>
      </c>
      <c r="E913" s="212" t="s">
        <v>20</v>
      </c>
      <c r="F913" s="213" t="s">
        <v>1175</v>
      </c>
      <c r="G913" s="211"/>
      <c r="H913" s="214">
        <v>31.248000000000001</v>
      </c>
      <c r="I913" s="215"/>
      <c r="J913" s="211"/>
      <c r="K913" s="211"/>
      <c r="L913" s="216"/>
      <c r="M913" s="217"/>
      <c r="N913" s="218"/>
      <c r="O913" s="218"/>
      <c r="P913" s="218"/>
      <c r="Q913" s="218"/>
      <c r="R913" s="218"/>
      <c r="S913" s="218"/>
      <c r="T913" s="219"/>
      <c r="AT913" s="220" t="s">
        <v>224</v>
      </c>
      <c r="AU913" s="220" t="s">
        <v>81</v>
      </c>
      <c r="AV913" s="12" t="s">
        <v>81</v>
      </c>
      <c r="AW913" s="12" t="s">
        <v>37</v>
      </c>
      <c r="AX913" s="12" t="s">
        <v>73</v>
      </c>
      <c r="AY913" s="220" t="s">
        <v>214</v>
      </c>
    </row>
    <row r="914" spans="2:65" s="12" customFormat="1" x14ac:dyDescent="0.3">
      <c r="B914" s="210"/>
      <c r="C914" s="211"/>
      <c r="D914" s="197" t="s">
        <v>224</v>
      </c>
      <c r="E914" s="212" t="s">
        <v>20</v>
      </c>
      <c r="F914" s="213" t="s">
        <v>1176</v>
      </c>
      <c r="G914" s="211"/>
      <c r="H914" s="214">
        <v>16.239999999999998</v>
      </c>
      <c r="I914" s="215"/>
      <c r="J914" s="211"/>
      <c r="K914" s="211"/>
      <c r="L914" s="216"/>
      <c r="M914" s="217"/>
      <c r="N914" s="218"/>
      <c r="O914" s="218"/>
      <c r="P914" s="218"/>
      <c r="Q914" s="218"/>
      <c r="R914" s="218"/>
      <c r="S914" s="218"/>
      <c r="T914" s="219"/>
      <c r="AT914" s="220" t="s">
        <v>224</v>
      </c>
      <c r="AU914" s="220" t="s">
        <v>81</v>
      </c>
      <c r="AV914" s="12" t="s">
        <v>81</v>
      </c>
      <c r="AW914" s="12" t="s">
        <v>37</v>
      </c>
      <c r="AX914" s="12" t="s">
        <v>73</v>
      </c>
      <c r="AY914" s="220" t="s">
        <v>214</v>
      </c>
    </row>
    <row r="915" spans="2:65" s="11" customFormat="1" x14ac:dyDescent="0.3">
      <c r="B915" s="199"/>
      <c r="C915" s="200"/>
      <c r="D915" s="197" t="s">
        <v>224</v>
      </c>
      <c r="E915" s="201" t="s">
        <v>20</v>
      </c>
      <c r="F915" s="202" t="s">
        <v>339</v>
      </c>
      <c r="G915" s="200"/>
      <c r="H915" s="203" t="s">
        <v>20</v>
      </c>
      <c r="I915" s="204"/>
      <c r="J915" s="200"/>
      <c r="K915" s="200"/>
      <c r="L915" s="205"/>
      <c r="M915" s="206"/>
      <c r="N915" s="207"/>
      <c r="O915" s="207"/>
      <c r="P915" s="207"/>
      <c r="Q915" s="207"/>
      <c r="R915" s="207"/>
      <c r="S915" s="207"/>
      <c r="T915" s="208"/>
      <c r="AT915" s="209" t="s">
        <v>224</v>
      </c>
      <c r="AU915" s="209" t="s">
        <v>81</v>
      </c>
      <c r="AV915" s="11" t="s">
        <v>22</v>
      </c>
      <c r="AW915" s="11" t="s">
        <v>37</v>
      </c>
      <c r="AX915" s="11" t="s">
        <v>73</v>
      </c>
      <c r="AY915" s="209" t="s">
        <v>214</v>
      </c>
    </row>
    <row r="916" spans="2:65" s="12" customFormat="1" x14ac:dyDescent="0.3">
      <c r="B916" s="210"/>
      <c r="C916" s="211"/>
      <c r="D916" s="197" t="s">
        <v>224</v>
      </c>
      <c r="E916" s="212" t="s">
        <v>20</v>
      </c>
      <c r="F916" s="213" t="s">
        <v>1177</v>
      </c>
      <c r="G916" s="211"/>
      <c r="H916" s="214">
        <v>15.15</v>
      </c>
      <c r="I916" s="215"/>
      <c r="J916" s="211"/>
      <c r="K916" s="211"/>
      <c r="L916" s="216"/>
      <c r="M916" s="217"/>
      <c r="N916" s="218"/>
      <c r="O916" s="218"/>
      <c r="P916" s="218"/>
      <c r="Q916" s="218"/>
      <c r="R916" s="218"/>
      <c r="S916" s="218"/>
      <c r="T916" s="219"/>
      <c r="AT916" s="220" t="s">
        <v>224</v>
      </c>
      <c r="AU916" s="220" t="s">
        <v>81</v>
      </c>
      <c r="AV916" s="12" t="s">
        <v>81</v>
      </c>
      <c r="AW916" s="12" t="s">
        <v>37</v>
      </c>
      <c r="AX916" s="12" t="s">
        <v>73</v>
      </c>
      <c r="AY916" s="220" t="s">
        <v>214</v>
      </c>
    </row>
    <row r="917" spans="2:65" s="12" customFormat="1" x14ac:dyDescent="0.3">
      <c r="B917" s="210"/>
      <c r="C917" s="211"/>
      <c r="D917" s="197" t="s">
        <v>224</v>
      </c>
      <c r="E917" s="212" t="s">
        <v>20</v>
      </c>
      <c r="F917" s="213" t="s">
        <v>1178</v>
      </c>
      <c r="G917" s="211"/>
      <c r="H917" s="214">
        <v>19.431999999999999</v>
      </c>
      <c r="I917" s="215"/>
      <c r="J917" s="211"/>
      <c r="K917" s="211"/>
      <c r="L917" s="216"/>
      <c r="M917" s="217"/>
      <c r="N917" s="218"/>
      <c r="O917" s="218"/>
      <c r="P917" s="218"/>
      <c r="Q917" s="218"/>
      <c r="R917" s="218"/>
      <c r="S917" s="218"/>
      <c r="T917" s="219"/>
      <c r="AT917" s="220" t="s">
        <v>224</v>
      </c>
      <c r="AU917" s="220" t="s">
        <v>81</v>
      </c>
      <c r="AV917" s="12" t="s">
        <v>81</v>
      </c>
      <c r="AW917" s="12" t="s">
        <v>37</v>
      </c>
      <c r="AX917" s="12" t="s">
        <v>73</v>
      </c>
      <c r="AY917" s="220" t="s">
        <v>214</v>
      </c>
    </row>
    <row r="918" spans="2:65" s="12" customFormat="1" x14ac:dyDescent="0.3">
      <c r="B918" s="210"/>
      <c r="C918" s="211"/>
      <c r="D918" s="197" t="s">
        <v>224</v>
      </c>
      <c r="E918" s="212" t="s">
        <v>20</v>
      </c>
      <c r="F918" s="213" t="s">
        <v>1179</v>
      </c>
      <c r="G918" s="211"/>
      <c r="H918" s="214">
        <v>35.996000000000002</v>
      </c>
      <c r="I918" s="215"/>
      <c r="J918" s="211"/>
      <c r="K918" s="211"/>
      <c r="L918" s="216"/>
      <c r="M918" s="217"/>
      <c r="N918" s="218"/>
      <c r="O918" s="218"/>
      <c r="P918" s="218"/>
      <c r="Q918" s="218"/>
      <c r="R918" s="218"/>
      <c r="S918" s="218"/>
      <c r="T918" s="219"/>
      <c r="AT918" s="220" t="s">
        <v>224</v>
      </c>
      <c r="AU918" s="220" t="s">
        <v>81</v>
      </c>
      <c r="AV918" s="12" t="s">
        <v>81</v>
      </c>
      <c r="AW918" s="12" t="s">
        <v>37</v>
      </c>
      <c r="AX918" s="12" t="s">
        <v>73</v>
      </c>
      <c r="AY918" s="220" t="s">
        <v>214</v>
      </c>
    </row>
    <row r="919" spans="2:65" s="13" customFormat="1" x14ac:dyDescent="0.3">
      <c r="B919" s="221"/>
      <c r="C919" s="222"/>
      <c r="D919" s="223" t="s">
        <v>224</v>
      </c>
      <c r="E919" s="224" t="s">
        <v>122</v>
      </c>
      <c r="F919" s="225" t="s">
        <v>228</v>
      </c>
      <c r="G919" s="222"/>
      <c r="H919" s="226">
        <v>215.34800000000001</v>
      </c>
      <c r="I919" s="227"/>
      <c r="J919" s="222"/>
      <c r="K919" s="222"/>
      <c r="L919" s="228"/>
      <c r="M919" s="229"/>
      <c r="N919" s="230"/>
      <c r="O919" s="230"/>
      <c r="P919" s="230"/>
      <c r="Q919" s="230"/>
      <c r="R919" s="230"/>
      <c r="S919" s="230"/>
      <c r="T919" s="231"/>
      <c r="AT919" s="232" t="s">
        <v>224</v>
      </c>
      <c r="AU919" s="232" t="s">
        <v>81</v>
      </c>
      <c r="AV919" s="13" t="s">
        <v>220</v>
      </c>
      <c r="AW919" s="13" t="s">
        <v>37</v>
      </c>
      <c r="AX919" s="13" t="s">
        <v>22</v>
      </c>
      <c r="AY919" s="232" t="s">
        <v>214</v>
      </c>
    </row>
    <row r="920" spans="2:65" s="1" customFormat="1" ht="22.5" customHeight="1" x14ac:dyDescent="0.3">
      <c r="B920" s="35"/>
      <c r="C920" s="249" t="s">
        <v>1180</v>
      </c>
      <c r="D920" s="249" t="s">
        <v>413</v>
      </c>
      <c r="E920" s="250" t="s">
        <v>1181</v>
      </c>
      <c r="F920" s="251" t="s">
        <v>1182</v>
      </c>
      <c r="G920" s="252" t="s">
        <v>109</v>
      </c>
      <c r="H920" s="253">
        <v>236.88300000000001</v>
      </c>
      <c r="I920" s="254"/>
      <c r="J920" s="255">
        <f>ROUND(I920*H920,2)</f>
        <v>0</v>
      </c>
      <c r="K920" s="251" t="s">
        <v>20</v>
      </c>
      <c r="L920" s="256"/>
      <c r="M920" s="257" t="s">
        <v>20</v>
      </c>
      <c r="N920" s="258" t="s">
        <v>44</v>
      </c>
      <c r="O920" s="36"/>
      <c r="P920" s="194">
        <f>O920*H920</f>
        <v>0</v>
      </c>
      <c r="Q920" s="194">
        <v>1.26E-2</v>
      </c>
      <c r="R920" s="194">
        <f>Q920*H920</f>
        <v>2.9847258000000001</v>
      </c>
      <c r="S920" s="194">
        <v>0</v>
      </c>
      <c r="T920" s="195">
        <f>S920*H920</f>
        <v>0</v>
      </c>
      <c r="AR920" s="18" t="s">
        <v>412</v>
      </c>
      <c r="AT920" s="18" t="s">
        <v>413</v>
      </c>
      <c r="AU920" s="18" t="s">
        <v>81</v>
      </c>
      <c r="AY920" s="18" t="s">
        <v>214</v>
      </c>
      <c r="BE920" s="196">
        <f>IF(N920="základní",J920,0)</f>
        <v>0</v>
      </c>
      <c r="BF920" s="196">
        <f>IF(N920="snížená",J920,0)</f>
        <v>0</v>
      </c>
      <c r="BG920" s="196">
        <f>IF(N920="zákl. přenesená",J920,0)</f>
        <v>0</v>
      </c>
      <c r="BH920" s="196">
        <f>IF(N920="sníž. přenesená",J920,0)</f>
        <v>0</v>
      </c>
      <c r="BI920" s="196">
        <f>IF(N920="nulová",J920,0)</f>
        <v>0</v>
      </c>
      <c r="BJ920" s="18" t="s">
        <v>22</v>
      </c>
      <c r="BK920" s="196">
        <f>ROUND(I920*H920,2)</f>
        <v>0</v>
      </c>
      <c r="BL920" s="18" t="s">
        <v>303</v>
      </c>
      <c r="BM920" s="18" t="s">
        <v>1183</v>
      </c>
    </row>
    <row r="921" spans="2:65" s="1" customFormat="1" x14ac:dyDescent="0.3">
      <c r="B921" s="35"/>
      <c r="C921" s="57"/>
      <c r="D921" s="197" t="s">
        <v>222</v>
      </c>
      <c r="E921" s="57"/>
      <c r="F921" s="198" t="s">
        <v>1182</v>
      </c>
      <c r="G921" s="57"/>
      <c r="H921" s="57"/>
      <c r="I921" s="155"/>
      <c r="J921" s="57"/>
      <c r="K921" s="57"/>
      <c r="L921" s="55"/>
      <c r="M921" s="72"/>
      <c r="N921" s="36"/>
      <c r="O921" s="36"/>
      <c r="P921" s="36"/>
      <c r="Q921" s="36"/>
      <c r="R921" s="36"/>
      <c r="S921" s="36"/>
      <c r="T921" s="73"/>
      <c r="AT921" s="18" t="s">
        <v>222</v>
      </c>
      <c r="AU921" s="18" t="s">
        <v>81</v>
      </c>
    </row>
    <row r="922" spans="2:65" s="12" customFormat="1" x14ac:dyDescent="0.3">
      <c r="B922" s="210"/>
      <c r="C922" s="211"/>
      <c r="D922" s="197" t="s">
        <v>224</v>
      </c>
      <c r="E922" s="212" t="s">
        <v>20</v>
      </c>
      <c r="F922" s="213" t="s">
        <v>122</v>
      </c>
      <c r="G922" s="211"/>
      <c r="H922" s="214">
        <v>215.34800000000001</v>
      </c>
      <c r="I922" s="215"/>
      <c r="J922" s="211"/>
      <c r="K922" s="211"/>
      <c r="L922" s="216"/>
      <c r="M922" s="217"/>
      <c r="N922" s="218"/>
      <c r="O922" s="218"/>
      <c r="P922" s="218"/>
      <c r="Q922" s="218"/>
      <c r="R922" s="218"/>
      <c r="S922" s="218"/>
      <c r="T922" s="219"/>
      <c r="AT922" s="220" t="s">
        <v>224</v>
      </c>
      <c r="AU922" s="220" t="s">
        <v>81</v>
      </c>
      <c r="AV922" s="12" t="s">
        <v>81</v>
      </c>
      <c r="AW922" s="12" t="s">
        <v>37</v>
      </c>
      <c r="AX922" s="12" t="s">
        <v>73</v>
      </c>
      <c r="AY922" s="220" t="s">
        <v>214</v>
      </c>
    </row>
    <row r="923" spans="2:65" s="13" customFormat="1" x14ac:dyDescent="0.3">
      <c r="B923" s="221"/>
      <c r="C923" s="222"/>
      <c r="D923" s="197" t="s">
        <v>224</v>
      </c>
      <c r="E923" s="244" t="s">
        <v>20</v>
      </c>
      <c r="F923" s="245" t="s">
        <v>228</v>
      </c>
      <c r="G923" s="222"/>
      <c r="H923" s="246">
        <v>215.34800000000001</v>
      </c>
      <c r="I923" s="227"/>
      <c r="J923" s="222"/>
      <c r="K923" s="222"/>
      <c r="L923" s="228"/>
      <c r="M923" s="229"/>
      <c r="N923" s="230"/>
      <c r="O923" s="230"/>
      <c r="P923" s="230"/>
      <c r="Q923" s="230"/>
      <c r="R923" s="230"/>
      <c r="S923" s="230"/>
      <c r="T923" s="231"/>
      <c r="AT923" s="232" t="s">
        <v>224</v>
      </c>
      <c r="AU923" s="232" t="s">
        <v>81</v>
      </c>
      <c r="AV923" s="13" t="s">
        <v>220</v>
      </c>
      <c r="AW923" s="13" t="s">
        <v>37</v>
      </c>
      <c r="AX923" s="13" t="s">
        <v>22</v>
      </c>
      <c r="AY923" s="232" t="s">
        <v>214</v>
      </c>
    </row>
    <row r="924" spans="2:65" s="12" customFormat="1" x14ac:dyDescent="0.3">
      <c r="B924" s="210"/>
      <c r="C924" s="211"/>
      <c r="D924" s="223" t="s">
        <v>224</v>
      </c>
      <c r="E924" s="211"/>
      <c r="F924" s="247" t="s">
        <v>1184</v>
      </c>
      <c r="G924" s="211"/>
      <c r="H924" s="248">
        <v>236.88300000000001</v>
      </c>
      <c r="I924" s="215"/>
      <c r="J924" s="211"/>
      <c r="K924" s="211"/>
      <c r="L924" s="216"/>
      <c r="M924" s="217"/>
      <c r="N924" s="218"/>
      <c r="O924" s="218"/>
      <c r="P924" s="218"/>
      <c r="Q924" s="218"/>
      <c r="R924" s="218"/>
      <c r="S924" s="218"/>
      <c r="T924" s="219"/>
      <c r="AT924" s="220" t="s">
        <v>224</v>
      </c>
      <c r="AU924" s="220" t="s">
        <v>81</v>
      </c>
      <c r="AV924" s="12" t="s">
        <v>81</v>
      </c>
      <c r="AW924" s="12" t="s">
        <v>4</v>
      </c>
      <c r="AX924" s="12" t="s">
        <v>22</v>
      </c>
      <c r="AY924" s="220" t="s">
        <v>214</v>
      </c>
    </row>
    <row r="925" spans="2:65" s="1" customFormat="1" ht="22.5" customHeight="1" x14ac:dyDescent="0.3">
      <c r="B925" s="35"/>
      <c r="C925" s="249" t="s">
        <v>1185</v>
      </c>
      <c r="D925" s="249" t="s">
        <v>413</v>
      </c>
      <c r="E925" s="250" t="s">
        <v>1186</v>
      </c>
      <c r="F925" s="251" t="s">
        <v>1067</v>
      </c>
      <c r="G925" s="252" t="s">
        <v>109</v>
      </c>
      <c r="H925" s="253">
        <v>215.34800000000001</v>
      </c>
      <c r="I925" s="254"/>
      <c r="J925" s="255">
        <f>ROUND(I925*H925,2)</f>
        <v>0</v>
      </c>
      <c r="K925" s="251" t="s">
        <v>20</v>
      </c>
      <c r="L925" s="256"/>
      <c r="M925" s="257" t="s">
        <v>20</v>
      </c>
      <c r="N925" s="258" t="s">
        <v>44</v>
      </c>
      <c r="O925" s="36"/>
      <c r="P925" s="194">
        <f>O925*H925</f>
        <v>0</v>
      </c>
      <c r="Q925" s="194">
        <v>0</v>
      </c>
      <c r="R925" s="194">
        <f>Q925*H925</f>
        <v>0</v>
      </c>
      <c r="S925" s="194">
        <v>0</v>
      </c>
      <c r="T925" s="195">
        <f>S925*H925</f>
        <v>0</v>
      </c>
      <c r="AR925" s="18" t="s">
        <v>412</v>
      </c>
      <c r="AT925" s="18" t="s">
        <v>413</v>
      </c>
      <c r="AU925" s="18" t="s">
        <v>81</v>
      </c>
      <c r="AY925" s="18" t="s">
        <v>214</v>
      </c>
      <c r="BE925" s="196">
        <f>IF(N925="základní",J925,0)</f>
        <v>0</v>
      </c>
      <c r="BF925" s="196">
        <f>IF(N925="snížená",J925,0)</f>
        <v>0</v>
      </c>
      <c r="BG925" s="196">
        <f>IF(N925="zákl. přenesená",J925,0)</f>
        <v>0</v>
      </c>
      <c r="BH925" s="196">
        <f>IF(N925="sníž. přenesená",J925,0)</f>
        <v>0</v>
      </c>
      <c r="BI925" s="196">
        <f>IF(N925="nulová",J925,0)</f>
        <v>0</v>
      </c>
      <c r="BJ925" s="18" t="s">
        <v>22</v>
      </c>
      <c r="BK925" s="196">
        <f>ROUND(I925*H925,2)</f>
        <v>0</v>
      </c>
      <c r="BL925" s="18" t="s">
        <v>303</v>
      </c>
      <c r="BM925" s="18" t="s">
        <v>1187</v>
      </c>
    </row>
    <row r="926" spans="2:65" s="1" customFormat="1" x14ac:dyDescent="0.3">
      <c r="B926" s="35"/>
      <c r="C926" s="57"/>
      <c r="D926" s="197" t="s">
        <v>222</v>
      </c>
      <c r="E926" s="57"/>
      <c r="F926" s="198" t="s">
        <v>1067</v>
      </c>
      <c r="G926" s="57"/>
      <c r="H926" s="57"/>
      <c r="I926" s="155"/>
      <c r="J926" s="57"/>
      <c r="K926" s="57"/>
      <c r="L926" s="55"/>
      <c r="M926" s="72"/>
      <c r="N926" s="36"/>
      <c r="O926" s="36"/>
      <c r="P926" s="36"/>
      <c r="Q926" s="36"/>
      <c r="R926" s="36"/>
      <c r="S926" s="36"/>
      <c r="T926" s="73"/>
      <c r="AT926" s="18" t="s">
        <v>222</v>
      </c>
      <c r="AU926" s="18" t="s">
        <v>81</v>
      </c>
    </row>
    <row r="927" spans="2:65" s="12" customFormat="1" x14ac:dyDescent="0.3">
      <c r="B927" s="210"/>
      <c r="C927" s="211"/>
      <c r="D927" s="197" t="s">
        <v>224</v>
      </c>
      <c r="E927" s="212" t="s">
        <v>20</v>
      </c>
      <c r="F927" s="213" t="s">
        <v>122</v>
      </c>
      <c r="G927" s="211"/>
      <c r="H927" s="214">
        <v>215.34800000000001</v>
      </c>
      <c r="I927" s="215"/>
      <c r="J927" s="211"/>
      <c r="K927" s="211"/>
      <c r="L927" s="216"/>
      <c r="M927" s="217"/>
      <c r="N927" s="218"/>
      <c r="O927" s="218"/>
      <c r="P927" s="218"/>
      <c r="Q927" s="218"/>
      <c r="R927" s="218"/>
      <c r="S927" s="218"/>
      <c r="T927" s="219"/>
      <c r="AT927" s="220" t="s">
        <v>224</v>
      </c>
      <c r="AU927" s="220" t="s">
        <v>81</v>
      </c>
      <c r="AV927" s="12" t="s">
        <v>81</v>
      </c>
      <c r="AW927" s="12" t="s">
        <v>37</v>
      </c>
      <c r="AX927" s="12" t="s">
        <v>73</v>
      </c>
      <c r="AY927" s="220" t="s">
        <v>214</v>
      </c>
    </row>
    <row r="928" spans="2:65" s="13" customFormat="1" x14ac:dyDescent="0.3">
      <c r="B928" s="221"/>
      <c r="C928" s="222"/>
      <c r="D928" s="223" t="s">
        <v>224</v>
      </c>
      <c r="E928" s="224" t="s">
        <v>20</v>
      </c>
      <c r="F928" s="225" t="s">
        <v>228</v>
      </c>
      <c r="G928" s="222"/>
      <c r="H928" s="226">
        <v>215.34800000000001</v>
      </c>
      <c r="I928" s="227"/>
      <c r="J928" s="222"/>
      <c r="K928" s="222"/>
      <c r="L928" s="228"/>
      <c r="M928" s="229"/>
      <c r="N928" s="230"/>
      <c r="O928" s="230"/>
      <c r="P928" s="230"/>
      <c r="Q928" s="230"/>
      <c r="R928" s="230"/>
      <c r="S928" s="230"/>
      <c r="T928" s="231"/>
      <c r="AT928" s="232" t="s">
        <v>224</v>
      </c>
      <c r="AU928" s="232" t="s">
        <v>81</v>
      </c>
      <c r="AV928" s="13" t="s">
        <v>220</v>
      </c>
      <c r="AW928" s="13" t="s">
        <v>37</v>
      </c>
      <c r="AX928" s="13" t="s">
        <v>22</v>
      </c>
      <c r="AY928" s="232" t="s">
        <v>214</v>
      </c>
    </row>
    <row r="929" spans="2:65" s="1" customFormat="1" ht="22.5" customHeight="1" x14ac:dyDescent="0.3">
      <c r="B929" s="35"/>
      <c r="C929" s="185" t="s">
        <v>1188</v>
      </c>
      <c r="D929" s="185" t="s">
        <v>216</v>
      </c>
      <c r="E929" s="186" t="s">
        <v>1189</v>
      </c>
      <c r="F929" s="187" t="s">
        <v>1190</v>
      </c>
      <c r="G929" s="188" t="s">
        <v>236</v>
      </c>
      <c r="H929" s="189">
        <v>7</v>
      </c>
      <c r="I929" s="190"/>
      <c r="J929" s="191">
        <f>ROUND(I929*H929,2)</f>
        <v>0</v>
      </c>
      <c r="K929" s="187" t="s">
        <v>219</v>
      </c>
      <c r="L929" s="55"/>
      <c r="M929" s="192" t="s">
        <v>20</v>
      </c>
      <c r="N929" s="193" t="s">
        <v>44</v>
      </c>
      <c r="O929" s="36"/>
      <c r="P929" s="194">
        <f>O929*H929</f>
        <v>0</v>
      </c>
      <c r="Q929" s="194">
        <v>0</v>
      </c>
      <c r="R929" s="194">
        <f>Q929*H929</f>
        <v>0</v>
      </c>
      <c r="S929" s="194">
        <v>0</v>
      </c>
      <c r="T929" s="195">
        <f>S929*H929</f>
        <v>0</v>
      </c>
      <c r="AR929" s="18" t="s">
        <v>303</v>
      </c>
      <c r="AT929" s="18" t="s">
        <v>216</v>
      </c>
      <c r="AU929" s="18" t="s">
        <v>81</v>
      </c>
      <c r="AY929" s="18" t="s">
        <v>214</v>
      </c>
      <c r="BE929" s="196">
        <f>IF(N929="základní",J929,0)</f>
        <v>0</v>
      </c>
      <c r="BF929" s="196">
        <f>IF(N929="snížená",J929,0)</f>
        <v>0</v>
      </c>
      <c r="BG929" s="196">
        <f>IF(N929="zákl. přenesená",J929,0)</f>
        <v>0</v>
      </c>
      <c r="BH929" s="196">
        <f>IF(N929="sníž. přenesená",J929,0)</f>
        <v>0</v>
      </c>
      <c r="BI929" s="196">
        <f>IF(N929="nulová",J929,0)</f>
        <v>0</v>
      </c>
      <c r="BJ929" s="18" t="s">
        <v>22</v>
      </c>
      <c r="BK929" s="196">
        <f>ROUND(I929*H929,2)</f>
        <v>0</v>
      </c>
      <c r="BL929" s="18" t="s">
        <v>303</v>
      </c>
      <c r="BM929" s="18" t="s">
        <v>1191</v>
      </c>
    </row>
    <row r="930" spans="2:65" s="1" customFormat="1" x14ac:dyDescent="0.3">
      <c r="B930" s="35"/>
      <c r="C930" s="57"/>
      <c r="D930" s="197" t="s">
        <v>222</v>
      </c>
      <c r="E930" s="57"/>
      <c r="F930" s="198" t="s">
        <v>1192</v>
      </c>
      <c r="G930" s="57"/>
      <c r="H930" s="57"/>
      <c r="I930" s="155"/>
      <c r="J930" s="57"/>
      <c r="K930" s="57"/>
      <c r="L930" s="55"/>
      <c r="M930" s="72"/>
      <c r="N930" s="36"/>
      <c r="O930" s="36"/>
      <c r="P930" s="36"/>
      <c r="Q930" s="36"/>
      <c r="R930" s="36"/>
      <c r="S930" s="36"/>
      <c r="T930" s="73"/>
      <c r="AT930" s="18" t="s">
        <v>222</v>
      </c>
      <c r="AU930" s="18" t="s">
        <v>81</v>
      </c>
    </row>
    <row r="931" spans="2:65" s="12" customFormat="1" x14ac:dyDescent="0.3">
      <c r="B931" s="210"/>
      <c r="C931" s="211"/>
      <c r="D931" s="197" t="s">
        <v>224</v>
      </c>
      <c r="E931" s="212" t="s">
        <v>20</v>
      </c>
      <c r="F931" s="213" t="s">
        <v>1193</v>
      </c>
      <c r="G931" s="211"/>
      <c r="H931" s="214">
        <v>1</v>
      </c>
      <c r="I931" s="215"/>
      <c r="J931" s="211"/>
      <c r="K931" s="211"/>
      <c r="L931" s="216"/>
      <c r="M931" s="217"/>
      <c r="N931" s="218"/>
      <c r="O931" s="218"/>
      <c r="P931" s="218"/>
      <c r="Q931" s="218"/>
      <c r="R931" s="218"/>
      <c r="S931" s="218"/>
      <c r="T931" s="219"/>
      <c r="AT931" s="220" t="s">
        <v>224</v>
      </c>
      <c r="AU931" s="220" t="s">
        <v>81</v>
      </c>
      <c r="AV931" s="12" t="s">
        <v>81</v>
      </c>
      <c r="AW931" s="12" t="s">
        <v>37</v>
      </c>
      <c r="AX931" s="12" t="s">
        <v>73</v>
      </c>
      <c r="AY931" s="220" t="s">
        <v>214</v>
      </c>
    </row>
    <row r="932" spans="2:65" s="12" customFormat="1" x14ac:dyDescent="0.3">
      <c r="B932" s="210"/>
      <c r="C932" s="211"/>
      <c r="D932" s="197" t="s">
        <v>224</v>
      </c>
      <c r="E932" s="212" t="s">
        <v>20</v>
      </c>
      <c r="F932" s="213" t="s">
        <v>1194</v>
      </c>
      <c r="G932" s="211"/>
      <c r="H932" s="214">
        <v>6</v>
      </c>
      <c r="I932" s="215"/>
      <c r="J932" s="211"/>
      <c r="K932" s="211"/>
      <c r="L932" s="216"/>
      <c r="M932" s="217"/>
      <c r="N932" s="218"/>
      <c r="O932" s="218"/>
      <c r="P932" s="218"/>
      <c r="Q932" s="218"/>
      <c r="R932" s="218"/>
      <c r="S932" s="218"/>
      <c r="T932" s="219"/>
      <c r="AT932" s="220" t="s">
        <v>224</v>
      </c>
      <c r="AU932" s="220" t="s">
        <v>81</v>
      </c>
      <c r="AV932" s="12" t="s">
        <v>81</v>
      </c>
      <c r="AW932" s="12" t="s">
        <v>37</v>
      </c>
      <c r="AX932" s="12" t="s">
        <v>73</v>
      </c>
      <c r="AY932" s="220" t="s">
        <v>214</v>
      </c>
    </row>
    <row r="933" spans="2:65" s="13" customFormat="1" x14ac:dyDescent="0.3">
      <c r="B933" s="221"/>
      <c r="C933" s="222"/>
      <c r="D933" s="223" t="s">
        <v>224</v>
      </c>
      <c r="E933" s="224" t="s">
        <v>20</v>
      </c>
      <c r="F933" s="225" t="s">
        <v>228</v>
      </c>
      <c r="G933" s="222"/>
      <c r="H933" s="226">
        <v>7</v>
      </c>
      <c r="I933" s="227"/>
      <c r="J933" s="222"/>
      <c r="K933" s="222"/>
      <c r="L933" s="228"/>
      <c r="M933" s="229"/>
      <c r="N933" s="230"/>
      <c r="O933" s="230"/>
      <c r="P933" s="230"/>
      <c r="Q933" s="230"/>
      <c r="R933" s="230"/>
      <c r="S933" s="230"/>
      <c r="T933" s="231"/>
      <c r="AT933" s="232" t="s">
        <v>224</v>
      </c>
      <c r="AU933" s="232" t="s">
        <v>81</v>
      </c>
      <c r="AV933" s="13" t="s">
        <v>220</v>
      </c>
      <c r="AW933" s="13" t="s">
        <v>37</v>
      </c>
      <c r="AX933" s="13" t="s">
        <v>22</v>
      </c>
      <c r="AY933" s="232" t="s">
        <v>214</v>
      </c>
    </row>
    <row r="934" spans="2:65" s="1" customFormat="1" ht="22.5" customHeight="1" x14ac:dyDescent="0.3">
      <c r="B934" s="35"/>
      <c r="C934" s="249" t="s">
        <v>1195</v>
      </c>
      <c r="D934" s="249" t="s">
        <v>413</v>
      </c>
      <c r="E934" s="250" t="s">
        <v>1196</v>
      </c>
      <c r="F934" s="251" t="s">
        <v>1197</v>
      </c>
      <c r="G934" s="252" t="s">
        <v>236</v>
      </c>
      <c r="H934" s="253">
        <v>6</v>
      </c>
      <c r="I934" s="254"/>
      <c r="J934" s="255">
        <f>ROUND(I934*H934,2)</f>
        <v>0</v>
      </c>
      <c r="K934" s="251" t="s">
        <v>20</v>
      </c>
      <c r="L934" s="256"/>
      <c r="M934" s="257" t="s">
        <v>20</v>
      </c>
      <c r="N934" s="258" t="s">
        <v>44</v>
      </c>
      <c r="O934" s="36"/>
      <c r="P934" s="194">
        <f>O934*H934</f>
        <v>0</v>
      </c>
      <c r="Q934" s="194">
        <v>0</v>
      </c>
      <c r="R934" s="194">
        <f>Q934*H934</f>
        <v>0</v>
      </c>
      <c r="S934" s="194">
        <v>0</v>
      </c>
      <c r="T934" s="195">
        <f>S934*H934</f>
        <v>0</v>
      </c>
      <c r="AR934" s="18" t="s">
        <v>412</v>
      </c>
      <c r="AT934" s="18" t="s">
        <v>413</v>
      </c>
      <c r="AU934" s="18" t="s">
        <v>81</v>
      </c>
      <c r="AY934" s="18" t="s">
        <v>214</v>
      </c>
      <c r="BE934" s="196">
        <f>IF(N934="základní",J934,0)</f>
        <v>0</v>
      </c>
      <c r="BF934" s="196">
        <f>IF(N934="snížená",J934,0)</f>
        <v>0</v>
      </c>
      <c r="BG934" s="196">
        <f>IF(N934="zákl. přenesená",J934,0)</f>
        <v>0</v>
      </c>
      <c r="BH934" s="196">
        <f>IF(N934="sníž. přenesená",J934,0)</f>
        <v>0</v>
      </c>
      <c r="BI934" s="196">
        <f>IF(N934="nulová",J934,0)</f>
        <v>0</v>
      </c>
      <c r="BJ934" s="18" t="s">
        <v>22</v>
      </c>
      <c r="BK934" s="196">
        <f>ROUND(I934*H934,2)</f>
        <v>0</v>
      </c>
      <c r="BL934" s="18" t="s">
        <v>303</v>
      </c>
      <c r="BM934" s="18" t="s">
        <v>1198</v>
      </c>
    </row>
    <row r="935" spans="2:65" s="1" customFormat="1" ht="22.5" customHeight="1" x14ac:dyDescent="0.3">
      <c r="B935" s="35"/>
      <c r="C935" s="249" t="s">
        <v>1199</v>
      </c>
      <c r="D935" s="249" t="s">
        <v>413</v>
      </c>
      <c r="E935" s="250" t="s">
        <v>1200</v>
      </c>
      <c r="F935" s="251" t="s">
        <v>1201</v>
      </c>
      <c r="G935" s="252" t="s">
        <v>236</v>
      </c>
      <c r="H935" s="253">
        <v>1</v>
      </c>
      <c r="I935" s="254"/>
      <c r="J935" s="255">
        <f>ROUND(I935*H935,2)</f>
        <v>0</v>
      </c>
      <c r="K935" s="251" t="s">
        <v>20</v>
      </c>
      <c r="L935" s="256"/>
      <c r="M935" s="257" t="s">
        <v>20</v>
      </c>
      <c r="N935" s="258" t="s">
        <v>44</v>
      </c>
      <c r="O935" s="36"/>
      <c r="P935" s="194">
        <f>O935*H935</f>
        <v>0</v>
      </c>
      <c r="Q935" s="194">
        <v>0</v>
      </c>
      <c r="R935" s="194">
        <f>Q935*H935</f>
        <v>0</v>
      </c>
      <c r="S935" s="194">
        <v>0</v>
      </c>
      <c r="T935" s="195">
        <f>S935*H935</f>
        <v>0</v>
      </c>
      <c r="AR935" s="18" t="s">
        <v>412</v>
      </c>
      <c r="AT935" s="18" t="s">
        <v>413</v>
      </c>
      <c r="AU935" s="18" t="s">
        <v>81</v>
      </c>
      <c r="AY935" s="18" t="s">
        <v>214</v>
      </c>
      <c r="BE935" s="196">
        <f>IF(N935="základní",J935,0)</f>
        <v>0</v>
      </c>
      <c r="BF935" s="196">
        <f>IF(N935="snížená",J935,0)</f>
        <v>0</v>
      </c>
      <c r="BG935" s="196">
        <f>IF(N935="zákl. přenesená",J935,0)</f>
        <v>0</v>
      </c>
      <c r="BH935" s="196">
        <f>IF(N935="sníž. přenesená",J935,0)</f>
        <v>0</v>
      </c>
      <c r="BI935" s="196">
        <f>IF(N935="nulová",J935,0)</f>
        <v>0</v>
      </c>
      <c r="BJ935" s="18" t="s">
        <v>22</v>
      </c>
      <c r="BK935" s="196">
        <f>ROUND(I935*H935,2)</f>
        <v>0</v>
      </c>
      <c r="BL935" s="18" t="s">
        <v>303</v>
      </c>
      <c r="BM935" s="18" t="s">
        <v>1202</v>
      </c>
    </row>
    <row r="936" spans="2:65" s="1" customFormat="1" ht="22.5" customHeight="1" x14ac:dyDescent="0.3">
      <c r="B936" s="35"/>
      <c r="C936" s="185" t="s">
        <v>1203</v>
      </c>
      <c r="D936" s="185" t="s">
        <v>216</v>
      </c>
      <c r="E936" s="186" t="s">
        <v>1204</v>
      </c>
      <c r="F936" s="187" t="s">
        <v>1205</v>
      </c>
      <c r="G936" s="188" t="s">
        <v>833</v>
      </c>
      <c r="H936" s="261"/>
      <c r="I936" s="190"/>
      <c r="J936" s="191">
        <f>ROUND(I936*H936,2)</f>
        <v>0</v>
      </c>
      <c r="K936" s="187" t="s">
        <v>219</v>
      </c>
      <c r="L936" s="55"/>
      <c r="M936" s="192" t="s">
        <v>20</v>
      </c>
      <c r="N936" s="193" t="s">
        <v>44</v>
      </c>
      <c r="O936" s="36"/>
      <c r="P936" s="194">
        <f>O936*H936</f>
        <v>0</v>
      </c>
      <c r="Q936" s="194">
        <v>0</v>
      </c>
      <c r="R936" s="194">
        <f>Q936*H936</f>
        <v>0</v>
      </c>
      <c r="S936" s="194">
        <v>0</v>
      </c>
      <c r="T936" s="195">
        <f>S936*H936</f>
        <v>0</v>
      </c>
      <c r="AR936" s="18" t="s">
        <v>303</v>
      </c>
      <c r="AT936" s="18" t="s">
        <v>216</v>
      </c>
      <c r="AU936" s="18" t="s">
        <v>81</v>
      </c>
      <c r="AY936" s="18" t="s">
        <v>214</v>
      </c>
      <c r="BE936" s="196">
        <f>IF(N936="základní",J936,0)</f>
        <v>0</v>
      </c>
      <c r="BF936" s="196">
        <f>IF(N936="snížená",J936,0)</f>
        <v>0</v>
      </c>
      <c r="BG936" s="196">
        <f>IF(N936="zákl. přenesená",J936,0)</f>
        <v>0</v>
      </c>
      <c r="BH936" s="196">
        <f>IF(N936="sníž. přenesená",J936,0)</f>
        <v>0</v>
      </c>
      <c r="BI936" s="196">
        <f>IF(N936="nulová",J936,0)</f>
        <v>0</v>
      </c>
      <c r="BJ936" s="18" t="s">
        <v>22</v>
      </c>
      <c r="BK936" s="196">
        <f>ROUND(I936*H936,2)</f>
        <v>0</v>
      </c>
      <c r="BL936" s="18" t="s">
        <v>303</v>
      </c>
      <c r="BM936" s="18" t="s">
        <v>1206</v>
      </c>
    </row>
    <row r="937" spans="2:65" s="1" customFormat="1" ht="24" x14ac:dyDescent="0.3">
      <c r="B937" s="35"/>
      <c r="C937" s="57"/>
      <c r="D937" s="197" t="s">
        <v>222</v>
      </c>
      <c r="E937" s="57"/>
      <c r="F937" s="198" t="s">
        <v>1207</v>
      </c>
      <c r="G937" s="57"/>
      <c r="H937" s="57"/>
      <c r="I937" s="155"/>
      <c r="J937" s="57"/>
      <c r="K937" s="57"/>
      <c r="L937" s="55"/>
      <c r="M937" s="72"/>
      <c r="N937" s="36"/>
      <c r="O937" s="36"/>
      <c r="P937" s="36"/>
      <c r="Q937" s="36"/>
      <c r="R937" s="36"/>
      <c r="S937" s="36"/>
      <c r="T937" s="73"/>
      <c r="AT937" s="18" t="s">
        <v>222</v>
      </c>
      <c r="AU937" s="18" t="s">
        <v>81</v>
      </c>
    </row>
    <row r="938" spans="2:65" s="10" customFormat="1" ht="29.85" customHeight="1" x14ac:dyDescent="0.35">
      <c r="B938" s="168"/>
      <c r="C938" s="169"/>
      <c r="D938" s="182" t="s">
        <v>72</v>
      </c>
      <c r="E938" s="183" t="s">
        <v>1208</v>
      </c>
      <c r="F938" s="183" t="s">
        <v>1209</v>
      </c>
      <c r="G938" s="169"/>
      <c r="H938" s="169"/>
      <c r="I938" s="172"/>
      <c r="J938" s="184">
        <f>BK938</f>
        <v>0</v>
      </c>
      <c r="K938" s="169"/>
      <c r="L938" s="174"/>
      <c r="M938" s="175"/>
      <c r="N938" s="176"/>
      <c r="O938" s="176"/>
      <c r="P938" s="177">
        <f>SUM(P939:P965)</f>
        <v>0</v>
      </c>
      <c r="Q938" s="176"/>
      <c r="R938" s="177">
        <f>SUM(R939:R965)</f>
        <v>4.2567680000000001</v>
      </c>
      <c r="S938" s="176"/>
      <c r="T938" s="178">
        <f>SUM(T939:T965)</f>
        <v>0</v>
      </c>
      <c r="AR938" s="179" t="s">
        <v>81</v>
      </c>
      <c r="AT938" s="180" t="s">
        <v>72</v>
      </c>
      <c r="AU938" s="180" t="s">
        <v>22</v>
      </c>
      <c r="AY938" s="179" t="s">
        <v>214</v>
      </c>
      <c r="BK938" s="181">
        <f>SUM(BK939:BK965)</f>
        <v>0</v>
      </c>
    </row>
    <row r="939" spans="2:65" s="1" customFormat="1" ht="22.5" customHeight="1" x14ac:dyDescent="0.3">
      <c r="B939" s="35"/>
      <c r="C939" s="185" t="s">
        <v>1210</v>
      </c>
      <c r="D939" s="185" t="s">
        <v>216</v>
      </c>
      <c r="E939" s="186" t="s">
        <v>1211</v>
      </c>
      <c r="F939" s="187" t="s">
        <v>1212</v>
      </c>
      <c r="G939" s="188" t="s">
        <v>109</v>
      </c>
      <c r="H939" s="189">
        <v>106.25</v>
      </c>
      <c r="I939" s="190"/>
      <c r="J939" s="191">
        <f>ROUND(I939*H939,2)</f>
        <v>0</v>
      </c>
      <c r="K939" s="187" t="s">
        <v>219</v>
      </c>
      <c r="L939" s="55"/>
      <c r="M939" s="192" t="s">
        <v>20</v>
      </c>
      <c r="N939" s="193" t="s">
        <v>44</v>
      </c>
      <c r="O939" s="36"/>
      <c r="P939" s="194">
        <f>O939*H939</f>
        <v>0</v>
      </c>
      <c r="Q939" s="194">
        <v>8.3000000000000001E-3</v>
      </c>
      <c r="R939" s="194">
        <f>Q939*H939</f>
        <v>0.88187499999999996</v>
      </c>
      <c r="S939" s="194">
        <v>0</v>
      </c>
      <c r="T939" s="195">
        <f>S939*H939</f>
        <v>0</v>
      </c>
      <c r="AR939" s="18" t="s">
        <v>303</v>
      </c>
      <c r="AT939" s="18" t="s">
        <v>216</v>
      </c>
      <c r="AU939" s="18" t="s">
        <v>81</v>
      </c>
      <c r="AY939" s="18" t="s">
        <v>214</v>
      </c>
      <c r="BE939" s="196">
        <f>IF(N939="základní",J939,0)</f>
        <v>0</v>
      </c>
      <c r="BF939" s="196">
        <f>IF(N939="snížená",J939,0)</f>
        <v>0</v>
      </c>
      <c r="BG939" s="196">
        <f>IF(N939="zákl. přenesená",J939,0)</f>
        <v>0</v>
      </c>
      <c r="BH939" s="196">
        <f>IF(N939="sníž. přenesená",J939,0)</f>
        <v>0</v>
      </c>
      <c r="BI939" s="196">
        <f>IF(N939="nulová",J939,0)</f>
        <v>0</v>
      </c>
      <c r="BJ939" s="18" t="s">
        <v>22</v>
      </c>
      <c r="BK939" s="196">
        <f>ROUND(I939*H939,2)</f>
        <v>0</v>
      </c>
      <c r="BL939" s="18" t="s">
        <v>303</v>
      </c>
      <c r="BM939" s="18" t="s">
        <v>1213</v>
      </c>
    </row>
    <row r="940" spans="2:65" s="1" customFormat="1" ht="24" x14ac:dyDescent="0.3">
      <c r="B940" s="35"/>
      <c r="C940" s="57"/>
      <c r="D940" s="197" t="s">
        <v>222</v>
      </c>
      <c r="E940" s="57"/>
      <c r="F940" s="198" t="s">
        <v>1214</v>
      </c>
      <c r="G940" s="57"/>
      <c r="H940" s="57"/>
      <c r="I940" s="155"/>
      <c r="J940" s="57"/>
      <c r="K940" s="57"/>
      <c r="L940" s="55"/>
      <c r="M940" s="72"/>
      <c r="N940" s="36"/>
      <c r="O940" s="36"/>
      <c r="P940" s="36"/>
      <c r="Q940" s="36"/>
      <c r="R940" s="36"/>
      <c r="S940" s="36"/>
      <c r="T940" s="73"/>
      <c r="AT940" s="18" t="s">
        <v>222</v>
      </c>
      <c r="AU940" s="18" t="s">
        <v>81</v>
      </c>
    </row>
    <row r="941" spans="2:65" s="11" customFormat="1" x14ac:dyDescent="0.3">
      <c r="B941" s="199"/>
      <c r="C941" s="200"/>
      <c r="D941" s="197" t="s">
        <v>224</v>
      </c>
      <c r="E941" s="201" t="s">
        <v>20</v>
      </c>
      <c r="F941" s="202" t="s">
        <v>1215</v>
      </c>
      <c r="G941" s="200"/>
      <c r="H941" s="203" t="s">
        <v>20</v>
      </c>
      <c r="I941" s="204"/>
      <c r="J941" s="200"/>
      <c r="K941" s="200"/>
      <c r="L941" s="205"/>
      <c r="M941" s="206"/>
      <c r="N941" s="207"/>
      <c r="O941" s="207"/>
      <c r="P941" s="207"/>
      <c r="Q941" s="207"/>
      <c r="R941" s="207"/>
      <c r="S941" s="207"/>
      <c r="T941" s="208"/>
      <c r="AT941" s="209" t="s">
        <v>224</v>
      </c>
      <c r="AU941" s="209" t="s">
        <v>81</v>
      </c>
      <c r="AV941" s="11" t="s">
        <v>22</v>
      </c>
      <c r="AW941" s="11" t="s">
        <v>37</v>
      </c>
      <c r="AX941" s="11" t="s">
        <v>73</v>
      </c>
      <c r="AY941" s="209" t="s">
        <v>214</v>
      </c>
    </row>
    <row r="942" spans="2:65" s="12" customFormat="1" x14ac:dyDescent="0.3">
      <c r="B942" s="210"/>
      <c r="C942" s="211"/>
      <c r="D942" s="197" t="s">
        <v>224</v>
      </c>
      <c r="E942" s="212" t="s">
        <v>20</v>
      </c>
      <c r="F942" s="213" t="s">
        <v>143</v>
      </c>
      <c r="G942" s="211"/>
      <c r="H942" s="214">
        <v>36.5</v>
      </c>
      <c r="I942" s="215"/>
      <c r="J942" s="211"/>
      <c r="K942" s="211"/>
      <c r="L942" s="216"/>
      <c r="M942" s="217"/>
      <c r="N942" s="218"/>
      <c r="O942" s="218"/>
      <c r="P942" s="218"/>
      <c r="Q942" s="218"/>
      <c r="R942" s="218"/>
      <c r="S942" s="218"/>
      <c r="T942" s="219"/>
      <c r="AT942" s="220" t="s">
        <v>224</v>
      </c>
      <c r="AU942" s="220" t="s">
        <v>81</v>
      </c>
      <c r="AV942" s="12" t="s">
        <v>81</v>
      </c>
      <c r="AW942" s="12" t="s">
        <v>37</v>
      </c>
      <c r="AX942" s="12" t="s">
        <v>73</v>
      </c>
      <c r="AY942" s="220" t="s">
        <v>214</v>
      </c>
    </row>
    <row r="943" spans="2:65" s="12" customFormat="1" x14ac:dyDescent="0.3">
      <c r="B943" s="210"/>
      <c r="C943" s="211"/>
      <c r="D943" s="197" t="s">
        <v>224</v>
      </c>
      <c r="E943" s="212" t="s">
        <v>20</v>
      </c>
      <c r="F943" s="213" t="s">
        <v>557</v>
      </c>
      <c r="G943" s="211"/>
      <c r="H943" s="214">
        <v>69.75</v>
      </c>
      <c r="I943" s="215"/>
      <c r="J943" s="211"/>
      <c r="K943" s="211"/>
      <c r="L943" s="216"/>
      <c r="M943" s="217"/>
      <c r="N943" s="218"/>
      <c r="O943" s="218"/>
      <c r="P943" s="218"/>
      <c r="Q943" s="218"/>
      <c r="R943" s="218"/>
      <c r="S943" s="218"/>
      <c r="T943" s="219"/>
      <c r="AT943" s="220" t="s">
        <v>224</v>
      </c>
      <c r="AU943" s="220" t="s">
        <v>81</v>
      </c>
      <c r="AV943" s="12" t="s">
        <v>81</v>
      </c>
      <c r="AW943" s="12" t="s">
        <v>37</v>
      </c>
      <c r="AX943" s="12" t="s">
        <v>73</v>
      </c>
      <c r="AY943" s="220" t="s">
        <v>214</v>
      </c>
    </row>
    <row r="944" spans="2:65" s="13" customFormat="1" x14ac:dyDescent="0.3">
      <c r="B944" s="221"/>
      <c r="C944" s="222"/>
      <c r="D944" s="223" t="s">
        <v>224</v>
      </c>
      <c r="E944" s="224" t="s">
        <v>20</v>
      </c>
      <c r="F944" s="225" t="s">
        <v>228</v>
      </c>
      <c r="G944" s="222"/>
      <c r="H944" s="226">
        <v>106.25</v>
      </c>
      <c r="I944" s="227"/>
      <c r="J944" s="222"/>
      <c r="K944" s="222"/>
      <c r="L944" s="228"/>
      <c r="M944" s="229"/>
      <c r="N944" s="230"/>
      <c r="O944" s="230"/>
      <c r="P944" s="230"/>
      <c r="Q944" s="230"/>
      <c r="R944" s="230"/>
      <c r="S944" s="230"/>
      <c r="T944" s="231"/>
      <c r="AT944" s="232" t="s">
        <v>224</v>
      </c>
      <c r="AU944" s="232" t="s">
        <v>81</v>
      </c>
      <c r="AV944" s="13" t="s">
        <v>220</v>
      </c>
      <c r="AW944" s="13" t="s">
        <v>37</v>
      </c>
      <c r="AX944" s="13" t="s">
        <v>22</v>
      </c>
      <c r="AY944" s="232" t="s">
        <v>214</v>
      </c>
    </row>
    <row r="945" spans="2:65" s="1" customFormat="1" ht="22.5" customHeight="1" x14ac:dyDescent="0.3">
      <c r="B945" s="35"/>
      <c r="C945" s="249" t="s">
        <v>1216</v>
      </c>
      <c r="D945" s="249" t="s">
        <v>413</v>
      </c>
      <c r="E945" s="250" t="s">
        <v>1123</v>
      </c>
      <c r="F945" s="251" t="s">
        <v>1124</v>
      </c>
      <c r="G945" s="252" t="s">
        <v>109</v>
      </c>
      <c r="H945" s="253">
        <v>40.792999999999999</v>
      </c>
      <c r="I945" s="254"/>
      <c r="J945" s="255">
        <f>ROUND(I945*H945,2)</f>
        <v>0</v>
      </c>
      <c r="K945" s="251" t="s">
        <v>219</v>
      </c>
      <c r="L945" s="256"/>
      <c r="M945" s="257" t="s">
        <v>20</v>
      </c>
      <c r="N945" s="258" t="s">
        <v>44</v>
      </c>
      <c r="O945" s="36"/>
      <c r="P945" s="194">
        <f>O945*H945</f>
        <v>0</v>
      </c>
      <c r="Q945" s="194">
        <v>8.1000000000000003E-2</v>
      </c>
      <c r="R945" s="194">
        <f>Q945*H945</f>
        <v>3.304233</v>
      </c>
      <c r="S945" s="194">
        <v>0</v>
      </c>
      <c r="T945" s="195">
        <f>S945*H945</f>
        <v>0</v>
      </c>
      <c r="AR945" s="18" t="s">
        <v>412</v>
      </c>
      <c r="AT945" s="18" t="s">
        <v>413</v>
      </c>
      <c r="AU945" s="18" t="s">
        <v>81</v>
      </c>
      <c r="AY945" s="18" t="s">
        <v>214</v>
      </c>
      <c r="BE945" s="196">
        <f>IF(N945="základní",J945,0)</f>
        <v>0</v>
      </c>
      <c r="BF945" s="196">
        <f>IF(N945="snížená",J945,0)</f>
        <v>0</v>
      </c>
      <c r="BG945" s="196">
        <f>IF(N945="zákl. přenesená",J945,0)</f>
        <v>0</v>
      </c>
      <c r="BH945" s="196">
        <f>IF(N945="sníž. přenesená",J945,0)</f>
        <v>0</v>
      </c>
      <c r="BI945" s="196">
        <f>IF(N945="nulová",J945,0)</f>
        <v>0</v>
      </c>
      <c r="BJ945" s="18" t="s">
        <v>22</v>
      </c>
      <c r="BK945" s="196">
        <f>ROUND(I945*H945,2)</f>
        <v>0</v>
      </c>
      <c r="BL945" s="18" t="s">
        <v>303</v>
      </c>
      <c r="BM945" s="18" t="s">
        <v>1217</v>
      </c>
    </row>
    <row r="946" spans="2:65" s="1" customFormat="1" x14ac:dyDescent="0.3">
      <c r="B946" s="35"/>
      <c r="C946" s="57"/>
      <c r="D946" s="197" t="s">
        <v>222</v>
      </c>
      <c r="E946" s="57"/>
      <c r="F946" s="198" t="s">
        <v>1124</v>
      </c>
      <c r="G946" s="57"/>
      <c r="H946" s="57"/>
      <c r="I946" s="155"/>
      <c r="J946" s="57"/>
      <c r="K946" s="57"/>
      <c r="L946" s="55"/>
      <c r="M946" s="72"/>
      <c r="N946" s="36"/>
      <c r="O946" s="36"/>
      <c r="P946" s="36"/>
      <c r="Q946" s="36"/>
      <c r="R946" s="36"/>
      <c r="S946" s="36"/>
      <c r="T946" s="73"/>
      <c r="AT946" s="18" t="s">
        <v>222</v>
      </c>
      <c r="AU946" s="18" t="s">
        <v>81</v>
      </c>
    </row>
    <row r="947" spans="2:65" s="12" customFormat="1" x14ac:dyDescent="0.3">
      <c r="B947" s="210"/>
      <c r="C947" s="211"/>
      <c r="D947" s="197" t="s">
        <v>224</v>
      </c>
      <c r="E947" s="212" t="s">
        <v>20</v>
      </c>
      <c r="F947" s="213" t="s">
        <v>1218</v>
      </c>
      <c r="G947" s="211"/>
      <c r="H947" s="214">
        <v>10.95</v>
      </c>
      <c r="I947" s="215"/>
      <c r="J947" s="211"/>
      <c r="K947" s="211"/>
      <c r="L947" s="216"/>
      <c r="M947" s="217"/>
      <c r="N947" s="218"/>
      <c r="O947" s="218"/>
      <c r="P947" s="218"/>
      <c r="Q947" s="218"/>
      <c r="R947" s="218"/>
      <c r="S947" s="218"/>
      <c r="T947" s="219"/>
      <c r="AT947" s="220" t="s">
        <v>224</v>
      </c>
      <c r="AU947" s="220" t="s">
        <v>81</v>
      </c>
      <c r="AV947" s="12" t="s">
        <v>81</v>
      </c>
      <c r="AW947" s="12" t="s">
        <v>37</v>
      </c>
      <c r="AX947" s="12" t="s">
        <v>73</v>
      </c>
      <c r="AY947" s="220" t="s">
        <v>214</v>
      </c>
    </row>
    <row r="948" spans="2:65" s="12" customFormat="1" x14ac:dyDescent="0.3">
      <c r="B948" s="210"/>
      <c r="C948" s="211"/>
      <c r="D948" s="197" t="s">
        <v>224</v>
      </c>
      <c r="E948" s="212" t="s">
        <v>20</v>
      </c>
      <c r="F948" s="213" t="s">
        <v>1219</v>
      </c>
      <c r="G948" s="211"/>
      <c r="H948" s="214">
        <v>27.9</v>
      </c>
      <c r="I948" s="215"/>
      <c r="J948" s="211"/>
      <c r="K948" s="211"/>
      <c r="L948" s="216"/>
      <c r="M948" s="217"/>
      <c r="N948" s="218"/>
      <c r="O948" s="218"/>
      <c r="P948" s="218"/>
      <c r="Q948" s="218"/>
      <c r="R948" s="218"/>
      <c r="S948" s="218"/>
      <c r="T948" s="219"/>
      <c r="AT948" s="220" t="s">
        <v>224</v>
      </c>
      <c r="AU948" s="220" t="s">
        <v>81</v>
      </c>
      <c r="AV948" s="12" t="s">
        <v>81</v>
      </c>
      <c r="AW948" s="12" t="s">
        <v>37</v>
      </c>
      <c r="AX948" s="12" t="s">
        <v>73</v>
      </c>
      <c r="AY948" s="220" t="s">
        <v>214</v>
      </c>
    </row>
    <row r="949" spans="2:65" s="13" customFormat="1" x14ac:dyDescent="0.3">
      <c r="B949" s="221"/>
      <c r="C949" s="222"/>
      <c r="D949" s="197" t="s">
        <v>224</v>
      </c>
      <c r="E949" s="244" t="s">
        <v>20</v>
      </c>
      <c r="F949" s="245" t="s">
        <v>228</v>
      </c>
      <c r="G949" s="222"/>
      <c r="H949" s="246">
        <v>38.85</v>
      </c>
      <c r="I949" s="227"/>
      <c r="J949" s="222"/>
      <c r="K949" s="222"/>
      <c r="L949" s="228"/>
      <c r="M949" s="229"/>
      <c r="N949" s="230"/>
      <c r="O949" s="230"/>
      <c r="P949" s="230"/>
      <c r="Q949" s="230"/>
      <c r="R949" s="230"/>
      <c r="S949" s="230"/>
      <c r="T949" s="231"/>
      <c r="AT949" s="232" t="s">
        <v>224</v>
      </c>
      <c r="AU949" s="232" t="s">
        <v>81</v>
      </c>
      <c r="AV949" s="13" t="s">
        <v>220</v>
      </c>
      <c r="AW949" s="13" t="s">
        <v>37</v>
      </c>
      <c r="AX949" s="13" t="s">
        <v>22</v>
      </c>
      <c r="AY949" s="232" t="s">
        <v>214</v>
      </c>
    </row>
    <row r="950" spans="2:65" s="12" customFormat="1" x14ac:dyDescent="0.3">
      <c r="B950" s="210"/>
      <c r="C950" s="211"/>
      <c r="D950" s="223" t="s">
        <v>224</v>
      </c>
      <c r="E950" s="211"/>
      <c r="F950" s="247" t="s">
        <v>1220</v>
      </c>
      <c r="G950" s="211"/>
      <c r="H950" s="248">
        <v>40.792999999999999</v>
      </c>
      <c r="I950" s="215"/>
      <c r="J950" s="211"/>
      <c r="K950" s="211"/>
      <c r="L950" s="216"/>
      <c r="M950" s="217"/>
      <c r="N950" s="218"/>
      <c r="O950" s="218"/>
      <c r="P950" s="218"/>
      <c r="Q950" s="218"/>
      <c r="R950" s="218"/>
      <c r="S950" s="218"/>
      <c r="T950" s="219"/>
      <c r="AT950" s="220" t="s">
        <v>224</v>
      </c>
      <c r="AU950" s="220" t="s">
        <v>81</v>
      </c>
      <c r="AV950" s="12" t="s">
        <v>81</v>
      </c>
      <c r="AW950" s="12" t="s">
        <v>4</v>
      </c>
      <c r="AX950" s="12" t="s">
        <v>22</v>
      </c>
      <c r="AY950" s="220" t="s">
        <v>214</v>
      </c>
    </row>
    <row r="951" spans="2:65" s="1" customFormat="1" ht="22.5" customHeight="1" x14ac:dyDescent="0.3">
      <c r="B951" s="35"/>
      <c r="C951" s="185" t="s">
        <v>1221</v>
      </c>
      <c r="D951" s="185" t="s">
        <v>216</v>
      </c>
      <c r="E951" s="186" t="s">
        <v>1222</v>
      </c>
      <c r="F951" s="187" t="s">
        <v>1223</v>
      </c>
      <c r="G951" s="188" t="s">
        <v>109</v>
      </c>
      <c r="H951" s="189">
        <v>106.25</v>
      </c>
      <c r="I951" s="190"/>
      <c r="J951" s="191">
        <f>ROUND(I951*H951,2)</f>
        <v>0</v>
      </c>
      <c r="K951" s="187" t="s">
        <v>219</v>
      </c>
      <c r="L951" s="55"/>
      <c r="M951" s="192" t="s">
        <v>20</v>
      </c>
      <c r="N951" s="193" t="s">
        <v>44</v>
      </c>
      <c r="O951" s="36"/>
      <c r="P951" s="194">
        <f>O951*H951</f>
        <v>0</v>
      </c>
      <c r="Q951" s="194">
        <v>4.0000000000000002E-4</v>
      </c>
      <c r="R951" s="194">
        <f>Q951*H951</f>
        <v>4.2500000000000003E-2</v>
      </c>
      <c r="S951" s="194">
        <v>0</v>
      </c>
      <c r="T951" s="195">
        <f>S951*H951</f>
        <v>0</v>
      </c>
      <c r="AR951" s="18" t="s">
        <v>303</v>
      </c>
      <c r="AT951" s="18" t="s">
        <v>216</v>
      </c>
      <c r="AU951" s="18" t="s">
        <v>81</v>
      </c>
      <c r="AY951" s="18" t="s">
        <v>214</v>
      </c>
      <c r="BE951" s="196">
        <f>IF(N951="základní",J951,0)</f>
        <v>0</v>
      </c>
      <c r="BF951" s="196">
        <f>IF(N951="snížená",J951,0)</f>
        <v>0</v>
      </c>
      <c r="BG951" s="196">
        <f>IF(N951="zákl. přenesená",J951,0)</f>
        <v>0</v>
      </c>
      <c r="BH951" s="196">
        <f>IF(N951="sníž. přenesená",J951,0)</f>
        <v>0</v>
      </c>
      <c r="BI951" s="196">
        <f>IF(N951="nulová",J951,0)</f>
        <v>0</v>
      </c>
      <c r="BJ951" s="18" t="s">
        <v>22</v>
      </c>
      <c r="BK951" s="196">
        <f>ROUND(I951*H951,2)</f>
        <v>0</v>
      </c>
      <c r="BL951" s="18" t="s">
        <v>303</v>
      </c>
      <c r="BM951" s="18" t="s">
        <v>1224</v>
      </c>
    </row>
    <row r="952" spans="2:65" s="1" customFormat="1" x14ac:dyDescent="0.3">
      <c r="B952" s="35"/>
      <c r="C952" s="57"/>
      <c r="D952" s="197" t="s">
        <v>222</v>
      </c>
      <c r="E952" s="57"/>
      <c r="F952" s="198" t="s">
        <v>1225</v>
      </c>
      <c r="G952" s="57"/>
      <c r="H952" s="57"/>
      <c r="I952" s="155"/>
      <c r="J952" s="57"/>
      <c r="K952" s="57"/>
      <c r="L952" s="55"/>
      <c r="M952" s="72"/>
      <c r="N952" s="36"/>
      <c r="O952" s="36"/>
      <c r="P952" s="36"/>
      <c r="Q952" s="36"/>
      <c r="R952" s="36"/>
      <c r="S952" s="36"/>
      <c r="T952" s="73"/>
      <c r="AT952" s="18" t="s">
        <v>222</v>
      </c>
      <c r="AU952" s="18" t="s">
        <v>81</v>
      </c>
    </row>
    <row r="953" spans="2:65" s="11" customFormat="1" x14ac:dyDescent="0.3">
      <c r="B953" s="199"/>
      <c r="C953" s="200"/>
      <c r="D953" s="197" t="s">
        <v>224</v>
      </c>
      <c r="E953" s="201" t="s">
        <v>20</v>
      </c>
      <c r="F953" s="202" t="s">
        <v>1215</v>
      </c>
      <c r="G953" s="200"/>
      <c r="H953" s="203" t="s">
        <v>20</v>
      </c>
      <c r="I953" s="204"/>
      <c r="J953" s="200"/>
      <c r="K953" s="200"/>
      <c r="L953" s="205"/>
      <c r="M953" s="206"/>
      <c r="N953" s="207"/>
      <c r="O953" s="207"/>
      <c r="P953" s="207"/>
      <c r="Q953" s="207"/>
      <c r="R953" s="207"/>
      <c r="S953" s="207"/>
      <c r="T953" s="208"/>
      <c r="AT953" s="209" t="s">
        <v>224</v>
      </c>
      <c r="AU953" s="209" t="s">
        <v>81</v>
      </c>
      <c r="AV953" s="11" t="s">
        <v>22</v>
      </c>
      <c r="AW953" s="11" t="s">
        <v>37</v>
      </c>
      <c r="AX953" s="11" t="s">
        <v>73</v>
      </c>
      <c r="AY953" s="209" t="s">
        <v>214</v>
      </c>
    </row>
    <row r="954" spans="2:65" s="12" customFormat="1" x14ac:dyDescent="0.3">
      <c r="B954" s="210"/>
      <c r="C954" s="211"/>
      <c r="D954" s="197" t="s">
        <v>224</v>
      </c>
      <c r="E954" s="212" t="s">
        <v>20</v>
      </c>
      <c r="F954" s="213" t="s">
        <v>143</v>
      </c>
      <c r="G954" s="211"/>
      <c r="H954" s="214">
        <v>36.5</v>
      </c>
      <c r="I954" s="215"/>
      <c r="J954" s="211"/>
      <c r="K954" s="211"/>
      <c r="L954" s="216"/>
      <c r="M954" s="217"/>
      <c r="N954" s="218"/>
      <c r="O954" s="218"/>
      <c r="P954" s="218"/>
      <c r="Q954" s="218"/>
      <c r="R954" s="218"/>
      <c r="S954" s="218"/>
      <c r="T954" s="219"/>
      <c r="AT954" s="220" t="s">
        <v>224</v>
      </c>
      <c r="AU954" s="220" t="s">
        <v>81</v>
      </c>
      <c r="AV954" s="12" t="s">
        <v>81</v>
      </c>
      <c r="AW954" s="12" t="s">
        <v>37</v>
      </c>
      <c r="AX954" s="12" t="s">
        <v>73</v>
      </c>
      <c r="AY954" s="220" t="s">
        <v>214</v>
      </c>
    </row>
    <row r="955" spans="2:65" s="12" customFormat="1" x14ac:dyDescent="0.3">
      <c r="B955" s="210"/>
      <c r="C955" s="211"/>
      <c r="D955" s="197" t="s">
        <v>224</v>
      </c>
      <c r="E955" s="212" t="s">
        <v>20</v>
      </c>
      <c r="F955" s="213" t="s">
        <v>557</v>
      </c>
      <c r="G955" s="211"/>
      <c r="H955" s="214">
        <v>69.75</v>
      </c>
      <c r="I955" s="215"/>
      <c r="J955" s="211"/>
      <c r="K955" s="211"/>
      <c r="L955" s="216"/>
      <c r="M955" s="217"/>
      <c r="N955" s="218"/>
      <c r="O955" s="218"/>
      <c r="P955" s="218"/>
      <c r="Q955" s="218"/>
      <c r="R955" s="218"/>
      <c r="S955" s="218"/>
      <c r="T955" s="219"/>
      <c r="AT955" s="220" t="s">
        <v>224</v>
      </c>
      <c r="AU955" s="220" t="s">
        <v>81</v>
      </c>
      <c r="AV955" s="12" t="s">
        <v>81</v>
      </c>
      <c r="AW955" s="12" t="s">
        <v>37</v>
      </c>
      <c r="AX955" s="12" t="s">
        <v>73</v>
      </c>
      <c r="AY955" s="220" t="s">
        <v>214</v>
      </c>
    </row>
    <row r="956" spans="2:65" s="13" customFormat="1" x14ac:dyDescent="0.3">
      <c r="B956" s="221"/>
      <c r="C956" s="222"/>
      <c r="D956" s="223" t="s">
        <v>224</v>
      </c>
      <c r="E956" s="224" t="s">
        <v>20</v>
      </c>
      <c r="F956" s="225" t="s">
        <v>228</v>
      </c>
      <c r="G956" s="222"/>
      <c r="H956" s="226">
        <v>106.25</v>
      </c>
      <c r="I956" s="227"/>
      <c r="J956" s="222"/>
      <c r="K956" s="222"/>
      <c r="L956" s="228"/>
      <c r="M956" s="229"/>
      <c r="N956" s="230"/>
      <c r="O956" s="230"/>
      <c r="P956" s="230"/>
      <c r="Q956" s="230"/>
      <c r="R956" s="230"/>
      <c r="S956" s="230"/>
      <c r="T956" s="231"/>
      <c r="AT956" s="232" t="s">
        <v>224</v>
      </c>
      <c r="AU956" s="232" t="s">
        <v>81</v>
      </c>
      <c r="AV956" s="13" t="s">
        <v>220</v>
      </c>
      <c r="AW956" s="13" t="s">
        <v>37</v>
      </c>
      <c r="AX956" s="13" t="s">
        <v>22</v>
      </c>
      <c r="AY956" s="232" t="s">
        <v>214</v>
      </c>
    </row>
    <row r="957" spans="2:65" s="1" customFormat="1" ht="22.5" customHeight="1" x14ac:dyDescent="0.3">
      <c r="B957" s="35"/>
      <c r="C957" s="185" t="s">
        <v>1226</v>
      </c>
      <c r="D957" s="185" t="s">
        <v>216</v>
      </c>
      <c r="E957" s="186" t="s">
        <v>1227</v>
      </c>
      <c r="F957" s="187" t="s">
        <v>1228</v>
      </c>
      <c r="G957" s="188" t="s">
        <v>109</v>
      </c>
      <c r="H957" s="189">
        <v>176</v>
      </c>
      <c r="I957" s="190"/>
      <c r="J957" s="191">
        <f>ROUND(I957*H957,2)</f>
        <v>0</v>
      </c>
      <c r="K957" s="187" t="s">
        <v>219</v>
      </c>
      <c r="L957" s="55"/>
      <c r="M957" s="192" t="s">
        <v>20</v>
      </c>
      <c r="N957" s="193" t="s">
        <v>44</v>
      </c>
      <c r="O957" s="36"/>
      <c r="P957" s="194">
        <f>O957*H957</f>
        <v>0</v>
      </c>
      <c r="Q957" s="194">
        <v>1.6000000000000001E-4</v>
      </c>
      <c r="R957" s="194">
        <f>Q957*H957</f>
        <v>2.8160000000000001E-2</v>
      </c>
      <c r="S957" s="194">
        <v>0</v>
      </c>
      <c r="T957" s="195">
        <f>S957*H957</f>
        <v>0</v>
      </c>
      <c r="AR957" s="18" t="s">
        <v>303</v>
      </c>
      <c r="AT957" s="18" t="s">
        <v>216</v>
      </c>
      <c r="AU957" s="18" t="s">
        <v>81</v>
      </c>
      <c r="AY957" s="18" t="s">
        <v>214</v>
      </c>
      <c r="BE957" s="196">
        <f>IF(N957="základní",J957,0)</f>
        <v>0</v>
      </c>
      <c r="BF957" s="196">
        <f>IF(N957="snížená",J957,0)</f>
        <v>0</v>
      </c>
      <c r="BG957" s="196">
        <f>IF(N957="zákl. přenesená",J957,0)</f>
        <v>0</v>
      </c>
      <c r="BH957" s="196">
        <f>IF(N957="sníž. přenesená",J957,0)</f>
        <v>0</v>
      </c>
      <c r="BI957" s="196">
        <f>IF(N957="nulová",J957,0)</f>
        <v>0</v>
      </c>
      <c r="BJ957" s="18" t="s">
        <v>22</v>
      </c>
      <c r="BK957" s="196">
        <f>ROUND(I957*H957,2)</f>
        <v>0</v>
      </c>
      <c r="BL957" s="18" t="s">
        <v>303</v>
      </c>
      <c r="BM957" s="18" t="s">
        <v>1229</v>
      </c>
    </row>
    <row r="958" spans="2:65" s="1" customFormat="1" x14ac:dyDescent="0.3">
      <c r="B958" s="35"/>
      <c r="C958" s="57"/>
      <c r="D958" s="197" t="s">
        <v>222</v>
      </c>
      <c r="E958" s="57"/>
      <c r="F958" s="198" t="s">
        <v>1230</v>
      </c>
      <c r="G958" s="57"/>
      <c r="H958" s="57"/>
      <c r="I958" s="155"/>
      <c r="J958" s="57"/>
      <c r="K958" s="57"/>
      <c r="L958" s="55"/>
      <c r="M958" s="72"/>
      <c r="N958" s="36"/>
      <c r="O958" s="36"/>
      <c r="P958" s="36"/>
      <c r="Q958" s="36"/>
      <c r="R958" s="36"/>
      <c r="S958" s="36"/>
      <c r="T958" s="73"/>
      <c r="AT958" s="18" t="s">
        <v>222</v>
      </c>
      <c r="AU958" s="18" t="s">
        <v>81</v>
      </c>
    </row>
    <row r="959" spans="2:65" s="11" customFormat="1" x14ac:dyDescent="0.3">
      <c r="B959" s="199"/>
      <c r="C959" s="200"/>
      <c r="D959" s="197" t="s">
        <v>224</v>
      </c>
      <c r="E959" s="201" t="s">
        <v>20</v>
      </c>
      <c r="F959" s="202" t="s">
        <v>1140</v>
      </c>
      <c r="G959" s="200"/>
      <c r="H959" s="203" t="s">
        <v>20</v>
      </c>
      <c r="I959" s="204"/>
      <c r="J959" s="200"/>
      <c r="K959" s="200"/>
      <c r="L959" s="205"/>
      <c r="M959" s="206"/>
      <c r="N959" s="207"/>
      <c r="O959" s="207"/>
      <c r="P959" s="207"/>
      <c r="Q959" s="207"/>
      <c r="R959" s="207"/>
      <c r="S959" s="207"/>
      <c r="T959" s="208"/>
      <c r="AT959" s="209" t="s">
        <v>224</v>
      </c>
      <c r="AU959" s="209" t="s">
        <v>81</v>
      </c>
      <c r="AV959" s="11" t="s">
        <v>22</v>
      </c>
      <c r="AW959" s="11" t="s">
        <v>37</v>
      </c>
      <c r="AX959" s="11" t="s">
        <v>73</v>
      </c>
      <c r="AY959" s="209" t="s">
        <v>214</v>
      </c>
    </row>
    <row r="960" spans="2:65" s="11" customFormat="1" x14ac:dyDescent="0.3">
      <c r="B960" s="199"/>
      <c r="C960" s="200"/>
      <c r="D960" s="197" t="s">
        <v>224</v>
      </c>
      <c r="E960" s="201" t="s">
        <v>20</v>
      </c>
      <c r="F960" s="202" t="s">
        <v>1215</v>
      </c>
      <c r="G960" s="200"/>
      <c r="H960" s="203" t="s">
        <v>20</v>
      </c>
      <c r="I960" s="204"/>
      <c r="J960" s="200"/>
      <c r="K960" s="200"/>
      <c r="L960" s="205"/>
      <c r="M960" s="206"/>
      <c r="N960" s="207"/>
      <c r="O960" s="207"/>
      <c r="P960" s="207"/>
      <c r="Q960" s="207"/>
      <c r="R960" s="207"/>
      <c r="S960" s="207"/>
      <c r="T960" s="208"/>
      <c r="AT960" s="209" t="s">
        <v>224</v>
      </c>
      <c r="AU960" s="209" t="s">
        <v>81</v>
      </c>
      <c r="AV960" s="11" t="s">
        <v>22</v>
      </c>
      <c r="AW960" s="11" t="s">
        <v>37</v>
      </c>
      <c r="AX960" s="11" t="s">
        <v>73</v>
      </c>
      <c r="AY960" s="209" t="s">
        <v>214</v>
      </c>
    </row>
    <row r="961" spans="2:65" s="12" customFormat="1" x14ac:dyDescent="0.3">
      <c r="B961" s="210"/>
      <c r="C961" s="211"/>
      <c r="D961" s="197" t="s">
        <v>224</v>
      </c>
      <c r="E961" s="212" t="s">
        <v>20</v>
      </c>
      <c r="F961" s="213" t="s">
        <v>143</v>
      </c>
      <c r="G961" s="211"/>
      <c r="H961" s="214">
        <v>36.5</v>
      </c>
      <c r="I961" s="215"/>
      <c r="J961" s="211"/>
      <c r="K961" s="211"/>
      <c r="L961" s="216"/>
      <c r="M961" s="217"/>
      <c r="N961" s="218"/>
      <c r="O961" s="218"/>
      <c r="P961" s="218"/>
      <c r="Q961" s="218"/>
      <c r="R961" s="218"/>
      <c r="S961" s="218"/>
      <c r="T961" s="219"/>
      <c r="AT961" s="220" t="s">
        <v>224</v>
      </c>
      <c r="AU961" s="220" t="s">
        <v>81</v>
      </c>
      <c r="AV961" s="12" t="s">
        <v>81</v>
      </c>
      <c r="AW961" s="12" t="s">
        <v>37</v>
      </c>
      <c r="AX961" s="12" t="s">
        <v>73</v>
      </c>
      <c r="AY961" s="220" t="s">
        <v>214</v>
      </c>
    </row>
    <row r="962" spans="2:65" s="12" customFormat="1" x14ac:dyDescent="0.3">
      <c r="B962" s="210"/>
      <c r="C962" s="211"/>
      <c r="D962" s="197" t="s">
        <v>224</v>
      </c>
      <c r="E962" s="212" t="s">
        <v>20</v>
      </c>
      <c r="F962" s="213" t="s">
        <v>145</v>
      </c>
      <c r="G962" s="211"/>
      <c r="H962" s="214">
        <v>139.5</v>
      </c>
      <c r="I962" s="215"/>
      <c r="J962" s="211"/>
      <c r="K962" s="211"/>
      <c r="L962" s="216"/>
      <c r="M962" s="217"/>
      <c r="N962" s="218"/>
      <c r="O962" s="218"/>
      <c r="P962" s="218"/>
      <c r="Q962" s="218"/>
      <c r="R962" s="218"/>
      <c r="S962" s="218"/>
      <c r="T962" s="219"/>
      <c r="AT962" s="220" t="s">
        <v>224</v>
      </c>
      <c r="AU962" s="220" t="s">
        <v>81</v>
      </c>
      <c r="AV962" s="12" t="s">
        <v>81</v>
      </c>
      <c r="AW962" s="12" t="s">
        <v>37</v>
      </c>
      <c r="AX962" s="12" t="s">
        <v>73</v>
      </c>
      <c r="AY962" s="220" t="s">
        <v>214</v>
      </c>
    </row>
    <row r="963" spans="2:65" s="13" customFormat="1" x14ac:dyDescent="0.3">
      <c r="B963" s="221"/>
      <c r="C963" s="222"/>
      <c r="D963" s="223" t="s">
        <v>224</v>
      </c>
      <c r="E963" s="224" t="s">
        <v>20</v>
      </c>
      <c r="F963" s="225" t="s">
        <v>228</v>
      </c>
      <c r="G963" s="222"/>
      <c r="H963" s="226">
        <v>176</v>
      </c>
      <c r="I963" s="227"/>
      <c r="J963" s="222"/>
      <c r="K963" s="222"/>
      <c r="L963" s="228"/>
      <c r="M963" s="229"/>
      <c r="N963" s="230"/>
      <c r="O963" s="230"/>
      <c r="P963" s="230"/>
      <c r="Q963" s="230"/>
      <c r="R963" s="230"/>
      <c r="S963" s="230"/>
      <c r="T963" s="231"/>
      <c r="AT963" s="232" t="s">
        <v>224</v>
      </c>
      <c r="AU963" s="232" t="s">
        <v>81</v>
      </c>
      <c r="AV963" s="13" t="s">
        <v>220</v>
      </c>
      <c r="AW963" s="13" t="s">
        <v>37</v>
      </c>
      <c r="AX963" s="13" t="s">
        <v>22</v>
      </c>
      <c r="AY963" s="232" t="s">
        <v>214</v>
      </c>
    </row>
    <row r="964" spans="2:65" s="1" customFormat="1" ht="22.5" customHeight="1" x14ac:dyDescent="0.3">
      <c r="B964" s="35"/>
      <c r="C964" s="185" t="s">
        <v>1231</v>
      </c>
      <c r="D964" s="185" t="s">
        <v>216</v>
      </c>
      <c r="E964" s="186" t="s">
        <v>1232</v>
      </c>
      <c r="F964" s="187" t="s">
        <v>1233</v>
      </c>
      <c r="G964" s="188" t="s">
        <v>833</v>
      </c>
      <c r="H964" s="261"/>
      <c r="I964" s="190"/>
      <c r="J964" s="191">
        <f>ROUND(I964*H964,2)</f>
        <v>0</v>
      </c>
      <c r="K964" s="187" t="s">
        <v>219</v>
      </c>
      <c r="L964" s="55"/>
      <c r="M964" s="192" t="s">
        <v>20</v>
      </c>
      <c r="N964" s="193" t="s">
        <v>44</v>
      </c>
      <c r="O964" s="36"/>
      <c r="P964" s="194">
        <f>O964*H964</f>
        <v>0</v>
      </c>
      <c r="Q964" s="194">
        <v>0</v>
      </c>
      <c r="R964" s="194">
        <f>Q964*H964</f>
        <v>0</v>
      </c>
      <c r="S964" s="194">
        <v>0</v>
      </c>
      <c r="T964" s="195">
        <f>S964*H964</f>
        <v>0</v>
      </c>
      <c r="AR964" s="18" t="s">
        <v>303</v>
      </c>
      <c r="AT964" s="18" t="s">
        <v>216</v>
      </c>
      <c r="AU964" s="18" t="s">
        <v>81</v>
      </c>
      <c r="AY964" s="18" t="s">
        <v>214</v>
      </c>
      <c r="BE964" s="196">
        <f>IF(N964="základní",J964,0)</f>
        <v>0</v>
      </c>
      <c r="BF964" s="196">
        <f>IF(N964="snížená",J964,0)</f>
        <v>0</v>
      </c>
      <c r="BG964" s="196">
        <f>IF(N964="zákl. přenesená",J964,0)</f>
        <v>0</v>
      </c>
      <c r="BH964" s="196">
        <f>IF(N964="sníž. přenesená",J964,0)</f>
        <v>0</v>
      </c>
      <c r="BI964" s="196">
        <f>IF(N964="nulová",J964,0)</f>
        <v>0</v>
      </c>
      <c r="BJ964" s="18" t="s">
        <v>22</v>
      </c>
      <c r="BK964" s="196">
        <f>ROUND(I964*H964,2)</f>
        <v>0</v>
      </c>
      <c r="BL964" s="18" t="s">
        <v>303</v>
      </c>
      <c r="BM964" s="18" t="s">
        <v>1234</v>
      </c>
    </row>
    <row r="965" spans="2:65" s="1" customFormat="1" ht="24" x14ac:dyDescent="0.3">
      <c r="B965" s="35"/>
      <c r="C965" s="57"/>
      <c r="D965" s="197" t="s">
        <v>222</v>
      </c>
      <c r="E965" s="57"/>
      <c r="F965" s="198" t="s">
        <v>1235</v>
      </c>
      <c r="G965" s="57"/>
      <c r="H965" s="57"/>
      <c r="I965" s="155"/>
      <c r="J965" s="57"/>
      <c r="K965" s="57"/>
      <c r="L965" s="55"/>
      <c r="M965" s="72"/>
      <c r="N965" s="36"/>
      <c r="O965" s="36"/>
      <c r="P965" s="36"/>
      <c r="Q965" s="36"/>
      <c r="R965" s="36"/>
      <c r="S965" s="36"/>
      <c r="T965" s="73"/>
      <c r="AT965" s="18" t="s">
        <v>222</v>
      </c>
      <c r="AU965" s="18" t="s">
        <v>81</v>
      </c>
    </row>
    <row r="966" spans="2:65" s="10" customFormat="1" ht="29.85" customHeight="1" x14ac:dyDescent="0.35">
      <c r="B966" s="168"/>
      <c r="C966" s="169"/>
      <c r="D966" s="182" t="s">
        <v>72</v>
      </c>
      <c r="E966" s="183" t="s">
        <v>1236</v>
      </c>
      <c r="F966" s="183" t="s">
        <v>1237</v>
      </c>
      <c r="G966" s="169"/>
      <c r="H966" s="169"/>
      <c r="I966" s="172"/>
      <c r="J966" s="184">
        <f>BK966</f>
        <v>0</v>
      </c>
      <c r="K966" s="169"/>
      <c r="L966" s="174"/>
      <c r="M966" s="175"/>
      <c r="N966" s="176"/>
      <c r="O966" s="176"/>
      <c r="P966" s="177">
        <f>SUM(P967:P985)</f>
        <v>0</v>
      </c>
      <c r="Q966" s="176"/>
      <c r="R966" s="177">
        <f>SUM(R967:R985)</f>
        <v>7.3081800000000002E-2</v>
      </c>
      <c r="S966" s="176"/>
      <c r="T966" s="178">
        <f>SUM(T967:T985)</f>
        <v>0</v>
      </c>
      <c r="AR966" s="179" t="s">
        <v>81</v>
      </c>
      <c r="AT966" s="180" t="s">
        <v>72</v>
      </c>
      <c r="AU966" s="180" t="s">
        <v>22</v>
      </c>
      <c r="AY966" s="179" t="s">
        <v>214</v>
      </c>
      <c r="BK966" s="181">
        <f>SUM(BK967:BK985)</f>
        <v>0</v>
      </c>
    </row>
    <row r="967" spans="2:65" s="1" customFormat="1" ht="22.5" customHeight="1" x14ac:dyDescent="0.3">
      <c r="B967" s="35"/>
      <c r="C967" s="185" t="s">
        <v>1238</v>
      </c>
      <c r="D967" s="185" t="s">
        <v>216</v>
      </c>
      <c r="E967" s="186" t="s">
        <v>1239</v>
      </c>
      <c r="F967" s="187" t="s">
        <v>1240</v>
      </c>
      <c r="G967" s="188" t="s">
        <v>109</v>
      </c>
      <c r="H967" s="189">
        <v>147.79400000000001</v>
      </c>
      <c r="I967" s="190"/>
      <c r="J967" s="191">
        <f>ROUND(I967*H967,2)</f>
        <v>0</v>
      </c>
      <c r="K967" s="187" t="s">
        <v>219</v>
      </c>
      <c r="L967" s="55"/>
      <c r="M967" s="192" t="s">
        <v>20</v>
      </c>
      <c r="N967" s="193" t="s">
        <v>44</v>
      </c>
      <c r="O967" s="36"/>
      <c r="P967" s="194">
        <f>O967*H967</f>
        <v>0</v>
      </c>
      <c r="Q967" s="194">
        <v>2.0000000000000001E-4</v>
      </c>
      <c r="R967" s="194">
        <f>Q967*H967</f>
        <v>2.9558800000000003E-2</v>
      </c>
      <c r="S967" s="194">
        <v>0</v>
      </c>
      <c r="T967" s="195">
        <f>S967*H967</f>
        <v>0</v>
      </c>
      <c r="AR967" s="18" t="s">
        <v>303</v>
      </c>
      <c r="AT967" s="18" t="s">
        <v>216</v>
      </c>
      <c r="AU967" s="18" t="s">
        <v>81</v>
      </c>
      <c r="AY967" s="18" t="s">
        <v>214</v>
      </c>
      <c r="BE967" s="196">
        <f>IF(N967="základní",J967,0)</f>
        <v>0</v>
      </c>
      <c r="BF967" s="196">
        <f>IF(N967="snížená",J967,0)</f>
        <v>0</v>
      </c>
      <c r="BG967" s="196">
        <f>IF(N967="zákl. přenesená",J967,0)</f>
        <v>0</v>
      </c>
      <c r="BH967" s="196">
        <f>IF(N967="sníž. přenesená",J967,0)</f>
        <v>0</v>
      </c>
      <c r="BI967" s="196">
        <f>IF(N967="nulová",J967,0)</f>
        <v>0</v>
      </c>
      <c r="BJ967" s="18" t="s">
        <v>22</v>
      </c>
      <c r="BK967" s="196">
        <f>ROUND(I967*H967,2)</f>
        <v>0</v>
      </c>
      <c r="BL967" s="18" t="s">
        <v>303</v>
      </c>
      <c r="BM967" s="18" t="s">
        <v>1241</v>
      </c>
    </row>
    <row r="968" spans="2:65" s="1" customFormat="1" x14ac:dyDescent="0.3">
      <c r="B968" s="35"/>
      <c r="C968" s="57"/>
      <c r="D968" s="197" t="s">
        <v>222</v>
      </c>
      <c r="E968" s="57"/>
      <c r="F968" s="198" t="s">
        <v>1242</v>
      </c>
      <c r="G968" s="57"/>
      <c r="H968" s="57"/>
      <c r="I968" s="155"/>
      <c r="J968" s="57"/>
      <c r="K968" s="57"/>
      <c r="L968" s="55"/>
      <c r="M968" s="72"/>
      <c r="N968" s="36"/>
      <c r="O968" s="36"/>
      <c r="P968" s="36"/>
      <c r="Q968" s="36"/>
      <c r="R968" s="36"/>
      <c r="S968" s="36"/>
      <c r="T968" s="73"/>
      <c r="AT968" s="18" t="s">
        <v>222</v>
      </c>
      <c r="AU968" s="18" t="s">
        <v>81</v>
      </c>
    </row>
    <row r="969" spans="2:65" s="12" customFormat="1" x14ac:dyDescent="0.3">
      <c r="B969" s="210"/>
      <c r="C969" s="211"/>
      <c r="D969" s="197" t="s">
        <v>224</v>
      </c>
      <c r="E969" s="212" t="s">
        <v>20</v>
      </c>
      <c r="F969" s="213" t="s">
        <v>114</v>
      </c>
      <c r="G969" s="211"/>
      <c r="H969" s="214">
        <v>147.79400000000001</v>
      </c>
      <c r="I969" s="215"/>
      <c r="J969" s="211"/>
      <c r="K969" s="211"/>
      <c r="L969" s="216"/>
      <c r="M969" s="217"/>
      <c r="N969" s="218"/>
      <c r="O969" s="218"/>
      <c r="P969" s="218"/>
      <c r="Q969" s="218"/>
      <c r="R969" s="218"/>
      <c r="S969" s="218"/>
      <c r="T969" s="219"/>
      <c r="AT969" s="220" t="s">
        <v>224</v>
      </c>
      <c r="AU969" s="220" t="s">
        <v>81</v>
      </c>
      <c r="AV969" s="12" t="s">
        <v>81</v>
      </c>
      <c r="AW969" s="12" t="s">
        <v>37</v>
      </c>
      <c r="AX969" s="12" t="s">
        <v>73</v>
      </c>
      <c r="AY969" s="220" t="s">
        <v>214</v>
      </c>
    </row>
    <row r="970" spans="2:65" s="13" customFormat="1" x14ac:dyDescent="0.3">
      <c r="B970" s="221"/>
      <c r="C970" s="222"/>
      <c r="D970" s="223" t="s">
        <v>224</v>
      </c>
      <c r="E970" s="224" t="s">
        <v>20</v>
      </c>
      <c r="F970" s="225" t="s">
        <v>228</v>
      </c>
      <c r="G970" s="222"/>
      <c r="H970" s="226">
        <v>147.79400000000001</v>
      </c>
      <c r="I970" s="227"/>
      <c r="J970" s="222"/>
      <c r="K970" s="222"/>
      <c r="L970" s="228"/>
      <c r="M970" s="229"/>
      <c r="N970" s="230"/>
      <c r="O970" s="230"/>
      <c r="P970" s="230"/>
      <c r="Q970" s="230"/>
      <c r="R970" s="230"/>
      <c r="S970" s="230"/>
      <c r="T970" s="231"/>
      <c r="AT970" s="232" t="s">
        <v>224</v>
      </c>
      <c r="AU970" s="232" t="s">
        <v>81</v>
      </c>
      <c r="AV970" s="13" t="s">
        <v>220</v>
      </c>
      <c r="AW970" s="13" t="s">
        <v>37</v>
      </c>
      <c r="AX970" s="13" t="s">
        <v>22</v>
      </c>
      <c r="AY970" s="232" t="s">
        <v>214</v>
      </c>
    </row>
    <row r="971" spans="2:65" s="1" customFormat="1" ht="31.5" customHeight="1" x14ac:dyDescent="0.3">
      <c r="B971" s="35"/>
      <c r="C971" s="185" t="s">
        <v>1243</v>
      </c>
      <c r="D971" s="185" t="s">
        <v>216</v>
      </c>
      <c r="E971" s="186" t="s">
        <v>1244</v>
      </c>
      <c r="F971" s="187" t="s">
        <v>1245</v>
      </c>
      <c r="G971" s="188" t="s">
        <v>109</v>
      </c>
      <c r="H971" s="189">
        <v>147.79400000000001</v>
      </c>
      <c r="I971" s="190"/>
      <c r="J971" s="191">
        <f>ROUND(I971*H971,2)</f>
        <v>0</v>
      </c>
      <c r="K971" s="187" t="s">
        <v>219</v>
      </c>
      <c r="L971" s="55"/>
      <c r="M971" s="192" t="s">
        <v>20</v>
      </c>
      <c r="N971" s="193" t="s">
        <v>44</v>
      </c>
      <c r="O971" s="36"/>
      <c r="P971" s="194">
        <f>O971*H971</f>
        <v>0</v>
      </c>
      <c r="Q971" s="194">
        <v>2.9E-4</v>
      </c>
      <c r="R971" s="194">
        <f>Q971*H971</f>
        <v>4.2860260000000004E-2</v>
      </c>
      <c r="S971" s="194">
        <v>0</v>
      </c>
      <c r="T971" s="195">
        <f>S971*H971</f>
        <v>0</v>
      </c>
      <c r="AR971" s="18" t="s">
        <v>303</v>
      </c>
      <c r="AT971" s="18" t="s">
        <v>216</v>
      </c>
      <c r="AU971" s="18" t="s">
        <v>81</v>
      </c>
      <c r="AY971" s="18" t="s">
        <v>214</v>
      </c>
      <c r="BE971" s="196">
        <f>IF(N971="základní",J971,0)</f>
        <v>0</v>
      </c>
      <c r="BF971" s="196">
        <f>IF(N971="snížená",J971,0)</f>
        <v>0</v>
      </c>
      <c r="BG971" s="196">
        <f>IF(N971="zákl. přenesená",J971,0)</f>
        <v>0</v>
      </c>
      <c r="BH971" s="196">
        <f>IF(N971="sníž. přenesená",J971,0)</f>
        <v>0</v>
      </c>
      <c r="BI971" s="196">
        <f>IF(N971="nulová",J971,0)</f>
        <v>0</v>
      </c>
      <c r="BJ971" s="18" t="s">
        <v>22</v>
      </c>
      <c r="BK971" s="196">
        <f>ROUND(I971*H971,2)</f>
        <v>0</v>
      </c>
      <c r="BL971" s="18" t="s">
        <v>303</v>
      </c>
      <c r="BM971" s="18" t="s">
        <v>1246</v>
      </c>
    </row>
    <row r="972" spans="2:65" s="1" customFormat="1" ht="24" x14ac:dyDescent="0.3">
      <c r="B972" s="35"/>
      <c r="C972" s="57"/>
      <c r="D972" s="197" t="s">
        <v>222</v>
      </c>
      <c r="E972" s="57"/>
      <c r="F972" s="198" t="s">
        <v>1247</v>
      </c>
      <c r="G972" s="57"/>
      <c r="H972" s="57"/>
      <c r="I972" s="155"/>
      <c r="J972" s="57"/>
      <c r="K972" s="57"/>
      <c r="L972" s="55"/>
      <c r="M972" s="72"/>
      <c r="N972" s="36"/>
      <c r="O972" s="36"/>
      <c r="P972" s="36"/>
      <c r="Q972" s="36"/>
      <c r="R972" s="36"/>
      <c r="S972" s="36"/>
      <c r="T972" s="73"/>
      <c r="AT972" s="18" t="s">
        <v>222</v>
      </c>
      <c r="AU972" s="18" t="s">
        <v>81</v>
      </c>
    </row>
    <row r="973" spans="2:65" s="11" customFormat="1" x14ac:dyDescent="0.3">
      <c r="B973" s="199"/>
      <c r="C973" s="200"/>
      <c r="D973" s="197" t="s">
        <v>224</v>
      </c>
      <c r="E973" s="201" t="s">
        <v>20</v>
      </c>
      <c r="F973" s="202" t="s">
        <v>1248</v>
      </c>
      <c r="G973" s="200"/>
      <c r="H973" s="203" t="s">
        <v>20</v>
      </c>
      <c r="I973" s="204"/>
      <c r="J973" s="200"/>
      <c r="K973" s="200"/>
      <c r="L973" s="205"/>
      <c r="M973" s="206"/>
      <c r="N973" s="207"/>
      <c r="O973" s="207"/>
      <c r="P973" s="207"/>
      <c r="Q973" s="207"/>
      <c r="R973" s="207"/>
      <c r="S973" s="207"/>
      <c r="T973" s="208"/>
      <c r="AT973" s="209" t="s">
        <v>224</v>
      </c>
      <c r="AU973" s="209" t="s">
        <v>81</v>
      </c>
      <c r="AV973" s="11" t="s">
        <v>22</v>
      </c>
      <c r="AW973" s="11" t="s">
        <v>37</v>
      </c>
      <c r="AX973" s="11" t="s">
        <v>73</v>
      </c>
      <c r="AY973" s="209" t="s">
        <v>214</v>
      </c>
    </row>
    <row r="974" spans="2:65" s="12" customFormat="1" x14ac:dyDescent="0.3">
      <c r="B974" s="210"/>
      <c r="C974" s="211"/>
      <c r="D974" s="197" t="s">
        <v>224</v>
      </c>
      <c r="E974" s="212" t="s">
        <v>20</v>
      </c>
      <c r="F974" s="213" t="s">
        <v>127</v>
      </c>
      <c r="G974" s="211"/>
      <c r="H974" s="214">
        <v>81.52</v>
      </c>
      <c r="I974" s="215"/>
      <c r="J974" s="211"/>
      <c r="K974" s="211"/>
      <c r="L974" s="216"/>
      <c r="M974" s="217"/>
      <c r="N974" s="218"/>
      <c r="O974" s="218"/>
      <c r="P974" s="218"/>
      <c r="Q974" s="218"/>
      <c r="R974" s="218"/>
      <c r="S974" s="218"/>
      <c r="T974" s="219"/>
      <c r="AT974" s="220" t="s">
        <v>224</v>
      </c>
      <c r="AU974" s="220" t="s">
        <v>81</v>
      </c>
      <c r="AV974" s="12" t="s">
        <v>81</v>
      </c>
      <c r="AW974" s="12" t="s">
        <v>37</v>
      </c>
      <c r="AX974" s="12" t="s">
        <v>73</v>
      </c>
      <c r="AY974" s="220" t="s">
        <v>214</v>
      </c>
    </row>
    <row r="975" spans="2:65" s="14" customFormat="1" x14ac:dyDescent="0.3">
      <c r="B975" s="233"/>
      <c r="C975" s="234"/>
      <c r="D975" s="197" t="s">
        <v>224</v>
      </c>
      <c r="E975" s="235" t="s">
        <v>1249</v>
      </c>
      <c r="F975" s="236" t="s">
        <v>254</v>
      </c>
      <c r="G975" s="234"/>
      <c r="H975" s="237">
        <v>81.52</v>
      </c>
      <c r="I975" s="238"/>
      <c r="J975" s="234"/>
      <c r="K975" s="234"/>
      <c r="L975" s="239"/>
      <c r="M975" s="240"/>
      <c r="N975" s="241"/>
      <c r="O975" s="241"/>
      <c r="P975" s="241"/>
      <c r="Q975" s="241"/>
      <c r="R975" s="241"/>
      <c r="S975" s="241"/>
      <c r="T975" s="242"/>
      <c r="AT975" s="243" t="s">
        <v>224</v>
      </c>
      <c r="AU975" s="243" t="s">
        <v>81</v>
      </c>
      <c r="AV975" s="14" t="s">
        <v>233</v>
      </c>
      <c r="AW975" s="14" t="s">
        <v>37</v>
      </c>
      <c r="AX975" s="14" t="s">
        <v>73</v>
      </c>
      <c r="AY975" s="243" t="s">
        <v>214</v>
      </c>
    </row>
    <row r="976" spans="2:65" s="11" customFormat="1" x14ac:dyDescent="0.3">
      <c r="B976" s="199"/>
      <c r="C976" s="200"/>
      <c r="D976" s="197" t="s">
        <v>224</v>
      </c>
      <c r="E976" s="201" t="s">
        <v>20</v>
      </c>
      <c r="F976" s="202" t="s">
        <v>1250</v>
      </c>
      <c r="G976" s="200"/>
      <c r="H976" s="203" t="s">
        <v>20</v>
      </c>
      <c r="I976" s="204"/>
      <c r="J976" s="200"/>
      <c r="K976" s="200"/>
      <c r="L976" s="205"/>
      <c r="M976" s="206"/>
      <c r="N976" s="207"/>
      <c r="O976" s="207"/>
      <c r="P976" s="207"/>
      <c r="Q976" s="207"/>
      <c r="R976" s="207"/>
      <c r="S976" s="207"/>
      <c r="T976" s="208"/>
      <c r="AT976" s="209" t="s">
        <v>224</v>
      </c>
      <c r="AU976" s="209" t="s">
        <v>81</v>
      </c>
      <c r="AV976" s="11" t="s">
        <v>22</v>
      </c>
      <c r="AW976" s="11" t="s">
        <v>37</v>
      </c>
      <c r="AX976" s="11" t="s">
        <v>73</v>
      </c>
      <c r="AY976" s="209" t="s">
        <v>214</v>
      </c>
    </row>
    <row r="977" spans="2:65" s="12" customFormat="1" x14ac:dyDescent="0.3">
      <c r="B977" s="210"/>
      <c r="C977" s="211"/>
      <c r="D977" s="197" t="s">
        <v>224</v>
      </c>
      <c r="E977" s="212" t="s">
        <v>20</v>
      </c>
      <c r="F977" s="213" t="s">
        <v>125</v>
      </c>
      <c r="G977" s="211"/>
      <c r="H977" s="214">
        <v>281.62200000000001</v>
      </c>
      <c r="I977" s="215"/>
      <c r="J977" s="211"/>
      <c r="K977" s="211"/>
      <c r="L977" s="216"/>
      <c r="M977" s="217"/>
      <c r="N977" s="218"/>
      <c r="O977" s="218"/>
      <c r="P977" s="218"/>
      <c r="Q977" s="218"/>
      <c r="R977" s="218"/>
      <c r="S977" s="218"/>
      <c r="T977" s="219"/>
      <c r="AT977" s="220" t="s">
        <v>224</v>
      </c>
      <c r="AU977" s="220" t="s">
        <v>81</v>
      </c>
      <c r="AV977" s="12" t="s">
        <v>81</v>
      </c>
      <c r="AW977" s="12" t="s">
        <v>37</v>
      </c>
      <c r="AX977" s="12" t="s">
        <v>73</v>
      </c>
      <c r="AY977" s="220" t="s">
        <v>214</v>
      </c>
    </row>
    <row r="978" spans="2:65" s="11" customFormat="1" x14ac:dyDescent="0.3">
      <c r="B978" s="199"/>
      <c r="C978" s="200"/>
      <c r="D978" s="197" t="s">
        <v>224</v>
      </c>
      <c r="E978" s="201" t="s">
        <v>20</v>
      </c>
      <c r="F978" s="202" t="s">
        <v>1251</v>
      </c>
      <c r="G978" s="200"/>
      <c r="H978" s="203" t="s">
        <v>20</v>
      </c>
      <c r="I978" s="204"/>
      <c r="J978" s="200"/>
      <c r="K978" s="200"/>
      <c r="L978" s="205"/>
      <c r="M978" s="206"/>
      <c r="N978" s="207"/>
      <c r="O978" s="207"/>
      <c r="P978" s="207"/>
      <c r="Q978" s="207"/>
      <c r="R978" s="207"/>
      <c r="S978" s="207"/>
      <c r="T978" s="208"/>
      <c r="AT978" s="209" t="s">
        <v>224</v>
      </c>
      <c r="AU978" s="209" t="s">
        <v>81</v>
      </c>
      <c r="AV978" s="11" t="s">
        <v>22</v>
      </c>
      <c r="AW978" s="11" t="s">
        <v>37</v>
      </c>
      <c r="AX978" s="11" t="s">
        <v>73</v>
      </c>
      <c r="AY978" s="209" t="s">
        <v>214</v>
      </c>
    </row>
    <row r="979" spans="2:65" s="12" customFormat="1" x14ac:dyDescent="0.3">
      <c r="B979" s="210"/>
      <c r="C979" s="211"/>
      <c r="D979" s="197" t="s">
        <v>224</v>
      </c>
      <c r="E979" s="212" t="s">
        <v>20</v>
      </c>
      <c r="F979" s="213" t="s">
        <v>1252</v>
      </c>
      <c r="G979" s="211"/>
      <c r="H979" s="214">
        <v>-215.34800000000001</v>
      </c>
      <c r="I979" s="215"/>
      <c r="J979" s="211"/>
      <c r="K979" s="211"/>
      <c r="L979" s="216"/>
      <c r="M979" s="217"/>
      <c r="N979" s="218"/>
      <c r="O979" s="218"/>
      <c r="P979" s="218"/>
      <c r="Q979" s="218"/>
      <c r="R979" s="218"/>
      <c r="S979" s="218"/>
      <c r="T979" s="219"/>
      <c r="AT979" s="220" t="s">
        <v>224</v>
      </c>
      <c r="AU979" s="220" t="s">
        <v>81</v>
      </c>
      <c r="AV979" s="12" t="s">
        <v>81</v>
      </c>
      <c r="AW979" s="12" t="s">
        <v>37</v>
      </c>
      <c r="AX979" s="12" t="s">
        <v>73</v>
      </c>
      <c r="AY979" s="220" t="s">
        <v>214</v>
      </c>
    </row>
    <row r="980" spans="2:65" s="14" customFormat="1" x14ac:dyDescent="0.3">
      <c r="B980" s="233"/>
      <c r="C980" s="234"/>
      <c r="D980" s="197" t="s">
        <v>224</v>
      </c>
      <c r="E980" s="235" t="s">
        <v>117</v>
      </c>
      <c r="F980" s="236" t="s">
        <v>254</v>
      </c>
      <c r="G980" s="234"/>
      <c r="H980" s="237">
        <v>66.274000000000001</v>
      </c>
      <c r="I980" s="238"/>
      <c r="J980" s="234"/>
      <c r="K980" s="234"/>
      <c r="L980" s="239"/>
      <c r="M980" s="240"/>
      <c r="N980" s="241"/>
      <c r="O980" s="241"/>
      <c r="P980" s="241"/>
      <c r="Q980" s="241"/>
      <c r="R980" s="241"/>
      <c r="S980" s="241"/>
      <c r="T980" s="242"/>
      <c r="AT980" s="243" t="s">
        <v>224</v>
      </c>
      <c r="AU980" s="243" t="s">
        <v>81</v>
      </c>
      <c r="AV980" s="14" t="s">
        <v>233</v>
      </c>
      <c r="AW980" s="14" t="s">
        <v>37</v>
      </c>
      <c r="AX980" s="14" t="s">
        <v>73</v>
      </c>
      <c r="AY980" s="243" t="s">
        <v>214</v>
      </c>
    </row>
    <row r="981" spans="2:65" s="13" customFormat="1" x14ac:dyDescent="0.3">
      <c r="B981" s="221"/>
      <c r="C981" s="222"/>
      <c r="D981" s="223" t="s">
        <v>224</v>
      </c>
      <c r="E981" s="224" t="s">
        <v>114</v>
      </c>
      <c r="F981" s="225" t="s">
        <v>228</v>
      </c>
      <c r="G981" s="222"/>
      <c r="H981" s="226">
        <v>147.79400000000001</v>
      </c>
      <c r="I981" s="227"/>
      <c r="J981" s="222"/>
      <c r="K981" s="222"/>
      <c r="L981" s="228"/>
      <c r="M981" s="229"/>
      <c r="N981" s="230"/>
      <c r="O981" s="230"/>
      <c r="P981" s="230"/>
      <c r="Q981" s="230"/>
      <c r="R981" s="230"/>
      <c r="S981" s="230"/>
      <c r="T981" s="231"/>
      <c r="AT981" s="232" t="s">
        <v>224</v>
      </c>
      <c r="AU981" s="232" t="s">
        <v>81</v>
      </c>
      <c r="AV981" s="13" t="s">
        <v>220</v>
      </c>
      <c r="AW981" s="13" t="s">
        <v>37</v>
      </c>
      <c r="AX981" s="13" t="s">
        <v>22</v>
      </c>
      <c r="AY981" s="232" t="s">
        <v>214</v>
      </c>
    </row>
    <row r="982" spans="2:65" s="1" customFormat="1" ht="31.5" customHeight="1" x14ac:dyDescent="0.3">
      <c r="B982" s="35"/>
      <c r="C982" s="185" t="s">
        <v>1253</v>
      </c>
      <c r="D982" s="185" t="s">
        <v>216</v>
      </c>
      <c r="E982" s="186" t="s">
        <v>1254</v>
      </c>
      <c r="F982" s="187" t="s">
        <v>1255</v>
      </c>
      <c r="G982" s="188" t="s">
        <v>109</v>
      </c>
      <c r="H982" s="189">
        <v>66.274000000000001</v>
      </c>
      <c r="I982" s="190"/>
      <c r="J982" s="191">
        <f>ROUND(I982*H982,2)</f>
        <v>0</v>
      </c>
      <c r="K982" s="187" t="s">
        <v>219</v>
      </c>
      <c r="L982" s="55"/>
      <c r="M982" s="192" t="s">
        <v>20</v>
      </c>
      <c r="N982" s="193" t="s">
        <v>44</v>
      </c>
      <c r="O982" s="36"/>
      <c r="P982" s="194">
        <f>O982*H982</f>
        <v>0</v>
      </c>
      <c r="Q982" s="194">
        <v>1.0000000000000001E-5</v>
      </c>
      <c r="R982" s="194">
        <f>Q982*H982</f>
        <v>6.627400000000001E-4</v>
      </c>
      <c r="S982" s="194">
        <v>0</v>
      </c>
      <c r="T982" s="195">
        <f>S982*H982</f>
        <v>0</v>
      </c>
      <c r="AR982" s="18" t="s">
        <v>303</v>
      </c>
      <c r="AT982" s="18" t="s">
        <v>216</v>
      </c>
      <c r="AU982" s="18" t="s">
        <v>81</v>
      </c>
      <c r="AY982" s="18" t="s">
        <v>214</v>
      </c>
      <c r="BE982" s="196">
        <f>IF(N982="základní",J982,0)</f>
        <v>0</v>
      </c>
      <c r="BF982" s="196">
        <f>IF(N982="snížená",J982,0)</f>
        <v>0</v>
      </c>
      <c r="BG982" s="196">
        <f>IF(N982="zákl. přenesená",J982,0)</f>
        <v>0</v>
      </c>
      <c r="BH982" s="196">
        <f>IF(N982="sníž. přenesená",J982,0)</f>
        <v>0</v>
      </c>
      <c r="BI982" s="196">
        <f>IF(N982="nulová",J982,0)</f>
        <v>0</v>
      </c>
      <c r="BJ982" s="18" t="s">
        <v>22</v>
      </c>
      <c r="BK982" s="196">
        <f>ROUND(I982*H982,2)</f>
        <v>0</v>
      </c>
      <c r="BL982" s="18" t="s">
        <v>303</v>
      </c>
      <c r="BM982" s="18" t="s">
        <v>1256</v>
      </c>
    </row>
    <row r="983" spans="2:65" s="1" customFormat="1" ht="24" x14ac:dyDescent="0.3">
      <c r="B983" s="35"/>
      <c r="C983" s="57"/>
      <c r="D983" s="197" t="s">
        <v>222</v>
      </c>
      <c r="E983" s="57"/>
      <c r="F983" s="198" t="s">
        <v>1257</v>
      </c>
      <c r="G983" s="57"/>
      <c r="H983" s="57"/>
      <c r="I983" s="155"/>
      <c r="J983" s="57"/>
      <c r="K983" s="57"/>
      <c r="L983" s="55"/>
      <c r="M983" s="72"/>
      <c r="N983" s="36"/>
      <c r="O983" s="36"/>
      <c r="P983" s="36"/>
      <c r="Q983" s="36"/>
      <c r="R983" s="36"/>
      <c r="S983" s="36"/>
      <c r="T983" s="73"/>
      <c r="AT983" s="18" t="s">
        <v>222</v>
      </c>
      <c r="AU983" s="18" t="s">
        <v>81</v>
      </c>
    </row>
    <row r="984" spans="2:65" s="12" customFormat="1" x14ac:dyDescent="0.3">
      <c r="B984" s="210"/>
      <c r="C984" s="211"/>
      <c r="D984" s="197" t="s">
        <v>224</v>
      </c>
      <c r="E984" s="212" t="s">
        <v>20</v>
      </c>
      <c r="F984" s="213" t="s">
        <v>117</v>
      </c>
      <c r="G984" s="211"/>
      <c r="H984" s="214">
        <v>66.274000000000001</v>
      </c>
      <c r="I984" s="215"/>
      <c r="J984" s="211"/>
      <c r="K984" s="211"/>
      <c r="L984" s="216"/>
      <c r="M984" s="217"/>
      <c r="N984" s="218"/>
      <c r="O984" s="218"/>
      <c r="P984" s="218"/>
      <c r="Q984" s="218"/>
      <c r="R984" s="218"/>
      <c r="S984" s="218"/>
      <c r="T984" s="219"/>
      <c r="AT984" s="220" t="s">
        <v>224</v>
      </c>
      <c r="AU984" s="220" t="s">
        <v>81</v>
      </c>
      <c r="AV984" s="12" t="s">
        <v>81</v>
      </c>
      <c r="AW984" s="12" t="s">
        <v>37</v>
      </c>
      <c r="AX984" s="12" t="s">
        <v>73</v>
      </c>
      <c r="AY984" s="220" t="s">
        <v>214</v>
      </c>
    </row>
    <row r="985" spans="2:65" s="13" customFormat="1" x14ac:dyDescent="0.3">
      <c r="B985" s="221"/>
      <c r="C985" s="222"/>
      <c r="D985" s="197" t="s">
        <v>224</v>
      </c>
      <c r="E985" s="244" t="s">
        <v>20</v>
      </c>
      <c r="F985" s="245" t="s">
        <v>228</v>
      </c>
      <c r="G985" s="222"/>
      <c r="H985" s="246">
        <v>66.274000000000001</v>
      </c>
      <c r="I985" s="227"/>
      <c r="J985" s="222"/>
      <c r="K985" s="222"/>
      <c r="L985" s="228"/>
      <c r="M985" s="229"/>
      <c r="N985" s="230"/>
      <c r="O985" s="230"/>
      <c r="P985" s="230"/>
      <c r="Q985" s="230"/>
      <c r="R985" s="230"/>
      <c r="S985" s="230"/>
      <c r="T985" s="231"/>
      <c r="AT985" s="232" t="s">
        <v>224</v>
      </c>
      <c r="AU985" s="232" t="s">
        <v>81</v>
      </c>
      <c r="AV985" s="13" t="s">
        <v>220</v>
      </c>
      <c r="AW985" s="13" t="s">
        <v>37</v>
      </c>
      <c r="AX985" s="13" t="s">
        <v>22</v>
      </c>
      <c r="AY985" s="232" t="s">
        <v>214</v>
      </c>
    </row>
    <row r="986" spans="2:65" s="10" customFormat="1" ht="37.35" customHeight="1" x14ac:dyDescent="0.35">
      <c r="B986" s="168"/>
      <c r="C986" s="169"/>
      <c r="D986" s="170" t="s">
        <v>72</v>
      </c>
      <c r="E986" s="171" t="s">
        <v>1258</v>
      </c>
      <c r="F986" s="171" t="s">
        <v>1259</v>
      </c>
      <c r="G986" s="169"/>
      <c r="H986" s="169"/>
      <c r="I986" s="172"/>
      <c r="J986" s="173">
        <f>BK986</f>
        <v>0</v>
      </c>
      <c r="K986" s="169"/>
      <c r="L986" s="174"/>
      <c r="M986" s="175"/>
      <c r="N986" s="176"/>
      <c r="O986" s="176"/>
      <c r="P986" s="177">
        <f>P987</f>
        <v>0</v>
      </c>
      <c r="Q986" s="176"/>
      <c r="R986" s="177">
        <f>R987</f>
        <v>0</v>
      </c>
      <c r="S986" s="176"/>
      <c r="T986" s="178">
        <f>T987</f>
        <v>0</v>
      </c>
      <c r="AR986" s="179" t="s">
        <v>220</v>
      </c>
      <c r="AT986" s="180" t="s">
        <v>72</v>
      </c>
      <c r="AU986" s="180" t="s">
        <v>73</v>
      </c>
      <c r="AY986" s="179" t="s">
        <v>214</v>
      </c>
      <c r="BK986" s="181">
        <f>BK987</f>
        <v>0</v>
      </c>
    </row>
    <row r="987" spans="2:65" s="10" customFormat="1" ht="19.95" customHeight="1" x14ac:dyDescent="0.35">
      <c r="B987" s="168"/>
      <c r="C987" s="169"/>
      <c r="D987" s="182" t="s">
        <v>72</v>
      </c>
      <c r="E987" s="183" t="s">
        <v>1260</v>
      </c>
      <c r="F987" s="183" t="s">
        <v>1261</v>
      </c>
      <c r="G987" s="169"/>
      <c r="H987" s="169"/>
      <c r="I987" s="172"/>
      <c r="J987" s="184">
        <f>BK987</f>
        <v>0</v>
      </c>
      <c r="K987" s="169"/>
      <c r="L987" s="174"/>
      <c r="M987" s="175"/>
      <c r="N987" s="176"/>
      <c r="O987" s="176"/>
      <c r="P987" s="177">
        <f>SUM(P988:P992)</f>
        <v>0</v>
      </c>
      <c r="Q987" s="176"/>
      <c r="R987" s="177">
        <f>SUM(R988:R992)</f>
        <v>0</v>
      </c>
      <c r="S987" s="176"/>
      <c r="T987" s="178">
        <f>SUM(T988:T992)</f>
        <v>0</v>
      </c>
      <c r="AR987" s="179" t="s">
        <v>220</v>
      </c>
      <c r="AT987" s="180" t="s">
        <v>72</v>
      </c>
      <c r="AU987" s="180" t="s">
        <v>22</v>
      </c>
      <c r="AY987" s="179" t="s">
        <v>214</v>
      </c>
      <c r="BK987" s="181">
        <f>SUM(BK988:BK992)</f>
        <v>0</v>
      </c>
    </row>
    <row r="988" spans="2:65" s="1" customFormat="1" ht="31.5" customHeight="1" x14ac:dyDescent="0.3">
      <c r="B988" s="35"/>
      <c r="C988" s="185" t="s">
        <v>1262</v>
      </c>
      <c r="D988" s="185" t="s">
        <v>216</v>
      </c>
      <c r="E988" s="186" t="s">
        <v>1263</v>
      </c>
      <c r="F988" s="187" t="s">
        <v>1264</v>
      </c>
      <c r="G988" s="188" t="s">
        <v>1265</v>
      </c>
      <c r="H988" s="189">
        <v>100</v>
      </c>
      <c r="I988" s="190"/>
      <c r="J988" s="191">
        <f>ROUND(I988*H988,2)</f>
        <v>0</v>
      </c>
      <c r="K988" s="187" t="s">
        <v>20</v>
      </c>
      <c r="L988" s="55"/>
      <c r="M988" s="192" t="s">
        <v>20</v>
      </c>
      <c r="N988" s="193" t="s">
        <v>44</v>
      </c>
      <c r="O988" s="36"/>
      <c r="P988" s="194">
        <f>O988*H988</f>
        <v>0</v>
      </c>
      <c r="Q988" s="194">
        <v>0</v>
      </c>
      <c r="R988" s="194">
        <f>Q988*H988</f>
        <v>0</v>
      </c>
      <c r="S988" s="194">
        <v>0</v>
      </c>
      <c r="T988" s="195">
        <f>S988*H988</f>
        <v>0</v>
      </c>
      <c r="AR988" s="18" t="s">
        <v>1266</v>
      </c>
      <c r="AT988" s="18" t="s">
        <v>216</v>
      </c>
      <c r="AU988" s="18" t="s">
        <v>81</v>
      </c>
      <c r="AY988" s="18" t="s">
        <v>214</v>
      </c>
      <c r="BE988" s="196">
        <f>IF(N988="základní",J988,0)</f>
        <v>0</v>
      </c>
      <c r="BF988" s="196">
        <f>IF(N988="snížená",J988,0)</f>
        <v>0</v>
      </c>
      <c r="BG988" s="196">
        <f>IF(N988="zákl. přenesená",J988,0)</f>
        <v>0</v>
      </c>
      <c r="BH988" s="196">
        <f>IF(N988="sníž. přenesená",J988,0)</f>
        <v>0</v>
      </c>
      <c r="BI988" s="196">
        <f>IF(N988="nulová",J988,0)</f>
        <v>0</v>
      </c>
      <c r="BJ988" s="18" t="s">
        <v>22</v>
      </c>
      <c r="BK988" s="196">
        <f>ROUND(I988*H988,2)</f>
        <v>0</v>
      </c>
      <c r="BL988" s="18" t="s">
        <v>1266</v>
      </c>
      <c r="BM988" s="18" t="s">
        <v>1267</v>
      </c>
    </row>
    <row r="989" spans="2:65" s="1" customFormat="1" ht="24" x14ac:dyDescent="0.3">
      <c r="B989" s="35"/>
      <c r="C989" s="57"/>
      <c r="D989" s="197" t="s">
        <v>222</v>
      </c>
      <c r="E989" s="57"/>
      <c r="F989" s="198" t="s">
        <v>1264</v>
      </c>
      <c r="G989" s="57"/>
      <c r="H989" s="57"/>
      <c r="I989" s="155"/>
      <c r="J989" s="57"/>
      <c r="K989" s="57"/>
      <c r="L989" s="55"/>
      <c r="M989" s="72"/>
      <c r="N989" s="36"/>
      <c r="O989" s="36"/>
      <c r="P989" s="36"/>
      <c r="Q989" s="36"/>
      <c r="R989" s="36"/>
      <c r="S989" s="36"/>
      <c r="T989" s="73"/>
      <c r="AT989" s="18" t="s">
        <v>222</v>
      </c>
      <c r="AU989" s="18" t="s">
        <v>81</v>
      </c>
    </row>
    <row r="990" spans="2:65" s="11" customFormat="1" x14ac:dyDescent="0.3">
      <c r="B990" s="199"/>
      <c r="C990" s="200"/>
      <c r="D990" s="197" t="s">
        <v>224</v>
      </c>
      <c r="E990" s="201" t="s">
        <v>20</v>
      </c>
      <c r="F990" s="202" t="s">
        <v>1037</v>
      </c>
      <c r="G990" s="200"/>
      <c r="H990" s="203" t="s">
        <v>20</v>
      </c>
      <c r="I990" s="204"/>
      <c r="J990" s="200"/>
      <c r="K990" s="200"/>
      <c r="L990" s="205"/>
      <c r="M990" s="206"/>
      <c r="N990" s="207"/>
      <c r="O990" s="207"/>
      <c r="P990" s="207"/>
      <c r="Q990" s="207"/>
      <c r="R990" s="207"/>
      <c r="S990" s="207"/>
      <c r="T990" s="208"/>
      <c r="AT990" s="209" t="s">
        <v>224</v>
      </c>
      <c r="AU990" s="209" t="s">
        <v>81</v>
      </c>
      <c r="AV990" s="11" t="s">
        <v>22</v>
      </c>
      <c r="AW990" s="11" t="s">
        <v>37</v>
      </c>
      <c r="AX990" s="11" t="s">
        <v>73</v>
      </c>
      <c r="AY990" s="209" t="s">
        <v>214</v>
      </c>
    </row>
    <row r="991" spans="2:65" s="12" customFormat="1" x14ac:dyDescent="0.3">
      <c r="B991" s="210"/>
      <c r="C991" s="211"/>
      <c r="D991" s="197" t="s">
        <v>224</v>
      </c>
      <c r="E991" s="212" t="s">
        <v>20</v>
      </c>
      <c r="F991" s="213" t="s">
        <v>28</v>
      </c>
      <c r="G991" s="211"/>
      <c r="H991" s="214">
        <v>100</v>
      </c>
      <c r="I991" s="215"/>
      <c r="J991" s="211"/>
      <c r="K991" s="211"/>
      <c r="L991" s="216"/>
      <c r="M991" s="217"/>
      <c r="N991" s="218"/>
      <c r="O991" s="218"/>
      <c r="P991" s="218"/>
      <c r="Q991" s="218"/>
      <c r="R991" s="218"/>
      <c r="S991" s="218"/>
      <c r="T991" s="219"/>
      <c r="AT991" s="220" t="s">
        <v>224</v>
      </c>
      <c r="AU991" s="220" t="s">
        <v>81</v>
      </c>
      <c r="AV991" s="12" t="s">
        <v>81</v>
      </c>
      <c r="AW991" s="12" t="s">
        <v>37</v>
      </c>
      <c r="AX991" s="12" t="s">
        <v>73</v>
      </c>
      <c r="AY991" s="220" t="s">
        <v>214</v>
      </c>
    </row>
    <row r="992" spans="2:65" s="13" customFormat="1" x14ac:dyDescent="0.3">
      <c r="B992" s="221"/>
      <c r="C992" s="222"/>
      <c r="D992" s="197" t="s">
        <v>224</v>
      </c>
      <c r="E992" s="244" t="s">
        <v>20</v>
      </c>
      <c r="F992" s="245" t="s">
        <v>228</v>
      </c>
      <c r="G992" s="222"/>
      <c r="H992" s="246">
        <v>100</v>
      </c>
      <c r="I992" s="227"/>
      <c r="J992" s="222"/>
      <c r="K992" s="222"/>
      <c r="L992" s="228"/>
      <c r="M992" s="262"/>
      <c r="N992" s="263"/>
      <c r="O992" s="263"/>
      <c r="P992" s="263"/>
      <c r="Q992" s="263"/>
      <c r="R992" s="263"/>
      <c r="S992" s="263"/>
      <c r="T992" s="264"/>
      <c r="AT992" s="232" t="s">
        <v>224</v>
      </c>
      <c r="AU992" s="232" t="s">
        <v>81</v>
      </c>
      <c r="AV992" s="13" t="s">
        <v>220</v>
      </c>
      <c r="AW992" s="13" t="s">
        <v>37</v>
      </c>
      <c r="AX992" s="13" t="s">
        <v>22</v>
      </c>
      <c r="AY992" s="232" t="s">
        <v>214</v>
      </c>
    </row>
    <row r="993" spans="2:12" s="1" customFormat="1" ht="6.9" customHeight="1" x14ac:dyDescent="0.3">
      <c r="B993" s="50"/>
      <c r="C993" s="51"/>
      <c r="D993" s="51"/>
      <c r="E993" s="51"/>
      <c r="F993" s="51"/>
      <c r="G993" s="51"/>
      <c r="H993" s="51"/>
      <c r="I993" s="131"/>
      <c r="J993" s="51"/>
      <c r="K993" s="51"/>
      <c r="L993" s="55"/>
    </row>
  </sheetData>
  <sheetProtection password="CC35" sheet="1" objects="1" scenarios="1" formatColumns="0" formatRows="0" sort="0" autoFilter="0"/>
  <autoFilter ref="C101:K101"/>
  <mergeCells count="9">
    <mergeCell ref="E92:H92"/>
    <mergeCell ref="E94:H94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tooltip="Krycí list soupisu" display="1) Krycí list soupisu"/>
    <hyperlink ref="G1:H1" location="C54" tooltip="Rekapitulace" display="2) Rekapitulace"/>
    <hyperlink ref="J1" location="C101" tooltip="Soupis prací" display="3) Soupis prací"/>
    <hyperlink ref="L1:V1" location="'Rekapitulace stavby'!C2" tooltip="Rekapitulace stavby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239"/>
  <sheetViews>
    <sheetView showGridLines="0" workbookViewId="0">
      <pane ySplit="1" topLeftCell="A2" activePane="bottomLeft" state="frozen"/>
      <selection pane="bottomLeft"/>
    </sheetView>
  </sheetViews>
  <sheetFormatPr defaultRowHeight="12" x14ac:dyDescent="0.3"/>
  <cols>
    <col min="1" max="1" width="8.28515625" customWidth="1"/>
    <col min="2" max="2" width="1.7109375" customWidth="1"/>
    <col min="3" max="3" width="4.140625" customWidth="1"/>
    <col min="4" max="4" width="4.28515625" customWidth="1"/>
    <col min="5" max="5" width="17.140625" customWidth="1"/>
    <col min="6" max="6" width="75" customWidth="1"/>
    <col min="7" max="7" width="8.7109375" customWidth="1"/>
    <col min="8" max="8" width="11.140625" customWidth="1"/>
    <col min="9" max="9" width="12.7109375" style="105" customWidth="1"/>
    <col min="10" max="10" width="23.42578125" customWidth="1"/>
    <col min="11" max="11" width="15.42578125" customWidth="1"/>
    <col min="13" max="18" width="9.28515625" hidden="1"/>
    <col min="19" max="19" width="8.140625" hidden="1" customWidth="1"/>
    <col min="20" max="20" width="29.710937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1" spans="1:70" ht="21.75" customHeight="1" x14ac:dyDescent="0.3">
      <c r="A1" s="16"/>
      <c r="B1" s="272"/>
      <c r="C1" s="272"/>
      <c r="D1" s="271" t="s">
        <v>1</v>
      </c>
      <c r="E1" s="272"/>
      <c r="F1" s="273" t="s">
        <v>1719</v>
      </c>
      <c r="G1" s="461" t="s">
        <v>1720</v>
      </c>
      <c r="H1" s="461"/>
      <c r="I1" s="277"/>
      <c r="J1" s="273" t="s">
        <v>1721</v>
      </c>
      <c r="K1" s="271" t="s">
        <v>97</v>
      </c>
      <c r="L1" s="273" t="s">
        <v>1722</v>
      </c>
      <c r="M1" s="273"/>
      <c r="N1" s="273"/>
      <c r="O1" s="273"/>
      <c r="P1" s="273"/>
      <c r="Q1" s="273"/>
      <c r="R1" s="273"/>
      <c r="S1" s="273"/>
      <c r="T1" s="273"/>
      <c r="U1" s="269"/>
      <c r="V1" s="269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</row>
    <row r="2" spans="1:70" ht="36.9" customHeight="1" x14ac:dyDescent="0.3">
      <c r="L2" s="422"/>
      <c r="M2" s="422"/>
      <c r="N2" s="422"/>
      <c r="O2" s="422"/>
      <c r="P2" s="422"/>
      <c r="Q2" s="422"/>
      <c r="R2" s="422"/>
      <c r="S2" s="422"/>
      <c r="T2" s="422"/>
      <c r="U2" s="422"/>
      <c r="V2" s="422"/>
      <c r="AT2" s="18" t="s">
        <v>84</v>
      </c>
    </row>
    <row r="3" spans="1:70" ht="6.9" customHeight="1" x14ac:dyDescent="0.3">
      <c r="B3" s="19"/>
      <c r="C3" s="20"/>
      <c r="D3" s="20"/>
      <c r="E3" s="20"/>
      <c r="F3" s="20"/>
      <c r="G3" s="20"/>
      <c r="H3" s="20"/>
      <c r="I3" s="107"/>
      <c r="J3" s="20"/>
      <c r="K3" s="21"/>
      <c r="AT3" s="18" t="s">
        <v>81</v>
      </c>
    </row>
    <row r="4" spans="1:70" ht="36.9" customHeight="1" x14ac:dyDescent="0.3">
      <c r="B4" s="22"/>
      <c r="C4" s="23"/>
      <c r="D4" s="24" t="s">
        <v>102</v>
      </c>
      <c r="E4" s="23"/>
      <c r="F4" s="23"/>
      <c r="G4" s="23"/>
      <c r="H4" s="23"/>
      <c r="I4" s="108"/>
      <c r="J4" s="23"/>
      <c r="K4" s="25"/>
      <c r="M4" s="26" t="s">
        <v>10</v>
      </c>
      <c r="AT4" s="18" t="s">
        <v>4</v>
      </c>
    </row>
    <row r="5" spans="1:70" ht="6.9" customHeight="1" x14ac:dyDescent="0.3">
      <c r="B5" s="22"/>
      <c r="C5" s="23"/>
      <c r="D5" s="23"/>
      <c r="E5" s="23"/>
      <c r="F5" s="23"/>
      <c r="G5" s="23"/>
      <c r="H5" s="23"/>
      <c r="I5" s="108"/>
      <c r="J5" s="23"/>
      <c r="K5" s="25"/>
    </row>
    <row r="6" spans="1:70" ht="13.2" x14ac:dyDescent="0.3">
      <c r="B6" s="22"/>
      <c r="C6" s="23"/>
      <c r="D6" s="31" t="s">
        <v>16</v>
      </c>
      <c r="E6" s="23"/>
      <c r="F6" s="23"/>
      <c r="G6" s="23"/>
      <c r="H6" s="23"/>
      <c r="I6" s="108"/>
      <c r="J6" s="23"/>
      <c r="K6" s="25"/>
    </row>
    <row r="7" spans="1:70" ht="22.5" customHeight="1" x14ac:dyDescent="0.3">
      <c r="B7" s="22"/>
      <c r="C7" s="23"/>
      <c r="D7" s="23"/>
      <c r="E7" s="462" t="str">
        <f>'Rekapitulace stavby'!K6</f>
        <v>VUZ Dědina - rekonstrukce sociálních zařízení a vstupního schodiště</v>
      </c>
      <c r="F7" s="426"/>
      <c r="G7" s="426"/>
      <c r="H7" s="426"/>
      <c r="I7" s="108"/>
      <c r="J7" s="23"/>
      <c r="K7" s="25"/>
    </row>
    <row r="8" spans="1:70" s="1" customFormat="1" ht="13.2" x14ac:dyDescent="0.3">
      <c r="B8" s="35"/>
      <c r="C8" s="36"/>
      <c r="D8" s="31" t="s">
        <v>113</v>
      </c>
      <c r="E8" s="36"/>
      <c r="F8" s="36"/>
      <c r="G8" s="36"/>
      <c r="H8" s="36"/>
      <c r="I8" s="109"/>
      <c r="J8" s="36"/>
      <c r="K8" s="39"/>
    </row>
    <row r="9" spans="1:70" s="1" customFormat="1" ht="36.9" customHeight="1" x14ac:dyDescent="0.3">
      <c r="B9" s="35"/>
      <c r="C9" s="36"/>
      <c r="D9" s="36"/>
      <c r="E9" s="463" t="s">
        <v>1268</v>
      </c>
      <c r="F9" s="433"/>
      <c r="G9" s="433"/>
      <c r="H9" s="433"/>
      <c r="I9" s="109"/>
      <c r="J9" s="36"/>
      <c r="K9" s="39"/>
    </row>
    <row r="10" spans="1:70" s="1" customFormat="1" x14ac:dyDescent="0.3">
      <c r="B10" s="35"/>
      <c r="C10" s="36"/>
      <c r="D10" s="36"/>
      <c r="E10" s="36"/>
      <c r="F10" s="36"/>
      <c r="G10" s="36"/>
      <c r="H10" s="36"/>
      <c r="I10" s="109"/>
      <c r="J10" s="36"/>
      <c r="K10" s="39"/>
    </row>
    <row r="11" spans="1:70" s="1" customFormat="1" ht="14.4" customHeight="1" x14ac:dyDescent="0.3">
      <c r="B11" s="35"/>
      <c r="C11" s="36"/>
      <c r="D11" s="31" t="s">
        <v>19</v>
      </c>
      <c r="E11" s="36"/>
      <c r="F11" s="29" t="s">
        <v>85</v>
      </c>
      <c r="G11" s="36"/>
      <c r="H11" s="36"/>
      <c r="I11" s="110" t="s">
        <v>21</v>
      </c>
      <c r="J11" s="29" t="s">
        <v>20</v>
      </c>
      <c r="K11" s="39"/>
    </row>
    <row r="12" spans="1:70" s="1" customFormat="1" ht="14.4" customHeight="1" x14ac:dyDescent="0.3">
      <c r="B12" s="35"/>
      <c r="C12" s="36"/>
      <c r="D12" s="31" t="s">
        <v>23</v>
      </c>
      <c r="E12" s="36"/>
      <c r="F12" s="29" t="s">
        <v>1269</v>
      </c>
      <c r="G12" s="36"/>
      <c r="H12" s="36"/>
      <c r="I12" s="110" t="s">
        <v>25</v>
      </c>
      <c r="J12" s="111" t="str">
        <f>'Rekapitulace stavby'!AN8</f>
        <v>28.11.2016</v>
      </c>
      <c r="K12" s="39"/>
    </row>
    <row r="13" spans="1:70" s="1" customFormat="1" ht="10.95" customHeight="1" x14ac:dyDescent="0.3">
      <c r="B13" s="35"/>
      <c r="C13" s="36"/>
      <c r="D13" s="36"/>
      <c r="E13" s="36"/>
      <c r="F13" s="36"/>
      <c r="G13" s="36"/>
      <c r="H13" s="36"/>
      <c r="I13" s="109"/>
      <c r="J13" s="36"/>
      <c r="K13" s="39"/>
    </row>
    <row r="14" spans="1:70" s="1" customFormat="1" ht="14.4" customHeight="1" x14ac:dyDescent="0.3">
      <c r="B14" s="35"/>
      <c r="C14" s="36"/>
      <c r="D14" s="31" t="s">
        <v>29</v>
      </c>
      <c r="E14" s="36"/>
      <c r="F14" s="36"/>
      <c r="G14" s="36"/>
      <c r="H14" s="36"/>
      <c r="I14" s="110" t="s">
        <v>30</v>
      </c>
      <c r="J14" s="29" t="s">
        <v>1270</v>
      </c>
      <c r="K14" s="39"/>
    </row>
    <row r="15" spans="1:70" s="1" customFormat="1" ht="18" customHeight="1" x14ac:dyDescent="0.3">
      <c r="B15" s="35"/>
      <c r="C15" s="36"/>
      <c r="D15" s="36"/>
      <c r="E15" s="29" t="s">
        <v>1271</v>
      </c>
      <c r="F15" s="36"/>
      <c r="G15" s="36"/>
      <c r="H15" s="36"/>
      <c r="I15" s="110" t="s">
        <v>32</v>
      </c>
      <c r="J15" s="29" t="s">
        <v>1272</v>
      </c>
      <c r="K15" s="39"/>
    </row>
    <row r="16" spans="1:70" s="1" customFormat="1" ht="6.9" customHeight="1" x14ac:dyDescent="0.3">
      <c r="B16" s="35"/>
      <c r="C16" s="36"/>
      <c r="D16" s="36"/>
      <c r="E16" s="36"/>
      <c r="F16" s="36"/>
      <c r="G16" s="36"/>
      <c r="H16" s="36"/>
      <c r="I16" s="109"/>
      <c r="J16" s="36"/>
      <c r="K16" s="39"/>
    </row>
    <row r="17" spans="2:11" s="1" customFormat="1" ht="14.4" customHeight="1" x14ac:dyDescent="0.3">
      <c r="B17" s="35"/>
      <c r="C17" s="36"/>
      <c r="D17" s="31" t="s">
        <v>33</v>
      </c>
      <c r="E17" s="36"/>
      <c r="F17" s="36"/>
      <c r="G17" s="36"/>
      <c r="H17" s="36"/>
      <c r="I17" s="110" t="s">
        <v>30</v>
      </c>
      <c r="J17" s="29" t="str">
        <f>IF('Rekapitulace stavby'!AN13="Vyplň údaj","",IF('Rekapitulace stavby'!AN13="","",'Rekapitulace stavby'!AN13))</f>
        <v/>
      </c>
      <c r="K17" s="39"/>
    </row>
    <row r="18" spans="2:11" s="1" customFormat="1" ht="18" customHeight="1" x14ac:dyDescent="0.3">
      <c r="B18" s="35"/>
      <c r="C18" s="36"/>
      <c r="D18" s="36"/>
      <c r="E18" s="29" t="str">
        <f>IF('Rekapitulace stavby'!E14="Vyplň údaj","",IF('Rekapitulace stavby'!E14="","",'Rekapitulace stavby'!E14))</f>
        <v/>
      </c>
      <c r="F18" s="36"/>
      <c r="G18" s="36"/>
      <c r="H18" s="36"/>
      <c r="I18" s="110" t="s">
        <v>32</v>
      </c>
      <c r="J18" s="29" t="str">
        <f>IF('Rekapitulace stavby'!AN14="Vyplň údaj","",IF('Rekapitulace stavby'!AN14="","",'Rekapitulace stavby'!AN14))</f>
        <v/>
      </c>
      <c r="K18" s="39"/>
    </row>
    <row r="19" spans="2:11" s="1" customFormat="1" ht="6.9" customHeight="1" x14ac:dyDescent="0.3">
      <c r="B19" s="35"/>
      <c r="C19" s="36"/>
      <c r="D19" s="36"/>
      <c r="E19" s="36"/>
      <c r="F19" s="36"/>
      <c r="G19" s="36"/>
      <c r="H19" s="36"/>
      <c r="I19" s="109"/>
      <c r="J19" s="36"/>
      <c r="K19" s="39"/>
    </row>
    <row r="20" spans="2:11" s="1" customFormat="1" ht="14.4" customHeight="1" x14ac:dyDescent="0.3">
      <c r="B20" s="35"/>
      <c r="C20" s="36"/>
      <c r="D20" s="31" t="s">
        <v>35</v>
      </c>
      <c r="E20" s="36"/>
      <c r="F20" s="36"/>
      <c r="G20" s="36"/>
      <c r="H20" s="36"/>
      <c r="I20" s="110" t="s">
        <v>30</v>
      </c>
      <c r="J20" s="29" t="s">
        <v>1273</v>
      </c>
      <c r="K20" s="39"/>
    </row>
    <row r="21" spans="2:11" s="1" customFormat="1" ht="18" customHeight="1" x14ac:dyDescent="0.3">
      <c r="B21" s="35"/>
      <c r="C21" s="36"/>
      <c r="D21" s="36"/>
      <c r="E21" s="29" t="s">
        <v>1274</v>
      </c>
      <c r="F21" s="36"/>
      <c r="G21" s="36"/>
      <c r="H21" s="36"/>
      <c r="I21" s="110" t="s">
        <v>32</v>
      </c>
      <c r="J21" s="29" t="s">
        <v>1275</v>
      </c>
      <c r="K21" s="39"/>
    </row>
    <row r="22" spans="2:11" s="1" customFormat="1" ht="6.9" customHeight="1" x14ac:dyDescent="0.3">
      <c r="B22" s="35"/>
      <c r="C22" s="36"/>
      <c r="D22" s="36"/>
      <c r="E22" s="36"/>
      <c r="F22" s="36"/>
      <c r="G22" s="36"/>
      <c r="H22" s="36"/>
      <c r="I22" s="109"/>
      <c r="J22" s="36"/>
      <c r="K22" s="39"/>
    </row>
    <row r="23" spans="2:11" s="1" customFormat="1" ht="14.4" customHeight="1" x14ac:dyDescent="0.3">
      <c r="B23" s="35"/>
      <c r="C23" s="36"/>
      <c r="D23" s="31" t="s">
        <v>38</v>
      </c>
      <c r="E23" s="36"/>
      <c r="F23" s="36"/>
      <c r="G23" s="36"/>
      <c r="H23" s="36"/>
      <c r="I23" s="109"/>
      <c r="J23" s="36"/>
      <c r="K23" s="39"/>
    </row>
    <row r="24" spans="2:11" s="6" customFormat="1" ht="22.5" customHeight="1" x14ac:dyDescent="0.3">
      <c r="B24" s="112"/>
      <c r="C24" s="113"/>
      <c r="D24" s="113"/>
      <c r="E24" s="429" t="s">
        <v>20</v>
      </c>
      <c r="F24" s="464"/>
      <c r="G24" s="464"/>
      <c r="H24" s="464"/>
      <c r="I24" s="114"/>
      <c r="J24" s="113"/>
      <c r="K24" s="115"/>
    </row>
    <row r="25" spans="2:11" s="1" customFormat="1" ht="6.9" customHeight="1" x14ac:dyDescent="0.3">
      <c r="B25" s="35"/>
      <c r="C25" s="36"/>
      <c r="D25" s="36"/>
      <c r="E25" s="36"/>
      <c r="F25" s="36"/>
      <c r="G25" s="36"/>
      <c r="H25" s="36"/>
      <c r="I25" s="109"/>
      <c r="J25" s="36"/>
      <c r="K25" s="39"/>
    </row>
    <row r="26" spans="2:11" s="1" customFormat="1" ht="6.9" customHeight="1" x14ac:dyDescent="0.3">
      <c r="B26" s="35"/>
      <c r="C26" s="36"/>
      <c r="D26" s="80"/>
      <c r="E26" s="80"/>
      <c r="F26" s="80"/>
      <c r="G26" s="80"/>
      <c r="H26" s="80"/>
      <c r="I26" s="117"/>
      <c r="J26" s="80"/>
      <c r="K26" s="118"/>
    </row>
    <row r="27" spans="2:11" s="1" customFormat="1" ht="25.35" customHeight="1" x14ac:dyDescent="0.3">
      <c r="B27" s="35"/>
      <c r="C27" s="36"/>
      <c r="D27" s="119" t="s">
        <v>39</v>
      </c>
      <c r="E27" s="36"/>
      <c r="F27" s="36"/>
      <c r="G27" s="36"/>
      <c r="H27" s="36"/>
      <c r="I27" s="109"/>
      <c r="J27" s="120">
        <f>ROUND(J83,2)</f>
        <v>0</v>
      </c>
      <c r="K27" s="39"/>
    </row>
    <row r="28" spans="2:11" s="1" customFormat="1" ht="6.9" customHeight="1" x14ac:dyDescent="0.3">
      <c r="B28" s="35"/>
      <c r="C28" s="36"/>
      <c r="D28" s="80"/>
      <c r="E28" s="80"/>
      <c r="F28" s="80"/>
      <c r="G28" s="80"/>
      <c r="H28" s="80"/>
      <c r="I28" s="117"/>
      <c r="J28" s="80"/>
      <c r="K28" s="118"/>
    </row>
    <row r="29" spans="2:11" s="1" customFormat="1" ht="14.4" customHeight="1" x14ac:dyDescent="0.3">
      <c r="B29" s="35"/>
      <c r="C29" s="36"/>
      <c r="D29" s="36"/>
      <c r="E29" s="36"/>
      <c r="F29" s="40" t="s">
        <v>41</v>
      </c>
      <c r="G29" s="36"/>
      <c r="H29" s="36"/>
      <c r="I29" s="121" t="s">
        <v>40</v>
      </c>
      <c r="J29" s="40" t="s">
        <v>42</v>
      </c>
      <c r="K29" s="39"/>
    </row>
    <row r="30" spans="2:11" s="1" customFormat="1" ht="14.4" customHeight="1" x14ac:dyDescent="0.3">
      <c r="B30" s="35"/>
      <c r="C30" s="36"/>
      <c r="D30" s="43" t="s">
        <v>43</v>
      </c>
      <c r="E30" s="43" t="s">
        <v>44</v>
      </c>
      <c r="F30" s="122">
        <f>ROUND(SUM(BE83:BE238), 2)</f>
        <v>0</v>
      </c>
      <c r="G30" s="36"/>
      <c r="H30" s="36"/>
      <c r="I30" s="123">
        <v>0.21</v>
      </c>
      <c r="J30" s="122">
        <f>ROUND(ROUND((SUM(BE83:BE238)), 2)*I30, 2)</f>
        <v>0</v>
      </c>
      <c r="K30" s="39"/>
    </row>
    <row r="31" spans="2:11" s="1" customFormat="1" ht="14.4" customHeight="1" x14ac:dyDescent="0.3">
      <c r="B31" s="35"/>
      <c r="C31" s="36"/>
      <c r="D31" s="36"/>
      <c r="E31" s="43" t="s">
        <v>45</v>
      </c>
      <c r="F31" s="122">
        <f>ROUND(SUM(BF83:BF238), 2)</f>
        <v>0</v>
      </c>
      <c r="G31" s="36"/>
      <c r="H31" s="36"/>
      <c r="I31" s="123">
        <v>0.15</v>
      </c>
      <c r="J31" s="122">
        <f>ROUND(ROUND((SUM(BF83:BF238)), 2)*I31, 2)</f>
        <v>0</v>
      </c>
      <c r="K31" s="39"/>
    </row>
    <row r="32" spans="2:11" s="1" customFormat="1" ht="14.4" hidden="1" customHeight="1" x14ac:dyDescent="0.3">
      <c r="B32" s="35"/>
      <c r="C32" s="36"/>
      <c r="D32" s="36"/>
      <c r="E32" s="43" t="s">
        <v>46</v>
      </c>
      <c r="F32" s="122">
        <f>ROUND(SUM(BG83:BG238), 2)</f>
        <v>0</v>
      </c>
      <c r="G32" s="36"/>
      <c r="H32" s="36"/>
      <c r="I32" s="123">
        <v>0.21</v>
      </c>
      <c r="J32" s="122">
        <v>0</v>
      </c>
      <c r="K32" s="39"/>
    </row>
    <row r="33" spans="2:11" s="1" customFormat="1" ht="14.4" hidden="1" customHeight="1" x14ac:dyDescent="0.3">
      <c r="B33" s="35"/>
      <c r="C33" s="36"/>
      <c r="D33" s="36"/>
      <c r="E33" s="43" t="s">
        <v>47</v>
      </c>
      <c r="F33" s="122">
        <f>ROUND(SUM(BH83:BH238), 2)</f>
        <v>0</v>
      </c>
      <c r="G33" s="36"/>
      <c r="H33" s="36"/>
      <c r="I33" s="123">
        <v>0.15</v>
      </c>
      <c r="J33" s="122">
        <v>0</v>
      </c>
      <c r="K33" s="39"/>
    </row>
    <row r="34" spans="2:11" s="1" customFormat="1" ht="14.4" hidden="1" customHeight="1" x14ac:dyDescent="0.3">
      <c r="B34" s="35"/>
      <c r="C34" s="36"/>
      <c r="D34" s="36"/>
      <c r="E34" s="43" t="s">
        <v>48</v>
      </c>
      <c r="F34" s="122">
        <f>ROUND(SUM(BI83:BI238), 2)</f>
        <v>0</v>
      </c>
      <c r="G34" s="36"/>
      <c r="H34" s="36"/>
      <c r="I34" s="123">
        <v>0</v>
      </c>
      <c r="J34" s="122">
        <v>0</v>
      </c>
      <c r="K34" s="39"/>
    </row>
    <row r="35" spans="2:11" s="1" customFormat="1" ht="6.9" customHeight="1" x14ac:dyDescent="0.3">
      <c r="B35" s="35"/>
      <c r="C35" s="36"/>
      <c r="D35" s="36"/>
      <c r="E35" s="36"/>
      <c r="F35" s="36"/>
      <c r="G35" s="36"/>
      <c r="H35" s="36"/>
      <c r="I35" s="109"/>
      <c r="J35" s="36"/>
      <c r="K35" s="39"/>
    </row>
    <row r="36" spans="2:11" s="1" customFormat="1" ht="25.35" customHeight="1" x14ac:dyDescent="0.3">
      <c r="B36" s="35"/>
      <c r="C36" s="124"/>
      <c r="D36" s="125" t="s">
        <v>49</v>
      </c>
      <c r="E36" s="74"/>
      <c r="F36" s="74"/>
      <c r="G36" s="126" t="s">
        <v>50</v>
      </c>
      <c r="H36" s="127" t="s">
        <v>51</v>
      </c>
      <c r="I36" s="128"/>
      <c r="J36" s="129">
        <f>SUM(J27:J34)</f>
        <v>0</v>
      </c>
      <c r="K36" s="130"/>
    </row>
    <row r="37" spans="2:11" s="1" customFormat="1" ht="14.4" customHeight="1" x14ac:dyDescent="0.3">
      <c r="B37" s="50"/>
      <c r="C37" s="51"/>
      <c r="D37" s="51"/>
      <c r="E37" s="51"/>
      <c r="F37" s="51"/>
      <c r="G37" s="51"/>
      <c r="H37" s="51"/>
      <c r="I37" s="131"/>
      <c r="J37" s="51"/>
      <c r="K37" s="52"/>
    </row>
    <row r="41" spans="2:11" s="1" customFormat="1" ht="6.9" customHeight="1" x14ac:dyDescent="0.3">
      <c r="B41" s="132"/>
      <c r="C41" s="133"/>
      <c r="D41" s="133"/>
      <c r="E41" s="133"/>
      <c r="F41" s="133"/>
      <c r="G41" s="133"/>
      <c r="H41" s="133"/>
      <c r="I41" s="134"/>
      <c r="J41" s="133"/>
      <c r="K41" s="135"/>
    </row>
    <row r="42" spans="2:11" s="1" customFormat="1" ht="36.9" customHeight="1" x14ac:dyDescent="0.3">
      <c r="B42" s="35"/>
      <c r="C42" s="24" t="s">
        <v>168</v>
      </c>
      <c r="D42" s="36"/>
      <c r="E42" s="36"/>
      <c r="F42" s="36"/>
      <c r="G42" s="36"/>
      <c r="H42" s="36"/>
      <c r="I42" s="109"/>
      <c r="J42" s="36"/>
      <c r="K42" s="39"/>
    </row>
    <row r="43" spans="2:11" s="1" customFormat="1" ht="6.9" customHeight="1" x14ac:dyDescent="0.3">
      <c r="B43" s="35"/>
      <c r="C43" s="36"/>
      <c r="D43" s="36"/>
      <c r="E43" s="36"/>
      <c r="F43" s="36"/>
      <c r="G43" s="36"/>
      <c r="H43" s="36"/>
      <c r="I43" s="109"/>
      <c r="J43" s="36"/>
      <c r="K43" s="39"/>
    </row>
    <row r="44" spans="2:11" s="1" customFormat="1" ht="14.4" customHeight="1" x14ac:dyDescent="0.3">
      <c r="B44" s="35"/>
      <c r="C44" s="31" t="s">
        <v>16</v>
      </c>
      <c r="D44" s="36"/>
      <c r="E44" s="36"/>
      <c r="F44" s="36"/>
      <c r="G44" s="36"/>
      <c r="H44" s="36"/>
      <c r="I44" s="109"/>
      <c r="J44" s="36"/>
      <c r="K44" s="39"/>
    </row>
    <row r="45" spans="2:11" s="1" customFormat="1" ht="22.5" customHeight="1" x14ac:dyDescent="0.3">
      <c r="B45" s="35"/>
      <c r="C45" s="36"/>
      <c r="D45" s="36"/>
      <c r="E45" s="462" t="str">
        <f>E7</f>
        <v>VUZ Dědina - rekonstrukce sociálních zařízení a vstupního schodiště</v>
      </c>
      <c r="F45" s="433"/>
      <c r="G45" s="433"/>
      <c r="H45" s="433"/>
      <c r="I45" s="109"/>
      <c r="J45" s="36"/>
      <c r="K45" s="39"/>
    </row>
    <row r="46" spans="2:11" s="1" customFormat="1" ht="14.4" customHeight="1" x14ac:dyDescent="0.3">
      <c r="B46" s="35"/>
      <c r="C46" s="31" t="s">
        <v>113</v>
      </c>
      <c r="D46" s="36"/>
      <c r="E46" s="36"/>
      <c r="F46" s="36"/>
      <c r="G46" s="36"/>
      <c r="H46" s="36"/>
      <c r="I46" s="109"/>
      <c r="J46" s="36"/>
      <c r="K46" s="39"/>
    </row>
    <row r="47" spans="2:11" s="1" customFormat="1" ht="23.25" customHeight="1" x14ac:dyDescent="0.3">
      <c r="B47" s="35"/>
      <c r="C47" s="36"/>
      <c r="D47" s="36"/>
      <c r="E47" s="463" t="str">
        <f>E9</f>
        <v>D.1.4.1 - Zdravotně technické instalace</v>
      </c>
      <c r="F47" s="433"/>
      <c r="G47" s="433"/>
      <c r="H47" s="433"/>
      <c r="I47" s="109"/>
      <c r="J47" s="36"/>
      <c r="K47" s="39"/>
    </row>
    <row r="48" spans="2:11" s="1" customFormat="1" ht="6.9" customHeight="1" x14ac:dyDescent="0.3">
      <c r="B48" s="35"/>
      <c r="C48" s="36"/>
      <c r="D48" s="36"/>
      <c r="E48" s="36"/>
      <c r="F48" s="36"/>
      <c r="G48" s="36"/>
      <c r="H48" s="36"/>
      <c r="I48" s="109"/>
      <c r="J48" s="36"/>
      <c r="K48" s="39"/>
    </row>
    <row r="49" spans="2:47" s="1" customFormat="1" ht="18" customHeight="1" x14ac:dyDescent="0.3">
      <c r="B49" s="35"/>
      <c r="C49" s="31" t="s">
        <v>23</v>
      </c>
      <c r="D49" s="36"/>
      <c r="E49" s="36"/>
      <c r="F49" s="29" t="str">
        <f>F12</f>
        <v>Praha 6 Pilotů 217</v>
      </c>
      <c r="G49" s="36"/>
      <c r="H49" s="36"/>
      <c r="I49" s="110" t="s">
        <v>25</v>
      </c>
      <c r="J49" s="111" t="str">
        <f>IF(J12="","",J12)</f>
        <v>28.11.2016</v>
      </c>
      <c r="K49" s="39"/>
    </row>
    <row r="50" spans="2:47" s="1" customFormat="1" ht="6.9" customHeight="1" x14ac:dyDescent="0.3">
      <c r="B50" s="35"/>
      <c r="C50" s="36"/>
      <c r="D50" s="36"/>
      <c r="E50" s="36"/>
      <c r="F50" s="36"/>
      <c r="G50" s="36"/>
      <c r="H50" s="36"/>
      <c r="I50" s="109"/>
      <c r="J50" s="36"/>
      <c r="K50" s="39"/>
    </row>
    <row r="51" spans="2:47" s="1" customFormat="1" ht="13.2" x14ac:dyDescent="0.3">
      <c r="B51" s="35"/>
      <c r="C51" s="31" t="s">
        <v>29</v>
      </c>
      <c r="D51" s="36"/>
      <c r="E51" s="36"/>
      <c r="F51" s="29" t="str">
        <f>E15</f>
        <v>Armádní servisní,příspěvková organizace</v>
      </c>
      <c r="G51" s="36"/>
      <c r="H51" s="36"/>
      <c r="I51" s="110" t="s">
        <v>35</v>
      </c>
      <c r="J51" s="29" t="str">
        <f>E21</f>
        <v>BKN,spol.s r.o.Vladislavova 29/I,566 01Vysoké Mýto</v>
      </c>
      <c r="K51" s="39"/>
    </row>
    <row r="52" spans="2:47" s="1" customFormat="1" ht="14.4" customHeight="1" x14ac:dyDescent="0.3">
      <c r="B52" s="35"/>
      <c r="C52" s="31" t="s">
        <v>33</v>
      </c>
      <c r="D52" s="36"/>
      <c r="E52" s="36"/>
      <c r="F52" s="29" t="str">
        <f>IF(E18="","",E18)</f>
        <v/>
      </c>
      <c r="G52" s="36"/>
      <c r="H52" s="36"/>
      <c r="I52" s="109"/>
      <c r="J52" s="36"/>
      <c r="K52" s="39"/>
    </row>
    <row r="53" spans="2:47" s="1" customFormat="1" ht="10.35" customHeight="1" x14ac:dyDescent="0.3">
      <c r="B53" s="35"/>
      <c r="C53" s="36"/>
      <c r="D53" s="36"/>
      <c r="E53" s="36"/>
      <c r="F53" s="36"/>
      <c r="G53" s="36"/>
      <c r="H53" s="36"/>
      <c r="I53" s="109"/>
      <c r="J53" s="36"/>
      <c r="K53" s="39"/>
    </row>
    <row r="54" spans="2:47" s="1" customFormat="1" ht="29.25" customHeight="1" x14ac:dyDescent="0.3">
      <c r="B54" s="35"/>
      <c r="C54" s="136" t="s">
        <v>169</v>
      </c>
      <c r="D54" s="124"/>
      <c r="E54" s="124"/>
      <c r="F54" s="124"/>
      <c r="G54" s="124"/>
      <c r="H54" s="124"/>
      <c r="I54" s="137"/>
      <c r="J54" s="138" t="s">
        <v>170</v>
      </c>
      <c r="K54" s="139"/>
    </row>
    <row r="55" spans="2:47" s="1" customFormat="1" ht="10.35" customHeight="1" x14ac:dyDescent="0.3">
      <c r="B55" s="35"/>
      <c r="C55" s="36"/>
      <c r="D55" s="36"/>
      <c r="E55" s="36"/>
      <c r="F55" s="36"/>
      <c r="G55" s="36"/>
      <c r="H55" s="36"/>
      <c r="I55" s="109"/>
      <c r="J55" s="36"/>
      <c r="K55" s="39"/>
    </row>
    <row r="56" spans="2:47" s="1" customFormat="1" ht="29.25" customHeight="1" x14ac:dyDescent="0.3">
      <c r="B56" s="35"/>
      <c r="C56" s="140" t="s">
        <v>171</v>
      </c>
      <c r="D56" s="36"/>
      <c r="E56" s="36"/>
      <c r="F56" s="36"/>
      <c r="G56" s="36"/>
      <c r="H56" s="36"/>
      <c r="I56" s="109"/>
      <c r="J56" s="120">
        <f>J83</f>
        <v>0</v>
      </c>
      <c r="K56" s="39"/>
      <c r="AU56" s="18" t="s">
        <v>172</v>
      </c>
    </row>
    <row r="57" spans="2:47" s="7" customFormat="1" ht="24.9" customHeight="1" x14ac:dyDescent="0.3">
      <c r="B57" s="141"/>
      <c r="C57" s="142"/>
      <c r="D57" s="143" t="s">
        <v>1276</v>
      </c>
      <c r="E57" s="144"/>
      <c r="F57" s="144"/>
      <c r="G57" s="144"/>
      <c r="H57" s="144"/>
      <c r="I57" s="145"/>
      <c r="J57" s="146">
        <f>J84</f>
        <v>0</v>
      </c>
      <c r="K57" s="147"/>
    </row>
    <row r="58" spans="2:47" s="8" customFormat="1" ht="19.95" customHeight="1" x14ac:dyDescent="0.3">
      <c r="B58" s="148"/>
      <c r="C58" s="149"/>
      <c r="D58" s="150" t="s">
        <v>182</v>
      </c>
      <c r="E58" s="151"/>
      <c r="F58" s="151"/>
      <c r="G58" s="151"/>
      <c r="H58" s="151"/>
      <c r="I58" s="152"/>
      <c r="J58" s="153">
        <f>J85</f>
        <v>0</v>
      </c>
      <c r="K58" s="154"/>
    </row>
    <row r="59" spans="2:47" s="7" customFormat="1" ht="24.9" customHeight="1" x14ac:dyDescent="0.3">
      <c r="B59" s="141"/>
      <c r="C59" s="142"/>
      <c r="D59" s="143" t="s">
        <v>184</v>
      </c>
      <c r="E59" s="144"/>
      <c r="F59" s="144"/>
      <c r="G59" s="144"/>
      <c r="H59" s="144"/>
      <c r="I59" s="145"/>
      <c r="J59" s="146">
        <f>J92</f>
        <v>0</v>
      </c>
      <c r="K59" s="147"/>
    </row>
    <row r="60" spans="2:47" s="8" customFormat="1" ht="19.95" customHeight="1" x14ac:dyDescent="0.3">
      <c r="B60" s="148"/>
      <c r="C60" s="149"/>
      <c r="D60" s="150" t="s">
        <v>1277</v>
      </c>
      <c r="E60" s="151"/>
      <c r="F60" s="151"/>
      <c r="G60" s="151"/>
      <c r="H60" s="151"/>
      <c r="I60" s="152"/>
      <c r="J60" s="153">
        <f>J93</f>
        <v>0</v>
      </c>
      <c r="K60" s="154"/>
    </row>
    <row r="61" spans="2:47" s="8" customFormat="1" ht="19.95" customHeight="1" x14ac:dyDescent="0.3">
      <c r="B61" s="148"/>
      <c r="C61" s="149"/>
      <c r="D61" s="150" t="s">
        <v>1278</v>
      </c>
      <c r="E61" s="151"/>
      <c r="F61" s="151"/>
      <c r="G61" s="151"/>
      <c r="H61" s="151"/>
      <c r="I61" s="152"/>
      <c r="J61" s="153">
        <f>J130</f>
        <v>0</v>
      </c>
      <c r="K61" s="154"/>
    </row>
    <row r="62" spans="2:47" s="8" customFormat="1" ht="19.95" customHeight="1" x14ac:dyDescent="0.3">
      <c r="B62" s="148"/>
      <c r="C62" s="149"/>
      <c r="D62" s="150" t="s">
        <v>186</v>
      </c>
      <c r="E62" s="151"/>
      <c r="F62" s="151"/>
      <c r="G62" s="151"/>
      <c r="H62" s="151"/>
      <c r="I62" s="152"/>
      <c r="J62" s="153">
        <f>J165</f>
        <v>0</v>
      </c>
      <c r="K62" s="154"/>
    </row>
    <row r="63" spans="2:47" s="8" customFormat="1" ht="19.95" customHeight="1" x14ac:dyDescent="0.3">
      <c r="B63" s="148"/>
      <c r="C63" s="149"/>
      <c r="D63" s="150" t="s">
        <v>1279</v>
      </c>
      <c r="E63" s="151"/>
      <c r="F63" s="151"/>
      <c r="G63" s="151"/>
      <c r="H63" s="151"/>
      <c r="I63" s="152"/>
      <c r="J63" s="153">
        <f>J236</f>
        <v>0</v>
      </c>
      <c r="K63" s="154"/>
    </row>
    <row r="64" spans="2:47" s="1" customFormat="1" ht="21.75" customHeight="1" x14ac:dyDescent="0.3">
      <c r="B64" s="35"/>
      <c r="C64" s="36"/>
      <c r="D64" s="36"/>
      <c r="E64" s="36"/>
      <c r="F64" s="36"/>
      <c r="G64" s="36"/>
      <c r="H64" s="36"/>
      <c r="I64" s="109"/>
      <c r="J64" s="36"/>
      <c r="K64" s="39"/>
    </row>
    <row r="65" spans="2:12" s="1" customFormat="1" ht="6.9" customHeight="1" x14ac:dyDescent="0.3">
      <c r="B65" s="50"/>
      <c r="C65" s="51"/>
      <c r="D65" s="51"/>
      <c r="E65" s="51"/>
      <c r="F65" s="51"/>
      <c r="G65" s="51"/>
      <c r="H65" s="51"/>
      <c r="I65" s="131"/>
      <c r="J65" s="51"/>
      <c r="K65" s="52"/>
    </row>
    <row r="69" spans="2:12" s="1" customFormat="1" ht="6.9" customHeight="1" x14ac:dyDescent="0.3">
      <c r="B69" s="53"/>
      <c r="C69" s="54"/>
      <c r="D69" s="54"/>
      <c r="E69" s="54"/>
      <c r="F69" s="54"/>
      <c r="G69" s="54"/>
      <c r="H69" s="54"/>
      <c r="I69" s="134"/>
      <c r="J69" s="54"/>
      <c r="K69" s="54"/>
      <c r="L69" s="55"/>
    </row>
    <row r="70" spans="2:12" s="1" customFormat="1" ht="36.9" customHeight="1" x14ac:dyDescent="0.3">
      <c r="B70" s="35"/>
      <c r="C70" s="56" t="s">
        <v>199</v>
      </c>
      <c r="D70" s="57"/>
      <c r="E70" s="57"/>
      <c r="F70" s="57"/>
      <c r="G70" s="57"/>
      <c r="H70" s="57"/>
      <c r="I70" s="155"/>
      <c r="J70" s="57"/>
      <c r="K70" s="57"/>
      <c r="L70" s="55"/>
    </row>
    <row r="71" spans="2:12" s="1" customFormat="1" ht="6.9" customHeight="1" x14ac:dyDescent="0.3">
      <c r="B71" s="35"/>
      <c r="C71" s="57"/>
      <c r="D71" s="57"/>
      <c r="E71" s="57"/>
      <c r="F71" s="57"/>
      <c r="G71" s="57"/>
      <c r="H71" s="57"/>
      <c r="I71" s="155"/>
      <c r="J71" s="57"/>
      <c r="K71" s="57"/>
      <c r="L71" s="55"/>
    </row>
    <row r="72" spans="2:12" s="1" customFormat="1" ht="14.4" customHeight="1" x14ac:dyDescent="0.3">
      <c r="B72" s="35"/>
      <c r="C72" s="59" t="s">
        <v>16</v>
      </c>
      <c r="D72" s="57"/>
      <c r="E72" s="57"/>
      <c r="F72" s="57"/>
      <c r="G72" s="57"/>
      <c r="H72" s="57"/>
      <c r="I72" s="155"/>
      <c r="J72" s="57"/>
      <c r="K72" s="57"/>
      <c r="L72" s="55"/>
    </row>
    <row r="73" spans="2:12" s="1" customFormat="1" ht="22.5" customHeight="1" x14ac:dyDescent="0.3">
      <c r="B73" s="35"/>
      <c r="C73" s="57"/>
      <c r="D73" s="57"/>
      <c r="E73" s="460" t="str">
        <f>E7</f>
        <v>VUZ Dědina - rekonstrukce sociálních zařízení a vstupního schodiště</v>
      </c>
      <c r="F73" s="444"/>
      <c r="G73" s="444"/>
      <c r="H73" s="444"/>
      <c r="I73" s="155"/>
      <c r="J73" s="57"/>
      <c r="K73" s="57"/>
      <c r="L73" s="55"/>
    </row>
    <row r="74" spans="2:12" s="1" customFormat="1" ht="14.4" customHeight="1" x14ac:dyDescent="0.3">
      <c r="B74" s="35"/>
      <c r="C74" s="59" t="s">
        <v>113</v>
      </c>
      <c r="D74" s="57"/>
      <c r="E74" s="57"/>
      <c r="F74" s="57"/>
      <c r="G74" s="57"/>
      <c r="H74" s="57"/>
      <c r="I74" s="155"/>
      <c r="J74" s="57"/>
      <c r="K74" s="57"/>
      <c r="L74" s="55"/>
    </row>
    <row r="75" spans="2:12" s="1" customFormat="1" ht="23.25" customHeight="1" x14ac:dyDescent="0.3">
      <c r="B75" s="35"/>
      <c r="C75" s="57"/>
      <c r="D75" s="57"/>
      <c r="E75" s="441" t="str">
        <f>E9</f>
        <v>D.1.4.1 - Zdravotně technické instalace</v>
      </c>
      <c r="F75" s="444"/>
      <c r="G75" s="444"/>
      <c r="H75" s="444"/>
      <c r="I75" s="155"/>
      <c r="J75" s="57"/>
      <c r="K75" s="57"/>
      <c r="L75" s="55"/>
    </row>
    <row r="76" spans="2:12" s="1" customFormat="1" ht="6.9" customHeight="1" x14ac:dyDescent="0.3">
      <c r="B76" s="35"/>
      <c r="C76" s="57"/>
      <c r="D76" s="57"/>
      <c r="E76" s="57"/>
      <c r="F76" s="57"/>
      <c r="G76" s="57"/>
      <c r="H76" s="57"/>
      <c r="I76" s="155"/>
      <c r="J76" s="57"/>
      <c r="K76" s="57"/>
      <c r="L76" s="55"/>
    </row>
    <row r="77" spans="2:12" s="1" customFormat="1" ht="18" customHeight="1" x14ac:dyDescent="0.3">
      <c r="B77" s="35"/>
      <c r="C77" s="59" t="s">
        <v>23</v>
      </c>
      <c r="D77" s="57"/>
      <c r="E77" s="57"/>
      <c r="F77" s="156" t="str">
        <f>F12</f>
        <v>Praha 6 Pilotů 217</v>
      </c>
      <c r="G77" s="57"/>
      <c r="H77" s="57"/>
      <c r="I77" s="157" t="s">
        <v>25</v>
      </c>
      <c r="J77" s="67" t="str">
        <f>IF(J12="","",J12)</f>
        <v>28.11.2016</v>
      </c>
      <c r="K77" s="57"/>
      <c r="L77" s="55"/>
    </row>
    <row r="78" spans="2:12" s="1" customFormat="1" ht="6.9" customHeight="1" x14ac:dyDescent="0.3">
      <c r="B78" s="35"/>
      <c r="C78" s="57"/>
      <c r="D78" s="57"/>
      <c r="E78" s="57"/>
      <c r="F78" s="57"/>
      <c r="G78" s="57"/>
      <c r="H78" s="57"/>
      <c r="I78" s="155"/>
      <c r="J78" s="57"/>
      <c r="K78" s="57"/>
      <c r="L78" s="55"/>
    </row>
    <row r="79" spans="2:12" s="1" customFormat="1" ht="13.2" x14ac:dyDescent="0.3">
      <c r="B79" s="35"/>
      <c r="C79" s="59" t="s">
        <v>29</v>
      </c>
      <c r="D79" s="57"/>
      <c r="E79" s="57"/>
      <c r="F79" s="156" t="str">
        <f>E15</f>
        <v>Armádní servisní,příspěvková organizace</v>
      </c>
      <c r="G79" s="57"/>
      <c r="H79" s="57"/>
      <c r="I79" s="157" t="s">
        <v>35</v>
      </c>
      <c r="J79" s="156" t="str">
        <f>E21</f>
        <v>BKN,spol.s r.o.Vladislavova 29/I,566 01Vysoké Mýto</v>
      </c>
      <c r="K79" s="57"/>
      <c r="L79" s="55"/>
    </row>
    <row r="80" spans="2:12" s="1" customFormat="1" ht="14.4" customHeight="1" x14ac:dyDescent="0.3">
      <c r="B80" s="35"/>
      <c r="C80" s="59" t="s">
        <v>33</v>
      </c>
      <c r="D80" s="57"/>
      <c r="E80" s="57"/>
      <c r="F80" s="156" t="str">
        <f>IF(E18="","",E18)</f>
        <v/>
      </c>
      <c r="G80" s="57"/>
      <c r="H80" s="57"/>
      <c r="I80" s="155"/>
      <c r="J80" s="57"/>
      <c r="K80" s="57"/>
      <c r="L80" s="55"/>
    </row>
    <row r="81" spans="2:65" s="1" customFormat="1" ht="10.35" customHeight="1" x14ac:dyDescent="0.3">
      <c r="B81" s="35"/>
      <c r="C81" s="57"/>
      <c r="D81" s="57"/>
      <c r="E81" s="57"/>
      <c r="F81" s="57"/>
      <c r="G81" s="57"/>
      <c r="H81" s="57"/>
      <c r="I81" s="155"/>
      <c r="J81" s="57"/>
      <c r="K81" s="57"/>
      <c r="L81" s="55"/>
    </row>
    <row r="82" spans="2:65" s="9" customFormat="1" ht="29.25" customHeight="1" x14ac:dyDescent="0.3">
      <c r="B82" s="158"/>
      <c r="C82" s="159" t="s">
        <v>200</v>
      </c>
      <c r="D82" s="160" t="s">
        <v>58</v>
      </c>
      <c r="E82" s="160" t="s">
        <v>54</v>
      </c>
      <c r="F82" s="160" t="s">
        <v>201</v>
      </c>
      <c r="G82" s="160" t="s">
        <v>202</v>
      </c>
      <c r="H82" s="160" t="s">
        <v>203</v>
      </c>
      <c r="I82" s="161" t="s">
        <v>204</v>
      </c>
      <c r="J82" s="160" t="s">
        <v>170</v>
      </c>
      <c r="K82" s="162" t="s">
        <v>205</v>
      </c>
      <c r="L82" s="163"/>
      <c r="M82" s="76" t="s">
        <v>206</v>
      </c>
      <c r="N82" s="77" t="s">
        <v>43</v>
      </c>
      <c r="O82" s="77" t="s">
        <v>207</v>
      </c>
      <c r="P82" s="77" t="s">
        <v>208</v>
      </c>
      <c r="Q82" s="77" t="s">
        <v>209</v>
      </c>
      <c r="R82" s="77" t="s">
        <v>210</v>
      </c>
      <c r="S82" s="77" t="s">
        <v>211</v>
      </c>
      <c r="T82" s="78" t="s">
        <v>212</v>
      </c>
    </row>
    <row r="83" spans="2:65" s="1" customFormat="1" ht="29.25" customHeight="1" x14ac:dyDescent="0.35">
      <c r="B83" s="35"/>
      <c r="C83" s="82" t="s">
        <v>171</v>
      </c>
      <c r="D83" s="57"/>
      <c r="E83" s="57"/>
      <c r="F83" s="57"/>
      <c r="G83" s="57"/>
      <c r="H83" s="57"/>
      <c r="I83" s="155"/>
      <c r="J83" s="164">
        <f>BK83</f>
        <v>0</v>
      </c>
      <c r="K83" s="57"/>
      <c r="L83" s="55"/>
      <c r="M83" s="79"/>
      <c r="N83" s="80"/>
      <c r="O83" s="80"/>
      <c r="P83" s="165">
        <f>P84+P92</f>
        <v>0</v>
      </c>
      <c r="Q83" s="80"/>
      <c r="R83" s="165">
        <f>R84+R92</f>
        <v>1.3662199999999998</v>
      </c>
      <c r="S83" s="80"/>
      <c r="T83" s="166">
        <f>T84+T92</f>
        <v>1.0529100000000002</v>
      </c>
      <c r="AT83" s="18" t="s">
        <v>72</v>
      </c>
      <c r="AU83" s="18" t="s">
        <v>172</v>
      </c>
      <c r="BK83" s="167">
        <f>BK84+BK92</f>
        <v>0</v>
      </c>
    </row>
    <row r="84" spans="2:65" s="10" customFormat="1" ht="37.35" customHeight="1" x14ac:dyDescent="0.35">
      <c r="B84" s="168"/>
      <c r="C84" s="169"/>
      <c r="D84" s="170" t="s">
        <v>72</v>
      </c>
      <c r="E84" s="171" t="s">
        <v>213</v>
      </c>
      <c r="F84" s="171" t="s">
        <v>1280</v>
      </c>
      <c r="G84" s="169"/>
      <c r="H84" s="169"/>
      <c r="I84" s="172"/>
      <c r="J84" s="173">
        <f>BK84</f>
        <v>0</v>
      </c>
      <c r="K84" s="169"/>
      <c r="L84" s="174"/>
      <c r="M84" s="175"/>
      <c r="N84" s="176"/>
      <c r="O84" s="176"/>
      <c r="P84" s="177">
        <f>P85</f>
        <v>0</v>
      </c>
      <c r="Q84" s="176"/>
      <c r="R84" s="177">
        <f>R85</f>
        <v>0</v>
      </c>
      <c r="S84" s="176"/>
      <c r="T84" s="178">
        <f>T85</f>
        <v>0</v>
      </c>
      <c r="AR84" s="179" t="s">
        <v>22</v>
      </c>
      <c r="AT84" s="180" t="s">
        <v>72</v>
      </c>
      <c r="AU84" s="180" t="s">
        <v>73</v>
      </c>
      <c r="AY84" s="179" t="s">
        <v>214</v>
      </c>
      <c r="BK84" s="181">
        <f>BK85</f>
        <v>0</v>
      </c>
    </row>
    <row r="85" spans="2:65" s="10" customFormat="1" ht="19.95" customHeight="1" x14ac:dyDescent="0.35">
      <c r="B85" s="168"/>
      <c r="C85" s="169"/>
      <c r="D85" s="182" t="s">
        <v>72</v>
      </c>
      <c r="E85" s="183" t="s">
        <v>737</v>
      </c>
      <c r="F85" s="183" t="s">
        <v>738</v>
      </c>
      <c r="G85" s="169"/>
      <c r="H85" s="169"/>
      <c r="I85" s="172"/>
      <c r="J85" s="184">
        <f>BK85</f>
        <v>0</v>
      </c>
      <c r="K85" s="169"/>
      <c r="L85" s="174"/>
      <c r="M85" s="175"/>
      <c r="N85" s="176"/>
      <c r="O85" s="176"/>
      <c r="P85" s="177">
        <f>SUM(P86:P91)</f>
        <v>0</v>
      </c>
      <c r="Q85" s="176"/>
      <c r="R85" s="177">
        <f>SUM(R86:R91)</f>
        <v>0</v>
      </c>
      <c r="S85" s="176"/>
      <c r="T85" s="178">
        <f>SUM(T86:T91)</f>
        <v>0</v>
      </c>
      <c r="AR85" s="179" t="s">
        <v>22</v>
      </c>
      <c r="AT85" s="180" t="s">
        <v>72</v>
      </c>
      <c r="AU85" s="180" t="s">
        <v>22</v>
      </c>
      <c r="AY85" s="179" t="s">
        <v>214</v>
      </c>
      <c r="BK85" s="181">
        <f>SUM(BK86:BK91)</f>
        <v>0</v>
      </c>
    </row>
    <row r="86" spans="2:65" s="1" customFormat="1" ht="31.5" customHeight="1" x14ac:dyDescent="0.3">
      <c r="B86" s="35"/>
      <c r="C86" s="185" t="s">
        <v>708</v>
      </c>
      <c r="D86" s="185" t="s">
        <v>216</v>
      </c>
      <c r="E86" s="186" t="s">
        <v>745</v>
      </c>
      <c r="F86" s="187" t="s">
        <v>748</v>
      </c>
      <c r="G86" s="188" t="s">
        <v>306</v>
      </c>
      <c r="H86" s="189">
        <v>1.0529999999999999</v>
      </c>
      <c r="I86" s="190"/>
      <c r="J86" s="191">
        <f>ROUND(I86*H86,2)</f>
        <v>0</v>
      </c>
      <c r="K86" s="187" t="s">
        <v>219</v>
      </c>
      <c r="L86" s="55"/>
      <c r="M86" s="192" t="s">
        <v>20</v>
      </c>
      <c r="N86" s="193" t="s">
        <v>44</v>
      </c>
      <c r="O86" s="36"/>
      <c r="P86" s="194">
        <f>O86*H86</f>
        <v>0</v>
      </c>
      <c r="Q86" s="194">
        <v>0</v>
      </c>
      <c r="R86" s="194">
        <f>Q86*H86</f>
        <v>0</v>
      </c>
      <c r="S86" s="194">
        <v>0</v>
      </c>
      <c r="T86" s="195">
        <f>S86*H86</f>
        <v>0</v>
      </c>
      <c r="AR86" s="18" t="s">
        <v>220</v>
      </c>
      <c r="AT86" s="18" t="s">
        <v>216</v>
      </c>
      <c r="AU86" s="18" t="s">
        <v>81</v>
      </c>
      <c r="AY86" s="18" t="s">
        <v>214</v>
      </c>
      <c r="BE86" s="196">
        <f>IF(N86="základní",J86,0)</f>
        <v>0</v>
      </c>
      <c r="BF86" s="196">
        <f>IF(N86="snížená",J86,0)</f>
        <v>0</v>
      </c>
      <c r="BG86" s="196">
        <f>IF(N86="zákl. přenesená",J86,0)</f>
        <v>0</v>
      </c>
      <c r="BH86" s="196">
        <f>IF(N86="sníž. přenesená",J86,0)</f>
        <v>0</v>
      </c>
      <c r="BI86" s="196">
        <f>IF(N86="nulová",J86,0)</f>
        <v>0</v>
      </c>
      <c r="BJ86" s="18" t="s">
        <v>22</v>
      </c>
      <c r="BK86" s="196">
        <f>ROUND(I86*H86,2)</f>
        <v>0</v>
      </c>
      <c r="BL86" s="18" t="s">
        <v>220</v>
      </c>
      <c r="BM86" s="18" t="s">
        <v>1281</v>
      </c>
    </row>
    <row r="87" spans="2:65" s="1" customFormat="1" ht="24" x14ac:dyDescent="0.3">
      <c r="B87" s="35"/>
      <c r="C87" s="57"/>
      <c r="D87" s="223" t="s">
        <v>222</v>
      </c>
      <c r="E87" s="57"/>
      <c r="F87" s="260" t="s">
        <v>748</v>
      </c>
      <c r="G87" s="57"/>
      <c r="H87" s="57"/>
      <c r="I87" s="155"/>
      <c r="J87" s="57"/>
      <c r="K87" s="57"/>
      <c r="L87" s="55"/>
      <c r="M87" s="72"/>
      <c r="N87" s="36"/>
      <c r="O87" s="36"/>
      <c r="P87" s="36"/>
      <c r="Q87" s="36"/>
      <c r="R87" s="36"/>
      <c r="S87" s="36"/>
      <c r="T87" s="73"/>
      <c r="AT87" s="18" t="s">
        <v>222</v>
      </c>
      <c r="AU87" s="18" t="s">
        <v>81</v>
      </c>
    </row>
    <row r="88" spans="2:65" s="1" customFormat="1" ht="31.5" customHeight="1" x14ac:dyDescent="0.3">
      <c r="B88" s="35"/>
      <c r="C88" s="185" t="s">
        <v>714</v>
      </c>
      <c r="D88" s="185" t="s">
        <v>216</v>
      </c>
      <c r="E88" s="186" t="s">
        <v>750</v>
      </c>
      <c r="F88" s="187" t="s">
        <v>753</v>
      </c>
      <c r="G88" s="188" t="s">
        <v>306</v>
      </c>
      <c r="H88" s="189">
        <v>9.4770000000000003</v>
      </c>
      <c r="I88" s="190"/>
      <c r="J88" s="191">
        <f>ROUND(I88*H88,2)</f>
        <v>0</v>
      </c>
      <c r="K88" s="187" t="s">
        <v>219</v>
      </c>
      <c r="L88" s="55"/>
      <c r="M88" s="192" t="s">
        <v>20</v>
      </c>
      <c r="N88" s="193" t="s">
        <v>44</v>
      </c>
      <c r="O88" s="36"/>
      <c r="P88" s="194">
        <f>O88*H88</f>
        <v>0</v>
      </c>
      <c r="Q88" s="194">
        <v>0</v>
      </c>
      <c r="R88" s="194">
        <f>Q88*H88</f>
        <v>0</v>
      </c>
      <c r="S88" s="194">
        <v>0</v>
      </c>
      <c r="T88" s="195">
        <f>S88*H88</f>
        <v>0</v>
      </c>
      <c r="AR88" s="18" t="s">
        <v>220</v>
      </c>
      <c r="AT88" s="18" t="s">
        <v>216</v>
      </c>
      <c r="AU88" s="18" t="s">
        <v>81</v>
      </c>
      <c r="AY88" s="18" t="s">
        <v>214</v>
      </c>
      <c r="BE88" s="196">
        <f>IF(N88="základní",J88,0)</f>
        <v>0</v>
      </c>
      <c r="BF88" s="196">
        <f>IF(N88="snížená",J88,0)</f>
        <v>0</v>
      </c>
      <c r="BG88" s="196">
        <f>IF(N88="zákl. přenesená",J88,0)</f>
        <v>0</v>
      </c>
      <c r="BH88" s="196">
        <f>IF(N88="sníž. přenesená",J88,0)</f>
        <v>0</v>
      </c>
      <c r="BI88" s="196">
        <f>IF(N88="nulová",J88,0)</f>
        <v>0</v>
      </c>
      <c r="BJ88" s="18" t="s">
        <v>22</v>
      </c>
      <c r="BK88" s="196">
        <f>ROUND(I88*H88,2)</f>
        <v>0</v>
      </c>
      <c r="BL88" s="18" t="s">
        <v>220</v>
      </c>
      <c r="BM88" s="18" t="s">
        <v>1282</v>
      </c>
    </row>
    <row r="89" spans="2:65" s="1" customFormat="1" ht="24" x14ac:dyDescent="0.3">
      <c r="B89" s="35"/>
      <c r="C89" s="57"/>
      <c r="D89" s="223" t="s">
        <v>222</v>
      </c>
      <c r="E89" s="57"/>
      <c r="F89" s="260" t="s">
        <v>753</v>
      </c>
      <c r="G89" s="57"/>
      <c r="H89" s="57"/>
      <c r="I89" s="155"/>
      <c r="J89" s="57"/>
      <c r="K89" s="57"/>
      <c r="L89" s="55"/>
      <c r="M89" s="72"/>
      <c r="N89" s="36"/>
      <c r="O89" s="36"/>
      <c r="P89" s="36"/>
      <c r="Q89" s="36"/>
      <c r="R89" s="36"/>
      <c r="S89" s="36"/>
      <c r="T89" s="73"/>
      <c r="AT89" s="18" t="s">
        <v>222</v>
      </c>
      <c r="AU89" s="18" t="s">
        <v>81</v>
      </c>
    </row>
    <row r="90" spans="2:65" s="1" customFormat="1" ht="22.5" customHeight="1" x14ac:dyDescent="0.3">
      <c r="B90" s="35"/>
      <c r="C90" s="185" t="s">
        <v>720</v>
      </c>
      <c r="D90" s="185" t="s">
        <v>216</v>
      </c>
      <c r="E90" s="186" t="s">
        <v>761</v>
      </c>
      <c r="F90" s="187" t="s">
        <v>764</v>
      </c>
      <c r="G90" s="188" t="s">
        <v>306</v>
      </c>
      <c r="H90" s="189">
        <v>1.0529999999999999</v>
      </c>
      <c r="I90" s="190"/>
      <c r="J90" s="191">
        <f>ROUND(I90*H90,2)</f>
        <v>0</v>
      </c>
      <c r="K90" s="187" t="s">
        <v>219</v>
      </c>
      <c r="L90" s="55"/>
      <c r="M90" s="192" t="s">
        <v>20</v>
      </c>
      <c r="N90" s="193" t="s">
        <v>44</v>
      </c>
      <c r="O90" s="36"/>
      <c r="P90" s="194">
        <f>O90*H90</f>
        <v>0</v>
      </c>
      <c r="Q90" s="194">
        <v>0</v>
      </c>
      <c r="R90" s="194">
        <f>Q90*H90</f>
        <v>0</v>
      </c>
      <c r="S90" s="194">
        <v>0</v>
      </c>
      <c r="T90" s="195">
        <f>S90*H90</f>
        <v>0</v>
      </c>
      <c r="AR90" s="18" t="s">
        <v>220</v>
      </c>
      <c r="AT90" s="18" t="s">
        <v>216</v>
      </c>
      <c r="AU90" s="18" t="s">
        <v>81</v>
      </c>
      <c r="AY90" s="18" t="s">
        <v>214</v>
      </c>
      <c r="BE90" s="196">
        <f>IF(N90="základní",J90,0)</f>
        <v>0</v>
      </c>
      <c r="BF90" s="196">
        <f>IF(N90="snížená",J90,0)</f>
        <v>0</v>
      </c>
      <c r="BG90" s="196">
        <f>IF(N90="zákl. přenesená",J90,0)</f>
        <v>0</v>
      </c>
      <c r="BH90" s="196">
        <f>IF(N90="sníž. přenesená",J90,0)</f>
        <v>0</v>
      </c>
      <c r="BI90" s="196">
        <f>IF(N90="nulová",J90,0)</f>
        <v>0</v>
      </c>
      <c r="BJ90" s="18" t="s">
        <v>22</v>
      </c>
      <c r="BK90" s="196">
        <f>ROUND(I90*H90,2)</f>
        <v>0</v>
      </c>
      <c r="BL90" s="18" t="s">
        <v>220</v>
      </c>
      <c r="BM90" s="18" t="s">
        <v>1283</v>
      </c>
    </row>
    <row r="91" spans="2:65" s="1" customFormat="1" x14ac:dyDescent="0.3">
      <c r="B91" s="35"/>
      <c r="C91" s="57"/>
      <c r="D91" s="197" t="s">
        <v>222</v>
      </c>
      <c r="E91" s="57"/>
      <c r="F91" s="198" t="s">
        <v>764</v>
      </c>
      <c r="G91" s="57"/>
      <c r="H91" s="57"/>
      <c r="I91" s="155"/>
      <c r="J91" s="57"/>
      <c r="K91" s="57"/>
      <c r="L91" s="55"/>
      <c r="M91" s="72"/>
      <c r="N91" s="36"/>
      <c r="O91" s="36"/>
      <c r="P91" s="36"/>
      <c r="Q91" s="36"/>
      <c r="R91" s="36"/>
      <c r="S91" s="36"/>
      <c r="T91" s="73"/>
      <c r="AT91" s="18" t="s">
        <v>222</v>
      </c>
      <c r="AU91" s="18" t="s">
        <v>81</v>
      </c>
    </row>
    <row r="92" spans="2:65" s="10" customFormat="1" ht="37.35" customHeight="1" x14ac:dyDescent="0.35">
      <c r="B92" s="168"/>
      <c r="C92" s="169"/>
      <c r="D92" s="170" t="s">
        <v>72</v>
      </c>
      <c r="E92" s="171" t="s">
        <v>772</v>
      </c>
      <c r="F92" s="171" t="s">
        <v>773</v>
      </c>
      <c r="G92" s="169"/>
      <c r="H92" s="169"/>
      <c r="I92" s="172"/>
      <c r="J92" s="173">
        <f>BK92</f>
        <v>0</v>
      </c>
      <c r="K92" s="169"/>
      <c r="L92" s="174"/>
      <c r="M92" s="175"/>
      <c r="N92" s="176"/>
      <c r="O92" s="176"/>
      <c r="P92" s="177">
        <f>P93+P130+P165+P236</f>
        <v>0</v>
      </c>
      <c r="Q92" s="176"/>
      <c r="R92" s="177">
        <f>R93+R130+R165+R236</f>
        <v>1.3662199999999998</v>
      </c>
      <c r="S92" s="176"/>
      <c r="T92" s="178">
        <f>T93+T130+T165+T236</f>
        <v>1.0529100000000002</v>
      </c>
      <c r="AR92" s="179" t="s">
        <v>81</v>
      </c>
      <c r="AT92" s="180" t="s">
        <v>72</v>
      </c>
      <c r="AU92" s="180" t="s">
        <v>73</v>
      </c>
      <c r="AY92" s="179" t="s">
        <v>214</v>
      </c>
      <c r="BK92" s="181">
        <f>BK93+BK130+BK165+BK236</f>
        <v>0</v>
      </c>
    </row>
    <row r="93" spans="2:65" s="10" customFormat="1" ht="19.95" customHeight="1" x14ac:dyDescent="0.35">
      <c r="B93" s="168"/>
      <c r="C93" s="169"/>
      <c r="D93" s="182" t="s">
        <v>72</v>
      </c>
      <c r="E93" s="183" t="s">
        <v>1284</v>
      </c>
      <c r="F93" s="183" t="s">
        <v>1285</v>
      </c>
      <c r="G93" s="169"/>
      <c r="H93" s="169"/>
      <c r="I93" s="172"/>
      <c r="J93" s="184">
        <f>BK93</f>
        <v>0</v>
      </c>
      <c r="K93" s="169"/>
      <c r="L93" s="174"/>
      <c r="M93" s="175"/>
      <c r="N93" s="176"/>
      <c r="O93" s="176"/>
      <c r="P93" s="177">
        <f>SUM(P94:P129)</f>
        <v>0</v>
      </c>
      <c r="Q93" s="176"/>
      <c r="R93" s="177">
        <f>SUM(R94:R129)</f>
        <v>0.32366</v>
      </c>
      <c r="S93" s="176"/>
      <c r="T93" s="178">
        <f>SUM(T94:T129)</f>
        <v>0</v>
      </c>
      <c r="AR93" s="179" t="s">
        <v>81</v>
      </c>
      <c r="AT93" s="180" t="s">
        <v>72</v>
      </c>
      <c r="AU93" s="180" t="s">
        <v>22</v>
      </c>
      <c r="AY93" s="179" t="s">
        <v>214</v>
      </c>
      <c r="BK93" s="181">
        <f>SUM(BK94:BK129)</f>
        <v>0</v>
      </c>
    </row>
    <row r="94" spans="2:65" s="1" customFormat="1" ht="22.5" customHeight="1" x14ac:dyDescent="0.3">
      <c r="B94" s="35"/>
      <c r="C94" s="185" t="s">
        <v>22</v>
      </c>
      <c r="D94" s="185" t="s">
        <v>216</v>
      </c>
      <c r="E94" s="186" t="s">
        <v>1286</v>
      </c>
      <c r="F94" s="187" t="s">
        <v>1287</v>
      </c>
      <c r="G94" s="188" t="s">
        <v>150</v>
      </c>
      <c r="H94" s="189">
        <v>21</v>
      </c>
      <c r="I94" s="190"/>
      <c r="J94" s="191">
        <f>ROUND(I94*H94,2)</f>
        <v>0</v>
      </c>
      <c r="K94" s="187" t="s">
        <v>219</v>
      </c>
      <c r="L94" s="55"/>
      <c r="M94" s="192" t="s">
        <v>20</v>
      </c>
      <c r="N94" s="193" t="s">
        <v>44</v>
      </c>
      <c r="O94" s="36"/>
      <c r="P94" s="194">
        <f>O94*H94</f>
        <v>0</v>
      </c>
      <c r="Q94" s="194">
        <v>1.2600000000000001E-3</v>
      </c>
      <c r="R94" s="194">
        <f>Q94*H94</f>
        <v>2.6460000000000001E-2</v>
      </c>
      <c r="S94" s="194">
        <v>0</v>
      </c>
      <c r="T94" s="195">
        <f>S94*H94</f>
        <v>0</v>
      </c>
      <c r="AR94" s="18" t="s">
        <v>303</v>
      </c>
      <c r="AT94" s="18" t="s">
        <v>216</v>
      </c>
      <c r="AU94" s="18" t="s">
        <v>81</v>
      </c>
      <c r="AY94" s="18" t="s">
        <v>214</v>
      </c>
      <c r="BE94" s="196">
        <f>IF(N94="základní",J94,0)</f>
        <v>0</v>
      </c>
      <c r="BF94" s="196">
        <f>IF(N94="snížená",J94,0)</f>
        <v>0</v>
      </c>
      <c r="BG94" s="196">
        <f>IF(N94="zákl. přenesená",J94,0)</f>
        <v>0</v>
      </c>
      <c r="BH94" s="196">
        <f>IF(N94="sníž. přenesená",J94,0)</f>
        <v>0</v>
      </c>
      <c r="BI94" s="196">
        <f>IF(N94="nulová",J94,0)</f>
        <v>0</v>
      </c>
      <c r="BJ94" s="18" t="s">
        <v>22</v>
      </c>
      <c r="BK94" s="196">
        <f>ROUND(I94*H94,2)</f>
        <v>0</v>
      </c>
      <c r="BL94" s="18" t="s">
        <v>303</v>
      </c>
      <c r="BM94" s="18" t="s">
        <v>1288</v>
      </c>
    </row>
    <row r="95" spans="2:65" s="1" customFormat="1" x14ac:dyDescent="0.3">
      <c r="B95" s="35"/>
      <c r="C95" s="57"/>
      <c r="D95" s="223" t="s">
        <v>222</v>
      </c>
      <c r="E95" s="57"/>
      <c r="F95" s="260" t="s">
        <v>1287</v>
      </c>
      <c r="G95" s="57"/>
      <c r="H95" s="57"/>
      <c r="I95" s="155"/>
      <c r="J95" s="57"/>
      <c r="K95" s="57"/>
      <c r="L95" s="55"/>
      <c r="M95" s="72"/>
      <c r="N95" s="36"/>
      <c r="O95" s="36"/>
      <c r="P95" s="36"/>
      <c r="Q95" s="36"/>
      <c r="R95" s="36"/>
      <c r="S95" s="36"/>
      <c r="T95" s="73"/>
      <c r="AT95" s="18" t="s">
        <v>222</v>
      </c>
      <c r="AU95" s="18" t="s">
        <v>81</v>
      </c>
    </row>
    <row r="96" spans="2:65" s="1" customFormat="1" ht="22.5" customHeight="1" x14ac:dyDescent="0.3">
      <c r="B96" s="35"/>
      <c r="C96" s="185" t="s">
        <v>81</v>
      </c>
      <c r="D96" s="185" t="s">
        <v>216</v>
      </c>
      <c r="E96" s="186" t="s">
        <v>1289</v>
      </c>
      <c r="F96" s="187" t="s">
        <v>1290</v>
      </c>
      <c r="G96" s="188" t="s">
        <v>150</v>
      </c>
      <c r="H96" s="189">
        <v>17</v>
      </c>
      <c r="I96" s="190"/>
      <c r="J96" s="191">
        <f>ROUND(I96*H96,2)</f>
        <v>0</v>
      </c>
      <c r="K96" s="187" t="s">
        <v>219</v>
      </c>
      <c r="L96" s="55"/>
      <c r="M96" s="192" t="s">
        <v>20</v>
      </c>
      <c r="N96" s="193" t="s">
        <v>44</v>
      </c>
      <c r="O96" s="36"/>
      <c r="P96" s="194">
        <f>O96*H96</f>
        <v>0</v>
      </c>
      <c r="Q96" s="194">
        <v>1.7700000000000001E-3</v>
      </c>
      <c r="R96" s="194">
        <f>Q96*H96</f>
        <v>3.0090000000000002E-2</v>
      </c>
      <c r="S96" s="194">
        <v>0</v>
      </c>
      <c r="T96" s="195">
        <f>S96*H96</f>
        <v>0</v>
      </c>
      <c r="AR96" s="18" t="s">
        <v>303</v>
      </c>
      <c r="AT96" s="18" t="s">
        <v>216</v>
      </c>
      <c r="AU96" s="18" t="s">
        <v>81</v>
      </c>
      <c r="AY96" s="18" t="s">
        <v>214</v>
      </c>
      <c r="BE96" s="196">
        <f>IF(N96="základní",J96,0)</f>
        <v>0</v>
      </c>
      <c r="BF96" s="196">
        <f>IF(N96="snížená",J96,0)</f>
        <v>0</v>
      </c>
      <c r="BG96" s="196">
        <f>IF(N96="zákl. přenesená",J96,0)</f>
        <v>0</v>
      </c>
      <c r="BH96" s="196">
        <f>IF(N96="sníž. přenesená",J96,0)</f>
        <v>0</v>
      </c>
      <c r="BI96" s="196">
        <f>IF(N96="nulová",J96,0)</f>
        <v>0</v>
      </c>
      <c r="BJ96" s="18" t="s">
        <v>22</v>
      </c>
      <c r="BK96" s="196">
        <f>ROUND(I96*H96,2)</f>
        <v>0</v>
      </c>
      <c r="BL96" s="18" t="s">
        <v>303</v>
      </c>
      <c r="BM96" s="18" t="s">
        <v>1291</v>
      </c>
    </row>
    <row r="97" spans="2:65" s="1" customFormat="1" x14ac:dyDescent="0.3">
      <c r="B97" s="35"/>
      <c r="C97" s="57"/>
      <c r="D97" s="223" t="s">
        <v>222</v>
      </c>
      <c r="E97" s="57"/>
      <c r="F97" s="260" t="s">
        <v>1290</v>
      </c>
      <c r="G97" s="57"/>
      <c r="H97" s="57"/>
      <c r="I97" s="155"/>
      <c r="J97" s="57"/>
      <c r="K97" s="57"/>
      <c r="L97" s="55"/>
      <c r="M97" s="72"/>
      <c r="N97" s="36"/>
      <c r="O97" s="36"/>
      <c r="P97" s="36"/>
      <c r="Q97" s="36"/>
      <c r="R97" s="36"/>
      <c r="S97" s="36"/>
      <c r="T97" s="73"/>
      <c r="AT97" s="18" t="s">
        <v>222</v>
      </c>
      <c r="AU97" s="18" t="s">
        <v>81</v>
      </c>
    </row>
    <row r="98" spans="2:65" s="1" customFormat="1" ht="22.5" customHeight="1" x14ac:dyDescent="0.3">
      <c r="B98" s="35"/>
      <c r="C98" s="185" t="s">
        <v>110</v>
      </c>
      <c r="D98" s="185" t="s">
        <v>216</v>
      </c>
      <c r="E98" s="186" t="s">
        <v>1292</v>
      </c>
      <c r="F98" s="187" t="s">
        <v>1293</v>
      </c>
      <c r="G98" s="188" t="s">
        <v>150</v>
      </c>
      <c r="H98" s="189">
        <v>38</v>
      </c>
      <c r="I98" s="190"/>
      <c r="J98" s="191">
        <f>ROUND(I98*H98,2)</f>
        <v>0</v>
      </c>
      <c r="K98" s="187" t="s">
        <v>20</v>
      </c>
      <c r="L98" s="55"/>
      <c r="M98" s="192" t="s">
        <v>20</v>
      </c>
      <c r="N98" s="193" t="s">
        <v>44</v>
      </c>
      <c r="O98" s="36"/>
      <c r="P98" s="194">
        <f>O98*H98</f>
        <v>0</v>
      </c>
      <c r="Q98" s="194">
        <v>0</v>
      </c>
      <c r="R98" s="194">
        <f>Q98*H98</f>
        <v>0</v>
      </c>
      <c r="S98" s="194">
        <v>0</v>
      </c>
      <c r="T98" s="195">
        <f>S98*H98</f>
        <v>0</v>
      </c>
      <c r="AR98" s="18" t="s">
        <v>303</v>
      </c>
      <c r="AT98" s="18" t="s">
        <v>216</v>
      </c>
      <c r="AU98" s="18" t="s">
        <v>81</v>
      </c>
      <c r="AY98" s="18" t="s">
        <v>214</v>
      </c>
      <c r="BE98" s="196">
        <f>IF(N98="základní",J98,0)</f>
        <v>0</v>
      </c>
      <c r="BF98" s="196">
        <f>IF(N98="snížená",J98,0)</f>
        <v>0</v>
      </c>
      <c r="BG98" s="196">
        <f>IF(N98="zákl. přenesená",J98,0)</f>
        <v>0</v>
      </c>
      <c r="BH98" s="196">
        <f>IF(N98="sníž. přenesená",J98,0)</f>
        <v>0</v>
      </c>
      <c r="BI98" s="196">
        <f>IF(N98="nulová",J98,0)</f>
        <v>0</v>
      </c>
      <c r="BJ98" s="18" t="s">
        <v>22</v>
      </c>
      <c r="BK98" s="196">
        <f>ROUND(I98*H98,2)</f>
        <v>0</v>
      </c>
      <c r="BL98" s="18" t="s">
        <v>303</v>
      </c>
      <c r="BM98" s="18" t="s">
        <v>1294</v>
      </c>
    </row>
    <row r="99" spans="2:65" s="1" customFormat="1" x14ac:dyDescent="0.3">
      <c r="B99" s="35"/>
      <c r="C99" s="57"/>
      <c r="D99" s="223" t="s">
        <v>222</v>
      </c>
      <c r="E99" s="57"/>
      <c r="F99" s="260" t="s">
        <v>1293</v>
      </c>
      <c r="G99" s="57"/>
      <c r="H99" s="57"/>
      <c r="I99" s="155"/>
      <c r="J99" s="57"/>
      <c r="K99" s="57"/>
      <c r="L99" s="55"/>
      <c r="M99" s="72"/>
      <c r="N99" s="36"/>
      <c r="O99" s="36"/>
      <c r="P99" s="36"/>
      <c r="Q99" s="36"/>
      <c r="R99" s="36"/>
      <c r="S99" s="36"/>
      <c r="T99" s="73"/>
      <c r="AT99" s="18" t="s">
        <v>222</v>
      </c>
      <c r="AU99" s="18" t="s">
        <v>81</v>
      </c>
    </row>
    <row r="100" spans="2:65" s="1" customFormat="1" ht="22.5" customHeight="1" x14ac:dyDescent="0.3">
      <c r="B100" s="35"/>
      <c r="C100" s="185" t="s">
        <v>248</v>
      </c>
      <c r="D100" s="185" t="s">
        <v>216</v>
      </c>
      <c r="E100" s="186" t="s">
        <v>1295</v>
      </c>
      <c r="F100" s="187" t="s">
        <v>1296</v>
      </c>
      <c r="G100" s="188" t="s">
        <v>150</v>
      </c>
      <c r="H100" s="189">
        <v>12</v>
      </c>
      <c r="I100" s="190"/>
      <c r="J100" s="191">
        <f>ROUND(I100*H100,2)</f>
        <v>0</v>
      </c>
      <c r="K100" s="187" t="s">
        <v>219</v>
      </c>
      <c r="L100" s="55"/>
      <c r="M100" s="192" t="s">
        <v>20</v>
      </c>
      <c r="N100" s="193" t="s">
        <v>44</v>
      </c>
      <c r="O100" s="36"/>
      <c r="P100" s="194">
        <f>O100*H100</f>
        <v>0</v>
      </c>
      <c r="Q100" s="194">
        <v>1.1999999999999999E-3</v>
      </c>
      <c r="R100" s="194">
        <f>Q100*H100</f>
        <v>1.44E-2</v>
      </c>
      <c r="S100" s="194">
        <v>0</v>
      </c>
      <c r="T100" s="195">
        <f>S100*H100</f>
        <v>0</v>
      </c>
      <c r="AR100" s="18" t="s">
        <v>303</v>
      </c>
      <c r="AT100" s="18" t="s">
        <v>216</v>
      </c>
      <c r="AU100" s="18" t="s">
        <v>81</v>
      </c>
      <c r="AY100" s="18" t="s">
        <v>214</v>
      </c>
      <c r="BE100" s="196">
        <f>IF(N100="základní",J100,0)</f>
        <v>0</v>
      </c>
      <c r="BF100" s="196">
        <f>IF(N100="snížená",J100,0)</f>
        <v>0</v>
      </c>
      <c r="BG100" s="196">
        <f>IF(N100="zákl. přenesená",J100,0)</f>
        <v>0</v>
      </c>
      <c r="BH100" s="196">
        <f>IF(N100="sníž. přenesená",J100,0)</f>
        <v>0</v>
      </c>
      <c r="BI100" s="196">
        <f>IF(N100="nulová",J100,0)</f>
        <v>0</v>
      </c>
      <c r="BJ100" s="18" t="s">
        <v>22</v>
      </c>
      <c r="BK100" s="196">
        <f>ROUND(I100*H100,2)</f>
        <v>0</v>
      </c>
      <c r="BL100" s="18" t="s">
        <v>303</v>
      </c>
      <c r="BM100" s="18" t="s">
        <v>1297</v>
      </c>
    </row>
    <row r="101" spans="2:65" s="1" customFormat="1" x14ac:dyDescent="0.3">
      <c r="B101" s="35"/>
      <c r="C101" s="57"/>
      <c r="D101" s="223" t="s">
        <v>222</v>
      </c>
      <c r="E101" s="57"/>
      <c r="F101" s="260" t="s">
        <v>1296</v>
      </c>
      <c r="G101" s="57"/>
      <c r="H101" s="57"/>
      <c r="I101" s="155"/>
      <c r="J101" s="57"/>
      <c r="K101" s="57"/>
      <c r="L101" s="55"/>
      <c r="M101" s="72"/>
      <c r="N101" s="36"/>
      <c r="O101" s="36"/>
      <c r="P101" s="36"/>
      <c r="Q101" s="36"/>
      <c r="R101" s="36"/>
      <c r="S101" s="36"/>
      <c r="T101" s="73"/>
      <c r="AT101" s="18" t="s">
        <v>222</v>
      </c>
      <c r="AU101" s="18" t="s">
        <v>81</v>
      </c>
    </row>
    <row r="102" spans="2:65" s="1" customFormat="1" ht="22.5" customHeight="1" x14ac:dyDescent="0.3">
      <c r="B102" s="35"/>
      <c r="C102" s="185" t="s">
        <v>233</v>
      </c>
      <c r="D102" s="185" t="s">
        <v>216</v>
      </c>
      <c r="E102" s="186" t="s">
        <v>1298</v>
      </c>
      <c r="F102" s="187" t="s">
        <v>1299</v>
      </c>
      <c r="G102" s="188" t="s">
        <v>150</v>
      </c>
      <c r="H102" s="189">
        <v>31</v>
      </c>
      <c r="I102" s="190"/>
      <c r="J102" s="191">
        <f>ROUND(I102*H102,2)</f>
        <v>0</v>
      </c>
      <c r="K102" s="187" t="s">
        <v>219</v>
      </c>
      <c r="L102" s="55"/>
      <c r="M102" s="192" t="s">
        <v>20</v>
      </c>
      <c r="N102" s="193" t="s">
        <v>44</v>
      </c>
      <c r="O102" s="36"/>
      <c r="P102" s="194">
        <f>O102*H102</f>
        <v>0</v>
      </c>
      <c r="Q102" s="194">
        <v>3.5E-4</v>
      </c>
      <c r="R102" s="194">
        <f>Q102*H102</f>
        <v>1.085E-2</v>
      </c>
      <c r="S102" s="194">
        <v>0</v>
      </c>
      <c r="T102" s="195">
        <f>S102*H102</f>
        <v>0</v>
      </c>
      <c r="AR102" s="18" t="s">
        <v>303</v>
      </c>
      <c r="AT102" s="18" t="s">
        <v>216</v>
      </c>
      <c r="AU102" s="18" t="s">
        <v>81</v>
      </c>
      <c r="AY102" s="18" t="s">
        <v>214</v>
      </c>
      <c r="BE102" s="196">
        <f>IF(N102="základní",J102,0)</f>
        <v>0</v>
      </c>
      <c r="BF102" s="196">
        <f>IF(N102="snížená",J102,0)</f>
        <v>0</v>
      </c>
      <c r="BG102" s="196">
        <f>IF(N102="zákl. přenesená",J102,0)</f>
        <v>0</v>
      </c>
      <c r="BH102" s="196">
        <f>IF(N102="sníž. přenesená",J102,0)</f>
        <v>0</v>
      </c>
      <c r="BI102" s="196">
        <f>IF(N102="nulová",J102,0)</f>
        <v>0</v>
      </c>
      <c r="BJ102" s="18" t="s">
        <v>22</v>
      </c>
      <c r="BK102" s="196">
        <f>ROUND(I102*H102,2)</f>
        <v>0</v>
      </c>
      <c r="BL102" s="18" t="s">
        <v>303</v>
      </c>
      <c r="BM102" s="18" t="s">
        <v>1300</v>
      </c>
    </row>
    <row r="103" spans="2:65" s="1" customFormat="1" x14ac:dyDescent="0.3">
      <c r="B103" s="35"/>
      <c r="C103" s="57"/>
      <c r="D103" s="223" t="s">
        <v>222</v>
      </c>
      <c r="E103" s="57"/>
      <c r="F103" s="260" t="s">
        <v>1299</v>
      </c>
      <c r="G103" s="57"/>
      <c r="H103" s="57"/>
      <c r="I103" s="155"/>
      <c r="J103" s="57"/>
      <c r="K103" s="57"/>
      <c r="L103" s="55"/>
      <c r="M103" s="72"/>
      <c r="N103" s="36"/>
      <c r="O103" s="36"/>
      <c r="P103" s="36"/>
      <c r="Q103" s="36"/>
      <c r="R103" s="36"/>
      <c r="S103" s="36"/>
      <c r="T103" s="73"/>
      <c r="AT103" s="18" t="s">
        <v>222</v>
      </c>
      <c r="AU103" s="18" t="s">
        <v>81</v>
      </c>
    </row>
    <row r="104" spans="2:65" s="1" customFormat="1" ht="22.5" customHeight="1" x14ac:dyDescent="0.3">
      <c r="B104" s="35"/>
      <c r="C104" s="185" t="s">
        <v>220</v>
      </c>
      <c r="D104" s="185" t="s">
        <v>216</v>
      </c>
      <c r="E104" s="186" t="s">
        <v>1301</v>
      </c>
      <c r="F104" s="187" t="s">
        <v>1302</v>
      </c>
      <c r="G104" s="188" t="s">
        <v>150</v>
      </c>
      <c r="H104" s="189">
        <v>4</v>
      </c>
      <c r="I104" s="190"/>
      <c r="J104" s="191">
        <f>ROUND(I104*H104,2)</f>
        <v>0</v>
      </c>
      <c r="K104" s="187" t="s">
        <v>219</v>
      </c>
      <c r="L104" s="55"/>
      <c r="M104" s="192" t="s">
        <v>20</v>
      </c>
      <c r="N104" s="193" t="s">
        <v>44</v>
      </c>
      <c r="O104" s="36"/>
      <c r="P104" s="194">
        <f>O104*H104</f>
        <v>0</v>
      </c>
      <c r="Q104" s="194">
        <v>5.6999999999999998E-4</v>
      </c>
      <c r="R104" s="194">
        <f>Q104*H104</f>
        <v>2.2799999999999999E-3</v>
      </c>
      <c r="S104" s="194">
        <v>0</v>
      </c>
      <c r="T104" s="195">
        <f>S104*H104</f>
        <v>0</v>
      </c>
      <c r="AR104" s="18" t="s">
        <v>303</v>
      </c>
      <c r="AT104" s="18" t="s">
        <v>216</v>
      </c>
      <c r="AU104" s="18" t="s">
        <v>81</v>
      </c>
      <c r="AY104" s="18" t="s">
        <v>214</v>
      </c>
      <c r="BE104" s="196">
        <f>IF(N104="základní",J104,0)</f>
        <v>0</v>
      </c>
      <c r="BF104" s="196">
        <f>IF(N104="snížená",J104,0)</f>
        <v>0</v>
      </c>
      <c r="BG104" s="196">
        <f>IF(N104="zákl. přenesená",J104,0)</f>
        <v>0</v>
      </c>
      <c r="BH104" s="196">
        <f>IF(N104="sníž. přenesená",J104,0)</f>
        <v>0</v>
      </c>
      <c r="BI104" s="196">
        <f>IF(N104="nulová",J104,0)</f>
        <v>0</v>
      </c>
      <c r="BJ104" s="18" t="s">
        <v>22</v>
      </c>
      <c r="BK104" s="196">
        <f>ROUND(I104*H104,2)</f>
        <v>0</v>
      </c>
      <c r="BL104" s="18" t="s">
        <v>303</v>
      </c>
      <c r="BM104" s="18" t="s">
        <v>1303</v>
      </c>
    </row>
    <row r="105" spans="2:65" s="1" customFormat="1" x14ac:dyDescent="0.3">
      <c r="B105" s="35"/>
      <c r="C105" s="57"/>
      <c r="D105" s="223" t="s">
        <v>222</v>
      </c>
      <c r="E105" s="57"/>
      <c r="F105" s="260" t="s">
        <v>1302</v>
      </c>
      <c r="G105" s="57"/>
      <c r="H105" s="57"/>
      <c r="I105" s="155"/>
      <c r="J105" s="57"/>
      <c r="K105" s="57"/>
      <c r="L105" s="55"/>
      <c r="M105" s="72"/>
      <c r="N105" s="36"/>
      <c r="O105" s="36"/>
      <c r="P105" s="36"/>
      <c r="Q105" s="36"/>
      <c r="R105" s="36"/>
      <c r="S105" s="36"/>
      <c r="T105" s="73"/>
      <c r="AT105" s="18" t="s">
        <v>222</v>
      </c>
      <c r="AU105" s="18" t="s">
        <v>81</v>
      </c>
    </row>
    <row r="106" spans="2:65" s="1" customFormat="1" ht="22.5" customHeight="1" x14ac:dyDescent="0.3">
      <c r="B106" s="35"/>
      <c r="C106" s="185" t="s">
        <v>243</v>
      </c>
      <c r="D106" s="185" t="s">
        <v>216</v>
      </c>
      <c r="E106" s="186" t="s">
        <v>1304</v>
      </c>
      <c r="F106" s="187" t="s">
        <v>1305</v>
      </c>
      <c r="G106" s="188" t="s">
        <v>150</v>
      </c>
      <c r="H106" s="189">
        <v>16</v>
      </c>
      <c r="I106" s="190"/>
      <c r="J106" s="191">
        <f>ROUND(I106*H106,2)</f>
        <v>0</v>
      </c>
      <c r="K106" s="187" t="s">
        <v>219</v>
      </c>
      <c r="L106" s="55"/>
      <c r="M106" s="192" t="s">
        <v>20</v>
      </c>
      <c r="N106" s="193" t="s">
        <v>44</v>
      </c>
      <c r="O106" s="36"/>
      <c r="P106" s="194">
        <f>O106*H106</f>
        <v>0</v>
      </c>
      <c r="Q106" s="194">
        <v>1.14E-3</v>
      </c>
      <c r="R106" s="194">
        <f>Q106*H106</f>
        <v>1.8239999999999999E-2</v>
      </c>
      <c r="S106" s="194">
        <v>0</v>
      </c>
      <c r="T106" s="195">
        <f>S106*H106</f>
        <v>0</v>
      </c>
      <c r="AR106" s="18" t="s">
        <v>303</v>
      </c>
      <c r="AT106" s="18" t="s">
        <v>216</v>
      </c>
      <c r="AU106" s="18" t="s">
        <v>81</v>
      </c>
      <c r="AY106" s="18" t="s">
        <v>214</v>
      </c>
      <c r="BE106" s="196">
        <f>IF(N106="základní",J106,0)</f>
        <v>0</v>
      </c>
      <c r="BF106" s="196">
        <f>IF(N106="snížená",J106,0)</f>
        <v>0</v>
      </c>
      <c r="BG106" s="196">
        <f>IF(N106="zákl. přenesená",J106,0)</f>
        <v>0</v>
      </c>
      <c r="BH106" s="196">
        <f>IF(N106="sníž. přenesená",J106,0)</f>
        <v>0</v>
      </c>
      <c r="BI106" s="196">
        <f>IF(N106="nulová",J106,0)</f>
        <v>0</v>
      </c>
      <c r="BJ106" s="18" t="s">
        <v>22</v>
      </c>
      <c r="BK106" s="196">
        <f>ROUND(I106*H106,2)</f>
        <v>0</v>
      </c>
      <c r="BL106" s="18" t="s">
        <v>303</v>
      </c>
      <c r="BM106" s="18" t="s">
        <v>1306</v>
      </c>
    </row>
    <row r="107" spans="2:65" s="1" customFormat="1" x14ac:dyDescent="0.3">
      <c r="B107" s="35"/>
      <c r="C107" s="57"/>
      <c r="D107" s="223" t="s">
        <v>222</v>
      </c>
      <c r="E107" s="57"/>
      <c r="F107" s="260" t="s">
        <v>1305</v>
      </c>
      <c r="G107" s="57"/>
      <c r="H107" s="57"/>
      <c r="I107" s="155"/>
      <c r="J107" s="57"/>
      <c r="K107" s="57"/>
      <c r="L107" s="55"/>
      <c r="M107" s="72"/>
      <c r="N107" s="36"/>
      <c r="O107" s="36"/>
      <c r="P107" s="36"/>
      <c r="Q107" s="36"/>
      <c r="R107" s="36"/>
      <c r="S107" s="36"/>
      <c r="T107" s="73"/>
      <c r="AT107" s="18" t="s">
        <v>222</v>
      </c>
      <c r="AU107" s="18" t="s">
        <v>81</v>
      </c>
    </row>
    <row r="108" spans="2:65" s="1" customFormat="1" ht="22.5" customHeight="1" x14ac:dyDescent="0.3">
      <c r="B108" s="35"/>
      <c r="C108" s="185" t="s">
        <v>269</v>
      </c>
      <c r="D108" s="185" t="s">
        <v>216</v>
      </c>
      <c r="E108" s="186" t="s">
        <v>1307</v>
      </c>
      <c r="F108" s="187" t="s">
        <v>1308</v>
      </c>
      <c r="G108" s="188" t="s">
        <v>236</v>
      </c>
      <c r="H108" s="189">
        <v>14</v>
      </c>
      <c r="I108" s="190"/>
      <c r="J108" s="191">
        <f>ROUND(I108*H108,2)</f>
        <v>0</v>
      </c>
      <c r="K108" s="187" t="s">
        <v>20</v>
      </c>
      <c r="L108" s="55"/>
      <c r="M108" s="192" t="s">
        <v>20</v>
      </c>
      <c r="N108" s="193" t="s">
        <v>44</v>
      </c>
      <c r="O108" s="36"/>
      <c r="P108" s="194">
        <f>O108*H108</f>
        <v>0</v>
      </c>
      <c r="Q108" s="194">
        <v>5.0000000000000001E-3</v>
      </c>
      <c r="R108" s="194">
        <f>Q108*H108</f>
        <v>7.0000000000000007E-2</v>
      </c>
      <c r="S108" s="194">
        <v>0</v>
      </c>
      <c r="T108" s="195">
        <f>S108*H108</f>
        <v>0</v>
      </c>
      <c r="AR108" s="18" t="s">
        <v>303</v>
      </c>
      <c r="AT108" s="18" t="s">
        <v>216</v>
      </c>
      <c r="AU108" s="18" t="s">
        <v>81</v>
      </c>
      <c r="AY108" s="18" t="s">
        <v>214</v>
      </c>
      <c r="BE108" s="196">
        <f>IF(N108="základní",J108,0)</f>
        <v>0</v>
      </c>
      <c r="BF108" s="196">
        <f>IF(N108="snížená",J108,0)</f>
        <v>0</v>
      </c>
      <c r="BG108" s="196">
        <f>IF(N108="zákl. přenesená",J108,0)</f>
        <v>0</v>
      </c>
      <c r="BH108" s="196">
        <f>IF(N108="sníž. přenesená",J108,0)</f>
        <v>0</v>
      </c>
      <c r="BI108" s="196">
        <f>IF(N108="nulová",J108,0)</f>
        <v>0</v>
      </c>
      <c r="BJ108" s="18" t="s">
        <v>22</v>
      </c>
      <c r="BK108" s="196">
        <f>ROUND(I108*H108,2)</f>
        <v>0</v>
      </c>
      <c r="BL108" s="18" t="s">
        <v>303</v>
      </c>
      <c r="BM108" s="18" t="s">
        <v>1309</v>
      </c>
    </row>
    <row r="109" spans="2:65" s="1" customFormat="1" x14ac:dyDescent="0.3">
      <c r="B109" s="35"/>
      <c r="C109" s="57"/>
      <c r="D109" s="223" t="s">
        <v>222</v>
      </c>
      <c r="E109" s="57"/>
      <c r="F109" s="260" t="s">
        <v>1308</v>
      </c>
      <c r="G109" s="57"/>
      <c r="H109" s="57"/>
      <c r="I109" s="155"/>
      <c r="J109" s="57"/>
      <c r="K109" s="57"/>
      <c r="L109" s="55"/>
      <c r="M109" s="72"/>
      <c r="N109" s="36"/>
      <c r="O109" s="36"/>
      <c r="P109" s="36"/>
      <c r="Q109" s="36"/>
      <c r="R109" s="36"/>
      <c r="S109" s="36"/>
      <c r="T109" s="73"/>
      <c r="AT109" s="18" t="s">
        <v>222</v>
      </c>
      <c r="AU109" s="18" t="s">
        <v>81</v>
      </c>
    </row>
    <row r="110" spans="2:65" s="1" customFormat="1" ht="22.5" customHeight="1" x14ac:dyDescent="0.3">
      <c r="B110" s="35"/>
      <c r="C110" s="185" t="s">
        <v>255</v>
      </c>
      <c r="D110" s="185" t="s">
        <v>216</v>
      </c>
      <c r="E110" s="186" t="s">
        <v>1310</v>
      </c>
      <c r="F110" s="187" t="s">
        <v>1311</v>
      </c>
      <c r="G110" s="188" t="s">
        <v>236</v>
      </c>
      <c r="H110" s="189">
        <v>22</v>
      </c>
      <c r="I110" s="190"/>
      <c r="J110" s="191">
        <f>ROUND(I110*H110,2)</f>
        <v>0</v>
      </c>
      <c r="K110" s="187" t="s">
        <v>219</v>
      </c>
      <c r="L110" s="55"/>
      <c r="M110" s="192" t="s">
        <v>20</v>
      </c>
      <c r="N110" s="193" t="s">
        <v>44</v>
      </c>
      <c r="O110" s="36"/>
      <c r="P110" s="194">
        <f>O110*H110</f>
        <v>0</v>
      </c>
      <c r="Q110" s="194">
        <v>0</v>
      </c>
      <c r="R110" s="194">
        <f>Q110*H110</f>
        <v>0</v>
      </c>
      <c r="S110" s="194">
        <v>0</v>
      </c>
      <c r="T110" s="195">
        <f>S110*H110</f>
        <v>0</v>
      </c>
      <c r="AR110" s="18" t="s">
        <v>303</v>
      </c>
      <c r="AT110" s="18" t="s">
        <v>216</v>
      </c>
      <c r="AU110" s="18" t="s">
        <v>81</v>
      </c>
      <c r="AY110" s="18" t="s">
        <v>214</v>
      </c>
      <c r="BE110" s="196">
        <f>IF(N110="základní",J110,0)</f>
        <v>0</v>
      </c>
      <c r="BF110" s="196">
        <f>IF(N110="snížená",J110,0)</f>
        <v>0</v>
      </c>
      <c r="BG110" s="196">
        <f>IF(N110="zákl. přenesená",J110,0)</f>
        <v>0</v>
      </c>
      <c r="BH110" s="196">
        <f>IF(N110="sníž. přenesená",J110,0)</f>
        <v>0</v>
      </c>
      <c r="BI110" s="196">
        <f>IF(N110="nulová",J110,0)</f>
        <v>0</v>
      </c>
      <c r="BJ110" s="18" t="s">
        <v>22</v>
      </c>
      <c r="BK110" s="196">
        <f>ROUND(I110*H110,2)</f>
        <v>0</v>
      </c>
      <c r="BL110" s="18" t="s">
        <v>303</v>
      </c>
      <c r="BM110" s="18" t="s">
        <v>1312</v>
      </c>
    </row>
    <row r="111" spans="2:65" s="1" customFormat="1" x14ac:dyDescent="0.3">
      <c r="B111" s="35"/>
      <c r="C111" s="57"/>
      <c r="D111" s="223" t="s">
        <v>222</v>
      </c>
      <c r="E111" s="57"/>
      <c r="F111" s="260" t="s">
        <v>1311</v>
      </c>
      <c r="G111" s="57"/>
      <c r="H111" s="57"/>
      <c r="I111" s="155"/>
      <c r="J111" s="57"/>
      <c r="K111" s="57"/>
      <c r="L111" s="55"/>
      <c r="M111" s="72"/>
      <c r="N111" s="36"/>
      <c r="O111" s="36"/>
      <c r="P111" s="36"/>
      <c r="Q111" s="36"/>
      <c r="R111" s="36"/>
      <c r="S111" s="36"/>
      <c r="T111" s="73"/>
      <c r="AT111" s="18" t="s">
        <v>222</v>
      </c>
      <c r="AU111" s="18" t="s">
        <v>81</v>
      </c>
    </row>
    <row r="112" spans="2:65" s="1" customFormat="1" ht="22.5" customHeight="1" x14ac:dyDescent="0.3">
      <c r="B112" s="35"/>
      <c r="C112" s="185" t="s">
        <v>262</v>
      </c>
      <c r="D112" s="185" t="s">
        <v>216</v>
      </c>
      <c r="E112" s="186" t="s">
        <v>1313</v>
      </c>
      <c r="F112" s="187" t="s">
        <v>1314</v>
      </c>
      <c r="G112" s="188" t="s">
        <v>236</v>
      </c>
      <c r="H112" s="189">
        <v>15</v>
      </c>
      <c r="I112" s="190"/>
      <c r="J112" s="191">
        <f>ROUND(I112*H112,2)</f>
        <v>0</v>
      </c>
      <c r="K112" s="187" t="s">
        <v>219</v>
      </c>
      <c r="L112" s="55"/>
      <c r="M112" s="192" t="s">
        <v>20</v>
      </c>
      <c r="N112" s="193" t="s">
        <v>44</v>
      </c>
      <c r="O112" s="36"/>
      <c r="P112" s="194">
        <f>O112*H112</f>
        <v>0</v>
      </c>
      <c r="Q112" s="194">
        <v>0</v>
      </c>
      <c r="R112" s="194">
        <f>Q112*H112</f>
        <v>0</v>
      </c>
      <c r="S112" s="194">
        <v>0</v>
      </c>
      <c r="T112" s="195">
        <f>S112*H112</f>
        <v>0</v>
      </c>
      <c r="AR112" s="18" t="s">
        <v>303</v>
      </c>
      <c r="AT112" s="18" t="s">
        <v>216</v>
      </c>
      <c r="AU112" s="18" t="s">
        <v>81</v>
      </c>
      <c r="AY112" s="18" t="s">
        <v>214</v>
      </c>
      <c r="BE112" s="196">
        <f>IF(N112="základní",J112,0)</f>
        <v>0</v>
      </c>
      <c r="BF112" s="196">
        <f>IF(N112="snížená",J112,0)</f>
        <v>0</v>
      </c>
      <c r="BG112" s="196">
        <f>IF(N112="zákl. přenesená",J112,0)</f>
        <v>0</v>
      </c>
      <c r="BH112" s="196">
        <f>IF(N112="sníž. přenesená",J112,0)</f>
        <v>0</v>
      </c>
      <c r="BI112" s="196">
        <f>IF(N112="nulová",J112,0)</f>
        <v>0</v>
      </c>
      <c r="BJ112" s="18" t="s">
        <v>22</v>
      </c>
      <c r="BK112" s="196">
        <f>ROUND(I112*H112,2)</f>
        <v>0</v>
      </c>
      <c r="BL112" s="18" t="s">
        <v>303</v>
      </c>
      <c r="BM112" s="18" t="s">
        <v>1315</v>
      </c>
    </row>
    <row r="113" spans="2:65" s="1" customFormat="1" x14ac:dyDescent="0.3">
      <c r="B113" s="35"/>
      <c r="C113" s="57"/>
      <c r="D113" s="223" t="s">
        <v>222</v>
      </c>
      <c r="E113" s="57"/>
      <c r="F113" s="260" t="s">
        <v>1314</v>
      </c>
      <c r="G113" s="57"/>
      <c r="H113" s="57"/>
      <c r="I113" s="155"/>
      <c r="J113" s="57"/>
      <c r="K113" s="57"/>
      <c r="L113" s="55"/>
      <c r="M113" s="72"/>
      <c r="N113" s="36"/>
      <c r="O113" s="36"/>
      <c r="P113" s="36"/>
      <c r="Q113" s="36"/>
      <c r="R113" s="36"/>
      <c r="S113" s="36"/>
      <c r="T113" s="73"/>
      <c r="AT113" s="18" t="s">
        <v>222</v>
      </c>
      <c r="AU113" s="18" t="s">
        <v>81</v>
      </c>
    </row>
    <row r="114" spans="2:65" s="1" customFormat="1" ht="44.25" customHeight="1" x14ac:dyDescent="0.3">
      <c r="B114" s="35"/>
      <c r="C114" s="185" t="s">
        <v>593</v>
      </c>
      <c r="D114" s="185" t="s">
        <v>216</v>
      </c>
      <c r="E114" s="186" t="s">
        <v>1316</v>
      </c>
      <c r="F114" s="187" t="s">
        <v>1317</v>
      </c>
      <c r="G114" s="188" t="s">
        <v>236</v>
      </c>
      <c r="H114" s="189">
        <v>3</v>
      </c>
      <c r="I114" s="190"/>
      <c r="J114" s="191">
        <f>ROUND(I114*H114,2)</f>
        <v>0</v>
      </c>
      <c r="K114" s="187" t="s">
        <v>20</v>
      </c>
      <c r="L114" s="55"/>
      <c r="M114" s="192" t="s">
        <v>20</v>
      </c>
      <c r="N114" s="193" t="s">
        <v>44</v>
      </c>
      <c r="O114" s="36"/>
      <c r="P114" s="194">
        <f>O114*H114</f>
        <v>0</v>
      </c>
      <c r="Q114" s="194">
        <v>0</v>
      </c>
      <c r="R114" s="194">
        <f>Q114*H114</f>
        <v>0</v>
      </c>
      <c r="S114" s="194">
        <v>0</v>
      </c>
      <c r="T114" s="195">
        <f>S114*H114</f>
        <v>0</v>
      </c>
      <c r="AR114" s="18" t="s">
        <v>303</v>
      </c>
      <c r="AT114" s="18" t="s">
        <v>216</v>
      </c>
      <c r="AU114" s="18" t="s">
        <v>81</v>
      </c>
      <c r="AY114" s="18" t="s">
        <v>214</v>
      </c>
      <c r="BE114" s="196">
        <f>IF(N114="základní",J114,0)</f>
        <v>0</v>
      </c>
      <c r="BF114" s="196">
        <f>IF(N114="snížená",J114,0)</f>
        <v>0</v>
      </c>
      <c r="BG114" s="196">
        <f>IF(N114="zákl. přenesená",J114,0)</f>
        <v>0</v>
      </c>
      <c r="BH114" s="196">
        <f>IF(N114="sníž. přenesená",J114,0)</f>
        <v>0</v>
      </c>
      <c r="BI114" s="196">
        <f>IF(N114="nulová",J114,0)</f>
        <v>0</v>
      </c>
      <c r="BJ114" s="18" t="s">
        <v>22</v>
      </c>
      <c r="BK114" s="196">
        <f>ROUND(I114*H114,2)</f>
        <v>0</v>
      </c>
      <c r="BL114" s="18" t="s">
        <v>303</v>
      </c>
      <c r="BM114" s="18" t="s">
        <v>1318</v>
      </c>
    </row>
    <row r="115" spans="2:65" s="1" customFormat="1" ht="24" x14ac:dyDescent="0.3">
      <c r="B115" s="35"/>
      <c r="C115" s="57"/>
      <c r="D115" s="223" t="s">
        <v>222</v>
      </c>
      <c r="E115" s="57"/>
      <c r="F115" s="260" t="s">
        <v>1317</v>
      </c>
      <c r="G115" s="57"/>
      <c r="H115" s="57"/>
      <c r="I115" s="155"/>
      <c r="J115" s="57"/>
      <c r="K115" s="57"/>
      <c r="L115" s="55"/>
      <c r="M115" s="72"/>
      <c r="N115" s="36"/>
      <c r="O115" s="36"/>
      <c r="P115" s="36"/>
      <c r="Q115" s="36"/>
      <c r="R115" s="36"/>
      <c r="S115" s="36"/>
      <c r="T115" s="73"/>
      <c r="AT115" s="18" t="s">
        <v>222</v>
      </c>
      <c r="AU115" s="18" t="s">
        <v>81</v>
      </c>
    </row>
    <row r="116" spans="2:65" s="1" customFormat="1" ht="22.5" customHeight="1" x14ac:dyDescent="0.3">
      <c r="B116" s="35"/>
      <c r="C116" s="185" t="s">
        <v>294</v>
      </c>
      <c r="D116" s="185" t="s">
        <v>216</v>
      </c>
      <c r="E116" s="186" t="s">
        <v>1319</v>
      </c>
      <c r="F116" s="187" t="s">
        <v>1320</v>
      </c>
      <c r="G116" s="188" t="s">
        <v>236</v>
      </c>
      <c r="H116" s="189">
        <v>2</v>
      </c>
      <c r="I116" s="190"/>
      <c r="J116" s="191">
        <f>ROUND(I116*H116,2)</f>
        <v>0</v>
      </c>
      <c r="K116" s="187" t="s">
        <v>219</v>
      </c>
      <c r="L116" s="55"/>
      <c r="M116" s="192" t="s">
        <v>20</v>
      </c>
      <c r="N116" s="193" t="s">
        <v>44</v>
      </c>
      <c r="O116" s="36"/>
      <c r="P116" s="194">
        <f>O116*H116</f>
        <v>0</v>
      </c>
      <c r="Q116" s="194">
        <v>1.7000000000000001E-4</v>
      </c>
      <c r="R116" s="194">
        <f>Q116*H116</f>
        <v>3.4000000000000002E-4</v>
      </c>
      <c r="S116" s="194">
        <v>0</v>
      </c>
      <c r="T116" s="195">
        <f>S116*H116</f>
        <v>0</v>
      </c>
      <c r="AR116" s="18" t="s">
        <v>303</v>
      </c>
      <c r="AT116" s="18" t="s">
        <v>216</v>
      </c>
      <c r="AU116" s="18" t="s">
        <v>81</v>
      </c>
      <c r="AY116" s="18" t="s">
        <v>214</v>
      </c>
      <c r="BE116" s="196">
        <f>IF(N116="základní",J116,0)</f>
        <v>0</v>
      </c>
      <c r="BF116" s="196">
        <f>IF(N116="snížená",J116,0)</f>
        <v>0</v>
      </c>
      <c r="BG116" s="196">
        <f>IF(N116="zákl. přenesená",J116,0)</f>
        <v>0</v>
      </c>
      <c r="BH116" s="196">
        <f>IF(N116="sníž. přenesená",J116,0)</f>
        <v>0</v>
      </c>
      <c r="BI116" s="196">
        <f>IF(N116="nulová",J116,0)</f>
        <v>0</v>
      </c>
      <c r="BJ116" s="18" t="s">
        <v>22</v>
      </c>
      <c r="BK116" s="196">
        <f>ROUND(I116*H116,2)</f>
        <v>0</v>
      </c>
      <c r="BL116" s="18" t="s">
        <v>303</v>
      </c>
      <c r="BM116" s="18" t="s">
        <v>1321</v>
      </c>
    </row>
    <row r="117" spans="2:65" s="1" customFormat="1" x14ac:dyDescent="0.3">
      <c r="B117" s="35"/>
      <c r="C117" s="57"/>
      <c r="D117" s="223" t="s">
        <v>222</v>
      </c>
      <c r="E117" s="57"/>
      <c r="F117" s="260" t="s">
        <v>1320</v>
      </c>
      <c r="G117" s="57"/>
      <c r="H117" s="57"/>
      <c r="I117" s="155"/>
      <c r="J117" s="57"/>
      <c r="K117" s="57"/>
      <c r="L117" s="55"/>
      <c r="M117" s="72"/>
      <c r="N117" s="36"/>
      <c r="O117" s="36"/>
      <c r="P117" s="36"/>
      <c r="Q117" s="36"/>
      <c r="R117" s="36"/>
      <c r="S117" s="36"/>
      <c r="T117" s="73"/>
      <c r="AT117" s="18" t="s">
        <v>222</v>
      </c>
      <c r="AU117" s="18" t="s">
        <v>81</v>
      </c>
    </row>
    <row r="118" spans="2:65" s="1" customFormat="1" ht="22.5" customHeight="1" x14ac:dyDescent="0.3">
      <c r="B118" s="35"/>
      <c r="C118" s="185" t="s">
        <v>284</v>
      </c>
      <c r="D118" s="185" t="s">
        <v>216</v>
      </c>
      <c r="E118" s="186" t="s">
        <v>1322</v>
      </c>
      <c r="F118" s="187" t="s">
        <v>1323</v>
      </c>
      <c r="G118" s="188" t="s">
        <v>150</v>
      </c>
      <c r="H118" s="189">
        <v>101</v>
      </c>
      <c r="I118" s="190"/>
      <c r="J118" s="191">
        <f>ROUND(I118*H118,2)</f>
        <v>0</v>
      </c>
      <c r="K118" s="187" t="s">
        <v>219</v>
      </c>
      <c r="L118" s="55"/>
      <c r="M118" s="192" t="s">
        <v>20</v>
      </c>
      <c r="N118" s="193" t="s">
        <v>44</v>
      </c>
      <c r="O118" s="36"/>
      <c r="P118" s="194">
        <f>O118*H118</f>
        <v>0</v>
      </c>
      <c r="Q118" s="194">
        <v>0</v>
      </c>
      <c r="R118" s="194">
        <f>Q118*H118</f>
        <v>0</v>
      </c>
      <c r="S118" s="194">
        <v>0</v>
      </c>
      <c r="T118" s="195">
        <f>S118*H118</f>
        <v>0</v>
      </c>
      <c r="AR118" s="18" t="s">
        <v>303</v>
      </c>
      <c r="AT118" s="18" t="s">
        <v>216</v>
      </c>
      <c r="AU118" s="18" t="s">
        <v>81</v>
      </c>
      <c r="AY118" s="18" t="s">
        <v>214</v>
      </c>
      <c r="BE118" s="196">
        <f>IF(N118="základní",J118,0)</f>
        <v>0</v>
      </c>
      <c r="BF118" s="196">
        <f>IF(N118="snížená",J118,0)</f>
        <v>0</v>
      </c>
      <c r="BG118" s="196">
        <f>IF(N118="zákl. přenesená",J118,0)</f>
        <v>0</v>
      </c>
      <c r="BH118" s="196">
        <f>IF(N118="sníž. přenesená",J118,0)</f>
        <v>0</v>
      </c>
      <c r="BI118" s="196">
        <f>IF(N118="nulová",J118,0)</f>
        <v>0</v>
      </c>
      <c r="BJ118" s="18" t="s">
        <v>22</v>
      </c>
      <c r="BK118" s="196">
        <f>ROUND(I118*H118,2)</f>
        <v>0</v>
      </c>
      <c r="BL118" s="18" t="s">
        <v>303</v>
      </c>
      <c r="BM118" s="18" t="s">
        <v>1324</v>
      </c>
    </row>
    <row r="119" spans="2:65" s="1" customFormat="1" x14ac:dyDescent="0.3">
      <c r="B119" s="35"/>
      <c r="C119" s="57"/>
      <c r="D119" s="223" t="s">
        <v>222</v>
      </c>
      <c r="E119" s="57"/>
      <c r="F119" s="260" t="s">
        <v>1323</v>
      </c>
      <c r="G119" s="57"/>
      <c r="H119" s="57"/>
      <c r="I119" s="155"/>
      <c r="J119" s="57"/>
      <c r="K119" s="57"/>
      <c r="L119" s="55"/>
      <c r="M119" s="72"/>
      <c r="N119" s="36"/>
      <c r="O119" s="36"/>
      <c r="P119" s="36"/>
      <c r="Q119" s="36"/>
      <c r="R119" s="36"/>
      <c r="S119" s="36"/>
      <c r="T119" s="73"/>
      <c r="AT119" s="18" t="s">
        <v>222</v>
      </c>
      <c r="AU119" s="18" t="s">
        <v>81</v>
      </c>
    </row>
    <row r="120" spans="2:65" s="1" customFormat="1" ht="31.5" customHeight="1" x14ac:dyDescent="0.3">
      <c r="B120" s="35"/>
      <c r="C120" s="185" t="s">
        <v>694</v>
      </c>
      <c r="D120" s="185" t="s">
        <v>216</v>
      </c>
      <c r="E120" s="186" t="s">
        <v>1325</v>
      </c>
      <c r="F120" s="187" t="s">
        <v>1326</v>
      </c>
      <c r="G120" s="188" t="s">
        <v>236</v>
      </c>
      <c r="H120" s="189">
        <v>1</v>
      </c>
      <c r="I120" s="190"/>
      <c r="J120" s="191">
        <f>ROUND(I120*H120,2)</f>
        <v>0</v>
      </c>
      <c r="K120" s="187" t="s">
        <v>20</v>
      </c>
      <c r="L120" s="55"/>
      <c r="M120" s="192" t="s">
        <v>20</v>
      </c>
      <c r="N120" s="193" t="s">
        <v>44</v>
      </c>
      <c r="O120" s="36"/>
      <c r="P120" s="194">
        <f>O120*H120</f>
        <v>0</v>
      </c>
      <c r="Q120" s="194">
        <v>0</v>
      </c>
      <c r="R120" s="194">
        <f>Q120*H120</f>
        <v>0</v>
      </c>
      <c r="S120" s="194">
        <v>0</v>
      </c>
      <c r="T120" s="195">
        <f>S120*H120</f>
        <v>0</v>
      </c>
      <c r="AR120" s="18" t="s">
        <v>303</v>
      </c>
      <c r="AT120" s="18" t="s">
        <v>216</v>
      </c>
      <c r="AU120" s="18" t="s">
        <v>81</v>
      </c>
      <c r="AY120" s="18" t="s">
        <v>214</v>
      </c>
      <c r="BE120" s="196">
        <f>IF(N120="základní",J120,0)</f>
        <v>0</v>
      </c>
      <c r="BF120" s="196">
        <f>IF(N120="snížená",J120,0)</f>
        <v>0</v>
      </c>
      <c r="BG120" s="196">
        <f>IF(N120="zákl. přenesená",J120,0)</f>
        <v>0</v>
      </c>
      <c r="BH120" s="196">
        <f>IF(N120="sníž. přenesená",J120,0)</f>
        <v>0</v>
      </c>
      <c r="BI120" s="196">
        <f>IF(N120="nulová",J120,0)</f>
        <v>0</v>
      </c>
      <c r="BJ120" s="18" t="s">
        <v>22</v>
      </c>
      <c r="BK120" s="196">
        <f>ROUND(I120*H120,2)</f>
        <v>0</v>
      </c>
      <c r="BL120" s="18" t="s">
        <v>303</v>
      </c>
      <c r="BM120" s="18" t="s">
        <v>1327</v>
      </c>
    </row>
    <row r="121" spans="2:65" s="1" customFormat="1" ht="24" x14ac:dyDescent="0.3">
      <c r="B121" s="35"/>
      <c r="C121" s="57"/>
      <c r="D121" s="223" t="s">
        <v>222</v>
      </c>
      <c r="E121" s="57"/>
      <c r="F121" s="260" t="s">
        <v>1326</v>
      </c>
      <c r="G121" s="57"/>
      <c r="H121" s="57"/>
      <c r="I121" s="155"/>
      <c r="J121" s="57"/>
      <c r="K121" s="57"/>
      <c r="L121" s="55"/>
      <c r="M121" s="72"/>
      <c r="N121" s="36"/>
      <c r="O121" s="36"/>
      <c r="P121" s="36"/>
      <c r="Q121" s="36"/>
      <c r="R121" s="36"/>
      <c r="S121" s="36"/>
      <c r="T121" s="73"/>
      <c r="AT121" s="18" t="s">
        <v>222</v>
      </c>
      <c r="AU121" s="18" t="s">
        <v>81</v>
      </c>
    </row>
    <row r="122" spans="2:65" s="1" customFormat="1" ht="31.5" customHeight="1" x14ac:dyDescent="0.3">
      <c r="B122" s="35"/>
      <c r="C122" s="185" t="s">
        <v>27</v>
      </c>
      <c r="D122" s="185" t="s">
        <v>216</v>
      </c>
      <c r="E122" s="186" t="s">
        <v>1328</v>
      </c>
      <c r="F122" s="187" t="s">
        <v>1329</v>
      </c>
      <c r="G122" s="188" t="s">
        <v>236</v>
      </c>
      <c r="H122" s="189">
        <v>14</v>
      </c>
      <c r="I122" s="190"/>
      <c r="J122" s="191">
        <f>ROUND(I122*H122,2)</f>
        <v>0</v>
      </c>
      <c r="K122" s="187" t="s">
        <v>20</v>
      </c>
      <c r="L122" s="55"/>
      <c r="M122" s="192" t="s">
        <v>20</v>
      </c>
      <c r="N122" s="193" t="s">
        <v>44</v>
      </c>
      <c r="O122" s="36"/>
      <c r="P122" s="194">
        <f>O122*H122</f>
        <v>0</v>
      </c>
      <c r="Q122" s="194">
        <v>8.0000000000000002E-3</v>
      </c>
      <c r="R122" s="194">
        <f>Q122*H122</f>
        <v>0.112</v>
      </c>
      <c r="S122" s="194">
        <v>0</v>
      </c>
      <c r="T122" s="195">
        <f>S122*H122</f>
        <v>0</v>
      </c>
      <c r="AR122" s="18" t="s">
        <v>303</v>
      </c>
      <c r="AT122" s="18" t="s">
        <v>216</v>
      </c>
      <c r="AU122" s="18" t="s">
        <v>81</v>
      </c>
      <c r="AY122" s="18" t="s">
        <v>214</v>
      </c>
      <c r="BE122" s="196">
        <f>IF(N122="základní",J122,0)</f>
        <v>0</v>
      </c>
      <c r="BF122" s="196">
        <f>IF(N122="snížená",J122,0)</f>
        <v>0</v>
      </c>
      <c r="BG122" s="196">
        <f>IF(N122="zákl. přenesená",J122,0)</f>
        <v>0</v>
      </c>
      <c r="BH122" s="196">
        <f>IF(N122="sníž. přenesená",J122,0)</f>
        <v>0</v>
      </c>
      <c r="BI122" s="196">
        <f>IF(N122="nulová",J122,0)</f>
        <v>0</v>
      </c>
      <c r="BJ122" s="18" t="s">
        <v>22</v>
      </c>
      <c r="BK122" s="196">
        <f>ROUND(I122*H122,2)</f>
        <v>0</v>
      </c>
      <c r="BL122" s="18" t="s">
        <v>303</v>
      </c>
      <c r="BM122" s="18" t="s">
        <v>1330</v>
      </c>
    </row>
    <row r="123" spans="2:65" s="1" customFormat="1" x14ac:dyDescent="0.3">
      <c r="B123" s="35"/>
      <c r="C123" s="57"/>
      <c r="D123" s="223" t="s">
        <v>222</v>
      </c>
      <c r="E123" s="57"/>
      <c r="F123" s="260" t="s">
        <v>1329</v>
      </c>
      <c r="G123" s="57"/>
      <c r="H123" s="57"/>
      <c r="I123" s="155"/>
      <c r="J123" s="57"/>
      <c r="K123" s="57"/>
      <c r="L123" s="55"/>
      <c r="M123" s="72"/>
      <c r="N123" s="36"/>
      <c r="O123" s="36"/>
      <c r="P123" s="36"/>
      <c r="Q123" s="36"/>
      <c r="R123" s="36"/>
      <c r="S123" s="36"/>
      <c r="T123" s="73"/>
      <c r="AT123" s="18" t="s">
        <v>222</v>
      </c>
      <c r="AU123" s="18" t="s">
        <v>81</v>
      </c>
    </row>
    <row r="124" spans="2:65" s="1" customFormat="1" ht="22.5" customHeight="1" x14ac:dyDescent="0.3">
      <c r="B124" s="35"/>
      <c r="C124" s="185" t="s">
        <v>303</v>
      </c>
      <c r="D124" s="185" t="s">
        <v>216</v>
      </c>
      <c r="E124" s="186" t="s">
        <v>1331</v>
      </c>
      <c r="F124" s="187" t="s">
        <v>1332</v>
      </c>
      <c r="G124" s="188" t="s">
        <v>1035</v>
      </c>
      <c r="H124" s="189">
        <v>39</v>
      </c>
      <c r="I124" s="190"/>
      <c r="J124" s="191">
        <f>ROUND(I124*H124,2)</f>
        <v>0</v>
      </c>
      <c r="K124" s="187" t="s">
        <v>20</v>
      </c>
      <c r="L124" s="55"/>
      <c r="M124" s="192" t="s">
        <v>20</v>
      </c>
      <c r="N124" s="193" t="s">
        <v>44</v>
      </c>
      <c r="O124" s="36"/>
      <c r="P124" s="194">
        <f>O124*H124</f>
        <v>0</v>
      </c>
      <c r="Q124" s="194">
        <v>1E-3</v>
      </c>
      <c r="R124" s="194">
        <f>Q124*H124</f>
        <v>3.9E-2</v>
      </c>
      <c r="S124" s="194">
        <v>0</v>
      </c>
      <c r="T124" s="195">
        <f>S124*H124</f>
        <v>0</v>
      </c>
      <c r="AR124" s="18" t="s">
        <v>303</v>
      </c>
      <c r="AT124" s="18" t="s">
        <v>216</v>
      </c>
      <c r="AU124" s="18" t="s">
        <v>81</v>
      </c>
      <c r="AY124" s="18" t="s">
        <v>214</v>
      </c>
      <c r="BE124" s="196">
        <f>IF(N124="základní",J124,0)</f>
        <v>0</v>
      </c>
      <c r="BF124" s="196">
        <f>IF(N124="snížená",J124,0)</f>
        <v>0</v>
      </c>
      <c r="BG124" s="196">
        <f>IF(N124="zákl. přenesená",J124,0)</f>
        <v>0</v>
      </c>
      <c r="BH124" s="196">
        <f>IF(N124="sníž. přenesená",J124,0)</f>
        <v>0</v>
      </c>
      <c r="BI124" s="196">
        <f>IF(N124="nulová",J124,0)</f>
        <v>0</v>
      </c>
      <c r="BJ124" s="18" t="s">
        <v>22</v>
      </c>
      <c r="BK124" s="196">
        <f>ROUND(I124*H124,2)</f>
        <v>0</v>
      </c>
      <c r="BL124" s="18" t="s">
        <v>303</v>
      </c>
      <c r="BM124" s="18" t="s">
        <v>1333</v>
      </c>
    </row>
    <row r="125" spans="2:65" s="1" customFormat="1" x14ac:dyDescent="0.3">
      <c r="B125" s="35"/>
      <c r="C125" s="57"/>
      <c r="D125" s="223" t="s">
        <v>222</v>
      </c>
      <c r="E125" s="57"/>
      <c r="F125" s="260" t="s">
        <v>1332</v>
      </c>
      <c r="G125" s="57"/>
      <c r="H125" s="57"/>
      <c r="I125" s="155"/>
      <c r="J125" s="57"/>
      <c r="K125" s="57"/>
      <c r="L125" s="55"/>
      <c r="M125" s="72"/>
      <c r="N125" s="36"/>
      <c r="O125" s="36"/>
      <c r="P125" s="36"/>
      <c r="Q125" s="36"/>
      <c r="R125" s="36"/>
      <c r="S125" s="36"/>
      <c r="T125" s="73"/>
      <c r="AT125" s="18" t="s">
        <v>222</v>
      </c>
      <c r="AU125" s="18" t="s">
        <v>81</v>
      </c>
    </row>
    <row r="126" spans="2:65" s="1" customFormat="1" ht="22.5" customHeight="1" x14ac:dyDescent="0.3">
      <c r="B126" s="35"/>
      <c r="C126" s="185" t="s">
        <v>278</v>
      </c>
      <c r="D126" s="185" t="s">
        <v>216</v>
      </c>
      <c r="E126" s="186" t="s">
        <v>1334</v>
      </c>
      <c r="F126" s="187" t="s">
        <v>1335</v>
      </c>
      <c r="G126" s="188" t="s">
        <v>1265</v>
      </c>
      <c r="H126" s="189">
        <v>140</v>
      </c>
      <c r="I126" s="190"/>
      <c r="J126" s="191">
        <f>ROUND(I126*H126,2)</f>
        <v>0</v>
      </c>
      <c r="K126" s="187" t="s">
        <v>20</v>
      </c>
      <c r="L126" s="55"/>
      <c r="M126" s="192" t="s">
        <v>20</v>
      </c>
      <c r="N126" s="193" t="s">
        <v>44</v>
      </c>
      <c r="O126" s="36"/>
      <c r="P126" s="194">
        <f>O126*H126</f>
        <v>0</v>
      </c>
      <c r="Q126" s="194">
        <v>0</v>
      </c>
      <c r="R126" s="194">
        <f>Q126*H126</f>
        <v>0</v>
      </c>
      <c r="S126" s="194">
        <v>0</v>
      </c>
      <c r="T126" s="195">
        <f>S126*H126</f>
        <v>0</v>
      </c>
      <c r="AR126" s="18" t="s">
        <v>303</v>
      </c>
      <c r="AT126" s="18" t="s">
        <v>216</v>
      </c>
      <c r="AU126" s="18" t="s">
        <v>81</v>
      </c>
      <c r="AY126" s="18" t="s">
        <v>214</v>
      </c>
      <c r="BE126" s="196">
        <f>IF(N126="základní",J126,0)</f>
        <v>0</v>
      </c>
      <c r="BF126" s="196">
        <f>IF(N126="snížená",J126,0)</f>
        <v>0</v>
      </c>
      <c r="BG126" s="196">
        <f>IF(N126="zákl. přenesená",J126,0)</f>
        <v>0</v>
      </c>
      <c r="BH126" s="196">
        <f>IF(N126="sníž. přenesená",J126,0)</f>
        <v>0</v>
      </c>
      <c r="BI126" s="196">
        <f>IF(N126="nulová",J126,0)</f>
        <v>0</v>
      </c>
      <c r="BJ126" s="18" t="s">
        <v>22</v>
      </c>
      <c r="BK126" s="196">
        <f>ROUND(I126*H126,2)</f>
        <v>0</v>
      </c>
      <c r="BL126" s="18" t="s">
        <v>303</v>
      </c>
      <c r="BM126" s="18" t="s">
        <v>1336</v>
      </c>
    </row>
    <row r="127" spans="2:65" s="1" customFormat="1" x14ac:dyDescent="0.3">
      <c r="B127" s="35"/>
      <c r="C127" s="57"/>
      <c r="D127" s="223" t="s">
        <v>222</v>
      </c>
      <c r="E127" s="57"/>
      <c r="F127" s="260" t="s">
        <v>1335</v>
      </c>
      <c r="G127" s="57"/>
      <c r="H127" s="57"/>
      <c r="I127" s="155"/>
      <c r="J127" s="57"/>
      <c r="K127" s="57"/>
      <c r="L127" s="55"/>
      <c r="M127" s="72"/>
      <c r="N127" s="36"/>
      <c r="O127" s="36"/>
      <c r="P127" s="36"/>
      <c r="Q127" s="36"/>
      <c r="R127" s="36"/>
      <c r="S127" s="36"/>
      <c r="T127" s="73"/>
      <c r="AT127" s="18" t="s">
        <v>222</v>
      </c>
      <c r="AU127" s="18" t="s">
        <v>81</v>
      </c>
    </row>
    <row r="128" spans="2:65" s="1" customFormat="1" ht="31.5" customHeight="1" x14ac:dyDescent="0.3">
      <c r="B128" s="35"/>
      <c r="C128" s="185" t="s">
        <v>310</v>
      </c>
      <c r="D128" s="185" t="s">
        <v>216</v>
      </c>
      <c r="E128" s="186" t="s">
        <v>1337</v>
      </c>
      <c r="F128" s="187" t="s">
        <v>1338</v>
      </c>
      <c r="G128" s="188" t="s">
        <v>306</v>
      </c>
      <c r="H128" s="189">
        <v>0.32400000000000001</v>
      </c>
      <c r="I128" s="190"/>
      <c r="J128" s="191">
        <f>ROUND(I128*H128,2)</f>
        <v>0</v>
      </c>
      <c r="K128" s="187" t="s">
        <v>219</v>
      </c>
      <c r="L128" s="55"/>
      <c r="M128" s="192" t="s">
        <v>20</v>
      </c>
      <c r="N128" s="193" t="s">
        <v>44</v>
      </c>
      <c r="O128" s="36"/>
      <c r="P128" s="194">
        <f>O128*H128</f>
        <v>0</v>
      </c>
      <c r="Q128" s="194">
        <v>0</v>
      </c>
      <c r="R128" s="194">
        <f>Q128*H128</f>
        <v>0</v>
      </c>
      <c r="S128" s="194">
        <v>0</v>
      </c>
      <c r="T128" s="195">
        <f>S128*H128</f>
        <v>0</v>
      </c>
      <c r="AR128" s="18" t="s">
        <v>303</v>
      </c>
      <c r="AT128" s="18" t="s">
        <v>216</v>
      </c>
      <c r="AU128" s="18" t="s">
        <v>81</v>
      </c>
      <c r="AY128" s="18" t="s">
        <v>214</v>
      </c>
      <c r="BE128" s="196">
        <f>IF(N128="základní",J128,0)</f>
        <v>0</v>
      </c>
      <c r="BF128" s="196">
        <f>IF(N128="snížená",J128,0)</f>
        <v>0</v>
      </c>
      <c r="BG128" s="196">
        <f>IF(N128="zákl. přenesená",J128,0)</f>
        <v>0</v>
      </c>
      <c r="BH128" s="196">
        <f>IF(N128="sníž. přenesená",J128,0)</f>
        <v>0</v>
      </c>
      <c r="BI128" s="196">
        <f>IF(N128="nulová",J128,0)</f>
        <v>0</v>
      </c>
      <c r="BJ128" s="18" t="s">
        <v>22</v>
      </c>
      <c r="BK128" s="196">
        <f>ROUND(I128*H128,2)</f>
        <v>0</v>
      </c>
      <c r="BL128" s="18" t="s">
        <v>303</v>
      </c>
      <c r="BM128" s="18" t="s">
        <v>1339</v>
      </c>
    </row>
    <row r="129" spans="2:65" s="1" customFormat="1" ht="24" x14ac:dyDescent="0.3">
      <c r="B129" s="35"/>
      <c r="C129" s="57"/>
      <c r="D129" s="197" t="s">
        <v>222</v>
      </c>
      <c r="E129" s="57"/>
      <c r="F129" s="198" t="s">
        <v>1338</v>
      </c>
      <c r="G129" s="57"/>
      <c r="H129" s="57"/>
      <c r="I129" s="155"/>
      <c r="J129" s="57"/>
      <c r="K129" s="57"/>
      <c r="L129" s="55"/>
      <c r="M129" s="72"/>
      <c r="N129" s="36"/>
      <c r="O129" s="36"/>
      <c r="P129" s="36"/>
      <c r="Q129" s="36"/>
      <c r="R129" s="36"/>
      <c r="S129" s="36"/>
      <c r="T129" s="73"/>
      <c r="AT129" s="18" t="s">
        <v>222</v>
      </c>
      <c r="AU129" s="18" t="s">
        <v>81</v>
      </c>
    </row>
    <row r="130" spans="2:65" s="10" customFormat="1" ht="29.85" customHeight="1" x14ac:dyDescent="0.35">
      <c r="B130" s="168"/>
      <c r="C130" s="169"/>
      <c r="D130" s="182" t="s">
        <v>72</v>
      </c>
      <c r="E130" s="183" t="s">
        <v>1340</v>
      </c>
      <c r="F130" s="183" t="s">
        <v>1341</v>
      </c>
      <c r="G130" s="169"/>
      <c r="H130" s="169"/>
      <c r="I130" s="172"/>
      <c r="J130" s="184">
        <f>BK130</f>
        <v>0</v>
      </c>
      <c r="K130" s="169"/>
      <c r="L130" s="174"/>
      <c r="M130" s="175"/>
      <c r="N130" s="176"/>
      <c r="O130" s="176"/>
      <c r="P130" s="177">
        <f>SUM(P131:P164)</f>
        <v>0</v>
      </c>
      <c r="Q130" s="176"/>
      <c r="R130" s="177">
        <f>SUM(R131:R164)</f>
        <v>0.2041</v>
      </c>
      <c r="S130" s="176"/>
      <c r="T130" s="178">
        <f>SUM(T131:T164)</f>
        <v>0</v>
      </c>
      <c r="AR130" s="179" t="s">
        <v>81</v>
      </c>
      <c r="AT130" s="180" t="s">
        <v>72</v>
      </c>
      <c r="AU130" s="180" t="s">
        <v>22</v>
      </c>
      <c r="AY130" s="179" t="s">
        <v>214</v>
      </c>
      <c r="BK130" s="181">
        <f>SUM(BK131:BK164)</f>
        <v>0</v>
      </c>
    </row>
    <row r="131" spans="2:65" s="1" customFormat="1" ht="22.5" customHeight="1" x14ac:dyDescent="0.3">
      <c r="B131" s="35"/>
      <c r="C131" s="185" t="s">
        <v>318</v>
      </c>
      <c r="D131" s="185" t="s">
        <v>216</v>
      </c>
      <c r="E131" s="186" t="s">
        <v>1342</v>
      </c>
      <c r="F131" s="187" t="s">
        <v>1343</v>
      </c>
      <c r="G131" s="188" t="s">
        <v>150</v>
      </c>
      <c r="H131" s="189">
        <v>71</v>
      </c>
      <c r="I131" s="190"/>
      <c r="J131" s="191">
        <f>ROUND(I131*H131,2)</f>
        <v>0</v>
      </c>
      <c r="K131" s="187" t="s">
        <v>1344</v>
      </c>
      <c r="L131" s="55"/>
      <c r="M131" s="192" t="s">
        <v>20</v>
      </c>
      <c r="N131" s="193" t="s">
        <v>44</v>
      </c>
      <c r="O131" s="36"/>
      <c r="P131" s="194">
        <f>O131*H131</f>
        <v>0</v>
      </c>
      <c r="Q131" s="194">
        <v>6.6E-4</v>
      </c>
      <c r="R131" s="194">
        <f>Q131*H131</f>
        <v>4.6859999999999999E-2</v>
      </c>
      <c r="S131" s="194">
        <v>0</v>
      </c>
      <c r="T131" s="195">
        <f>S131*H131</f>
        <v>0</v>
      </c>
      <c r="AR131" s="18" t="s">
        <v>303</v>
      </c>
      <c r="AT131" s="18" t="s">
        <v>216</v>
      </c>
      <c r="AU131" s="18" t="s">
        <v>81</v>
      </c>
      <c r="AY131" s="18" t="s">
        <v>214</v>
      </c>
      <c r="BE131" s="196">
        <f>IF(N131="základní",J131,0)</f>
        <v>0</v>
      </c>
      <c r="BF131" s="196">
        <f>IF(N131="snížená",J131,0)</f>
        <v>0</v>
      </c>
      <c r="BG131" s="196">
        <f>IF(N131="zákl. přenesená",J131,0)</f>
        <v>0</v>
      </c>
      <c r="BH131" s="196">
        <f>IF(N131="sníž. přenesená",J131,0)</f>
        <v>0</v>
      </c>
      <c r="BI131" s="196">
        <f>IF(N131="nulová",J131,0)</f>
        <v>0</v>
      </c>
      <c r="BJ131" s="18" t="s">
        <v>22</v>
      </c>
      <c r="BK131" s="196">
        <f>ROUND(I131*H131,2)</f>
        <v>0</v>
      </c>
      <c r="BL131" s="18" t="s">
        <v>303</v>
      </c>
      <c r="BM131" s="18" t="s">
        <v>1345</v>
      </c>
    </row>
    <row r="132" spans="2:65" s="1" customFormat="1" x14ac:dyDescent="0.3">
      <c r="B132" s="35"/>
      <c r="C132" s="57"/>
      <c r="D132" s="223" t="s">
        <v>222</v>
      </c>
      <c r="E132" s="57"/>
      <c r="F132" s="260" t="s">
        <v>1343</v>
      </c>
      <c r="G132" s="57"/>
      <c r="H132" s="57"/>
      <c r="I132" s="155"/>
      <c r="J132" s="57"/>
      <c r="K132" s="57"/>
      <c r="L132" s="55"/>
      <c r="M132" s="72"/>
      <c r="N132" s="36"/>
      <c r="O132" s="36"/>
      <c r="P132" s="36"/>
      <c r="Q132" s="36"/>
      <c r="R132" s="36"/>
      <c r="S132" s="36"/>
      <c r="T132" s="73"/>
      <c r="AT132" s="18" t="s">
        <v>222</v>
      </c>
      <c r="AU132" s="18" t="s">
        <v>81</v>
      </c>
    </row>
    <row r="133" spans="2:65" s="1" customFormat="1" ht="22.5" customHeight="1" x14ac:dyDescent="0.3">
      <c r="B133" s="35"/>
      <c r="C133" s="185" t="s">
        <v>324</v>
      </c>
      <c r="D133" s="185" t="s">
        <v>216</v>
      </c>
      <c r="E133" s="186" t="s">
        <v>1346</v>
      </c>
      <c r="F133" s="187" t="s">
        <v>1347</v>
      </c>
      <c r="G133" s="188" t="s">
        <v>150</v>
      </c>
      <c r="H133" s="189">
        <v>90</v>
      </c>
      <c r="I133" s="190"/>
      <c r="J133" s="191">
        <f>ROUND(I133*H133,2)</f>
        <v>0</v>
      </c>
      <c r="K133" s="187" t="s">
        <v>1344</v>
      </c>
      <c r="L133" s="55"/>
      <c r="M133" s="192" t="s">
        <v>20</v>
      </c>
      <c r="N133" s="193" t="s">
        <v>44</v>
      </c>
      <c r="O133" s="36"/>
      <c r="P133" s="194">
        <f>O133*H133</f>
        <v>0</v>
      </c>
      <c r="Q133" s="194">
        <v>9.1E-4</v>
      </c>
      <c r="R133" s="194">
        <f>Q133*H133</f>
        <v>8.1900000000000001E-2</v>
      </c>
      <c r="S133" s="194">
        <v>0</v>
      </c>
      <c r="T133" s="195">
        <f>S133*H133</f>
        <v>0</v>
      </c>
      <c r="AR133" s="18" t="s">
        <v>303</v>
      </c>
      <c r="AT133" s="18" t="s">
        <v>216</v>
      </c>
      <c r="AU133" s="18" t="s">
        <v>81</v>
      </c>
      <c r="AY133" s="18" t="s">
        <v>214</v>
      </c>
      <c r="BE133" s="196">
        <f>IF(N133="základní",J133,0)</f>
        <v>0</v>
      </c>
      <c r="BF133" s="196">
        <f>IF(N133="snížená",J133,0)</f>
        <v>0</v>
      </c>
      <c r="BG133" s="196">
        <f>IF(N133="zákl. přenesená",J133,0)</f>
        <v>0</v>
      </c>
      <c r="BH133" s="196">
        <f>IF(N133="sníž. přenesená",J133,0)</f>
        <v>0</v>
      </c>
      <c r="BI133" s="196">
        <f>IF(N133="nulová",J133,0)</f>
        <v>0</v>
      </c>
      <c r="BJ133" s="18" t="s">
        <v>22</v>
      </c>
      <c r="BK133" s="196">
        <f>ROUND(I133*H133,2)</f>
        <v>0</v>
      </c>
      <c r="BL133" s="18" t="s">
        <v>303</v>
      </c>
      <c r="BM133" s="18" t="s">
        <v>1348</v>
      </c>
    </row>
    <row r="134" spans="2:65" s="1" customFormat="1" x14ac:dyDescent="0.3">
      <c r="B134" s="35"/>
      <c r="C134" s="57"/>
      <c r="D134" s="223" t="s">
        <v>222</v>
      </c>
      <c r="E134" s="57"/>
      <c r="F134" s="260" t="s">
        <v>1347</v>
      </c>
      <c r="G134" s="57"/>
      <c r="H134" s="57"/>
      <c r="I134" s="155"/>
      <c r="J134" s="57"/>
      <c r="K134" s="57"/>
      <c r="L134" s="55"/>
      <c r="M134" s="72"/>
      <c r="N134" s="36"/>
      <c r="O134" s="36"/>
      <c r="P134" s="36"/>
      <c r="Q134" s="36"/>
      <c r="R134" s="36"/>
      <c r="S134" s="36"/>
      <c r="T134" s="73"/>
      <c r="AT134" s="18" t="s">
        <v>222</v>
      </c>
      <c r="AU134" s="18" t="s">
        <v>81</v>
      </c>
    </row>
    <row r="135" spans="2:65" s="1" customFormat="1" ht="22.5" customHeight="1" x14ac:dyDescent="0.3">
      <c r="B135" s="35"/>
      <c r="C135" s="185" t="s">
        <v>330</v>
      </c>
      <c r="D135" s="185" t="s">
        <v>216</v>
      </c>
      <c r="E135" s="186" t="s">
        <v>1349</v>
      </c>
      <c r="F135" s="187" t="s">
        <v>1350</v>
      </c>
      <c r="G135" s="188" t="s">
        <v>150</v>
      </c>
      <c r="H135" s="189">
        <v>23</v>
      </c>
      <c r="I135" s="190"/>
      <c r="J135" s="191">
        <f>ROUND(I135*H135,2)</f>
        <v>0</v>
      </c>
      <c r="K135" s="187" t="s">
        <v>1344</v>
      </c>
      <c r="L135" s="55"/>
      <c r="M135" s="192" t="s">
        <v>20</v>
      </c>
      <c r="N135" s="193" t="s">
        <v>44</v>
      </c>
      <c r="O135" s="36"/>
      <c r="P135" s="194">
        <f>O135*H135</f>
        <v>0</v>
      </c>
      <c r="Q135" s="194">
        <v>1.1900000000000001E-3</v>
      </c>
      <c r="R135" s="194">
        <f>Q135*H135</f>
        <v>2.7370000000000002E-2</v>
      </c>
      <c r="S135" s="194">
        <v>0</v>
      </c>
      <c r="T135" s="195">
        <f>S135*H135</f>
        <v>0</v>
      </c>
      <c r="AR135" s="18" t="s">
        <v>303</v>
      </c>
      <c r="AT135" s="18" t="s">
        <v>216</v>
      </c>
      <c r="AU135" s="18" t="s">
        <v>81</v>
      </c>
      <c r="AY135" s="18" t="s">
        <v>214</v>
      </c>
      <c r="BE135" s="196">
        <f>IF(N135="základní",J135,0)</f>
        <v>0</v>
      </c>
      <c r="BF135" s="196">
        <f>IF(N135="snížená",J135,0)</f>
        <v>0</v>
      </c>
      <c r="BG135" s="196">
        <f>IF(N135="zákl. přenesená",J135,0)</f>
        <v>0</v>
      </c>
      <c r="BH135" s="196">
        <f>IF(N135="sníž. přenesená",J135,0)</f>
        <v>0</v>
      </c>
      <c r="BI135" s="196">
        <f>IF(N135="nulová",J135,0)</f>
        <v>0</v>
      </c>
      <c r="BJ135" s="18" t="s">
        <v>22</v>
      </c>
      <c r="BK135" s="196">
        <f>ROUND(I135*H135,2)</f>
        <v>0</v>
      </c>
      <c r="BL135" s="18" t="s">
        <v>303</v>
      </c>
      <c r="BM135" s="18" t="s">
        <v>1351</v>
      </c>
    </row>
    <row r="136" spans="2:65" s="1" customFormat="1" x14ac:dyDescent="0.3">
      <c r="B136" s="35"/>
      <c r="C136" s="57"/>
      <c r="D136" s="223" t="s">
        <v>222</v>
      </c>
      <c r="E136" s="57"/>
      <c r="F136" s="260" t="s">
        <v>1350</v>
      </c>
      <c r="G136" s="57"/>
      <c r="H136" s="57"/>
      <c r="I136" s="155"/>
      <c r="J136" s="57"/>
      <c r="K136" s="57"/>
      <c r="L136" s="55"/>
      <c r="M136" s="72"/>
      <c r="N136" s="36"/>
      <c r="O136" s="36"/>
      <c r="P136" s="36"/>
      <c r="Q136" s="36"/>
      <c r="R136" s="36"/>
      <c r="S136" s="36"/>
      <c r="T136" s="73"/>
      <c r="AT136" s="18" t="s">
        <v>222</v>
      </c>
      <c r="AU136" s="18" t="s">
        <v>81</v>
      </c>
    </row>
    <row r="137" spans="2:65" s="1" customFormat="1" ht="22.5" customHeight="1" x14ac:dyDescent="0.3">
      <c r="B137" s="35"/>
      <c r="C137" s="185" t="s">
        <v>390</v>
      </c>
      <c r="D137" s="185" t="s">
        <v>216</v>
      </c>
      <c r="E137" s="186" t="s">
        <v>1352</v>
      </c>
      <c r="F137" s="187" t="s">
        <v>1353</v>
      </c>
      <c r="G137" s="188" t="s">
        <v>236</v>
      </c>
      <c r="H137" s="189">
        <v>7</v>
      </c>
      <c r="I137" s="190"/>
      <c r="J137" s="191">
        <f>ROUND(I137*H137,2)</f>
        <v>0</v>
      </c>
      <c r="K137" s="187" t="s">
        <v>20</v>
      </c>
      <c r="L137" s="55"/>
      <c r="M137" s="192" t="s">
        <v>20</v>
      </c>
      <c r="N137" s="193" t="s">
        <v>44</v>
      </c>
      <c r="O137" s="36"/>
      <c r="P137" s="194">
        <f>O137*H137</f>
        <v>0</v>
      </c>
      <c r="Q137" s="194">
        <v>5.0000000000000002E-5</v>
      </c>
      <c r="R137" s="194">
        <f>Q137*H137</f>
        <v>3.5E-4</v>
      </c>
      <c r="S137" s="194">
        <v>0</v>
      </c>
      <c r="T137" s="195">
        <f>S137*H137</f>
        <v>0</v>
      </c>
      <c r="AR137" s="18" t="s">
        <v>303</v>
      </c>
      <c r="AT137" s="18" t="s">
        <v>216</v>
      </c>
      <c r="AU137" s="18" t="s">
        <v>81</v>
      </c>
      <c r="AY137" s="18" t="s">
        <v>214</v>
      </c>
      <c r="BE137" s="196">
        <f>IF(N137="základní",J137,0)</f>
        <v>0</v>
      </c>
      <c r="BF137" s="196">
        <f>IF(N137="snížená",J137,0)</f>
        <v>0</v>
      </c>
      <c r="BG137" s="196">
        <f>IF(N137="zákl. přenesená",J137,0)</f>
        <v>0</v>
      </c>
      <c r="BH137" s="196">
        <f>IF(N137="sníž. přenesená",J137,0)</f>
        <v>0</v>
      </c>
      <c r="BI137" s="196">
        <f>IF(N137="nulová",J137,0)</f>
        <v>0</v>
      </c>
      <c r="BJ137" s="18" t="s">
        <v>22</v>
      </c>
      <c r="BK137" s="196">
        <f>ROUND(I137*H137,2)</f>
        <v>0</v>
      </c>
      <c r="BL137" s="18" t="s">
        <v>303</v>
      </c>
      <c r="BM137" s="18" t="s">
        <v>1354</v>
      </c>
    </row>
    <row r="138" spans="2:65" s="1" customFormat="1" x14ac:dyDescent="0.3">
      <c r="B138" s="35"/>
      <c r="C138" s="57"/>
      <c r="D138" s="223" t="s">
        <v>222</v>
      </c>
      <c r="E138" s="57"/>
      <c r="F138" s="260" t="s">
        <v>1353</v>
      </c>
      <c r="G138" s="57"/>
      <c r="H138" s="57"/>
      <c r="I138" s="155"/>
      <c r="J138" s="57"/>
      <c r="K138" s="57"/>
      <c r="L138" s="55"/>
      <c r="M138" s="72"/>
      <c r="N138" s="36"/>
      <c r="O138" s="36"/>
      <c r="P138" s="36"/>
      <c r="Q138" s="36"/>
      <c r="R138" s="36"/>
      <c r="S138" s="36"/>
      <c r="T138" s="73"/>
      <c r="AT138" s="18" t="s">
        <v>222</v>
      </c>
      <c r="AU138" s="18" t="s">
        <v>81</v>
      </c>
    </row>
    <row r="139" spans="2:65" s="1" customFormat="1" ht="44.25" customHeight="1" x14ac:dyDescent="0.3">
      <c r="B139" s="35"/>
      <c r="C139" s="185" t="s">
        <v>7</v>
      </c>
      <c r="D139" s="185" t="s">
        <v>216</v>
      </c>
      <c r="E139" s="186" t="s">
        <v>1355</v>
      </c>
      <c r="F139" s="187" t="s">
        <v>1356</v>
      </c>
      <c r="G139" s="188" t="s">
        <v>150</v>
      </c>
      <c r="H139" s="189">
        <v>161</v>
      </c>
      <c r="I139" s="190"/>
      <c r="J139" s="191">
        <f>ROUND(I139*H139,2)</f>
        <v>0</v>
      </c>
      <c r="K139" s="187" t="s">
        <v>219</v>
      </c>
      <c r="L139" s="55"/>
      <c r="M139" s="192" t="s">
        <v>20</v>
      </c>
      <c r="N139" s="193" t="s">
        <v>44</v>
      </c>
      <c r="O139" s="36"/>
      <c r="P139" s="194">
        <f>O139*H139</f>
        <v>0</v>
      </c>
      <c r="Q139" s="194">
        <v>3.0000000000000001E-5</v>
      </c>
      <c r="R139" s="194">
        <f>Q139*H139</f>
        <v>4.8300000000000001E-3</v>
      </c>
      <c r="S139" s="194">
        <v>0</v>
      </c>
      <c r="T139" s="195">
        <f>S139*H139</f>
        <v>0</v>
      </c>
      <c r="AR139" s="18" t="s">
        <v>303</v>
      </c>
      <c r="AT139" s="18" t="s">
        <v>216</v>
      </c>
      <c r="AU139" s="18" t="s">
        <v>81</v>
      </c>
      <c r="AY139" s="18" t="s">
        <v>214</v>
      </c>
      <c r="BE139" s="196">
        <f>IF(N139="základní",J139,0)</f>
        <v>0</v>
      </c>
      <c r="BF139" s="196">
        <f>IF(N139="snížená",J139,0)</f>
        <v>0</v>
      </c>
      <c r="BG139" s="196">
        <f>IF(N139="zákl. přenesená",J139,0)</f>
        <v>0</v>
      </c>
      <c r="BH139" s="196">
        <f>IF(N139="sníž. přenesená",J139,0)</f>
        <v>0</v>
      </c>
      <c r="BI139" s="196">
        <f>IF(N139="nulová",J139,0)</f>
        <v>0</v>
      </c>
      <c r="BJ139" s="18" t="s">
        <v>22</v>
      </c>
      <c r="BK139" s="196">
        <f>ROUND(I139*H139,2)</f>
        <v>0</v>
      </c>
      <c r="BL139" s="18" t="s">
        <v>303</v>
      </c>
      <c r="BM139" s="18" t="s">
        <v>1357</v>
      </c>
    </row>
    <row r="140" spans="2:65" s="1" customFormat="1" ht="36" x14ac:dyDescent="0.3">
      <c r="B140" s="35"/>
      <c r="C140" s="57"/>
      <c r="D140" s="223" t="s">
        <v>222</v>
      </c>
      <c r="E140" s="57"/>
      <c r="F140" s="260" t="s">
        <v>1356</v>
      </c>
      <c r="G140" s="57"/>
      <c r="H140" s="57"/>
      <c r="I140" s="155"/>
      <c r="J140" s="57"/>
      <c r="K140" s="57"/>
      <c r="L140" s="55"/>
      <c r="M140" s="72"/>
      <c r="N140" s="36"/>
      <c r="O140" s="36"/>
      <c r="P140" s="36"/>
      <c r="Q140" s="36"/>
      <c r="R140" s="36"/>
      <c r="S140" s="36"/>
      <c r="T140" s="73"/>
      <c r="AT140" s="18" t="s">
        <v>222</v>
      </c>
      <c r="AU140" s="18" t="s">
        <v>81</v>
      </c>
    </row>
    <row r="141" spans="2:65" s="1" customFormat="1" ht="44.25" customHeight="1" x14ac:dyDescent="0.3">
      <c r="B141" s="35"/>
      <c r="C141" s="185" t="s">
        <v>341</v>
      </c>
      <c r="D141" s="185" t="s">
        <v>216</v>
      </c>
      <c r="E141" s="186" t="s">
        <v>1358</v>
      </c>
      <c r="F141" s="187" t="s">
        <v>1359</v>
      </c>
      <c r="G141" s="188" t="s">
        <v>150</v>
      </c>
      <c r="H141" s="189">
        <v>23</v>
      </c>
      <c r="I141" s="190"/>
      <c r="J141" s="191">
        <f>ROUND(I141*H141,2)</f>
        <v>0</v>
      </c>
      <c r="K141" s="187" t="s">
        <v>219</v>
      </c>
      <c r="L141" s="55"/>
      <c r="M141" s="192" t="s">
        <v>20</v>
      </c>
      <c r="N141" s="193" t="s">
        <v>44</v>
      </c>
      <c r="O141" s="36"/>
      <c r="P141" s="194">
        <f>O141*H141</f>
        <v>0</v>
      </c>
      <c r="Q141" s="194">
        <v>4.0000000000000003E-5</v>
      </c>
      <c r="R141" s="194">
        <f>Q141*H141</f>
        <v>9.2000000000000003E-4</v>
      </c>
      <c r="S141" s="194">
        <v>0</v>
      </c>
      <c r="T141" s="195">
        <f>S141*H141</f>
        <v>0</v>
      </c>
      <c r="AR141" s="18" t="s">
        <v>303</v>
      </c>
      <c r="AT141" s="18" t="s">
        <v>216</v>
      </c>
      <c r="AU141" s="18" t="s">
        <v>81</v>
      </c>
      <c r="AY141" s="18" t="s">
        <v>214</v>
      </c>
      <c r="BE141" s="196">
        <f>IF(N141="základní",J141,0)</f>
        <v>0</v>
      </c>
      <c r="BF141" s="196">
        <f>IF(N141="snížená",J141,0)</f>
        <v>0</v>
      </c>
      <c r="BG141" s="196">
        <f>IF(N141="zákl. přenesená",J141,0)</f>
        <v>0</v>
      </c>
      <c r="BH141" s="196">
        <f>IF(N141="sníž. přenesená",J141,0)</f>
        <v>0</v>
      </c>
      <c r="BI141" s="196">
        <f>IF(N141="nulová",J141,0)</f>
        <v>0</v>
      </c>
      <c r="BJ141" s="18" t="s">
        <v>22</v>
      </c>
      <c r="BK141" s="196">
        <f>ROUND(I141*H141,2)</f>
        <v>0</v>
      </c>
      <c r="BL141" s="18" t="s">
        <v>303</v>
      </c>
      <c r="BM141" s="18" t="s">
        <v>1360</v>
      </c>
    </row>
    <row r="142" spans="2:65" s="1" customFormat="1" ht="36" x14ac:dyDescent="0.3">
      <c r="B142" s="35"/>
      <c r="C142" s="57"/>
      <c r="D142" s="223" t="s">
        <v>222</v>
      </c>
      <c r="E142" s="57"/>
      <c r="F142" s="260" t="s">
        <v>1359</v>
      </c>
      <c r="G142" s="57"/>
      <c r="H142" s="57"/>
      <c r="I142" s="155"/>
      <c r="J142" s="57"/>
      <c r="K142" s="57"/>
      <c r="L142" s="55"/>
      <c r="M142" s="72"/>
      <c r="N142" s="36"/>
      <c r="O142" s="36"/>
      <c r="P142" s="36"/>
      <c r="Q142" s="36"/>
      <c r="R142" s="36"/>
      <c r="S142" s="36"/>
      <c r="T142" s="73"/>
      <c r="AT142" s="18" t="s">
        <v>222</v>
      </c>
      <c r="AU142" s="18" t="s">
        <v>81</v>
      </c>
    </row>
    <row r="143" spans="2:65" s="1" customFormat="1" ht="22.5" customHeight="1" x14ac:dyDescent="0.3">
      <c r="B143" s="35"/>
      <c r="C143" s="185" t="s">
        <v>350</v>
      </c>
      <c r="D143" s="185" t="s">
        <v>216</v>
      </c>
      <c r="E143" s="186" t="s">
        <v>1361</v>
      </c>
      <c r="F143" s="187" t="s">
        <v>1362</v>
      </c>
      <c r="G143" s="188" t="s">
        <v>236</v>
      </c>
      <c r="H143" s="189">
        <v>50</v>
      </c>
      <c r="I143" s="190"/>
      <c r="J143" s="191">
        <f>ROUND(I143*H143,2)</f>
        <v>0</v>
      </c>
      <c r="K143" s="187" t="s">
        <v>219</v>
      </c>
      <c r="L143" s="55"/>
      <c r="M143" s="192" t="s">
        <v>20</v>
      </c>
      <c r="N143" s="193" t="s">
        <v>44</v>
      </c>
      <c r="O143" s="36"/>
      <c r="P143" s="194">
        <f>O143*H143</f>
        <v>0</v>
      </c>
      <c r="Q143" s="194">
        <v>0</v>
      </c>
      <c r="R143" s="194">
        <f>Q143*H143</f>
        <v>0</v>
      </c>
      <c r="S143" s="194">
        <v>0</v>
      </c>
      <c r="T143" s="195">
        <f>S143*H143</f>
        <v>0</v>
      </c>
      <c r="AR143" s="18" t="s">
        <v>303</v>
      </c>
      <c r="AT143" s="18" t="s">
        <v>216</v>
      </c>
      <c r="AU143" s="18" t="s">
        <v>81</v>
      </c>
      <c r="AY143" s="18" t="s">
        <v>214</v>
      </c>
      <c r="BE143" s="196">
        <f>IF(N143="základní",J143,0)</f>
        <v>0</v>
      </c>
      <c r="BF143" s="196">
        <f>IF(N143="snížená",J143,0)</f>
        <v>0</v>
      </c>
      <c r="BG143" s="196">
        <f>IF(N143="zákl. přenesená",J143,0)</f>
        <v>0</v>
      </c>
      <c r="BH143" s="196">
        <f>IF(N143="sníž. přenesená",J143,0)</f>
        <v>0</v>
      </c>
      <c r="BI143" s="196">
        <f>IF(N143="nulová",J143,0)</f>
        <v>0</v>
      </c>
      <c r="BJ143" s="18" t="s">
        <v>22</v>
      </c>
      <c r="BK143" s="196">
        <f>ROUND(I143*H143,2)</f>
        <v>0</v>
      </c>
      <c r="BL143" s="18" t="s">
        <v>303</v>
      </c>
      <c r="BM143" s="18" t="s">
        <v>1363</v>
      </c>
    </row>
    <row r="144" spans="2:65" s="1" customFormat="1" x14ac:dyDescent="0.3">
      <c r="B144" s="35"/>
      <c r="C144" s="57"/>
      <c r="D144" s="223" t="s">
        <v>222</v>
      </c>
      <c r="E144" s="57"/>
      <c r="F144" s="260" t="s">
        <v>1362</v>
      </c>
      <c r="G144" s="57"/>
      <c r="H144" s="57"/>
      <c r="I144" s="155"/>
      <c r="J144" s="57"/>
      <c r="K144" s="57"/>
      <c r="L144" s="55"/>
      <c r="M144" s="72"/>
      <c r="N144" s="36"/>
      <c r="O144" s="36"/>
      <c r="P144" s="36"/>
      <c r="Q144" s="36"/>
      <c r="R144" s="36"/>
      <c r="S144" s="36"/>
      <c r="T144" s="73"/>
      <c r="AT144" s="18" t="s">
        <v>222</v>
      </c>
      <c r="AU144" s="18" t="s">
        <v>81</v>
      </c>
    </row>
    <row r="145" spans="2:65" s="1" customFormat="1" ht="31.5" customHeight="1" x14ac:dyDescent="0.3">
      <c r="B145" s="35"/>
      <c r="C145" s="185" t="s">
        <v>688</v>
      </c>
      <c r="D145" s="185" t="s">
        <v>216</v>
      </c>
      <c r="E145" s="186" t="s">
        <v>1364</v>
      </c>
      <c r="F145" s="187" t="s">
        <v>1365</v>
      </c>
      <c r="G145" s="188" t="s">
        <v>236</v>
      </c>
      <c r="H145" s="189">
        <v>2</v>
      </c>
      <c r="I145" s="190"/>
      <c r="J145" s="191">
        <f>ROUND(I145*H145,2)</f>
        <v>0</v>
      </c>
      <c r="K145" s="187" t="s">
        <v>219</v>
      </c>
      <c r="L145" s="55"/>
      <c r="M145" s="192" t="s">
        <v>20</v>
      </c>
      <c r="N145" s="193" t="s">
        <v>44</v>
      </c>
      <c r="O145" s="36"/>
      <c r="P145" s="194">
        <f>O145*H145</f>
        <v>0</v>
      </c>
      <c r="Q145" s="194">
        <v>0</v>
      </c>
      <c r="R145" s="194">
        <f>Q145*H145</f>
        <v>0</v>
      </c>
      <c r="S145" s="194">
        <v>0</v>
      </c>
      <c r="T145" s="195">
        <f>S145*H145</f>
        <v>0</v>
      </c>
      <c r="AR145" s="18" t="s">
        <v>303</v>
      </c>
      <c r="AT145" s="18" t="s">
        <v>216</v>
      </c>
      <c r="AU145" s="18" t="s">
        <v>81</v>
      </c>
      <c r="AY145" s="18" t="s">
        <v>214</v>
      </c>
      <c r="BE145" s="196">
        <f>IF(N145="základní",J145,0)</f>
        <v>0</v>
      </c>
      <c r="BF145" s="196">
        <f>IF(N145="snížená",J145,0)</f>
        <v>0</v>
      </c>
      <c r="BG145" s="196">
        <f>IF(N145="zákl. přenesená",J145,0)</f>
        <v>0</v>
      </c>
      <c r="BH145" s="196">
        <f>IF(N145="sníž. přenesená",J145,0)</f>
        <v>0</v>
      </c>
      <c r="BI145" s="196">
        <f>IF(N145="nulová",J145,0)</f>
        <v>0</v>
      </c>
      <c r="BJ145" s="18" t="s">
        <v>22</v>
      </c>
      <c r="BK145" s="196">
        <f>ROUND(I145*H145,2)</f>
        <v>0</v>
      </c>
      <c r="BL145" s="18" t="s">
        <v>303</v>
      </c>
      <c r="BM145" s="18" t="s">
        <v>1366</v>
      </c>
    </row>
    <row r="146" spans="2:65" s="1" customFormat="1" ht="24" x14ac:dyDescent="0.3">
      <c r="B146" s="35"/>
      <c r="C146" s="57"/>
      <c r="D146" s="223" t="s">
        <v>222</v>
      </c>
      <c r="E146" s="57"/>
      <c r="F146" s="260" t="s">
        <v>1365</v>
      </c>
      <c r="G146" s="57"/>
      <c r="H146" s="57"/>
      <c r="I146" s="155"/>
      <c r="J146" s="57"/>
      <c r="K146" s="57"/>
      <c r="L146" s="55"/>
      <c r="M146" s="72"/>
      <c r="N146" s="36"/>
      <c r="O146" s="36"/>
      <c r="P146" s="36"/>
      <c r="Q146" s="36"/>
      <c r="R146" s="36"/>
      <c r="S146" s="36"/>
      <c r="T146" s="73"/>
      <c r="AT146" s="18" t="s">
        <v>222</v>
      </c>
      <c r="AU146" s="18" t="s">
        <v>81</v>
      </c>
    </row>
    <row r="147" spans="2:65" s="1" customFormat="1" ht="22.5" customHeight="1" x14ac:dyDescent="0.3">
      <c r="B147" s="35"/>
      <c r="C147" s="185" t="s">
        <v>376</v>
      </c>
      <c r="D147" s="185" t="s">
        <v>216</v>
      </c>
      <c r="E147" s="186" t="s">
        <v>1367</v>
      </c>
      <c r="F147" s="187" t="s">
        <v>1368</v>
      </c>
      <c r="G147" s="188" t="s">
        <v>236</v>
      </c>
      <c r="H147" s="189">
        <v>3</v>
      </c>
      <c r="I147" s="190"/>
      <c r="J147" s="191">
        <f>ROUND(I147*H147,2)</f>
        <v>0</v>
      </c>
      <c r="K147" s="187" t="s">
        <v>219</v>
      </c>
      <c r="L147" s="55"/>
      <c r="M147" s="192" t="s">
        <v>20</v>
      </c>
      <c r="N147" s="193" t="s">
        <v>44</v>
      </c>
      <c r="O147" s="36"/>
      <c r="P147" s="194">
        <f>O147*H147</f>
        <v>0</v>
      </c>
      <c r="Q147" s="194">
        <v>2.2000000000000001E-4</v>
      </c>
      <c r="R147" s="194">
        <f>Q147*H147</f>
        <v>6.6E-4</v>
      </c>
      <c r="S147" s="194">
        <v>0</v>
      </c>
      <c r="T147" s="195">
        <f>S147*H147</f>
        <v>0</v>
      </c>
      <c r="AR147" s="18" t="s">
        <v>303</v>
      </c>
      <c r="AT147" s="18" t="s">
        <v>216</v>
      </c>
      <c r="AU147" s="18" t="s">
        <v>81</v>
      </c>
      <c r="AY147" s="18" t="s">
        <v>214</v>
      </c>
      <c r="BE147" s="196">
        <f>IF(N147="základní",J147,0)</f>
        <v>0</v>
      </c>
      <c r="BF147" s="196">
        <f>IF(N147="snížená",J147,0)</f>
        <v>0</v>
      </c>
      <c r="BG147" s="196">
        <f>IF(N147="zákl. přenesená",J147,0)</f>
        <v>0</v>
      </c>
      <c r="BH147" s="196">
        <f>IF(N147="sníž. přenesená",J147,0)</f>
        <v>0</v>
      </c>
      <c r="BI147" s="196">
        <f>IF(N147="nulová",J147,0)</f>
        <v>0</v>
      </c>
      <c r="BJ147" s="18" t="s">
        <v>22</v>
      </c>
      <c r="BK147" s="196">
        <f>ROUND(I147*H147,2)</f>
        <v>0</v>
      </c>
      <c r="BL147" s="18" t="s">
        <v>303</v>
      </c>
      <c r="BM147" s="18" t="s">
        <v>1369</v>
      </c>
    </row>
    <row r="148" spans="2:65" s="1" customFormat="1" x14ac:dyDescent="0.3">
      <c r="B148" s="35"/>
      <c r="C148" s="57"/>
      <c r="D148" s="223" t="s">
        <v>222</v>
      </c>
      <c r="E148" s="57"/>
      <c r="F148" s="260" t="s">
        <v>1368</v>
      </c>
      <c r="G148" s="57"/>
      <c r="H148" s="57"/>
      <c r="I148" s="155"/>
      <c r="J148" s="57"/>
      <c r="K148" s="57"/>
      <c r="L148" s="55"/>
      <c r="M148" s="72"/>
      <c r="N148" s="36"/>
      <c r="O148" s="36"/>
      <c r="P148" s="36"/>
      <c r="Q148" s="36"/>
      <c r="R148" s="36"/>
      <c r="S148" s="36"/>
      <c r="T148" s="73"/>
      <c r="AT148" s="18" t="s">
        <v>222</v>
      </c>
      <c r="AU148" s="18" t="s">
        <v>81</v>
      </c>
    </row>
    <row r="149" spans="2:65" s="1" customFormat="1" ht="22.5" customHeight="1" x14ac:dyDescent="0.3">
      <c r="B149" s="35"/>
      <c r="C149" s="185" t="s">
        <v>369</v>
      </c>
      <c r="D149" s="185" t="s">
        <v>216</v>
      </c>
      <c r="E149" s="186" t="s">
        <v>1370</v>
      </c>
      <c r="F149" s="187" t="s">
        <v>1371</v>
      </c>
      <c r="G149" s="188" t="s">
        <v>236</v>
      </c>
      <c r="H149" s="189">
        <v>2</v>
      </c>
      <c r="I149" s="190"/>
      <c r="J149" s="191">
        <f>ROUND(I149*H149,2)</f>
        <v>0</v>
      </c>
      <c r="K149" s="187" t="s">
        <v>219</v>
      </c>
      <c r="L149" s="55"/>
      <c r="M149" s="192" t="s">
        <v>20</v>
      </c>
      <c r="N149" s="193" t="s">
        <v>44</v>
      </c>
      <c r="O149" s="36"/>
      <c r="P149" s="194">
        <f>O149*H149</f>
        <v>0</v>
      </c>
      <c r="Q149" s="194">
        <v>1.7000000000000001E-4</v>
      </c>
      <c r="R149" s="194">
        <f>Q149*H149</f>
        <v>3.4000000000000002E-4</v>
      </c>
      <c r="S149" s="194">
        <v>0</v>
      </c>
      <c r="T149" s="195">
        <f>S149*H149</f>
        <v>0</v>
      </c>
      <c r="AR149" s="18" t="s">
        <v>303</v>
      </c>
      <c r="AT149" s="18" t="s">
        <v>216</v>
      </c>
      <c r="AU149" s="18" t="s">
        <v>81</v>
      </c>
      <c r="AY149" s="18" t="s">
        <v>214</v>
      </c>
      <c r="BE149" s="196">
        <f>IF(N149="základní",J149,0)</f>
        <v>0</v>
      </c>
      <c r="BF149" s="196">
        <f>IF(N149="snížená",J149,0)</f>
        <v>0</v>
      </c>
      <c r="BG149" s="196">
        <f>IF(N149="zákl. přenesená",J149,0)</f>
        <v>0</v>
      </c>
      <c r="BH149" s="196">
        <f>IF(N149="sníž. přenesená",J149,0)</f>
        <v>0</v>
      </c>
      <c r="BI149" s="196">
        <f>IF(N149="nulová",J149,0)</f>
        <v>0</v>
      </c>
      <c r="BJ149" s="18" t="s">
        <v>22</v>
      </c>
      <c r="BK149" s="196">
        <f>ROUND(I149*H149,2)</f>
        <v>0</v>
      </c>
      <c r="BL149" s="18" t="s">
        <v>303</v>
      </c>
      <c r="BM149" s="18" t="s">
        <v>1372</v>
      </c>
    </row>
    <row r="150" spans="2:65" s="1" customFormat="1" x14ac:dyDescent="0.3">
      <c r="B150" s="35"/>
      <c r="C150" s="57"/>
      <c r="D150" s="223" t="s">
        <v>222</v>
      </c>
      <c r="E150" s="57"/>
      <c r="F150" s="260" t="s">
        <v>1371</v>
      </c>
      <c r="G150" s="57"/>
      <c r="H150" s="57"/>
      <c r="I150" s="155"/>
      <c r="J150" s="57"/>
      <c r="K150" s="57"/>
      <c r="L150" s="55"/>
      <c r="M150" s="72"/>
      <c r="N150" s="36"/>
      <c r="O150" s="36"/>
      <c r="P150" s="36"/>
      <c r="Q150" s="36"/>
      <c r="R150" s="36"/>
      <c r="S150" s="36"/>
      <c r="T150" s="73"/>
      <c r="AT150" s="18" t="s">
        <v>222</v>
      </c>
      <c r="AU150" s="18" t="s">
        <v>81</v>
      </c>
    </row>
    <row r="151" spans="2:65" s="1" customFormat="1" ht="22.5" customHeight="1" x14ac:dyDescent="0.3">
      <c r="B151" s="35"/>
      <c r="C151" s="185" t="s">
        <v>356</v>
      </c>
      <c r="D151" s="185" t="s">
        <v>216</v>
      </c>
      <c r="E151" s="186" t="s">
        <v>1373</v>
      </c>
      <c r="F151" s="187" t="s">
        <v>1374</v>
      </c>
      <c r="G151" s="188" t="s">
        <v>236</v>
      </c>
      <c r="H151" s="189">
        <v>4</v>
      </c>
      <c r="I151" s="190"/>
      <c r="J151" s="191">
        <f>ROUND(I151*H151,2)</f>
        <v>0</v>
      </c>
      <c r="K151" s="187" t="s">
        <v>219</v>
      </c>
      <c r="L151" s="55"/>
      <c r="M151" s="192" t="s">
        <v>20</v>
      </c>
      <c r="N151" s="193" t="s">
        <v>44</v>
      </c>
      <c r="O151" s="36"/>
      <c r="P151" s="194">
        <f>O151*H151</f>
        <v>0</v>
      </c>
      <c r="Q151" s="194">
        <v>7.6000000000000004E-4</v>
      </c>
      <c r="R151" s="194">
        <f>Q151*H151</f>
        <v>3.0400000000000002E-3</v>
      </c>
      <c r="S151" s="194">
        <v>0</v>
      </c>
      <c r="T151" s="195">
        <f>S151*H151</f>
        <v>0</v>
      </c>
      <c r="AR151" s="18" t="s">
        <v>303</v>
      </c>
      <c r="AT151" s="18" t="s">
        <v>216</v>
      </c>
      <c r="AU151" s="18" t="s">
        <v>81</v>
      </c>
      <c r="AY151" s="18" t="s">
        <v>214</v>
      </c>
      <c r="BE151" s="196">
        <f>IF(N151="základní",J151,0)</f>
        <v>0</v>
      </c>
      <c r="BF151" s="196">
        <f>IF(N151="snížená",J151,0)</f>
        <v>0</v>
      </c>
      <c r="BG151" s="196">
        <f>IF(N151="zákl. přenesená",J151,0)</f>
        <v>0</v>
      </c>
      <c r="BH151" s="196">
        <f>IF(N151="sníž. přenesená",J151,0)</f>
        <v>0</v>
      </c>
      <c r="BI151" s="196">
        <f>IF(N151="nulová",J151,0)</f>
        <v>0</v>
      </c>
      <c r="BJ151" s="18" t="s">
        <v>22</v>
      </c>
      <c r="BK151" s="196">
        <f>ROUND(I151*H151,2)</f>
        <v>0</v>
      </c>
      <c r="BL151" s="18" t="s">
        <v>303</v>
      </c>
      <c r="BM151" s="18" t="s">
        <v>1375</v>
      </c>
    </row>
    <row r="152" spans="2:65" s="1" customFormat="1" x14ac:dyDescent="0.3">
      <c r="B152" s="35"/>
      <c r="C152" s="57"/>
      <c r="D152" s="223" t="s">
        <v>222</v>
      </c>
      <c r="E152" s="57"/>
      <c r="F152" s="260" t="s">
        <v>1374</v>
      </c>
      <c r="G152" s="57"/>
      <c r="H152" s="57"/>
      <c r="I152" s="155"/>
      <c r="J152" s="57"/>
      <c r="K152" s="57"/>
      <c r="L152" s="55"/>
      <c r="M152" s="72"/>
      <c r="N152" s="36"/>
      <c r="O152" s="36"/>
      <c r="P152" s="36"/>
      <c r="Q152" s="36"/>
      <c r="R152" s="36"/>
      <c r="S152" s="36"/>
      <c r="T152" s="73"/>
      <c r="AT152" s="18" t="s">
        <v>222</v>
      </c>
      <c r="AU152" s="18" t="s">
        <v>81</v>
      </c>
    </row>
    <row r="153" spans="2:65" s="1" customFormat="1" ht="22.5" customHeight="1" x14ac:dyDescent="0.3">
      <c r="B153" s="35"/>
      <c r="C153" s="185" t="s">
        <v>363</v>
      </c>
      <c r="D153" s="185" t="s">
        <v>216</v>
      </c>
      <c r="E153" s="186" t="s">
        <v>1376</v>
      </c>
      <c r="F153" s="187" t="s">
        <v>1377</v>
      </c>
      <c r="G153" s="188" t="s">
        <v>236</v>
      </c>
      <c r="H153" s="189">
        <v>1</v>
      </c>
      <c r="I153" s="190"/>
      <c r="J153" s="191">
        <f>ROUND(I153*H153,2)</f>
        <v>0</v>
      </c>
      <c r="K153" s="187" t="s">
        <v>219</v>
      </c>
      <c r="L153" s="55"/>
      <c r="M153" s="192" t="s">
        <v>20</v>
      </c>
      <c r="N153" s="193" t="s">
        <v>44</v>
      </c>
      <c r="O153" s="36"/>
      <c r="P153" s="194">
        <f>O153*H153</f>
        <v>0</v>
      </c>
      <c r="Q153" s="194">
        <v>1.0300000000000001E-3</v>
      </c>
      <c r="R153" s="194">
        <f>Q153*H153</f>
        <v>1.0300000000000001E-3</v>
      </c>
      <c r="S153" s="194">
        <v>0</v>
      </c>
      <c r="T153" s="195">
        <f>S153*H153</f>
        <v>0</v>
      </c>
      <c r="AR153" s="18" t="s">
        <v>303</v>
      </c>
      <c r="AT153" s="18" t="s">
        <v>216</v>
      </c>
      <c r="AU153" s="18" t="s">
        <v>81</v>
      </c>
      <c r="AY153" s="18" t="s">
        <v>214</v>
      </c>
      <c r="BE153" s="196">
        <f>IF(N153="základní",J153,0)</f>
        <v>0</v>
      </c>
      <c r="BF153" s="196">
        <f>IF(N153="snížená",J153,0)</f>
        <v>0</v>
      </c>
      <c r="BG153" s="196">
        <f>IF(N153="zákl. přenesená",J153,0)</f>
        <v>0</v>
      </c>
      <c r="BH153" s="196">
        <f>IF(N153="sníž. přenesená",J153,0)</f>
        <v>0</v>
      </c>
      <c r="BI153" s="196">
        <f>IF(N153="nulová",J153,0)</f>
        <v>0</v>
      </c>
      <c r="BJ153" s="18" t="s">
        <v>22</v>
      </c>
      <c r="BK153" s="196">
        <f>ROUND(I153*H153,2)</f>
        <v>0</v>
      </c>
      <c r="BL153" s="18" t="s">
        <v>303</v>
      </c>
      <c r="BM153" s="18" t="s">
        <v>1378</v>
      </c>
    </row>
    <row r="154" spans="2:65" s="1" customFormat="1" x14ac:dyDescent="0.3">
      <c r="B154" s="35"/>
      <c r="C154" s="57"/>
      <c r="D154" s="223" t="s">
        <v>222</v>
      </c>
      <c r="E154" s="57"/>
      <c r="F154" s="260" t="s">
        <v>1377</v>
      </c>
      <c r="G154" s="57"/>
      <c r="H154" s="57"/>
      <c r="I154" s="155"/>
      <c r="J154" s="57"/>
      <c r="K154" s="57"/>
      <c r="L154" s="55"/>
      <c r="M154" s="72"/>
      <c r="N154" s="36"/>
      <c r="O154" s="36"/>
      <c r="P154" s="36"/>
      <c r="Q154" s="36"/>
      <c r="R154" s="36"/>
      <c r="S154" s="36"/>
      <c r="T154" s="73"/>
      <c r="AT154" s="18" t="s">
        <v>222</v>
      </c>
      <c r="AU154" s="18" t="s">
        <v>81</v>
      </c>
    </row>
    <row r="155" spans="2:65" s="1" customFormat="1" ht="31.5" customHeight="1" x14ac:dyDescent="0.3">
      <c r="B155" s="35"/>
      <c r="C155" s="185" t="s">
        <v>384</v>
      </c>
      <c r="D155" s="185" t="s">
        <v>216</v>
      </c>
      <c r="E155" s="186" t="s">
        <v>1379</v>
      </c>
      <c r="F155" s="187" t="s">
        <v>1380</v>
      </c>
      <c r="G155" s="188" t="s">
        <v>150</v>
      </c>
      <c r="H155" s="189">
        <v>184</v>
      </c>
      <c r="I155" s="190"/>
      <c r="J155" s="191">
        <f>ROUND(I155*H155,2)</f>
        <v>0</v>
      </c>
      <c r="K155" s="187" t="s">
        <v>219</v>
      </c>
      <c r="L155" s="55"/>
      <c r="M155" s="192" t="s">
        <v>20</v>
      </c>
      <c r="N155" s="193" t="s">
        <v>44</v>
      </c>
      <c r="O155" s="36"/>
      <c r="P155" s="194">
        <f>O155*H155</f>
        <v>0</v>
      </c>
      <c r="Q155" s="194">
        <v>1.9000000000000001E-4</v>
      </c>
      <c r="R155" s="194">
        <f>Q155*H155</f>
        <v>3.4960000000000005E-2</v>
      </c>
      <c r="S155" s="194">
        <v>0</v>
      </c>
      <c r="T155" s="195">
        <f>S155*H155</f>
        <v>0</v>
      </c>
      <c r="AR155" s="18" t="s">
        <v>303</v>
      </c>
      <c r="AT155" s="18" t="s">
        <v>216</v>
      </c>
      <c r="AU155" s="18" t="s">
        <v>81</v>
      </c>
      <c r="AY155" s="18" t="s">
        <v>214</v>
      </c>
      <c r="BE155" s="196">
        <f>IF(N155="základní",J155,0)</f>
        <v>0</v>
      </c>
      <c r="BF155" s="196">
        <f>IF(N155="snížená",J155,0)</f>
        <v>0</v>
      </c>
      <c r="BG155" s="196">
        <f>IF(N155="zákl. přenesená",J155,0)</f>
        <v>0</v>
      </c>
      <c r="BH155" s="196">
        <f>IF(N155="sníž. přenesená",J155,0)</f>
        <v>0</v>
      </c>
      <c r="BI155" s="196">
        <f>IF(N155="nulová",J155,0)</f>
        <v>0</v>
      </c>
      <c r="BJ155" s="18" t="s">
        <v>22</v>
      </c>
      <c r="BK155" s="196">
        <f>ROUND(I155*H155,2)</f>
        <v>0</v>
      </c>
      <c r="BL155" s="18" t="s">
        <v>303</v>
      </c>
      <c r="BM155" s="18" t="s">
        <v>1381</v>
      </c>
    </row>
    <row r="156" spans="2:65" s="1" customFormat="1" ht="24" x14ac:dyDescent="0.3">
      <c r="B156" s="35"/>
      <c r="C156" s="57"/>
      <c r="D156" s="223" t="s">
        <v>222</v>
      </c>
      <c r="E156" s="57"/>
      <c r="F156" s="260" t="s">
        <v>1380</v>
      </c>
      <c r="G156" s="57"/>
      <c r="H156" s="57"/>
      <c r="I156" s="155"/>
      <c r="J156" s="57"/>
      <c r="K156" s="57"/>
      <c r="L156" s="55"/>
      <c r="M156" s="72"/>
      <c r="N156" s="36"/>
      <c r="O156" s="36"/>
      <c r="P156" s="36"/>
      <c r="Q156" s="36"/>
      <c r="R156" s="36"/>
      <c r="S156" s="36"/>
      <c r="T156" s="73"/>
      <c r="AT156" s="18" t="s">
        <v>222</v>
      </c>
      <c r="AU156" s="18" t="s">
        <v>81</v>
      </c>
    </row>
    <row r="157" spans="2:65" s="1" customFormat="1" ht="31.5" customHeight="1" x14ac:dyDescent="0.3">
      <c r="B157" s="35"/>
      <c r="C157" s="185" t="s">
        <v>419</v>
      </c>
      <c r="D157" s="185" t="s">
        <v>216</v>
      </c>
      <c r="E157" s="186" t="s">
        <v>1382</v>
      </c>
      <c r="F157" s="187" t="s">
        <v>1383</v>
      </c>
      <c r="G157" s="188" t="s">
        <v>150</v>
      </c>
      <c r="H157" s="189">
        <v>184</v>
      </c>
      <c r="I157" s="190"/>
      <c r="J157" s="191">
        <f>ROUND(I157*H157,2)</f>
        <v>0</v>
      </c>
      <c r="K157" s="187" t="s">
        <v>219</v>
      </c>
      <c r="L157" s="55"/>
      <c r="M157" s="192" t="s">
        <v>20</v>
      </c>
      <c r="N157" s="193" t="s">
        <v>44</v>
      </c>
      <c r="O157" s="36"/>
      <c r="P157" s="194">
        <f>O157*H157</f>
        <v>0</v>
      </c>
      <c r="Q157" s="194">
        <v>1.0000000000000001E-5</v>
      </c>
      <c r="R157" s="194">
        <f>Q157*H157</f>
        <v>1.8400000000000001E-3</v>
      </c>
      <c r="S157" s="194">
        <v>0</v>
      </c>
      <c r="T157" s="195">
        <f>S157*H157</f>
        <v>0</v>
      </c>
      <c r="AR157" s="18" t="s">
        <v>303</v>
      </c>
      <c r="AT157" s="18" t="s">
        <v>216</v>
      </c>
      <c r="AU157" s="18" t="s">
        <v>81</v>
      </c>
      <c r="AY157" s="18" t="s">
        <v>214</v>
      </c>
      <c r="BE157" s="196">
        <f>IF(N157="základní",J157,0)</f>
        <v>0</v>
      </c>
      <c r="BF157" s="196">
        <f>IF(N157="snížená",J157,0)</f>
        <v>0</v>
      </c>
      <c r="BG157" s="196">
        <f>IF(N157="zákl. přenesená",J157,0)</f>
        <v>0</v>
      </c>
      <c r="BH157" s="196">
        <f>IF(N157="sníž. přenesená",J157,0)</f>
        <v>0</v>
      </c>
      <c r="BI157" s="196">
        <f>IF(N157="nulová",J157,0)</f>
        <v>0</v>
      </c>
      <c r="BJ157" s="18" t="s">
        <v>22</v>
      </c>
      <c r="BK157" s="196">
        <f>ROUND(I157*H157,2)</f>
        <v>0</v>
      </c>
      <c r="BL157" s="18" t="s">
        <v>303</v>
      </c>
      <c r="BM157" s="18" t="s">
        <v>1384</v>
      </c>
    </row>
    <row r="158" spans="2:65" s="1" customFormat="1" ht="24" x14ac:dyDescent="0.3">
      <c r="B158" s="35"/>
      <c r="C158" s="57"/>
      <c r="D158" s="223" t="s">
        <v>222</v>
      </c>
      <c r="E158" s="57"/>
      <c r="F158" s="260" t="s">
        <v>1383</v>
      </c>
      <c r="G158" s="57"/>
      <c r="H158" s="57"/>
      <c r="I158" s="155"/>
      <c r="J158" s="57"/>
      <c r="K158" s="57"/>
      <c r="L158" s="55"/>
      <c r="M158" s="72"/>
      <c r="N158" s="36"/>
      <c r="O158" s="36"/>
      <c r="P158" s="36"/>
      <c r="Q158" s="36"/>
      <c r="R158" s="36"/>
      <c r="S158" s="36"/>
      <c r="T158" s="73"/>
      <c r="AT158" s="18" t="s">
        <v>222</v>
      </c>
      <c r="AU158" s="18" t="s">
        <v>81</v>
      </c>
    </row>
    <row r="159" spans="2:65" s="1" customFormat="1" ht="31.5" customHeight="1" x14ac:dyDescent="0.3">
      <c r="B159" s="35"/>
      <c r="C159" s="185" t="s">
        <v>700</v>
      </c>
      <c r="D159" s="185" t="s">
        <v>216</v>
      </c>
      <c r="E159" s="186" t="s">
        <v>1385</v>
      </c>
      <c r="F159" s="187" t="s">
        <v>1386</v>
      </c>
      <c r="G159" s="188" t="s">
        <v>236</v>
      </c>
      <c r="H159" s="189">
        <v>1</v>
      </c>
      <c r="I159" s="190"/>
      <c r="J159" s="191">
        <f>ROUND(I159*H159,2)</f>
        <v>0</v>
      </c>
      <c r="K159" s="187" t="s">
        <v>20</v>
      </c>
      <c r="L159" s="55"/>
      <c r="M159" s="192" t="s">
        <v>20</v>
      </c>
      <c r="N159" s="193" t="s">
        <v>44</v>
      </c>
      <c r="O159" s="36"/>
      <c r="P159" s="194">
        <f>O159*H159</f>
        <v>0</v>
      </c>
      <c r="Q159" s="194">
        <v>0</v>
      </c>
      <c r="R159" s="194">
        <f>Q159*H159</f>
        <v>0</v>
      </c>
      <c r="S159" s="194">
        <v>0</v>
      </c>
      <c r="T159" s="195">
        <f>S159*H159</f>
        <v>0</v>
      </c>
      <c r="AR159" s="18" t="s">
        <v>303</v>
      </c>
      <c r="AT159" s="18" t="s">
        <v>216</v>
      </c>
      <c r="AU159" s="18" t="s">
        <v>81</v>
      </c>
      <c r="AY159" s="18" t="s">
        <v>214</v>
      </c>
      <c r="BE159" s="196">
        <f>IF(N159="základní",J159,0)</f>
        <v>0</v>
      </c>
      <c r="BF159" s="196">
        <f>IF(N159="snížená",J159,0)</f>
        <v>0</v>
      </c>
      <c r="BG159" s="196">
        <f>IF(N159="zákl. přenesená",J159,0)</f>
        <v>0</v>
      </c>
      <c r="BH159" s="196">
        <f>IF(N159="sníž. přenesená",J159,0)</f>
        <v>0</v>
      </c>
      <c r="BI159" s="196">
        <f>IF(N159="nulová",J159,0)</f>
        <v>0</v>
      </c>
      <c r="BJ159" s="18" t="s">
        <v>22</v>
      </c>
      <c r="BK159" s="196">
        <f>ROUND(I159*H159,2)</f>
        <v>0</v>
      </c>
      <c r="BL159" s="18" t="s">
        <v>303</v>
      </c>
      <c r="BM159" s="18" t="s">
        <v>1387</v>
      </c>
    </row>
    <row r="160" spans="2:65" s="1" customFormat="1" ht="24" x14ac:dyDescent="0.3">
      <c r="B160" s="35"/>
      <c r="C160" s="57"/>
      <c r="D160" s="223" t="s">
        <v>222</v>
      </c>
      <c r="E160" s="57"/>
      <c r="F160" s="260" t="s">
        <v>1386</v>
      </c>
      <c r="G160" s="57"/>
      <c r="H160" s="57"/>
      <c r="I160" s="155"/>
      <c r="J160" s="57"/>
      <c r="K160" s="57"/>
      <c r="L160" s="55"/>
      <c r="M160" s="72"/>
      <c r="N160" s="36"/>
      <c r="O160" s="36"/>
      <c r="P160" s="36"/>
      <c r="Q160" s="36"/>
      <c r="R160" s="36"/>
      <c r="S160" s="36"/>
      <c r="T160" s="73"/>
      <c r="AT160" s="18" t="s">
        <v>222</v>
      </c>
      <c r="AU160" s="18" t="s">
        <v>81</v>
      </c>
    </row>
    <row r="161" spans="2:65" s="1" customFormat="1" ht="22.5" customHeight="1" x14ac:dyDescent="0.3">
      <c r="B161" s="35"/>
      <c r="C161" s="185" t="s">
        <v>397</v>
      </c>
      <c r="D161" s="185" t="s">
        <v>216</v>
      </c>
      <c r="E161" s="186" t="s">
        <v>1388</v>
      </c>
      <c r="F161" s="187" t="s">
        <v>1389</v>
      </c>
      <c r="G161" s="188" t="s">
        <v>1265</v>
      </c>
      <c r="H161" s="189">
        <v>100</v>
      </c>
      <c r="I161" s="190"/>
      <c r="J161" s="191">
        <f>ROUND(I161*H161,2)</f>
        <v>0</v>
      </c>
      <c r="K161" s="187" t="s">
        <v>20</v>
      </c>
      <c r="L161" s="55"/>
      <c r="M161" s="192" t="s">
        <v>20</v>
      </c>
      <c r="N161" s="193" t="s">
        <v>44</v>
      </c>
      <c r="O161" s="36"/>
      <c r="P161" s="194">
        <f>O161*H161</f>
        <v>0</v>
      </c>
      <c r="Q161" s="194">
        <v>0</v>
      </c>
      <c r="R161" s="194">
        <f>Q161*H161</f>
        <v>0</v>
      </c>
      <c r="S161" s="194">
        <v>0</v>
      </c>
      <c r="T161" s="195">
        <f>S161*H161</f>
        <v>0</v>
      </c>
      <c r="AR161" s="18" t="s">
        <v>1266</v>
      </c>
      <c r="AT161" s="18" t="s">
        <v>216</v>
      </c>
      <c r="AU161" s="18" t="s">
        <v>81</v>
      </c>
      <c r="AY161" s="18" t="s">
        <v>214</v>
      </c>
      <c r="BE161" s="196">
        <f>IF(N161="základní",J161,0)</f>
        <v>0</v>
      </c>
      <c r="BF161" s="196">
        <f>IF(N161="snížená",J161,0)</f>
        <v>0</v>
      </c>
      <c r="BG161" s="196">
        <f>IF(N161="zákl. přenesená",J161,0)</f>
        <v>0</v>
      </c>
      <c r="BH161" s="196">
        <f>IF(N161="sníž. přenesená",J161,0)</f>
        <v>0</v>
      </c>
      <c r="BI161" s="196">
        <f>IF(N161="nulová",J161,0)</f>
        <v>0</v>
      </c>
      <c r="BJ161" s="18" t="s">
        <v>22</v>
      </c>
      <c r="BK161" s="196">
        <f>ROUND(I161*H161,2)</f>
        <v>0</v>
      </c>
      <c r="BL161" s="18" t="s">
        <v>1266</v>
      </c>
      <c r="BM161" s="18" t="s">
        <v>1390</v>
      </c>
    </row>
    <row r="162" spans="2:65" s="1" customFormat="1" x14ac:dyDescent="0.3">
      <c r="B162" s="35"/>
      <c r="C162" s="57"/>
      <c r="D162" s="223" t="s">
        <v>222</v>
      </c>
      <c r="E162" s="57"/>
      <c r="F162" s="260" t="s">
        <v>1389</v>
      </c>
      <c r="G162" s="57"/>
      <c r="H162" s="57"/>
      <c r="I162" s="155"/>
      <c r="J162" s="57"/>
      <c r="K162" s="57"/>
      <c r="L162" s="55"/>
      <c r="M162" s="72"/>
      <c r="N162" s="36"/>
      <c r="O162" s="36"/>
      <c r="P162" s="36"/>
      <c r="Q162" s="36"/>
      <c r="R162" s="36"/>
      <c r="S162" s="36"/>
      <c r="T162" s="73"/>
      <c r="AT162" s="18" t="s">
        <v>222</v>
      </c>
      <c r="AU162" s="18" t="s">
        <v>81</v>
      </c>
    </row>
    <row r="163" spans="2:65" s="1" customFormat="1" ht="31.5" customHeight="1" x14ac:dyDescent="0.3">
      <c r="B163" s="35"/>
      <c r="C163" s="185" t="s">
        <v>425</v>
      </c>
      <c r="D163" s="185" t="s">
        <v>216</v>
      </c>
      <c r="E163" s="186" t="s">
        <v>1391</v>
      </c>
      <c r="F163" s="187" t="s">
        <v>1392</v>
      </c>
      <c r="G163" s="188" t="s">
        <v>306</v>
      </c>
      <c r="H163" s="189">
        <v>0.20399999999999999</v>
      </c>
      <c r="I163" s="190"/>
      <c r="J163" s="191">
        <f>ROUND(I163*H163,2)</f>
        <v>0</v>
      </c>
      <c r="K163" s="187" t="s">
        <v>219</v>
      </c>
      <c r="L163" s="55"/>
      <c r="M163" s="192" t="s">
        <v>20</v>
      </c>
      <c r="N163" s="193" t="s">
        <v>44</v>
      </c>
      <c r="O163" s="36"/>
      <c r="P163" s="194">
        <f>O163*H163</f>
        <v>0</v>
      </c>
      <c r="Q163" s="194">
        <v>0</v>
      </c>
      <c r="R163" s="194">
        <f>Q163*H163</f>
        <v>0</v>
      </c>
      <c r="S163" s="194">
        <v>0</v>
      </c>
      <c r="T163" s="195">
        <f>S163*H163</f>
        <v>0</v>
      </c>
      <c r="AR163" s="18" t="s">
        <v>1266</v>
      </c>
      <c r="AT163" s="18" t="s">
        <v>216</v>
      </c>
      <c r="AU163" s="18" t="s">
        <v>81</v>
      </c>
      <c r="AY163" s="18" t="s">
        <v>214</v>
      </c>
      <c r="BE163" s="196">
        <f>IF(N163="základní",J163,0)</f>
        <v>0</v>
      </c>
      <c r="BF163" s="196">
        <f>IF(N163="snížená",J163,0)</f>
        <v>0</v>
      </c>
      <c r="BG163" s="196">
        <f>IF(N163="zákl. přenesená",J163,0)</f>
        <v>0</v>
      </c>
      <c r="BH163" s="196">
        <f>IF(N163="sníž. přenesená",J163,0)</f>
        <v>0</v>
      </c>
      <c r="BI163" s="196">
        <f>IF(N163="nulová",J163,0)</f>
        <v>0</v>
      </c>
      <c r="BJ163" s="18" t="s">
        <v>22</v>
      </c>
      <c r="BK163" s="196">
        <f>ROUND(I163*H163,2)</f>
        <v>0</v>
      </c>
      <c r="BL163" s="18" t="s">
        <v>1266</v>
      </c>
      <c r="BM163" s="18" t="s">
        <v>1393</v>
      </c>
    </row>
    <row r="164" spans="2:65" s="1" customFormat="1" ht="24" x14ac:dyDescent="0.3">
      <c r="B164" s="35"/>
      <c r="C164" s="57"/>
      <c r="D164" s="197" t="s">
        <v>222</v>
      </c>
      <c r="E164" s="57"/>
      <c r="F164" s="198" t="s">
        <v>1392</v>
      </c>
      <c r="G164" s="57"/>
      <c r="H164" s="57"/>
      <c r="I164" s="155"/>
      <c r="J164" s="57"/>
      <c r="K164" s="57"/>
      <c r="L164" s="55"/>
      <c r="M164" s="72"/>
      <c r="N164" s="36"/>
      <c r="O164" s="36"/>
      <c r="P164" s="36"/>
      <c r="Q164" s="36"/>
      <c r="R164" s="36"/>
      <c r="S164" s="36"/>
      <c r="T164" s="73"/>
      <c r="AT164" s="18" t="s">
        <v>222</v>
      </c>
      <c r="AU164" s="18" t="s">
        <v>81</v>
      </c>
    </row>
    <row r="165" spans="2:65" s="10" customFormat="1" ht="29.85" customHeight="1" x14ac:dyDescent="0.35">
      <c r="B165" s="168"/>
      <c r="C165" s="169"/>
      <c r="D165" s="182" t="s">
        <v>72</v>
      </c>
      <c r="E165" s="183" t="s">
        <v>836</v>
      </c>
      <c r="F165" s="183" t="s">
        <v>837</v>
      </c>
      <c r="G165" s="169"/>
      <c r="H165" s="169"/>
      <c r="I165" s="172"/>
      <c r="J165" s="184">
        <f>BK165</f>
        <v>0</v>
      </c>
      <c r="K165" s="169"/>
      <c r="L165" s="174"/>
      <c r="M165" s="175"/>
      <c r="N165" s="176"/>
      <c r="O165" s="176"/>
      <c r="P165" s="177">
        <f>SUM(P166:P235)</f>
        <v>0</v>
      </c>
      <c r="Q165" s="176"/>
      <c r="R165" s="177">
        <f>SUM(R166:R235)</f>
        <v>0.83080999999999994</v>
      </c>
      <c r="S165" s="176"/>
      <c r="T165" s="178">
        <f>SUM(T166:T235)</f>
        <v>1.0529100000000002</v>
      </c>
      <c r="AR165" s="179" t="s">
        <v>81</v>
      </c>
      <c r="AT165" s="180" t="s">
        <v>72</v>
      </c>
      <c r="AU165" s="180" t="s">
        <v>22</v>
      </c>
      <c r="AY165" s="179" t="s">
        <v>214</v>
      </c>
      <c r="BK165" s="181">
        <f>SUM(BK166:BK235)</f>
        <v>0</v>
      </c>
    </row>
    <row r="166" spans="2:65" s="1" customFormat="1" ht="22.5" customHeight="1" x14ac:dyDescent="0.3">
      <c r="B166" s="35"/>
      <c r="C166" s="185" t="s">
        <v>633</v>
      </c>
      <c r="D166" s="185" t="s">
        <v>216</v>
      </c>
      <c r="E166" s="186" t="s">
        <v>1394</v>
      </c>
      <c r="F166" s="187" t="s">
        <v>1395</v>
      </c>
      <c r="G166" s="188" t="s">
        <v>841</v>
      </c>
      <c r="H166" s="189">
        <v>9</v>
      </c>
      <c r="I166" s="190"/>
      <c r="J166" s="191">
        <f>ROUND(I166*H166,2)</f>
        <v>0</v>
      </c>
      <c r="K166" s="187" t="s">
        <v>219</v>
      </c>
      <c r="L166" s="55"/>
      <c r="M166" s="192" t="s">
        <v>20</v>
      </c>
      <c r="N166" s="193" t="s">
        <v>44</v>
      </c>
      <c r="O166" s="36"/>
      <c r="P166" s="194">
        <f>O166*H166</f>
        <v>0</v>
      </c>
      <c r="Q166" s="194">
        <v>0</v>
      </c>
      <c r="R166" s="194">
        <f>Q166*H166</f>
        <v>0</v>
      </c>
      <c r="S166" s="194">
        <v>3.4200000000000001E-2</v>
      </c>
      <c r="T166" s="195">
        <f>S166*H166</f>
        <v>0.30780000000000002</v>
      </c>
      <c r="AR166" s="18" t="s">
        <v>303</v>
      </c>
      <c r="AT166" s="18" t="s">
        <v>216</v>
      </c>
      <c r="AU166" s="18" t="s">
        <v>81</v>
      </c>
      <c r="AY166" s="18" t="s">
        <v>214</v>
      </c>
      <c r="BE166" s="196">
        <f>IF(N166="základní",J166,0)</f>
        <v>0</v>
      </c>
      <c r="BF166" s="196">
        <f>IF(N166="snížená",J166,0)</f>
        <v>0</v>
      </c>
      <c r="BG166" s="196">
        <f>IF(N166="zákl. přenesená",J166,0)</f>
        <v>0</v>
      </c>
      <c r="BH166" s="196">
        <f>IF(N166="sníž. přenesená",J166,0)</f>
        <v>0</v>
      </c>
      <c r="BI166" s="196">
        <f>IF(N166="nulová",J166,0)</f>
        <v>0</v>
      </c>
      <c r="BJ166" s="18" t="s">
        <v>22</v>
      </c>
      <c r="BK166" s="196">
        <f>ROUND(I166*H166,2)</f>
        <v>0</v>
      </c>
      <c r="BL166" s="18" t="s">
        <v>303</v>
      </c>
      <c r="BM166" s="18" t="s">
        <v>1396</v>
      </c>
    </row>
    <row r="167" spans="2:65" s="1" customFormat="1" x14ac:dyDescent="0.3">
      <c r="B167" s="35"/>
      <c r="C167" s="57"/>
      <c r="D167" s="223" t="s">
        <v>222</v>
      </c>
      <c r="E167" s="57"/>
      <c r="F167" s="260" t="s">
        <v>1395</v>
      </c>
      <c r="G167" s="57"/>
      <c r="H167" s="57"/>
      <c r="I167" s="155"/>
      <c r="J167" s="57"/>
      <c r="K167" s="57"/>
      <c r="L167" s="55"/>
      <c r="M167" s="72"/>
      <c r="N167" s="36"/>
      <c r="O167" s="36"/>
      <c r="P167" s="36"/>
      <c r="Q167" s="36"/>
      <c r="R167" s="36"/>
      <c r="S167" s="36"/>
      <c r="T167" s="73"/>
      <c r="AT167" s="18" t="s">
        <v>222</v>
      </c>
      <c r="AU167" s="18" t="s">
        <v>81</v>
      </c>
    </row>
    <row r="168" spans="2:65" s="1" customFormat="1" ht="22.5" customHeight="1" x14ac:dyDescent="0.3">
      <c r="B168" s="35"/>
      <c r="C168" s="185" t="s">
        <v>443</v>
      </c>
      <c r="D168" s="185" t="s">
        <v>216</v>
      </c>
      <c r="E168" s="186" t="s">
        <v>1397</v>
      </c>
      <c r="F168" s="187" t="s">
        <v>1398</v>
      </c>
      <c r="G168" s="188" t="s">
        <v>236</v>
      </c>
      <c r="H168" s="189">
        <v>12</v>
      </c>
      <c r="I168" s="190"/>
      <c r="J168" s="191">
        <f>ROUND(I168*H168,2)</f>
        <v>0</v>
      </c>
      <c r="K168" s="187" t="s">
        <v>219</v>
      </c>
      <c r="L168" s="55"/>
      <c r="M168" s="192" t="s">
        <v>20</v>
      </c>
      <c r="N168" s="193" t="s">
        <v>44</v>
      </c>
      <c r="O168" s="36"/>
      <c r="P168" s="194">
        <f>O168*H168</f>
        <v>0</v>
      </c>
      <c r="Q168" s="194">
        <v>1.7799999999999999E-3</v>
      </c>
      <c r="R168" s="194">
        <f>Q168*H168</f>
        <v>2.1359999999999997E-2</v>
      </c>
      <c r="S168" s="194">
        <v>0</v>
      </c>
      <c r="T168" s="195">
        <f>S168*H168</f>
        <v>0</v>
      </c>
      <c r="AR168" s="18" t="s">
        <v>303</v>
      </c>
      <c r="AT168" s="18" t="s">
        <v>216</v>
      </c>
      <c r="AU168" s="18" t="s">
        <v>81</v>
      </c>
      <c r="AY168" s="18" t="s">
        <v>214</v>
      </c>
      <c r="BE168" s="196">
        <f>IF(N168="základní",J168,0)</f>
        <v>0</v>
      </c>
      <c r="BF168" s="196">
        <f>IF(N168="snížená",J168,0)</f>
        <v>0</v>
      </c>
      <c r="BG168" s="196">
        <f>IF(N168="zákl. přenesená",J168,0)</f>
        <v>0</v>
      </c>
      <c r="BH168" s="196">
        <f>IF(N168="sníž. přenesená",J168,0)</f>
        <v>0</v>
      </c>
      <c r="BI168" s="196">
        <f>IF(N168="nulová",J168,0)</f>
        <v>0</v>
      </c>
      <c r="BJ168" s="18" t="s">
        <v>22</v>
      </c>
      <c r="BK168" s="196">
        <f>ROUND(I168*H168,2)</f>
        <v>0</v>
      </c>
      <c r="BL168" s="18" t="s">
        <v>303</v>
      </c>
      <c r="BM168" s="18" t="s">
        <v>1399</v>
      </c>
    </row>
    <row r="169" spans="2:65" s="1" customFormat="1" x14ac:dyDescent="0.3">
      <c r="B169" s="35"/>
      <c r="C169" s="57"/>
      <c r="D169" s="223" t="s">
        <v>222</v>
      </c>
      <c r="E169" s="57"/>
      <c r="F169" s="260" t="s">
        <v>1398</v>
      </c>
      <c r="G169" s="57"/>
      <c r="H169" s="57"/>
      <c r="I169" s="155"/>
      <c r="J169" s="57"/>
      <c r="K169" s="57"/>
      <c r="L169" s="55"/>
      <c r="M169" s="72"/>
      <c r="N169" s="36"/>
      <c r="O169" s="36"/>
      <c r="P169" s="36"/>
      <c r="Q169" s="36"/>
      <c r="R169" s="36"/>
      <c r="S169" s="36"/>
      <c r="T169" s="73"/>
      <c r="AT169" s="18" t="s">
        <v>222</v>
      </c>
      <c r="AU169" s="18" t="s">
        <v>81</v>
      </c>
    </row>
    <row r="170" spans="2:65" s="1" customFormat="1" ht="31.5" customHeight="1" x14ac:dyDescent="0.3">
      <c r="B170" s="35"/>
      <c r="C170" s="249" t="s">
        <v>448</v>
      </c>
      <c r="D170" s="249" t="s">
        <v>413</v>
      </c>
      <c r="E170" s="250" t="s">
        <v>1400</v>
      </c>
      <c r="F170" s="251" t="s">
        <v>1401</v>
      </c>
      <c r="G170" s="252" t="s">
        <v>236</v>
      </c>
      <c r="H170" s="253">
        <v>10</v>
      </c>
      <c r="I170" s="254"/>
      <c r="J170" s="255">
        <f>ROUND(I170*H170,2)</f>
        <v>0</v>
      </c>
      <c r="K170" s="251" t="s">
        <v>219</v>
      </c>
      <c r="L170" s="256"/>
      <c r="M170" s="257" t="s">
        <v>20</v>
      </c>
      <c r="N170" s="258" t="s">
        <v>44</v>
      </c>
      <c r="O170" s="36"/>
      <c r="P170" s="194">
        <f>O170*H170</f>
        <v>0</v>
      </c>
      <c r="Q170" s="194">
        <v>2.1000000000000001E-2</v>
      </c>
      <c r="R170" s="194">
        <f>Q170*H170</f>
        <v>0.21000000000000002</v>
      </c>
      <c r="S170" s="194">
        <v>0</v>
      </c>
      <c r="T170" s="195">
        <f>S170*H170</f>
        <v>0</v>
      </c>
      <c r="AR170" s="18" t="s">
        <v>412</v>
      </c>
      <c r="AT170" s="18" t="s">
        <v>413</v>
      </c>
      <c r="AU170" s="18" t="s">
        <v>81</v>
      </c>
      <c r="AY170" s="18" t="s">
        <v>214</v>
      </c>
      <c r="BE170" s="196">
        <f>IF(N170="základní",J170,0)</f>
        <v>0</v>
      </c>
      <c r="BF170" s="196">
        <f>IF(N170="snížená",J170,0)</f>
        <v>0</v>
      </c>
      <c r="BG170" s="196">
        <f>IF(N170="zákl. přenesená",J170,0)</f>
        <v>0</v>
      </c>
      <c r="BH170" s="196">
        <f>IF(N170="sníž. přenesená",J170,0)</f>
        <v>0</v>
      </c>
      <c r="BI170" s="196">
        <f>IF(N170="nulová",J170,0)</f>
        <v>0</v>
      </c>
      <c r="BJ170" s="18" t="s">
        <v>22</v>
      </c>
      <c r="BK170" s="196">
        <f>ROUND(I170*H170,2)</f>
        <v>0</v>
      </c>
      <c r="BL170" s="18" t="s">
        <v>303</v>
      </c>
      <c r="BM170" s="18" t="s">
        <v>1402</v>
      </c>
    </row>
    <row r="171" spans="2:65" s="1" customFormat="1" ht="24" x14ac:dyDescent="0.3">
      <c r="B171" s="35"/>
      <c r="C171" s="57"/>
      <c r="D171" s="223" t="s">
        <v>222</v>
      </c>
      <c r="E171" s="57"/>
      <c r="F171" s="260" t="s">
        <v>1401</v>
      </c>
      <c r="G171" s="57"/>
      <c r="H171" s="57"/>
      <c r="I171" s="155"/>
      <c r="J171" s="57"/>
      <c r="K171" s="57"/>
      <c r="L171" s="55"/>
      <c r="M171" s="72"/>
      <c r="N171" s="36"/>
      <c r="O171" s="36"/>
      <c r="P171" s="36"/>
      <c r="Q171" s="36"/>
      <c r="R171" s="36"/>
      <c r="S171" s="36"/>
      <c r="T171" s="73"/>
      <c r="AT171" s="18" t="s">
        <v>222</v>
      </c>
      <c r="AU171" s="18" t="s">
        <v>81</v>
      </c>
    </row>
    <row r="172" spans="2:65" s="1" customFormat="1" ht="31.5" customHeight="1" x14ac:dyDescent="0.3">
      <c r="B172" s="35"/>
      <c r="C172" s="249" t="s">
        <v>454</v>
      </c>
      <c r="D172" s="249" t="s">
        <v>413</v>
      </c>
      <c r="E172" s="250" t="s">
        <v>1403</v>
      </c>
      <c r="F172" s="251" t="s">
        <v>1404</v>
      </c>
      <c r="G172" s="252" t="s">
        <v>236</v>
      </c>
      <c r="H172" s="253">
        <v>2</v>
      </c>
      <c r="I172" s="254"/>
      <c r="J172" s="255">
        <f>ROUND(I172*H172,2)</f>
        <v>0</v>
      </c>
      <c r="K172" s="251" t="s">
        <v>20</v>
      </c>
      <c r="L172" s="256"/>
      <c r="M172" s="257" t="s">
        <v>20</v>
      </c>
      <c r="N172" s="258" t="s">
        <v>44</v>
      </c>
      <c r="O172" s="36"/>
      <c r="P172" s="194">
        <f>O172*H172</f>
        <v>0</v>
      </c>
      <c r="Q172" s="194">
        <v>2.1000000000000001E-2</v>
      </c>
      <c r="R172" s="194">
        <f>Q172*H172</f>
        <v>4.2000000000000003E-2</v>
      </c>
      <c r="S172" s="194">
        <v>0</v>
      </c>
      <c r="T172" s="195">
        <f>S172*H172</f>
        <v>0</v>
      </c>
      <c r="AR172" s="18" t="s">
        <v>412</v>
      </c>
      <c r="AT172" s="18" t="s">
        <v>413</v>
      </c>
      <c r="AU172" s="18" t="s">
        <v>81</v>
      </c>
      <c r="AY172" s="18" t="s">
        <v>214</v>
      </c>
      <c r="BE172" s="196">
        <f>IF(N172="základní",J172,0)</f>
        <v>0</v>
      </c>
      <c r="BF172" s="196">
        <f>IF(N172="snížená",J172,0)</f>
        <v>0</v>
      </c>
      <c r="BG172" s="196">
        <f>IF(N172="zákl. přenesená",J172,0)</f>
        <v>0</v>
      </c>
      <c r="BH172" s="196">
        <f>IF(N172="sníž. přenesená",J172,0)</f>
        <v>0</v>
      </c>
      <c r="BI172" s="196">
        <f>IF(N172="nulová",J172,0)</f>
        <v>0</v>
      </c>
      <c r="BJ172" s="18" t="s">
        <v>22</v>
      </c>
      <c r="BK172" s="196">
        <f>ROUND(I172*H172,2)</f>
        <v>0</v>
      </c>
      <c r="BL172" s="18" t="s">
        <v>303</v>
      </c>
      <c r="BM172" s="18" t="s">
        <v>1405</v>
      </c>
    </row>
    <row r="173" spans="2:65" s="1" customFormat="1" ht="24" x14ac:dyDescent="0.3">
      <c r="B173" s="35"/>
      <c r="C173" s="57"/>
      <c r="D173" s="223" t="s">
        <v>222</v>
      </c>
      <c r="E173" s="57"/>
      <c r="F173" s="260" t="s">
        <v>1404</v>
      </c>
      <c r="G173" s="57"/>
      <c r="H173" s="57"/>
      <c r="I173" s="155"/>
      <c r="J173" s="57"/>
      <c r="K173" s="57"/>
      <c r="L173" s="55"/>
      <c r="M173" s="72"/>
      <c r="N173" s="36"/>
      <c r="O173" s="36"/>
      <c r="P173" s="36"/>
      <c r="Q173" s="36"/>
      <c r="R173" s="36"/>
      <c r="S173" s="36"/>
      <c r="T173" s="73"/>
      <c r="AT173" s="18" t="s">
        <v>222</v>
      </c>
      <c r="AU173" s="18" t="s">
        <v>81</v>
      </c>
    </row>
    <row r="174" spans="2:65" s="1" customFormat="1" ht="22.5" customHeight="1" x14ac:dyDescent="0.3">
      <c r="B174" s="35"/>
      <c r="C174" s="185" t="s">
        <v>639</v>
      </c>
      <c r="D174" s="185" t="s">
        <v>216</v>
      </c>
      <c r="E174" s="186" t="s">
        <v>1406</v>
      </c>
      <c r="F174" s="187" t="s">
        <v>1407</v>
      </c>
      <c r="G174" s="188" t="s">
        <v>841</v>
      </c>
      <c r="H174" s="189">
        <v>7</v>
      </c>
      <c r="I174" s="190"/>
      <c r="J174" s="191">
        <f>ROUND(I174*H174,2)</f>
        <v>0</v>
      </c>
      <c r="K174" s="187" t="s">
        <v>219</v>
      </c>
      <c r="L174" s="55"/>
      <c r="M174" s="192" t="s">
        <v>20</v>
      </c>
      <c r="N174" s="193" t="s">
        <v>44</v>
      </c>
      <c r="O174" s="36"/>
      <c r="P174" s="194">
        <f>O174*H174</f>
        <v>0</v>
      </c>
      <c r="Q174" s="194">
        <v>0</v>
      </c>
      <c r="R174" s="194">
        <f>Q174*H174</f>
        <v>0</v>
      </c>
      <c r="S174" s="194">
        <v>1.107E-2</v>
      </c>
      <c r="T174" s="195">
        <f>S174*H174</f>
        <v>7.7490000000000003E-2</v>
      </c>
      <c r="AR174" s="18" t="s">
        <v>303</v>
      </c>
      <c r="AT174" s="18" t="s">
        <v>216</v>
      </c>
      <c r="AU174" s="18" t="s">
        <v>81</v>
      </c>
      <c r="AY174" s="18" t="s">
        <v>214</v>
      </c>
      <c r="BE174" s="196">
        <f>IF(N174="základní",J174,0)</f>
        <v>0</v>
      </c>
      <c r="BF174" s="196">
        <f>IF(N174="snížená",J174,0)</f>
        <v>0</v>
      </c>
      <c r="BG174" s="196">
        <f>IF(N174="zákl. přenesená",J174,0)</f>
        <v>0</v>
      </c>
      <c r="BH174" s="196">
        <f>IF(N174="sníž. přenesená",J174,0)</f>
        <v>0</v>
      </c>
      <c r="BI174" s="196">
        <f>IF(N174="nulová",J174,0)</f>
        <v>0</v>
      </c>
      <c r="BJ174" s="18" t="s">
        <v>22</v>
      </c>
      <c r="BK174" s="196">
        <f>ROUND(I174*H174,2)</f>
        <v>0</v>
      </c>
      <c r="BL174" s="18" t="s">
        <v>303</v>
      </c>
      <c r="BM174" s="18" t="s">
        <v>1408</v>
      </c>
    </row>
    <row r="175" spans="2:65" s="1" customFormat="1" x14ac:dyDescent="0.3">
      <c r="B175" s="35"/>
      <c r="C175" s="57"/>
      <c r="D175" s="223" t="s">
        <v>222</v>
      </c>
      <c r="E175" s="57"/>
      <c r="F175" s="260" t="s">
        <v>1407</v>
      </c>
      <c r="G175" s="57"/>
      <c r="H175" s="57"/>
      <c r="I175" s="155"/>
      <c r="J175" s="57"/>
      <c r="K175" s="57"/>
      <c r="L175" s="55"/>
      <c r="M175" s="72"/>
      <c r="N175" s="36"/>
      <c r="O175" s="36"/>
      <c r="P175" s="36"/>
      <c r="Q175" s="36"/>
      <c r="R175" s="36"/>
      <c r="S175" s="36"/>
      <c r="T175" s="73"/>
      <c r="AT175" s="18" t="s">
        <v>222</v>
      </c>
      <c r="AU175" s="18" t="s">
        <v>81</v>
      </c>
    </row>
    <row r="176" spans="2:65" s="1" customFormat="1" ht="22.5" customHeight="1" x14ac:dyDescent="0.3">
      <c r="B176" s="35"/>
      <c r="C176" s="185" t="s">
        <v>464</v>
      </c>
      <c r="D176" s="185" t="s">
        <v>216</v>
      </c>
      <c r="E176" s="186" t="s">
        <v>1409</v>
      </c>
      <c r="F176" s="187" t="s">
        <v>1410</v>
      </c>
      <c r="G176" s="188" t="s">
        <v>236</v>
      </c>
      <c r="H176" s="189">
        <v>8</v>
      </c>
      <c r="I176" s="190"/>
      <c r="J176" s="191">
        <f>ROUND(I176*H176,2)</f>
        <v>0</v>
      </c>
      <c r="K176" s="187" t="s">
        <v>219</v>
      </c>
      <c r="L176" s="55"/>
      <c r="M176" s="192" t="s">
        <v>20</v>
      </c>
      <c r="N176" s="193" t="s">
        <v>44</v>
      </c>
      <c r="O176" s="36"/>
      <c r="P176" s="194">
        <f>O176*H176</f>
        <v>0</v>
      </c>
      <c r="Q176" s="194">
        <v>8.0000000000000007E-5</v>
      </c>
      <c r="R176" s="194">
        <f>Q176*H176</f>
        <v>6.4000000000000005E-4</v>
      </c>
      <c r="S176" s="194">
        <v>0</v>
      </c>
      <c r="T176" s="195">
        <f>S176*H176</f>
        <v>0</v>
      </c>
      <c r="AR176" s="18" t="s">
        <v>303</v>
      </c>
      <c r="AT176" s="18" t="s">
        <v>216</v>
      </c>
      <c r="AU176" s="18" t="s">
        <v>81</v>
      </c>
      <c r="AY176" s="18" t="s">
        <v>214</v>
      </c>
      <c r="BE176" s="196">
        <f>IF(N176="základní",J176,0)</f>
        <v>0</v>
      </c>
      <c r="BF176" s="196">
        <f>IF(N176="snížená",J176,0)</f>
        <v>0</v>
      </c>
      <c r="BG176" s="196">
        <f>IF(N176="zákl. přenesená",J176,0)</f>
        <v>0</v>
      </c>
      <c r="BH176" s="196">
        <f>IF(N176="sníž. přenesená",J176,0)</f>
        <v>0</v>
      </c>
      <c r="BI176" s="196">
        <f>IF(N176="nulová",J176,0)</f>
        <v>0</v>
      </c>
      <c r="BJ176" s="18" t="s">
        <v>22</v>
      </c>
      <c r="BK176" s="196">
        <f>ROUND(I176*H176,2)</f>
        <v>0</v>
      </c>
      <c r="BL176" s="18" t="s">
        <v>303</v>
      </c>
      <c r="BM176" s="18" t="s">
        <v>1411</v>
      </c>
    </row>
    <row r="177" spans="2:65" s="1" customFormat="1" x14ac:dyDescent="0.3">
      <c r="B177" s="35"/>
      <c r="C177" s="57"/>
      <c r="D177" s="223" t="s">
        <v>222</v>
      </c>
      <c r="E177" s="57"/>
      <c r="F177" s="260" t="s">
        <v>1410</v>
      </c>
      <c r="G177" s="57"/>
      <c r="H177" s="57"/>
      <c r="I177" s="155"/>
      <c r="J177" s="57"/>
      <c r="K177" s="57"/>
      <c r="L177" s="55"/>
      <c r="M177" s="72"/>
      <c r="N177" s="36"/>
      <c r="O177" s="36"/>
      <c r="P177" s="36"/>
      <c r="Q177" s="36"/>
      <c r="R177" s="36"/>
      <c r="S177" s="36"/>
      <c r="T177" s="73"/>
      <c r="AT177" s="18" t="s">
        <v>222</v>
      </c>
      <c r="AU177" s="18" t="s">
        <v>81</v>
      </c>
    </row>
    <row r="178" spans="2:65" s="1" customFormat="1" ht="31.5" customHeight="1" x14ac:dyDescent="0.3">
      <c r="B178" s="35"/>
      <c r="C178" s="249" t="s">
        <v>485</v>
      </c>
      <c r="D178" s="249" t="s">
        <v>413</v>
      </c>
      <c r="E178" s="250" t="s">
        <v>1412</v>
      </c>
      <c r="F178" s="251" t="s">
        <v>1413</v>
      </c>
      <c r="G178" s="252" t="s">
        <v>236</v>
      </c>
      <c r="H178" s="253">
        <v>8</v>
      </c>
      <c r="I178" s="254"/>
      <c r="J178" s="255">
        <f>ROUND(I178*H178,2)</f>
        <v>0</v>
      </c>
      <c r="K178" s="251" t="s">
        <v>219</v>
      </c>
      <c r="L178" s="256"/>
      <c r="M178" s="257" t="s">
        <v>20</v>
      </c>
      <c r="N178" s="258" t="s">
        <v>44</v>
      </c>
      <c r="O178" s="36"/>
      <c r="P178" s="194">
        <f>O178*H178</f>
        <v>0</v>
      </c>
      <c r="Q178" s="194">
        <v>1.7999999999999999E-2</v>
      </c>
      <c r="R178" s="194">
        <f>Q178*H178</f>
        <v>0.14399999999999999</v>
      </c>
      <c r="S178" s="194">
        <v>0</v>
      </c>
      <c r="T178" s="195">
        <f>S178*H178</f>
        <v>0</v>
      </c>
      <c r="AR178" s="18" t="s">
        <v>412</v>
      </c>
      <c r="AT178" s="18" t="s">
        <v>413</v>
      </c>
      <c r="AU178" s="18" t="s">
        <v>81</v>
      </c>
      <c r="AY178" s="18" t="s">
        <v>214</v>
      </c>
      <c r="BE178" s="196">
        <f>IF(N178="základní",J178,0)</f>
        <v>0</v>
      </c>
      <c r="BF178" s="196">
        <f>IF(N178="snížená",J178,0)</f>
        <v>0</v>
      </c>
      <c r="BG178" s="196">
        <f>IF(N178="zákl. přenesená",J178,0)</f>
        <v>0</v>
      </c>
      <c r="BH178" s="196">
        <f>IF(N178="sníž. přenesená",J178,0)</f>
        <v>0</v>
      </c>
      <c r="BI178" s="196">
        <f>IF(N178="nulová",J178,0)</f>
        <v>0</v>
      </c>
      <c r="BJ178" s="18" t="s">
        <v>22</v>
      </c>
      <c r="BK178" s="196">
        <f>ROUND(I178*H178,2)</f>
        <v>0</v>
      </c>
      <c r="BL178" s="18" t="s">
        <v>303</v>
      </c>
      <c r="BM178" s="18" t="s">
        <v>1414</v>
      </c>
    </row>
    <row r="179" spans="2:65" s="1" customFormat="1" ht="24" x14ac:dyDescent="0.3">
      <c r="B179" s="35"/>
      <c r="C179" s="57"/>
      <c r="D179" s="223" t="s">
        <v>222</v>
      </c>
      <c r="E179" s="57"/>
      <c r="F179" s="260" t="s">
        <v>1413</v>
      </c>
      <c r="G179" s="57"/>
      <c r="H179" s="57"/>
      <c r="I179" s="155"/>
      <c r="J179" s="57"/>
      <c r="K179" s="57"/>
      <c r="L179" s="55"/>
      <c r="M179" s="72"/>
      <c r="N179" s="36"/>
      <c r="O179" s="36"/>
      <c r="P179" s="36"/>
      <c r="Q179" s="36"/>
      <c r="R179" s="36"/>
      <c r="S179" s="36"/>
      <c r="T179" s="73"/>
      <c r="AT179" s="18" t="s">
        <v>222</v>
      </c>
      <c r="AU179" s="18" t="s">
        <v>81</v>
      </c>
    </row>
    <row r="180" spans="2:65" s="1" customFormat="1" ht="22.5" customHeight="1" x14ac:dyDescent="0.3">
      <c r="B180" s="35"/>
      <c r="C180" s="185" t="s">
        <v>647</v>
      </c>
      <c r="D180" s="185" t="s">
        <v>216</v>
      </c>
      <c r="E180" s="186" t="s">
        <v>1415</v>
      </c>
      <c r="F180" s="187" t="s">
        <v>1416</v>
      </c>
      <c r="G180" s="188" t="s">
        <v>841</v>
      </c>
      <c r="H180" s="189">
        <v>6</v>
      </c>
      <c r="I180" s="190"/>
      <c r="J180" s="191">
        <f>ROUND(I180*H180,2)</f>
        <v>0</v>
      </c>
      <c r="K180" s="187" t="s">
        <v>219</v>
      </c>
      <c r="L180" s="55"/>
      <c r="M180" s="192" t="s">
        <v>20</v>
      </c>
      <c r="N180" s="193" t="s">
        <v>44</v>
      </c>
      <c r="O180" s="36"/>
      <c r="P180" s="194">
        <f>O180*H180</f>
        <v>0</v>
      </c>
      <c r="Q180" s="194">
        <v>0</v>
      </c>
      <c r="R180" s="194">
        <f>Q180*H180</f>
        <v>0</v>
      </c>
      <c r="S180" s="194">
        <v>1.9460000000000002E-2</v>
      </c>
      <c r="T180" s="195">
        <f>S180*H180</f>
        <v>0.11676</v>
      </c>
      <c r="AR180" s="18" t="s">
        <v>303</v>
      </c>
      <c r="AT180" s="18" t="s">
        <v>216</v>
      </c>
      <c r="AU180" s="18" t="s">
        <v>81</v>
      </c>
      <c r="AY180" s="18" t="s">
        <v>214</v>
      </c>
      <c r="BE180" s="196">
        <f>IF(N180="základní",J180,0)</f>
        <v>0</v>
      </c>
      <c r="BF180" s="196">
        <f>IF(N180="snížená",J180,0)</f>
        <v>0</v>
      </c>
      <c r="BG180" s="196">
        <f>IF(N180="zákl. přenesená",J180,0)</f>
        <v>0</v>
      </c>
      <c r="BH180" s="196">
        <f>IF(N180="sníž. přenesená",J180,0)</f>
        <v>0</v>
      </c>
      <c r="BI180" s="196">
        <f>IF(N180="nulová",J180,0)</f>
        <v>0</v>
      </c>
      <c r="BJ180" s="18" t="s">
        <v>22</v>
      </c>
      <c r="BK180" s="196">
        <f>ROUND(I180*H180,2)</f>
        <v>0</v>
      </c>
      <c r="BL180" s="18" t="s">
        <v>303</v>
      </c>
      <c r="BM180" s="18" t="s">
        <v>1417</v>
      </c>
    </row>
    <row r="181" spans="2:65" s="1" customFormat="1" x14ac:dyDescent="0.3">
      <c r="B181" s="35"/>
      <c r="C181" s="57"/>
      <c r="D181" s="223" t="s">
        <v>222</v>
      </c>
      <c r="E181" s="57"/>
      <c r="F181" s="260" t="s">
        <v>1416</v>
      </c>
      <c r="G181" s="57"/>
      <c r="H181" s="57"/>
      <c r="I181" s="155"/>
      <c r="J181" s="57"/>
      <c r="K181" s="57"/>
      <c r="L181" s="55"/>
      <c r="M181" s="72"/>
      <c r="N181" s="36"/>
      <c r="O181" s="36"/>
      <c r="P181" s="36"/>
      <c r="Q181" s="36"/>
      <c r="R181" s="36"/>
      <c r="S181" s="36"/>
      <c r="T181" s="73"/>
      <c r="AT181" s="18" t="s">
        <v>222</v>
      </c>
      <c r="AU181" s="18" t="s">
        <v>81</v>
      </c>
    </row>
    <row r="182" spans="2:65" s="1" customFormat="1" ht="22.5" customHeight="1" x14ac:dyDescent="0.3">
      <c r="B182" s="35"/>
      <c r="C182" s="185" t="s">
        <v>459</v>
      </c>
      <c r="D182" s="185" t="s">
        <v>216</v>
      </c>
      <c r="E182" s="186" t="s">
        <v>1418</v>
      </c>
      <c r="F182" s="187" t="s">
        <v>1419</v>
      </c>
      <c r="G182" s="188" t="s">
        <v>841</v>
      </c>
      <c r="H182" s="189">
        <v>8</v>
      </c>
      <c r="I182" s="190"/>
      <c r="J182" s="191">
        <f>ROUND(I182*H182,2)</f>
        <v>0</v>
      </c>
      <c r="K182" s="187" t="s">
        <v>219</v>
      </c>
      <c r="L182" s="55"/>
      <c r="M182" s="192" t="s">
        <v>20</v>
      </c>
      <c r="N182" s="193" t="s">
        <v>44</v>
      </c>
      <c r="O182" s="36"/>
      <c r="P182" s="194">
        <f>O182*H182</f>
        <v>0</v>
      </c>
      <c r="Q182" s="194">
        <v>1.8600000000000001E-3</v>
      </c>
      <c r="R182" s="194">
        <f>Q182*H182</f>
        <v>1.4880000000000001E-2</v>
      </c>
      <c r="S182" s="194">
        <v>0</v>
      </c>
      <c r="T182" s="195">
        <f>S182*H182</f>
        <v>0</v>
      </c>
      <c r="AR182" s="18" t="s">
        <v>303</v>
      </c>
      <c r="AT182" s="18" t="s">
        <v>216</v>
      </c>
      <c r="AU182" s="18" t="s">
        <v>81</v>
      </c>
      <c r="AY182" s="18" t="s">
        <v>214</v>
      </c>
      <c r="BE182" s="196">
        <f>IF(N182="základní",J182,0)</f>
        <v>0</v>
      </c>
      <c r="BF182" s="196">
        <f>IF(N182="snížená",J182,0)</f>
        <v>0</v>
      </c>
      <c r="BG182" s="196">
        <f>IF(N182="zákl. přenesená",J182,0)</f>
        <v>0</v>
      </c>
      <c r="BH182" s="196">
        <f>IF(N182="sníž. přenesená",J182,0)</f>
        <v>0</v>
      </c>
      <c r="BI182" s="196">
        <f>IF(N182="nulová",J182,0)</f>
        <v>0</v>
      </c>
      <c r="BJ182" s="18" t="s">
        <v>22</v>
      </c>
      <c r="BK182" s="196">
        <f>ROUND(I182*H182,2)</f>
        <v>0</v>
      </c>
      <c r="BL182" s="18" t="s">
        <v>303</v>
      </c>
      <c r="BM182" s="18" t="s">
        <v>1420</v>
      </c>
    </row>
    <row r="183" spans="2:65" s="1" customFormat="1" x14ac:dyDescent="0.3">
      <c r="B183" s="35"/>
      <c r="C183" s="57"/>
      <c r="D183" s="223" t="s">
        <v>222</v>
      </c>
      <c r="E183" s="57"/>
      <c r="F183" s="260" t="s">
        <v>1419</v>
      </c>
      <c r="G183" s="57"/>
      <c r="H183" s="57"/>
      <c r="I183" s="155"/>
      <c r="J183" s="57"/>
      <c r="K183" s="57"/>
      <c r="L183" s="55"/>
      <c r="M183" s="72"/>
      <c r="N183" s="36"/>
      <c r="O183" s="36"/>
      <c r="P183" s="36"/>
      <c r="Q183" s="36"/>
      <c r="R183" s="36"/>
      <c r="S183" s="36"/>
      <c r="T183" s="73"/>
      <c r="AT183" s="18" t="s">
        <v>222</v>
      </c>
      <c r="AU183" s="18" t="s">
        <v>81</v>
      </c>
    </row>
    <row r="184" spans="2:65" s="1" customFormat="1" ht="22.5" customHeight="1" x14ac:dyDescent="0.3">
      <c r="B184" s="35"/>
      <c r="C184" s="249" t="s">
        <v>511</v>
      </c>
      <c r="D184" s="249" t="s">
        <v>413</v>
      </c>
      <c r="E184" s="250" t="s">
        <v>1421</v>
      </c>
      <c r="F184" s="251" t="s">
        <v>1422</v>
      </c>
      <c r="G184" s="252" t="s">
        <v>236</v>
      </c>
      <c r="H184" s="253">
        <v>8</v>
      </c>
      <c r="I184" s="254"/>
      <c r="J184" s="255">
        <f>ROUND(I184*H184,2)</f>
        <v>0</v>
      </c>
      <c r="K184" s="251" t="s">
        <v>219</v>
      </c>
      <c r="L184" s="256"/>
      <c r="M184" s="257" t="s">
        <v>20</v>
      </c>
      <c r="N184" s="258" t="s">
        <v>44</v>
      </c>
      <c r="O184" s="36"/>
      <c r="P184" s="194">
        <f>O184*H184</f>
        <v>0</v>
      </c>
      <c r="Q184" s="194">
        <v>1.2999999999999999E-2</v>
      </c>
      <c r="R184" s="194">
        <f>Q184*H184</f>
        <v>0.104</v>
      </c>
      <c r="S184" s="194">
        <v>0</v>
      </c>
      <c r="T184" s="195">
        <f>S184*H184</f>
        <v>0</v>
      </c>
      <c r="AR184" s="18" t="s">
        <v>412</v>
      </c>
      <c r="AT184" s="18" t="s">
        <v>413</v>
      </c>
      <c r="AU184" s="18" t="s">
        <v>81</v>
      </c>
      <c r="AY184" s="18" t="s">
        <v>214</v>
      </c>
      <c r="BE184" s="196">
        <f>IF(N184="základní",J184,0)</f>
        <v>0</v>
      </c>
      <c r="BF184" s="196">
        <f>IF(N184="snížená",J184,0)</f>
        <v>0</v>
      </c>
      <c r="BG184" s="196">
        <f>IF(N184="zákl. přenesená",J184,0)</f>
        <v>0</v>
      </c>
      <c r="BH184" s="196">
        <f>IF(N184="sníž. přenesená",J184,0)</f>
        <v>0</v>
      </c>
      <c r="BI184" s="196">
        <f>IF(N184="nulová",J184,0)</f>
        <v>0</v>
      </c>
      <c r="BJ184" s="18" t="s">
        <v>22</v>
      </c>
      <c r="BK184" s="196">
        <f>ROUND(I184*H184,2)</f>
        <v>0</v>
      </c>
      <c r="BL184" s="18" t="s">
        <v>303</v>
      </c>
      <c r="BM184" s="18" t="s">
        <v>1423</v>
      </c>
    </row>
    <row r="185" spans="2:65" s="1" customFormat="1" x14ac:dyDescent="0.3">
      <c r="B185" s="35"/>
      <c r="C185" s="57"/>
      <c r="D185" s="223" t="s">
        <v>222</v>
      </c>
      <c r="E185" s="57"/>
      <c r="F185" s="260" t="s">
        <v>1422</v>
      </c>
      <c r="G185" s="57"/>
      <c r="H185" s="57"/>
      <c r="I185" s="155"/>
      <c r="J185" s="57"/>
      <c r="K185" s="57"/>
      <c r="L185" s="55"/>
      <c r="M185" s="72"/>
      <c r="N185" s="36"/>
      <c r="O185" s="36"/>
      <c r="P185" s="36"/>
      <c r="Q185" s="36"/>
      <c r="R185" s="36"/>
      <c r="S185" s="36"/>
      <c r="T185" s="73"/>
      <c r="AT185" s="18" t="s">
        <v>222</v>
      </c>
      <c r="AU185" s="18" t="s">
        <v>81</v>
      </c>
    </row>
    <row r="186" spans="2:65" s="1" customFormat="1" ht="22.5" customHeight="1" x14ac:dyDescent="0.3">
      <c r="B186" s="35"/>
      <c r="C186" s="249" t="s">
        <v>516</v>
      </c>
      <c r="D186" s="249" t="s">
        <v>413</v>
      </c>
      <c r="E186" s="250" t="s">
        <v>1424</v>
      </c>
      <c r="F186" s="251" t="s">
        <v>1425</v>
      </c>
      <c r="G186" s="252" t="s">
        <v>236</v>
      </c>
      <c r="H186" s="253">
        <v>8</v>
      </c>
      <c r="I186" s="254"/>
      <c r="J186" s="255">
        <f>ROUND(I186*H186,2)</f>
        <v>0</v>
      </c>
      <c r="K186" s="251" t="s">
        <v>20</v>
      </c>
      <c r="L186" s="256"/>
      <c r="M186" s="257" t="s">
        <v>20</v>
      </c>
      <c r="N186" s="258" t="s">
        <v>44</v>
      </c>
      <c r="O186" s="36"/>
      <c r="P186" s="194">
        <f>O186*H186</f>
        <v>0</v>
      </c>
      <c r="Q186" s="194">
        <v>6.0000000000000001E-3</v>
      </c>
      <c r="R186" s="194">
        <f>Q186*H186</f>
        <v>4.8000000000000001E-2</v>
      </c>
      <c r="S186" s="194">
        <v>0</v>
      </c>
      <c r="T186" s="195">
        <f>S186*H186</f>
        <v>0</v>
      </c>
      <c r="AR186" s="18" t="s">
        <v>412</v>
      </c>
      <c r="AT186" s="18" t="s">
        <v>413</v>
      </c>
      <c r="AU186" s="18" t="s">
        <v>81</v>
      </c>
      <c r="AY186" s="18" t="s">
        <v>214</v>
      </c>
      <c r="BE186" s="196">
        <f>IF(N186="základní",J186,0)</f>
        <v>0</v>
      </c>
      <c r="BF186" s="196">
        <f>IF(N186="snížená",J186,0)</f>
        <v>0</v>
      </c>
      <c r="BG186" s="196">
        <f>IF(N186="zákl. přenesená",J186,0)</f>
        <v>0</v>
      </c>
      <c r="BH186" s="196">
        <f>IF(N186="sníž. přenesená",J186,0)</f>
        <v>0</v>
      </c>
      <c r="BI186" s="196">
        <f>IF(N186="nulová",J186,0)</f>
        <v>0</v>
      </c>
      <c r="BJ186" s="18" t="s">
        <v>22</v>
      </c>
      <c r="BK186" s="196">
        <f>ROUND(I186*H186,2)</f>
        <v>0</v>
      </c>
      <c r="BL186" s="18" t="s">
        <v>303</v>
      </c>
      <c r="BM186" s="18" t="s">
        <v>1426</v>
      </c>
    </row>
    <row r="187" spans="2:65" s="1" customFormat="1" x14ac:dyDescent="0.3">
      <c r="B187" s="35"/>
      <c r="C187" s="57"/>
      <c r="D187" s="223" t="s">
        <v>222</v>
      </c>
      <c r="E187" s="57"/>
      <c r="F187" s="260" t="s">
        <v>1425</v>
      </c>
      <c r="G187" s="57"/>
      <c r="H187" s="57"/>
      <c r="I187" s="155"/>
      <c r="J187" s="57"/>
      <c r="K187" s="57"/>
      <c r="L187" s="55"/>
      <c r="M187" s="72"/>
      <c r="N187" s="36"/>
      <c r="O187" s="36"/>
      <c r="P187" s="36"/>
      <c r="Q187" s="36"/>
      <c r="R187" s="36"/>
      <c r="S187" s="36"/>
      <c r="T187" s="73"/>
      <c r="AT187" s="18" t="s">
        <v>222</v>
      </c>
      <c r="AU187" s="18" t="s">
        <v>81</v>
      </c>
    </row>
    <row r="188" spans="2:65" s="1" customFormat="1" ht="22.5" customHeight="1" x14ac:dyDescent="0.3">
      <c r="B188" s="35"/>
      <c r="C188" s="185" t="s">
        <v>657</v>
      </c>
      <c r="D188" s="185" t="s">
        <v>216</v>
      </c>
      <c r="E188" s="186" t="s">
        <v>1427</v>
      </c>
      <c r="F188" s="187" t="s">
        <v>1428</v>
      </c>
      <c r="G188" s="188" t="s">
        <v>841</v>
      </c>
      <c r="H188" s="189">
        <v>6</v>
      </c>
      <c r="I188" s="190"/>
      <c r="J188" s="191">
        <f>ROUND(I188*H188,2)</f>
        <v>0</v>
      </c>
      <c r="K188" s="187" t="s">
        <v>219</v>
      </c>
      <c r="L188" s="55"/>
      <c r="M188" s="192" t="s">
        <v>20</v>
      </c>
      <c r="N188" s="193" t="s">
        <v>44</v>
      </c>
      <c r="O188" s="36"/>
      <c r="P188" s="194">
        <f>O188*H188</f>
        <v>0</v>
      </c>
      <c r="Q188" s="194">
        <v>0</v>
      </c>
      <c r="R188" s="194">
        <f>Q188*H188</f>
        <v>0</v>
      </c>
      <c r="S188" s="194">
        <v>8.7999999999999995E-2</v>
      </c>
      <c r="T188" s="195">
        <f>S188*H188</f>
        <v>0.52800000000000002</v>
      </c>
      <c r="AR188" s="18" t="s">
        <v>303</v>
      </c>
      <c r="AT188" s="18" t="s">
        <v>216</v>
      </c>
      <c r="AU188" s="18" t="s">
        <v>81</v>
      </c>
      <c r="AY188" s="18" t="s">
        <v>214</v>
      </c>
      <c r="BE188" s="196">
        <f>IF(N188="základní",J188,0)</f>
        <v>0</v>
      </c>
      <c r="BF188" s="196">
        <f>IF(N188="snížená",J188,0)</f>
        <v>0</v>
      </c>
      <c r="BG188" s="196">
        <f>IF(N188="zákl. přenesená",J188,0)</f>
        <v>0</v>
      </c>
      <c r="BH188" s="196">
        <f>IF(N188="sníž. přenesená",J188,0)</f>
        <v>0</v>
      </c>
      <c r="BI188" s="196">
        <f>IF(N188="nulová",J188,0)</f>
        <v>0</v>
      </c>
      <c r="BJ188" s="18" t="s">
        <v>22</v>
      </c>
      <c r="BK188" s="196">
        <f>ROUND(I188*H188,2)</f>
        <v>0</v>
      </c>
      <c r="BL188" s="18" t="s">
        <v>303</v>
      </c>
      <c r="BM188" s="18" t="s">
        <v>1429</v>
      </c>
    </row>
    <row r="189" spans="2:65" s="1" customFormat="1" x14ac:dyDescent="0.3">
      <c r="B189" s="35"/>
      <c r="C189" s="57"/>
      <c r="D189" s="223" t="s">
        <v>222</v>
      </c>
      <c r="E189" s="57"/>
      <c r="F189" s="260" t="s">
        <v>1428</v>
      </c>
      <c r="G189" s="57"/>
      <c r="H189" s="57"/>
      <c r="I189" s="155"/>
      <c r="J189" s="57"/>
      <c r="K189" s="57"/>
      <c r="L189" s="55"/>
      <c r="M189" s="72"/>
      <c r="N189" s="36"/>
      <c r="O189" s="36"/>
      <c r="P189" s="36"/>
      <c r="Q189" s="36"/>
      <c r="R189" s="36"/>
      <c r="S189" s="36"/>
      <c r="T189" s="73"/>
      <c r="AT189" s="18" t="s">
        <v>222</v>
      </c>
      <c r="AU189" s="18" t="s">
        <v>81</v>
      </c>
    </row>
    <row r="190" spans="2:65" s="1" customFormat="1" ht="22.5" customHeight="1" x14ac:dyDescent="0.3">
      <c r="B190" s="35"/>
      <c r="C190" s="185" t="s">
        <v>469</v>
      </c>
      <c r="D190" s="185" t="s">
        <v>216</v>
      </c>
      <c r="E190" s="186" t="s">
        <v>1430</v>
      </c>
      <c r="F190" s="187" t="s">
        <v>1431</v>
      </c>
      <c r="G190" s="188" t="s">
        <v>841</v>
      </c>
      <c r="H190" s="189">
        <v>6</v>
      </c>
      <c r="I190" s="190"/>
      <c r="J190" s="191">
        <f>ROUND(I190*H190,2)</f>
        <v>0</v>
      </c>
      <c r="K190" s="187" t="s">
        <v>219</v>
      </c>
      <c r="L190" s="55"/>
      <c r="M190" s="192" t="s">
        <v>20</v>
      </c>
      <c r="N190" s="193" t="s">
        <v>44</v>
      </c>
      <c r="O190" s="36"/>
      <c r="P190" s="194">
        <f>O190*H190</f>
        <v>0</v>
      </c>
      <c r="Q190" s="194">
        <v>8.8000000000000003E-4</v>
      </c>
      <c r="R190" s="194">
        <f>Q190*H190</f>
        <v>5.28E-3</v>
      </c>
      <c r="S190" s="194">
        <v>0</v>
      </c>
      <c r="T190" s="195">
        <f>S190*H190</f>
        <v>0</v>
      </c>
      <c r="AR190" s="18" t="s">
        <v>303</v>
      </c>
      <c r="AT190" s="18" t="s">
        <v>216</v>
      </c>
      <c r="AU190" s="18" t="s">
        <v>81</v>
      </c>
      <c r="AY190" s="18" t="s">
        <v>214</v>
      </c>
      <c r="BE190" s="196">
        <f>IF(N190="základní",J190,0)</f>
        <v>0</v>
      </c>
      <c r="BF190" s="196">
        <f>IF(N190="snížená",J190,0)</f>
        <v>0</v>
      </c>
      <c r="BG190" s="196">
        <f>IF(N190="zákl. přenesená",J190,0)</f>
        <v>0</v>
      </c>
      <c r="BH190" s="196">
        <f>IF(N190="sníž. přenesená",J190,0)</f>
        <v>0</v>
      </c>
      <c r="BI190" s="196">
        <f>IF(N190="nulová",J190,0)</f>
        <v>0</v>
      </c>
      <c r="BJ190" s="18" t="s">
        <v>22</v>
      </c>
      <c r="BK190" s="196">
        <f>ROUND(I190*H190,2)</f>
        <v>0</v>
      </c>
      <c r="BL190" s="18" t="s">
        <v>303</v>
      </c>
      <c r="BM190" s="18" t="s">
        <v>1432</v>
      </c>
    </row>
    <row r="191" spans="2:65" s="1" customFormat="1" x14ac:dyDescent="0.3">
      <c r="B191" s="35"/>
      <c r="C191" s="57"/>
      <c r="D191" s="223" t="s">
        <v>222</v>
      </c>
      <c r="E191" s="57"/>
      <c r="F191" s="260" t="s">
        <v>1431</v>
      </c>
      <c r="G191" s="57"/>
      <c r="H191" s="57"/>
      <c r="I191" s="155"/>
      <c r="J191" s="57"/>
      <c r="K191" s="57"/>
      <c r="L191" s="55"/>
      <c r="M191" s="72"/>
      <c r="N191" s="36"/>
      <c r="O191" s="36"/>
      <c r="P191" s="36"/>
      <c r="Q191" s="36"/>
      <c r="R191" s="36"/>
      <c r="S191" s="36"/>
      <c r="T191" s="73"/>
      <c r="AT191" s="18" t="s">
        <v>222</v>
      </c>
      <c r="AU191" s="18" t="s">
        <v>81</v>
      </c>
    </row>
    <row r="192" spans="2:65" s="1" customFormat="1" ht="44.25" customHeight="1" x14ac:dyDescent="0.3">
      <c r="B192" s="35"/>
      <c r="C192" s="249" t="s">
        <v>522</v>
      </c>
      <c r="D192" s="249" t="s">
        <v>413</v>
      </c>
      <c r="E192" s="250" t="s">
        <v>1433</v>
      </c>
      <c r="F192" s="251" t="s">
        <v>1434</v>
      </c>
      <c r="G192" s="252" t="s">
        <v>236</v>
      </c>
      <c r="H192" s="253">
        <v>5</v>
      </c>
      <c r="I192" s="254"/>
      <c r="J192" s="255">
        <f>ROUND(I192*H192,2)</f>
        <v>0</v>
      </c>
      <c r="K192" s="251" t="s">
        <v>20</v>
      </c>
      <c r="L192" s="256"/>
      <c r="M192" s="257" t="s">
        <v>20</v>
      </c>
      <c r="N192" s="258" t="s">
        <v>44</v>
      </c>
      <c r="O192" s="36"/>
      <c r="P192" s="194">
        <f>O192*H192</f>
        <v>0</v>
      </c>
      <c r="Q192" s="194">
        <v>0.01</v>
      </c>
      <c r="R192" s="194">
        <f>Q192*H192</f>
        <v>0.05</v>
      </c>
      <c r="S192" s="194">
        <v>0</v>
      </c>
      <c r="T192" s="195">
        <f>S192*H192</f>
        <v>0</v>
      </c>
      <c r="AR192" s="18" t="s">
        <v>412</v>
      </c>
      <c r="AT192" s="18" t="s">
        <v>413</v>
      </c>
      <c r="AU192" s="18" t="s">
        <v>81</v>
      </c>
      <c r="AY192" s="18" t="s">
        <v>214</v>
      </c>
      <c r="BE192" s="196">
        <f>IF(N192="základní",J192,0)</f>
        <v>0</v>
      </c>
      <c r="BF192" s="196">
        <f>IF(N192="snížená",J192,0)</f>
        <v>0</v>
      </c>
      <c r="BG192" s="196">
        <f>IF(N192="zákl. přenesená",J192,0)</f>
        <v>0</v>
      </c>
      <c r="BH192" s="196">
        <f>IF(N192="sníž. přenesená",J192,0)</f>
        <v>0</v>
      </c>
      <c r="BI192" s="196">
        <f>IF(N192="nulová",J192,0)</f>
        <v>0</v>
      </c>
      <c r="BJ192" s="18" t="s">
        <v>22</v>
      </c>
      <c r="BK192" s="196">
        <f>ROUND(I192*H192,2)</f>
        <v>0</v>
      </c>
      <c r="BL192" s="18" t="s">
        <v>303</v>
      </c>
      <c r="BM192" s="18" t="s">
        <v>1435</v>
      </c>
    </row>
    <row r="193" spans="2:65" s="1" customFormat="1" ht="36" x14ac:dyDescent="0.3">
      <c r="B193" s="35"/>
      <c r="C193" s="57"/>
      <c r="D193" s="223" t="s">
        <v>222</v>
      </c>
      <c r="E193" s="57"/>
      <c r="F193" s="260" t="s">
        <v>1434</v>
      </c>
      <c r="G193" s="57"/>
      <c r="H193" s="57"/>
      <c r="I193" s="155"/>
      <c r="J193" s="57"/>
      <c r="K193" s="57"/>
      <c r="L193" s="55"/>
      <c r="M193" s="72"/>
      <c r="N193" s="36"/>
      <c r="O193" s="36"/>
      <c r="P193" s="36"/>
      <c r="Q193" s="36"/>
      <c r="R193" s="36"/>
      <c r="S193" s="36"/>
      <c r="T193" s="73"/>
      <c r="AT193" s="18" t="s">
        <v>222</v>
      </c>
      <c r="AU193" s="18" t="s">
        <v>81</v>
      </c>
    </row>
    <row r="194" spans="2:65" s="1" customFormat="1" ht="44.25" customHeight="1" x14ac:dyDescent="0.3">
      <c r="B194" s="35"/>
      <c r="C194" s="249" t="s">
        <v>527</v>
      </c>
      <c r="D194" s="249" t="s">
        <v>413</v>
      </c>
      <c r="E194" s="250" t="s">
        <v>1436</v>
      </c>
      <c r="F194" s="251" t="s">
        <v>1437</v>
      </c>
      <c r="G194" s="252" t="s">
        <v>236</v>
      </c>
      <c r="H194" s="253">
        <v>1</v>
      </c>
      <c r="I194" s="254"/>
      <c r="J194" s="255">
        <f>ROUND(I194*H194,2)</f>
        <v>0</v>
      </c>
      <c r="K194" s="251" t="s">
        <v>20</v>
      </c>
      <c r="L194" s="256"/>
      <c r="M194" s="257" t="s">
        <v>20</v>
      </c>
      <c r="N194" s="258" t="s">
        <v>44</v>
      </c>
      <c r="O194" s="36"/>
      <c r="P194" s="194">
        <f>O194*H194</f>
        <v>0</v>
      </c>
      <c r="Q194" s="194">
        <v>1.4E-2</v>
      </c>
      <c r="R194" s="194">
        <f>Q194*H194</f>
        <v>1.4E-2</v>
      </c>
      <c r="S194" s="194">
        <v>0</v>
      </c>
      <c r="T194" s="195">
        <f>S194*H194</f>
        <v>0</v>
      </c>
      <c r="AR194" s="18" t="s">
        <v>412</v>
      </c>
      <c r="AT194" s="18" t="s">
        <v>413</v>
      </c>
      <c r="AU194" s="18" t="s">
        <v>81</v>
      </c>
      <c r="AY194" s="18" t="s">
        <v>214</v>
      </c>
      <c r="BE194" s="196">
        <f>IF(N194="základní",J194,0)</f>
        <v>0</v>
      </c>
      <c r="BF194" s="196">
        <f>IF(N194="snížená",J194,0)</f>
        <v>0</v>
      </c>
      <c r="BG194" s="196">
        <f>IF(N194="zákl. přenesená",J194,0)</f>
        <v>0</v>
      </c>
      <c r="BH194" s="196">
        <f>IF(N194="sníž. přenesená",J194,0)</f>
        <v>0</v>
      </c>
      <c r="BI194" s="196">
        <f>IF(N194="nulová",J194,0)</f>
        <v>0</v>
      </c>
      <c r="BJ194" s="18" t="s">
        <v>22</v>
      </c>
      <c r="BK194" s="196">
        <f>ROUND(I194*H194,2)</f>
        <v>0</v>
      </c>
      <c r="BL194" s="18" t="s">
        <v>303</v>
      </c>
      <c r="BM194" s="18" t="s">
        <v>1438</v>
      </c>
    </row>
    <row r="195" spans="2:65" s="1" customFormat="1" ht="36" x14ac:dyDescent="0.3">
      <c r="B195" s="35"/>
      <c r="C195" s="57"/>
      <c r="D195" s="223" t="s">
        <v>222</v>
      </c>
      <c r="E195" s="57"/>
      <c r="F195" s="260" t="s">
        <v>1437</v>
      </c>
      <c r="G195" s="57"/>
      <c r="H195" s="57"/>
      <c r="I195" s="155"/>
      <c r="J195" s="57"/>
      <c r="K195" s="57"/>
      <c r="L195" s="55"/>
      <c r="M195" s="72"/>
      <c r="N195" s="36"/>
      <c r="O195" s="36"/>
      <c r="P195" s="36"/>
      <c r="Q195" s="36"/>
      <c r="R195" s="36"/>
      <c r="S195" s="36"/>
      <c r="T195" s="73"/>
      <c r="AT195" s="18" t="s">
        <v>222</v>
      </c>
      <c r="AU195" s="18" t="s">
        <v>81</v>
      </c>
    </row>
    <row r="196" spans="2:65" s="1" customFormat="1" ht="22.5" customHeight="1" x14ac:dyDescent="0.3">
      <c r="B196" s="35"/>
      <c r="C196" s="185" t="s">
        <v>534</v>
      </c>
      <c r="D196" s="185" t="s">
        <v>216</v>
      </c>
      <c r="E196" s="186" t="s">
        <v>1439</v>
      </c>
      <c r="F196" s="187" t="s">
        <v>1440</v>
      </c>
      <c r="G196" s="188" t="s">
        <v>841</v>
      </c>
      <c r="H196" s="189">
        <v>6</v>
      </c>
      <c r="I196" s="190"/>
      <c r="J196" s="191">
        <f>ROUND(I196*H196,2)</f>
        <v>0</v>
      </c>
      <c r="K196" s="187" t="s">
        <v>219</v>
      </c>
      <c r="L196" s="55"/>
      <c r="M196" s="192" t="s">
        <v>20</v>
      </c>
      <c r="N196" s="193" t="s">
        <v>44</v>
      </c>
      <c r="O196" s="36"/>
      <c r="P196" s="194">
        <f>O196*H196</f>
        <v>0</v>
      </c>
      <c r="Q196" s="194">
        <v>1.7000000000000001E-4</v>
      </c>
      <c r="R196" s="194">
        <f>Q196*H196</f>
        <v>1.0200000000000001E-3</v>
      </c>
      <c r="S196" s="194">
        <v>0</v>
      </c>
      <c r="T196" s="195">
        <f>S196*H196</f>
        <v>0</v>
      </c>
      <c r="AR196" s="18" t="s">
        <v>303</v>
      </c>
      <c r="AT196" s="18" t="s">
        <v>216</v>
      </c>
      <c r="AU196" s="18" t="s">
        <v>81</v>
      </c>
      <c r="AY196" s="18" t="s">
        <v>214</v>
      </c>
      <c r="BE196" s="196">
        <f>IF(N196="základní",J196,0)</f>
        <v>0</v>
      </c>
      <c r="BF196" s="196">
        <f>IF(N196="snížená",J196,0)</f>
        <v>0</v>
      </c>
      <c r="BG196" s="196">
        <f>IF(N196="zákl. přenesená",J196,0)</f>
        <v>0</v>
      </c>
      <c r="BH196" s="196">
        <f>IF(N196="sníž. přenesená",J196,0)</f>
        <v>0</v>
      </c>
      <c r="BI196" s="196">
        <f>IF(N196="nulová",J196,0)</f>
        <v>0</v>
      </c>
      <c r="BJ196" s="18" t="s">
        <v>22</v>
      </c>
      <c r="BK196" s="196">
        <f>ROUND(I196*H196,2)</f>
        <v>0</v>
      </c>
      <c r="BL196" s="18" t="s">
        <v>303</v>
      </c>
      <c r="BM196" s="18" t="s">
        <v>1441</v>
      </c>
    </row>
    <row r="197" spans="2:65" s="1" customFormat="1" x14ac:dyDescent="0.3">
      <c r="B197" s="35"/>
      <c r="C197" s="57"/>
      <c r="D197" s="223" t="s">
        <v>222</v>
      </c>
      <c r="E197" s="57"/>
      <c r="F197" s="260" t="s">
        <v>1440</v>
      </c>
      <c r="G197" s="57"/>
      <c r="H197" s="57"/>
      <c r="I197" s="155"/>
      <c r="J197" s="57"/>
      <c r="K197" s="57"/>
      <c r="L197" s="55"/>
      <c r="M197" s="72"/>
      <c r="N197" s="36"/>
      <c r="O197" s="36"/>
      <c r="P197" s="36"/>
      <c r="Q197" s="36"/>
      <c r="R197" s="36"/>
      <c r="S197" s="36"/>
      <c r="T197" s="73"/>
      <c r="AT197" s="18" t="s">
        <v>222</v>
      </c>
      <c r="AU197" s="18" t="s">
        <v>81</v>
      </c>
    </row>
    <row r="198" spans="2:65" s="1" customFormat="1" ht="31.5" customHeight="1" x14ac:dyDescent="0.3">
      <c r="B198" s="35"/>
      <c r="C198" s="249" t="s">
        <v>543</v>
      </c>
      <c r="D198" s="249" t="s">
        <v>413</v>
      </c>
      <c r="E198" s="250" t="s">
        <v>1442</v>
      </c>
      <c r="F198" s="251" t="s">
        <v>1443</v>
      </c>
      <c r="G198" s="252" t="s">
        <v>841</v>
      </c>
      <c r="H198" s="253">
        <v>5</v>
      </c>
      <c r="I198" s="254"/>
      <c r="J198" s="255">
        <f>ROUND(I198*H198,2)</f>
        <v>0</v>
      </c>
      <c r="K198" s="251" t="s">
        <v>20</v>
      </c>
      <c r="L198" s="256"/>
      <c r="M198" s="257" t="s">
        <v>20</v>
      </c>
      <c r="N198" s="258" t="s">
        <v>44</v>
      </c>
      <c r="O198" s="36"/>
      <c r="P198" s="194">
        <f>O198*H198</f>
        <v>0</v>
      </c>
      <c r="Q198" s="194">
        <v>0.02</v>
      </c>
      <c r="R198" s="194">
        <f>Q198*H198</f>
        <v>0.1</v>
      </c>
      <c r="S198" s="194">
        <v>0</v>
      </c>
      <c r="T198" s="195">
        <f>S198*H198</f>
        <v>0</v>
      </c>
      <c r="AR198" s="18" t="s">
        <v>412</v>
      </c>
      <c r="AT198" s="18" t="s">
        <v>413</v>
      </c>
      <c r="AU198" s="18" t="s">
        <v>81</v>
      </c>
      <c r="AY198" s="18" t="s">
        <v>214</v>
      </c>
      <c r="BE198" s="196">
        <f>IF(N198="základní",J198,0)</f>
        <v>0</v>
      </c>
      <c r="BF198" s="196">
        <f>IF(N198="snížená",J198,0)</f>
        <v>0</v>
      </c>
      <c r="BG198" s="196">
        <f>IF(N198="zákl. přenesená",J198,0)</f>
        <v>0</v>
      </c>
      <c r="BH198" s="196">
        <f>IF(N198="sníž. přenesená",J198,0)</f>
        <v>0</v>
      </c>
      <c r="BI198" s="196">
        <f>IF(N198="nulová",J198,0)</f>
        <v>0</v>
      </c>
      <c r="BJ198" s="18" t="s">
        <v>22</v>
      </c>
      <c r="BK198" s="196">
        <f>ROUND(I198*H198,2)</f>
        <v>0</v>
      </c>
      <c r="BL198" s="18" t="s">
        <v>303</v>
      </c>
      <c r="BM198" s="18" t="s">
        <v>1444</v>
      </c>
    </row>
    <row r="199" spans="2:65" s="1" customFormat="1" ht="24" x14ac:dyDescent="0.3">
      <c r="B199" s="35"/>
      <c r="C199" s="57"/>
      <c r="D199" s="223" t="s">
        <v>222</v>
      </c>
      <c r="E199" s="57"/>
      <c r="F199" s="260" t="s">
        <v>1443</v>
      </c>
      <c r="G199" s="57"/>
      <c r="H199" s="57"/>
      <c r="I199" s="155"/>
      <c r="J199" s="57"/>
      <c r="K199" s="57"/>
      <c r="L199" s="55"/>
      <c r="M199" s="72"/>
      <c r="N199" s="36"/>
      <c r="O199" s="36"/>
      <c r="P199" s="36"/>
      <c r="Q199" s="36"/>
      <c r="R199" s="36"/>
      <c r="S199" s="36"/>
      <c r="T199" s="73"/>
      <c r="AT199" s="18" t="s">
        <v>222</v>
      </c>
      <c r="AU199" s="18" t="s">
        <v>81</v>
      </c>
    </row>
    <row r="200" spans="2:65" s="1" customFormat="1" ht="31.5" customHeight="1" x14ac:dyDescent="0.3">
      <c r="B200" s="35"/>
      <c r="C200" s="249" t="s">
        <v>548</v>
      </c>
      <c r="D200" s="249" t="s">
        <v>413</v>
      </c>
      <c r="E200" s="250" t="s">
        <v>1445</v>
      </c>
      <c r="F200" s="251" t="s">
        <v>1446</v>
      </c>
      <c r="G200" s="252" t="s">
        <v>841</v>
      </c>
      <c r="H200" s="253">
        <v>1</v>
      </c>
      <c r="I200" s="254"/>
      <c r="J200" s="255">
        <f>ROUND(I200*H200,2)</f>
        <v>0</v>
      </c>
      <c r="K200" s="251" t="s">
        <v>20</v>
      </c>
      <c r="L200" s="256"/>
      <c r="M200" s="257" t="s">
        <v>20</v>
      </c>
      <c r="N200" s="258" t="s">
        <v>44</v>
      </c>
      <c r="O200" s="36"/>
      <c r="P200" s="194">
        <f>O200*H200</f>
        <v>0</v>
      </c>
      <c r="Q200" s="194">
        <v>2.7E-2</v>
      </c>
      <c r="R200" s="194">
        <f>Q200*H200</f>
        <v>2.7E-2</v>
      </c>
      <c r="S200" s="194">
        <v>0</v>
      </c>
      <c r="T200" s="195">
        <f>S200*H200</f>
        <v>0</v>
      </c>
      <c r="AR200" s="18" t="s">
        <v>412</v>
      </c>
      <c r="AT200" s="18" t="s">
        <v>413</v>
      </c>
      <c r="AU200" s="18" t="s">
        <v>81</v>
      </c>
      <c r="AY200" s="18" t="s">
        <v>214</v>
      </c>
      <c r="BE200" s="196">
        <f>IF(N200="základní",J200,0)</f>
        <v>0</v>
      </c>
      <c r="BF200" s="196">
        <f>IF(N200="snížená",J200,0)</f>
        <v>0</v>
      </c>
      <c r="BG200" s="196">
        <f>IF(N200="zákl. přenesená",J200,0)</f>
        <v>0</v>
      </c>
      <c r="BH200" s="196">
        <f>IF(N200="sníž. přenesená",J200,0)</f>
        <v>0</v>
      </c>
      <c r="BI200" s="196">
        <f>IF(N200="nulová",J200,0)</f>
        <v>0</v>
      </c>
      <c r="BJ200" s="18" t="s">
        <v>22</v>
      </c>
      <c r="BK200" s="196">
        <f>ROUND(I200*H200,2)</f>
        <v>0</v>
      </c>
      <c r="BL200" s="18" t="s">
        <v>303</v>
      </c>
      <c r="BM200" s="18" t="s">
        <v>1447</v>
      </c>
    </row>
    <row r="201" spans="2:65" s="1" customFormat="1" ht="24" x14ac:dyDescent="0.3">
      <c r="B201" s="35"/>
      <c r="C201" s="57"/>
      <c r="D201" s="223" t="s">
        <v>222</v>
      </c>
      <c r="E201" s="57"/>
      <c r="F201" s="260" t="s">
        <v>1446</v>
      </c>
      <c r="G201" s="57"/>
      <c r="H201" s="57"/>
      <c r="I201" s="155"/>
      <c r="J201" s="57"/>
      <c r="K201" s="57"/>
      <c r="L201" s="55"/>
      <c r="M201" s="72"/>
      <c r="N201" s="36"/>
      <c r="O201" s="36"/>
      <c r="P201" s="36"/>
      <c r="Q201" s="36"/>
      <c r="R201" s="36"/>
      <c r="S201" s="36"/>
      <c r="T201" s="73"/>
      <c r="AT201" s="18" t="s">
        <v>222</v>
      </c>
      <c r="AU201" s="18" t="s">
        <v>81</v>
      </c>
    </row>
    <row r="202" spans="2:65" s="1" customFormat="1" ht="31.5" customHeight="1" x14ac:dyDescent="0.3">
      <c r="B202" s="35"/>
      <c r="C202" s="185" t="s">
        <v>663</v>
      </c>
      <c r="D202" s="185" t="s">
        <v>216</v>
      </c>
      <c r="E202" s="186" t="s">
        <v>1448</v>
      </c>
      <c r="F202" s="187" t="s">
        <v>1449</v>
      </c>
      <c r="G202" s="188" t="s">
        <v>306</v>
      </c>
      <c r="H202" s="189">
        <v>1.0529999999999999</v>
      </c>
      <c r="I202" s="190"/>
      <c r="J202" s="191">
        <f>ROUND(I202*H202,2)</f>
        <v>0</v>
      </c>
      <c r="K202" s="187" t="s">
        <v>219</v>
      </c>
      <c r="L202" s="55"/>
      <c r="M202" s="192" t="s">
        <v>20</v>
      </c>
      <c r="N202" s="193" t="s">
        <v>44</v>
      </c>
      <c r="O202" s="36"/>
      <c r="P202" s="194">
        <f>O202*H202</f>
        <v>0</v>
      </c>
      <c r="Q202" s="194">
        <v>0</v>
      </c>
      <c r="R202" s="194">
        <f>Q202*H202</f>
        <v>0</v>
      </c>
      <c r="S202" s="194">
        <v>0</v>
      </c>
      <c r="T202" s="195">
        <f>S202*H202</f>
        <v>0</v>
      </c>
      <c r="AR202" s="18" t="s">
        <v>303</v>
      </c>
      <c r="AT202" s="18" t="s">
        <v>216</v>
      </c>
      <c r="AU202" s="18" t="s">
        <v>81</v>
      </c>
      <c r="AY202" s="18" t="s">
        <v>214</v>
      </c>
      <c r="BE202" s="196">
        <f>IF(N202="základní",J202,0)</f>
        <v>0</v>
      </c>
      <c r="BF202" s="196">
        <f>IF(N202="snížená",J202,0)</f>
        <v>0</v>
      </c>
      <c r="BG202" s="196">
        <f>IF(N202="zákl. přenesená",J202,0)</f>
        <v>0</v>
      </c>
      <c r="BH202" s="196">
        <f>IF(N202="sníž. přenesená",J202,0)</f>
        <v>0</v>
      </c>
      <c r="BI202" s="196">
        <f>IF(N202="nulová",J202,0)</f>
        <v>0</v>
      </c>
      <c r="BJ202" s="18" t="s">
        <v>22</v>
      </c>
      <c r="BK202" s="196">
        <f>ROUND(I202*H202,2)</f>
        <v>0</v>
      </c>
      <c r="BL202" s="18" t="s">
        <v>303</v>
      </c>
      <c r="BM202" s="18" t="s">
        <v>1450</v>
      </c>
    </row>
    <row r="203" spans="2:65" s="1" customFormat="1" ht="24" x14ac:dyDescent="0.3">
      <c r="B203" s="35"/>
      <c r="C203" s="57"/>
      <c r="D203" s="223" t="s">
        <v>222</v>
      </c>
      <c r="E203" s="57"/>
      <c r="F203" s="260" t="s">
        <v>1449</v>
      </c>
      <c r="G203" s="57"/>
      <c r="H203" s="57"/>
      <c r="I203" s="155"/>
      <c r="J203" s="57"/>
      <c r="K203" s="57"/>
      <c r="L203" s="55"/>
      <c r="M203" s="72"/>
      <c r="N203" s="36"/>
      <c r="O203" s="36"/>
      <c r="P203" s="36"/>
      <c r="Q203" s="36"/>
      <c r="R203" s="36"/>
      <c r="S203" s="36"/>
      <c r="T203" s="73"/>
      <c r="AT203" s="18" t="s">
        <v>222</v>
      </c>
      <c r="AU203" s="18" t="s">
        <v>81</v>
      </c>
    </row>
    <row r="204" spans="2:65" s="1" customFormat="1" ht="22.5" customHeight="1" x14ac:dyDescent="0.3">
      <c r="B204" s="35"/>
      <c r="C204" s="185" t="s">
        <v>430</v>
      </c>
      <c r="D204" s="185" t="s">
        <v>216</v>
      </c>
      <c r="E204" s="186" t="s">
        <v>1451</v>
      </c>
      <c r="F204" s="187" t="s">
        <v>1452</v>
      </c>
      <c r="G204" s="188" t="s">
        <v>841</v>
      </c>
      <c r="H204" s="189">
        <v>2</v>
      </c>
      <c r="I204" s="190"/>
      <c r="J204" s="191">
        <f>ROUND(I204*H204,2)</f>
        <v>0</v>
      </c>
      <c r="K204" s="187" t="s">
        <v>219</v>
      </c>
      <c r="L204" s="55"/>
      <c r="M204" s="192" t="s">
        <v>20</v>
      </c>
      <c r="N204" s="193" t="s">
        <v>44</v>
      </c>
      <c r="O204" s="36"/>
      <c r="P204" s="194">
        <f>O204*H204</f>
        <v>0</v>
      </c>
      <c r="Q204" s="194">
        <v>9.0000000000000006E-5</v>
      </c>
      <c r="R204" s="194">
        <f>Q204*H204</f>
        <v>1.8000000000000001E-4</v>
      </c>
      <c r="S204" s="194">
        <v>0</v>
      </c>
      <c r="T204" s="195">
        <f>S204*H204</f>
        <v>0</v>
      </c>
      <c r="AR204" s="18" t="s">
        <v>303</v>
      </c>
      <c r="AT204" s="18" t="s">
        <v>216</v>
      </c>
      <c r="AU204" s="18" t="s">
        <v>81</v>
      </c>
      <c r="AY204" s="18" t="s">
        <v>214</v>
      </c>
      <c r="BE204" s="196">
        <f>IF(N204="základní",J204,0)</f>
        <v>0</v>
      </c>
      <c r="BF204" s="196">
        <f>IF(N204="snížená",J204,0)</f>
        <v>0</v>
      </c>
      <c r="BG204" s="196">
        <f>IF(N204="zákl. přenesená",J204,0)</f>
        <v>0</v>
      </c>
      <c r="BH204" s="196">
        <f>IF(N204="sníž. přenesená",J204,0)</f>
        <v>0</v>
      </c>
      <c r="BI204" s="196">
        <f>IF(N204="nulová",J204,0)</f>
        <v>0</v>
      </c>
      <c r="BJ204" s="18" t="s">
        <v>22</v>
      </c>
      <c r="BK204" s="196">
        <f>ROUND(I204*H204,2)</f>
        <v>0</v>
      </c>
      <c r="BL204" s="18" t="s">
        <v>303</v>
      </c>
      <c r="BM204" s="18" t="s">
        <v>1453</v>
      </c>
    </row>
    <row r="205" spans="2:65" s="1" customFormat="1" x14ac:dyDescent="0.3">
      <c r="B205" s="35"/>
      <c r="C205" s="57"/>
      <c r="D205" s="223" t="s">
        <v>222</v>
      </c>
      <c r="E205" s="57"/>
      <c r="F205" s="260" t="s">
        <v>1452</v>
      </c>
      <c r="G205" s="57"/>
      <c r="H205" s="57"/>
      <c r="I205" s="155"/>
      <c r="J205" s="57"/>
      <c r="K205" s="57"/>
      <c r="L205" s="55"/>
      <c r="M205" s="72"/>
      <c r="N205" s="36"/>
      <c r="O205" s="36"/>
      <c r="P205" s="36"/>
      <c r="Q205" s="36"/>
      <c r="R205" s="36"/>
      <c r="S205" s="36"/>
      <c r="T205" s="73"/>
      <c r="AT205" s="18" t="s">
        <v>222</v>
      </c>
      <c r="AU205" s="18" t="s">
        <v>81</v>
      </c>
    </row>
    <row r="206" spans="2:65" s="1" customFormat="1" ht="22.5" customHeight="1" x14ac:dyDescent="0.3">
      <c r="B206" s="35"/>
      <c r="C206" s="249" t="s">
        <v>436</v>
      </c>
      <c r="D206" s="249" t="s">
        <v>413</v>
      </c>
      <c r="E206" s="250" t="s">
        <v>1454</v>
      </c>
      <c r="F206" s="251" t="s">
        <v>1455</v>
      </c>
      <c r="G206" s="252" t="s">
        <v>236</v>
      </c>
      <c r="H206" s="253">
        <v>2</v>
      </c>
      <c r="I206" s="254"/>
      <c r="J206" s="255">
        <f>ROUND(I206*H206,2)</f>
        <v>0</v>
      </c>
      <c r="K206" s="251" t="s">
        <v>219</v>
      </c>
      <c r="L206" s="256"/>
      <c r="M206" s="257" t="s">
        <v>20</v>
      </c>
      <c r="N206" s="258" t="s">
        <v>44</v>
      </c>
      <c r="O206" s="36"/>
      <c r="P206" s="194">
        <f>O206*H206</f>
        <v>0</v>
      </c>
      <c r="Q206" s="194">
        <v>1.2999999999999999E-3</v>
      </c>
      <c r="R206" s="194">
        <f>Q206*H206</f>
        <v>2.5999999999999999E-3</v>
      </c>
      <c r="S206" s="194">
        <v>0</v>
      </c>
      <c r="T206" s="195">
        <f>S206*H206</f>
        <v>0</v>
      </c>
      <c r="AR206" s="18" t="s">
        <v>412</v>
      </c>
      <c r="AT206" s="18" t="s">
        <v>413</v>
      </c>
      <c r="AU206" s="18" t="s">
        <v>81</v>
      </c>
      <c r="AY206" s="18" t="s">
        <v>214</v>
      </c>
      <c r="BE206" s="196">
        <f>IF(N206="základní",J206,0)</f>
        <v>0</v>
      </c>
      <c r="BF206" s="196">
        <f>IF(N206="snížená",J206,0)</f>
        <v>0</v>
      </c>
      <c r="BG206" s="196">
        <f>IF(N206="zákl. přenesená",J206,0)</f>
        <v>0</v>
      </c>
      <c r="BH206" s="196">
        <f>IF(N206="sníž. přenesená",J206,0)</f>
        <v>0</v>
      </c>
      <c r="BI206" s="196">
        <f>IF(N206="nulová",J206,0)</f>
        <v>0</v>
      </c>
      <c r="BJ206" s="18" t="s">
        <v>22</v>
      </c>
      <c r="BK206" s="196">
        <f>ROUND(I206*H206,2)</f>
        <v>0</v>
      </c>
      <c r="BL206" s="18" t="s">
        <v>303</v>
      </c>
      <c r="BM206" s="18" t="s">
        <v>1456</v>
      </c>
    </row>
    <row r="207" spans="2:65" s="1" customFormat="1" x14ac:dyDescent="0.3">
      <c r="B207" s="35"/>
      <c r="C207" s="57"/>
      <c r="D207" s="223" t="s">
        <v>222</v>
      </c>
      <c r="E207" s="57"/>
      <c r="F207" s="260" t="s">
        <v>1455</v>
      </c>
      <c r="G207" s="57"/>
      <c r="H207" s="57"/>
      <c r="I207" s="155"/>
      <c r="J207" s="57"/>
      <c r="K207" s="57"/>
      <c r="L207" s="55"/>
      <c r="M207" s="72"/>
      <c r="N207" s="36"/>
      <c r="O207" s="36"/>
      <c r="P207" s="36"/>
      <c r="Q207" s="36"/>
      <c r="R207" s="36"/>
      <c r="S207" s="36"/>
      <c r="T207" s="73"/>
      <c r="AT207" s="18" t="s">
        <v>222</v>
      </c>
      <c r="AU207" s="18" t="s">
        <v>81</v>
      </c>
    </row>
    <row r="208" spans="2:65" s="1" customFormat="1" ht="22.5" customHeight="1" x14ac:dyDescent="0.3">
      <c r="B208" s="35"/>
      <c r="C208" s="185" t="s">
        <v>559</v>
      </c>
      <c r="D208" s="185" t="s">
        <v>216</v>
      </c>
      <c r="E208" s="186" t="s">
        <v>1457</v>
      </c>
      <c r="F208" s="187" t="s">
        <v>1458</v>
      </c>
      <c r="G208" s="188" t="s">
        <v>841</v>
      </c>
      <c r="H208" s="189">
        <v>28</v>
      </c>
      <c r="I208" s="190"/>
      <c r="J208" s="191">
        <f>ROUND(I208*H208,2)</f>
        <v>0</v>
      </c>
      <c r="K208" s="187" t="s">
        <v>219</v>
      </c>
      <c r="L208" s="55"/>
      <c r="M208" s="192" t="s">
        <v>20</v>
      </c>
      <c r="N208" s="193" t="s">
        <v>44</v>
      </c>
      <c r="O208" s="36"/>
      <c r="P208" s="194">
        <f>O208*H208</f>
        <v>0</v>
      </c>
      <c r="Q208" s="194">
        <v>9.0000000000000006E-5</v>
      </c>
      <c r="R208" s="194">
        <f>Q208*H208</f>
        <v>2.5200000000000001E-3</v>
      </c>
      <c r="S208" s="194">
        <v>0</v>
      </c>
      <c r="T208" s="195">
        <f>S208*H208</f>
        <v>0</v>
      </c>
      <c r="AR208" s="18" t="s">
        <v>303</v>
      </c>
      <c r="AT208" s="18" t="s">
        <v>216</v>
      </c>
      <c r="AU208" s="18" t="s">
        <v>81</v>
      </c>
      <c r="AY208" s="18" t="s">
        <v>214</v>
      </c>
      <c r="BE208" s="196">
        <f>IF(N208="základní",J208,0)</f>
        <v>0</v>
      </c>
      <c r="BF208" s="196">
        <f>IF(N208="snížená",J208,0)</f>
        <v>0</v>
      </c>
      <c r="BG208" s="196">
        <f>IF(N208="zákl. přenesená",J208,0)</f>
        <v>0</v>
      </c>
      <c r="BH208" s="196">
        <f>IF(N208="sníž. přenesená",J208,0)</f>
        <v>0</v>
      </c>
      <c r="BI208" s="196">
        <f>IF(N208="nulová",J208,0)</f>
        <v>0</v>
      </c>
      <c r="BJ208" s="18" t="s">
        <v>22</v>
      </c>
      <c r="BK208" s="196">
        <f>ROUND(I208*H208,2)</f>
        <v>0</v>
      </c>
      <c r="BL208" s="18" t="s">
        <v>303</v>
      </c>
      <c r="BM208" s="18" t="s">
        <v>1459</v>
      </c>
    </row>
    <row r="209" spans="2:65" s="1" customFormat="1" x14ac:dyDescent="0.3">
      <c r="B209" s="35"/>
      <c r="C209" s="57"/>
      <c r="D209" s="223" t="s">
        <v>222</v>
      </c>
      <c r="E209" s="57"/>
      <c r="F209" s="260" t="s">
        <v>1458</v>
      </c>
      <c r="G209" s="57"/>
      <c r="H209" s="57"/>
      <c r="I209" s="155"/>
      <c r="J209" s="57"/>
      <c r="K209" s="57"/>
      <c r="L209" s="55"/>
      <c r="M209" s="72"/>
      <c r="N209" s="36"/>
      <c r="O209" s="36"/>
      <c r="P209" s="36"/>
      <c r="Q209" s="36"/>
      <c r="R209" s="36"/>
      <c r="S209" s="36"/>
      <c r="T209" s="73"/>
      <c r="AT209" s="18" t="s">
        <v>222</v>
      </c>
      <c r="AU209" s="18" t="s">
        <v>81</v>
      </c>
    </row>
    <row r="210" spans="2:65" s="1" customFormat="1" ht="22.5" customHeight="1" x14ac:dyDescent="0.3">
      <c r="B210" s="35"/>
      <c r="C210" s="249" t="s">
        <v>565</v>
      </c>
      <c r="D210" s="249" t="s">
        <v>413</v>
      </c>
      <c r="E210" s="250" t="s">
        <v>1460</v>
      </c>
      <c r="F210" s="251" t="s">
        <v>1461</v>
      </c>
      <c r="G210" s="252" t="s">
        <v>236</v>
      </c>
      <c r="H210" s="253">
        <v>28</v>
      </c>
      <c r="I210" s="254"/>
      <c r="J210" s="255">
        <f>ROUND(I210*H210,2)</f>
        <v>0</v>
      </c>
      <c r="K210" s="251" t="s">
        <v>20</v>
      </c>
      <c r="L210" s="256"/>
      <c r="M210" s="257" t="s">
        <v>20</v>
      </c>
      <c r="N210" s="258" t="s">
        <v>44</v>
      </c>
      <c r="O210" s="36"/>
      <c r="P210" s="194">
        <f>O210*H210</f>
        <v>0</v>
      </c>
      <c r="Q210" s="194">
        <v>2.1000000000000001E-4</v>
      </c>
      <c r="R210" s="194">
        <f>Q210*H210</f>
        <v>5.8799999999999998E-3</v>
      </c>
      <c r="S210" s="194">
        <v>0</v>
      </c>
      <c r="T210" s="195">
        <f>S210*H210</f>
        <v>0</v>
      </c>
      <c r="AR210" s="18" t="s">
        <v>412</v>
      </c>
      <c r="AT210" s="18" t="s">
        <v>413</v>
      </c>
      <c r="AU210" s="18" t="s">
        <v>81</v>
      </c>
      <c r="AY210" s="18" t="s">
        <v>214</v>
      </c>
      <c r="BE210" s="196">
        <f>IF(N210="základní",J210,0)</f>
        <v>0</v>
      </c>
      <c r="BF210" s="196">
        <f>IF(N210="snížená",J210,0)</f>
        <v>0</v>
      </c>
      <c r="BG210" s="196">
        <f>IF(N210="zákl. přenesená",J210,0)</f>
        <v>0</v>
      </c>
      <c r="BH210" s="196">
        <f>IF(N210="sníž. přenesená",J210,0)</f>
        <v>0</v>
      </c>
      <c r="BI210" s="196">
        <f>IF(N210="nulová",J210,0)</f>
        <v>0</v>
      </c>
      <c r="BJ210" s="18" t="s">
        <v>22</v>
      </c>
      <c r="BK210" s="196">
        <f>ROUND(I210*H210,2)</f>
        <v>0</v>
      </c>
      <c r="BL210" s="18" t="s">
        <v>303</v>
      </c>
      <c r="BM210" s="18" t="s">
        <v>1462</v>
      </c>
    </row>
    <row r="211" spans="2:65" s="1" customFormat="1" x14ac:dyDescent="0.3">
      <c r="B211" s="35"/>
      <c r="C211" s="57"/>
      <c r="D211" s="223" t="s">
        <v>222</v>
      </c>
      <c r="E211" s="57"/>
      <c r="F211" s="260" t="s">
        <v>1461</v>
      </c>
      <c r="G211" s="57"/>
      <c r="H211" s="57"/>
      <c r="I211" s="155"/>
      <c r="J211" s="57"/>
      <c r="K211" s="57"/>
      <c r="L211" s="55"/>
      <c r="M211" s="72"/>
      <c r="N211" s="36"/>
      <c r="O211" s="36"/>
      <c r="P211" s="36"/>
      <c r="Q211" s="36"/>
      <c r="R211" s="36"/>
      <c r="S211" s="36"/>
      <c r="T211" s="73"/>
      <c r="AT211" s="18" t="s">
        <v>222</v>
      </c>
      <c r="AU211" s="18" t="s">
        <v>81</v>
      </c>
    </row>
    <row r="212" spans="2:65" s="1" customFormat="1" ht="22.5" customHeight="1" x14ac:dyDescent="0.3">
      <c r="B212" s="35"/>
      <c r="C212" s="185" t="s">
        <v>673</v>
      </c>
      <c r="D212" s="185" t="s">
        <v>216</v>
      </c>
      <c r="E212" s="186" t="s">
        <v>1463</v>
      </c>
      <c r="F212" s="187" t="s">
        <v>1464</v>
      </c>
      <c r="G212" s="188" t="s">
        <v>841</v>
      </c>
      <c r="H212" s="189">
        <v>6</v>
      </c>
      <c r="I212" s="190"/>
      <c r="J212" s="191">
        <f>ROUND(I212*H212,2)</f>
        <v>0</v>
      </c>
      <c r="K212" s="187" t="s">
        <v>219</v>
      </c>
      <c r="L212" s="55"/>
      <c r="M212" s="192" t="s">
        <v>20</v>
      </c>
      <c r="N212" s="193" t="s">
        <v>44</v>
      </c>
      <c r="O212" s="36"/>
      <c r="P212" s="194">
        <f>O212*H212</f>
        <v>0</v>
      </c>
      <c r="Q212" s="194">
        <v>0</v>
      </c>
      <c r="R212" s="194">
        <f>Q212*H212</f>
        <v>0</v>
      </c>
      <c r="S212" s="194">
        <v>1.56E-3</v>
      </c>
      <c r="T212" s="195">
        <f>S212*H212</f>
        <v>9.3600000000000003E-3</v>
      </c>
      <c r="AR212" s="18" t="s">
        <v>303</v>
      </c>
      <c r="AT212" s="18" t="s">
        <v>216</v>
      </c>
      <c r="AU212" s="18" t="s">
        <v>81</v>
      </c>
      <c r="AY212" s="18" t="s">
        <v>214</v>
      </c>
      <c r="BE212" s="196">
        <f>IF(N212="základní",J212,0)</f>
        <v>0</v>
      </c>
      <c r="BF212" s="196">
        <f>IF(N212="snížená",J212,0)</f>
        <v>0</v>
      </c>
      <c r="BG212" s="196">
        <f>IF(N212="zákl. přenesená",J212,0)</f>
        <v>0</v>
      </c>
      <c r="BH212" s="196">
        <f>IF(N212="sníž. přenesená",J212,0)</f>
        <v>0</v>
      </c>
      <c r="BI212" s="196">
        <f>IF(N212="nulová",J212,0)</f>
        <v>0</v>
      </c>
      <c r="BJ212" s="18" t="s">
        <v>22</v>
      </c>
      <c r="BK212" s="196">
        <f>ROUND(I212*H212,2)</f>
        <v>0</v>
      </c>
      <c r="BL212" s="18" t="s">
        <v>303</v>
      </c>
      <c r="BM212" s="18" t="s">
        <v>1465</v>
      </c>
    </row>
    <row r="213" spans="2:65" s="1" customFormat="1" x14ac:dyDescent="0.3">
      <c r="B213" s="35"/>
      <c r="C213" s="57"/>
      <c r="D213" s="223" t="s">
        <v>222</v>
      </c>
      <c r="E213" s="57"/>
      <c r="F213" s="260" t="s">
        <v>1464</v>
      </c>
      <c r="G213" s="57"/>
      <c r="H213" s="57"/>
      <c r="I213" s="155"/>
      <c r="J213" s="57"/>
      <c r="K213" s="57"/>
      <c r="L213" s="55"/>
      <c r="M213" s="72"/>
      <c r="N213" s="36"/>
      <c r="O213" s="36"/>
      <c r="P213" s="36"/>
      <c r="Q213" s="36"/>
      <c r="R213" s="36"/>
      <c r="S213" s="36"/>
      <c r="T213" s="73"/>
      <c r="AT213" s="18" t="s">
        <v>222</v>
      </c>
      <c r="AU213" s="18" t="s">
        <v>81</v>
      </c>
    </row>
    <row r="214" spans="2:65" s="1" customFormat="1" ht="22.5" customHeight="1" x14ac:dyDescent="0.3">
      <c r="B214" s="35"/>
      <c r="C214" s="185" t="s">
        <v>570</v>
      </c>
      <c r="D214" s="185" t="s">
        <v>216</v>
      </c>
      <c r="E214" s="186" t="s">
        <v>1466</v>
      </c>
      <c r="F214" s="187" t="s">
        <v>1467</v>
      </c>
      <c r="G214" s="188" t="s">
        <v>236</v>
      </c>
      <c r="H214" s="189">
        <v>8</v>
      </c>
      <c r="I214" s="190"/>
      <c r="J214" s="191">
        <f>ROUND(I214*H214,2)</f>
        <v>0</v>
      </c>
      <c r="K214" s="187" t="s">
        <v>219</v>
      </c>
      <c r="L214" s="55"/>
      <c r="M214" s="192" t="s">
        <v>20</v>
      </c>
      <c r="N214" s="193" t="s">
        <v>44</v>
      </c>
      <c r="O214" s="36"/>
      <c r="P214" s="194">
        <f>O214*H214</f>
        <v>0</v>
      </c>
      <c r="Q214" s="194">
        <v>4.0000000000000003E-5</v>
      </c>
      <c r="R214" s="194">
        <f>Q214*H214</f>
        <v>3.2000000000000003E-4</v>
      </c>
      <c r="S214" s="194">
        <v>0</v>
      </c>
      <c r="T214" s="195">
        <f>S214*H214</f>
        <v>0</v>
      </c>
      <c r="AR214" s="18" t="s">
        <v>303</v>
      </c>
      <c r="AT214" s="18" t="s">
        <v>216</v>
      </c>
      <c r="AU214" s="18" t="s">
        <v>81</v>
      </c>
      <c r="AY214" s="18" t="s">
        <v>214</v>
      </c>
      <c r="BE214" s="196">
        <f>IF(N214="základní",J214,0)</f>
        <v>0</v>
      </c>
      <c r="BF214" s="196">
        <f>IF(N214="snížená",J214,0)</f>
        <v>0</v>
      </c>
      <c r="BG214" s="196">
        <f>IF(N214="zákl. přenesená",J214,0)</f>
        <v>0</v>
      </c>
      <c r="BH214" s="196">
        <f>IF(N214="sníž. přenesená",J214,0)</f>
        <v>0</v>
      </c>
      <c r="BI214" s="196">
        <f>IF(N214="nulová",J214,0)</f>
        <v>0</v>
      </c>
      <c r="BJ214" s="18" t="s">
        <v>22</v>
      </c>
      <c r="BK214" s="196">
        <f>ROUND(I214*H214,2)</f>
        <v>0</v>
      </c>
      <c r="BL214" s="18" t="s">
        <v>303</v>
      </c>
      <c r="BM214" s="18" t="s">
        <v>1468</v>
      </c>
    </row>
    <row r="215" spans="2:65" s="1" customFormat="1" x14ac:dyDescent="0.3">
      <c r="B215" s="35"/>
      <c r="C215" s="57"/>
      <c r="D215" s="223" t="s">
        <v>222</v>
      </c>
      <c r="E215" s="57"/>
      <c r="F215" s="260" t="s">
        <v>1467</v>
      </c>
      <c r="G215" s="57"/>
      <c r="H215" s="57"/>
      <c r="I215" s="155"/>
      <c r="J215" s="57"/>
      <c r="K215" s="57"/>
      <c r="L215" s="55"/>
      <c r="M215" s="72"/>
      <c r="N215" s="36"/>
      <c r="O215" s="36"/>
      <c r="P215" s="36"/>
      <c r="Q215" s="36"/>
      <c r="R215" s="36"/>
      <c r="S215" s="36"/>
      <c r="T215" s="73"/>
      <c r="AT215" s="18" t="s">
        <v>222</v>
      </c>
      <c r="AU215" s="18" t="s">
        <v>81</v>
      </c>
    </row>
    <row r="216" spans="2:65" s="1" customFormat="1" ht="44.25" customHeight="1" x14ac:dyDescent="0.3">
      <c r="B216" s="35"/>
      <c r="C216" s="249" t="s">
        <v>577</v>
      </c>
      <c r="D216" s="249" t="s">
        <v>413</v>
      </c>
      <c r="E216" s="250" t="s">
        <v>1469</v>
      </c>
      <c r="F216" s="251" t="s">
        <v>1470</v>
      </c>
      <c r="G216" s="252" t="s">
        <v>236</v>
      </c>
      <c r="H216" s="253">
        <v>8</v>
      </c>
      <c r="I216" s="254"/>
      <c r="J216" s="255">
        <f>ROUND(I216*H216,2)</f>
        <v>0</v>
      </c>
      <c r="K216" s="251" t="s">
        <v>20</v>
      </c>
      <c r="L216" s="256"/>
      <c r="M216" s="257" t="s">
        <v>20</v>
      </c>
      <c r="N216" s="258" t="s">
        <v>44</v>
      </c>
      <c r="O216" s="36"/>
      <c r="P216" s="194">
        <f>O216*H216</f>
        <v>0</v>
      </c>
      <c r="Q216" s="194">
        <v>1.58E-3</v>
      </c>
      <c r="R216" s="194">
        <f>Q216*H216</f>
        <v>1.264E-2</v>
      </c>
      <c r="S216" s="194">
        <v>0</v>
      </c>
      <c r="T216" s="195">
        <f>S216*H216</f>
        <v>0</v>
      </c>
      <c r="AR216" s="18" t="s">
        <v>412</v>
      </c>
      <c r="AT216" s="18" t="s">
        <v>413</v>
      </c>
      <c r="AU216" s="18" t="s">
        <v>81</v>
      </c>
      <c r="AY216" s="18" t="s">
        <v>214</v>
      </c>
      <c r="BE216" s="196">
        <f>IF(N216="základní",J216,0)</f>
        <v>0</v>
      </c>
      <c r="BF216" s="196">
        <f>IF(N216="snížená",J216,0)</f>
        <v>0</v>
      </c>
      <c r="BG216" s="196">
        <f>IF(N216="zákl. přenesená",J216,0)</f>
        <v>0</v>
      </c>
      <c r="BH216" s="196">
        <f>IF(N216="sníž. přenesená",J216,0)</f>
        <v>0</v>
      </c>
      <c r="BI216" s="196">
        <f>IF(N216="nulová",J216,0)</f>
        <v>0</v>
      </c>
      <c r="BJ216" s="18" t="s">
        <v>22</v>
      </c>
      <c r="BK216" s="196">
        <f>ROUND(I216*H216,2)</f>
        <v>0</v>
      </c>
      <c r="BL216" s="18" t="s">
        <v>303</v>
      </c>
      <c r="BM216" s="18" t="s">
        <v>1471</v>
      </c>
    </row>
    <row r="217" spans="2:65" s="1" customFormat="1" ht="36" x14ac:dyDescent="0.3">
      <c r="B217" s="35"/>
      <c r="C217" s="57"/>
      <c r="D217" s="223" t="s">
        <v>222</v>
      </c>
      <c r="E217" s="57"/>
      <c r="F217" s="260" t="s">
        <v>1470</v>
      </c>
      <c r="G217" s="57"/>
      <c r="H217" s="57"/>
      <c r="I217" s="155"/>
      <c r="J217" s="57"/>
      <c r="K217" s="57"/>
      <c r="L217" s="55"/>
      <c r="M217" s="72"/>
      <c r="N217" s="36"/>
      <c r="O217" s="36"/>
      <c r="P217" s="36"/>
      <c r="Q217" s="36"/>
      <c r="R217" s="36"/>
      <c r="S217" s="36"/>
      <c r="T217" s="73"/>
      <c r="AT217" s="18" t="s">
        <v>222</v>
      </c>
      <c r="AU217" s="18" t="s">
        <v>81</v>
      </c>
    </row>
    <row r="218" spans="2:65" s="1" customFormat="1" ht="22.5" customHeight="1" x14ac:dyDescent="0.3">
      <c r="B218" s="35"/>
      <c r="C218" s="185" t="s">
        <v>683</v>
      </c>
      <c r="D218" s="185" t="s">
        <v>216</v>
      </c>
      <c r="E218" s="186" t="s">
        <v>1472</v>
      </c>
      <c r="F218" s="187" t="s">
        <v>1473</v>
      </c>
      <c r="G218" s="188" t="s">
        <v>236</v>
      </c>
      <c r="H218" s="189">
        <v>6</v>
      </c>
      <c r="I218" s="190"/>
      <c r="J218" s="191">
        <f>ROUND(I218*H218,2)</f>
        <v>0</v>
      </c>
      <c r="K218" s="187" t="s">
        <v>219</v>
      </c>
      <c r="L218" s="55"/>
      <c r="M218" s="192" t="s">
        <v>20</v>
      </c>
      <c r="N218" s="193" t="s">
        <v>44</v>
      </c>
      <c r="O218" s="36"/>
      <c r="P218" s="194">
        <f>O218*H218</f>
        <v>0</v>
      </c>
      <c r="Q218" s="194">
        <v>0</v>
      </c>
      <c r="R218" s="194">
        <f>Q218*H218</f>
        <v>0</v>
      </c>
      <c r="S218" s="194">
        <v>2.2499999999999998E-3</v>
      </c>
      <c r="T218" s="195">
        <f>S218*H218</f>
        <v>1.3499999999999998E-2</v>
      </c>
      <c r="AR218" s="18" t="s">
        <v>303</v>
      </c>
      <c r="AT218" s="18" t="s">
        <v>216</v>
      </c>
      <c r="AU218" s="18" t="s">
        <v>81</v>
      </c>
      <c r="AY218" s="18" t="s">
        <v>214</v>
      </c>
      <c r="BE218" s="196">
        <f>IF(N218="základní",J218,0)</f>
        <v>0</v>
      </c>
      <c r="BF218" s="196">
        <f>IF(N218="snížená",J218,0)</f>
        <v>0</v>
      </c>
      <c r="BG218" s="196">
        <f>IF(N218="zákl. přenesená",J218,0)</f>
        <v>0</v>
      </c>
      <c r="BH218" s="196">
        <f>IF(N218="sníž. přenesená",J218,0)</f>
        <v>0</v>
      </c>
      <c r="BI218" s="196">
        <f>IF(N218="nulová",J218,0)</f>
        <v>0</v>
      </c>
      <c r="BJ218" s="18" t="s">
        <v>22</v>
      </c>
      <c r="BK218" s="196">
        <f>ROUND(I218*H218,2)</f>
        <v>0</v>
      </c>
      <c r="BL218" s="18" t="s">
        <v>303</v>
      </c>
      <c r="BM218" s="18" t="s">
        <v>1474</v>
      </c>
    </row>
    <row r="219" spans="2:65" s="1" customFormat="1" x14ac:dyDescent="0.3">
      <c r="B219" s="35"/>
      <c r="C219" s="57"/>
      <c r="D219" s="223" t="s">
        <v>222</v>
      </c>
      <c r="E219" s="57"/>
      <c r="F219" s="260" t="s">
        <v>1473</v>
      </c>
      <c r="G219" s="57"/>
      <c r="H219" s="57"/>
      <c r="I219" s="155"/>
      <c r="J219" s="57"/>
      <c r="K219" s="57"/>
      <c r="L219" s="55"/>
      <c r="M219" s="72"/>
      <c r="N219" s="36"/>
      <c r="O219" s="36"/>
      <c r="P219" s="36"/>
      <c r="Q219" s="36"/>
      <c r="R219" s="36"/>
      <c r="S219" s="36"/>
      <c r="T219" s="73"/>
      <c r="AT219" s="18" t="s">
        <v>222</v>
      </c>
      <c r="AU219" s="18" t="s">
        <v>81</v>
      </c>
    </row>
    <row r="220" spans="2:65" s="1" customFormat="1" ht="22.5" customHeight="1" x14ac:dyDescent="0.3">
      <c r="B220" s="35"/>
      <c r="C220" s="185" t="s">
        <v>584</v>
      </c>
      <c r="D220" s="185" t="s">
        <v>216</v>
      </c>
      <c r="E220" s="186" t="s">
        <v>1475</v>
      </c>
      <c r="F220" s="187" t="s">
        <v>1476</v>
      </c>
      <c r="G220" s="188" t="s">
        <v>236</v>
      </c>
      <c r="H220" s="189">
        <v>6</v>
      </c>
      <c r="I220" s="190"/>
      <c r="J220" s="191">
        <f>ROUND(I220*H220,2)</f>
        <v>0</v>
      </c>
      <c r="K220" s="187" t="s">
        <v>219</v>
      </c>
      <c r="L220" s="55"/>
      <c r="M220" s="192" t="s">
        <v>20</v>
      </c>
      <c r="N220" s="193" t="s">
        <v>44</v>
      </c>
      <c r="O220" s="36"/>
      <c r="P220" s="194">
        <f>O220*H220</f>
        <v>0</v>
      </c>
      <c r="Q220" s="194">
        <v>1.2999999999999999E-4</v>
      </c>
      <c r="R220" s="194">
        <f>Q220*H220</f>
        <v>7.7999999999999988E-4</v>
      </c>
      <c r="S220" s="194">
        <v>0</v>
      </c>
      <c r="T220" s="195">
        <f>S220*H220</f>
        <v>0</v>
      </c>
      <c r="AR220" s="18" t="s">
        <v>303</v>
      </c>
      <c r="AT220" s="18" t="s">
        <v>216</v>
      </c>
      <c r="AU220" s="18" t="s">
        <v>81</v>
      </c>
      <c r="AY220" s="18" t="s">
        <v>214</v>
      </c>
      <c r="BE220" s="196">
        <f>IF(N220="základní",J220,0)</f>
        <v>0</v>
      </c>
      <c r="BF220" s="196">
        <f>IF(N220="snížená",J220,0)</f>
        <v>0</v>
      </c>
      <c r="BG220" s="196">
        <f>IF(N220="zákl. přenesená",J220,0)</f>
        <v>0</v>
      </c>
      <c r="BH220" s="196">
        <f>IF(N220="sníž. přenesená",J220,0)</f>
        <v>0</v>
      </c>
      <c r="BI220" s="196">
        <f>IF(N220="nulová",J220,0)</f>
        <v>0</v>
      </c>
      <c r="BJ220" s="18" t="s">
        <v>22</v>
      </c>
      <c r="BK220" s="196">
        <f>ROUND(I220*H220,2)</f>
        <v>0</v>
      </c>
      <c r="BL220" s="18" t="s">
        <v>303</v>
      </c>
      <c r="BM220" s="18" t="s">
        <v>1477</v>
      </c>
    </row>
    <row r="221" spans="2:65" s="1" customFormat="1" x14ac:dyDescent="0.3">
      <c r="B221" s="35"/>
      <c r="C221" s="57"/>
      <c r="D221" s="223" t="s">
        <v>222</v>
      </c>
      <c r="E221" s="57"/>
      <c r="F221" s="260" t="s">
        <v>1476</v>
      </c>
      <c r="G221" s="57"/>
      <c r="H221" s="57"/>
      <c r="I221" s="155"/>
      <c r="J221" s="57"/>
      <c r="K221" s="57"/>
      <c r="L221" s="55"/>
      <c r="M221" s="72"/>
      <c r="N221" s="36"/>
      <c r="O221" s="36"/>
      <c r="P221" s="36"/>
      <c r="Q221" s="36"/>
      <c r="R221" s="36"/>
      <c r="S221" s="36"/>
      <c r="T221" s="73"/>
      <c r="AT221" s="18" t="s">
        <v>222</v>
      </c>
      <c r="AU221" s="18" t="s">
        <v>81</v>
      </c>
    </row>
    <row r="222" spans="2:65" s="1" customFormat="1" ht="44.25" customHeight="1" x14ac:dyDescent="0.3">
      <c r="B222" s="35"/>
      <c r="C222" s="249" t="s">
        <v>589</v>
      </c>
      <c r="D222" s="249" t="s">
        <v>413</v>
      </c>
      <c r="E222" s="250" t="s">
        <v>1478</v>
      </c>
      <c r="F222" s="251" t="s">
        <v>1479</v>
      </c>
      <c r="G222" s="252" t="s">
        <v>236</v>
      </c>
      <c r="H222" s="253">
        <v>6</v>
      </c>
      <c r="I222" s="254"/>
      <c r="J222" s="255">
        <f>ROUND(I222*H222,2)</f>
        <v>0</v>
      </c>
      <c r="K222" s="251" t="s">
        <v>20</v>
      </c>
      <c r="L222" s="256"/>
      <c r="M222" s="257" t="s">
        <v>20</v>
      </c>
      <c r="N222" s="258" t="s">
        <v>44</v>
      </c>
      <c r="O222" s="36"/>
      <c r="P222" s="194">
        <f>O222*H222</f>
        <v>0</v>
      </c>
      <c r="Q222" s="194">
        <v>2.5000000000000001E-3</v>
      </c>
      <c r="R222" s="194">
        <f>Q222*H222</f>
        <v>1.4999999999999999E-2</v>
      </c>
      <c r="S222" s="194">
        <v>0</v>
      </c>
      <c r="T222" s="195">
        <f>S222*H222</f>
        <v>0</v>
      </c>
      <c r="AR222" s="18" t="s">
        <v>412</v>
      </c>
      <c r="AT222" s="18" t="s">
        <v>413</v>
      </c>
      <c r="AU222" s="18" t="s">
        <v>81</v>
      </c>
      <c r="AY222" s="18" t="s">
        <v>214</v>
      </c>
      <c r="BE222" s="196">
        <f>IF(N222="základní",J222,0)</f>
        <v>0</v>
      </c>
      <c r="BF222" s="196">
        <f>IF(N222="snížená",J222,0)</f>
        <v>0</v>
      </c>
      <c r="BG222" s="196">
        <f>IF(N222="zákl. přenesená",J222,0)</f>
        <v>0</v>
      </c>
      <c r="BH222" s="196">
        <f>IF(N222="sníž. přenesená",J222,0)</f>
        <v>0</v>
      </c>
      <c r="BI222" s="196">
        <f>IF(N222="nulová",J222,0)</f>
        <v>0</v>
      </c>
      <c r="BJ222" s="18" t="s">
        <v>22</v>
      </c>
      <c r="BK222" s="196">
        <f>ROUND(I222*H222,2)</f>
        <v>0</v>
      </c>
      <c r="BL222" s="18" t="s">
        <v>303</v>
      </c>
      <c r="BM222" s="18" t="s">
        <v>1480</v>
      </c>
    </row>
    <row r="223" spans="2:65" s="1" customFormat="1" ht="36" x14ac:dyDescent="0.3">
      <c r="B223" s="35"/>
      <c r="C223" s="57"/>
      <c r="D223" s="223" t="s">
        <v>222</v>
      </c>
      <c r="E223" s="57"/>
      <c r="F223" s="260" t="s">
        <v>1479</v>
      </c>
      <c r="G223" s="57"/>
      <c r="H223" s="57"/>
      <c r="I223" s="155"/>
      <c r="J223" s="57"/>
      <c r="K223" s="57"/>
      <c r="L223" s="55"/>
      <c r="M223" s="72"/>
      <c r="N223" s="36"/>
      <c r="O223" s="36"/>
      <c r="P223" s="36"/>
      <c r="Q223" s="36"/>
      <c r="R223" s="36"/>
      <c r="S223" s="36"/>
      <c r="T223" s="73"/>
      <c r="AT223" s="18" t="s">
        <v>222</v>
      </c>
      <c r="AU223" s="18" t="s">
        <v>81</v>
      </c>
    </row>
    <row r="224" spans="2:65" s="1" customFormat="1" ht="22.5" customHeight="1" x14ac:dyDescent="0.3">
      <c r="B224" s="35"/>
      <c r="C224" s="185" t="s">
        <v>492</v>
      </c>
      <c r="D224" s="185" t="s">
        <v>216</v>
      </c>
      <c r="E224" s="186" t="s">
        <v>1481</v>
      </c>
      <c r="F224" s="187" t="s">
        <v>1482</v>
      </c>
      <c r="G224" s="188" t="s">
        <v>236</v>
      </c>
      <c r="H224" s="189">
        <v>8</v>
      </c>
      <c r="I224" s="190"/>
      <c r="J224" s="191">
        <f>ROUND(I224*H224,2)</f>
        <v>0</v>
      </c>
      <c r="K224" s="187" t="s">
        <v>219</v>
      </c>
      <c r="L224" s="55"/>
      <c r="M224" s="192" t="s">
        <v>20</v>
      </c>
      <c r="N224" s="193" t="s">
        <v>44</v>
      </c>
      <c r="O224" s="36"/>
      <c r="P224" s="194">
        <f>O224*H224</f>
        <v>0</v>
      </c>
      <c r="Q224" s="194">
        <v>2.3000000000000001E-4</v>
      </c>
      <c r="R224" s="194">
        <f>Q224*H224</f>
        <v>1.8400000000000001E-3</v>
      </c>
      <c r="S224" s="194">
        <v>0</v>
      </c>
      <c r="T224" s="195">
        <f>S224*H224</f>
        <v>0</v>
      </c>
      <c r="AR224" s="18" t="s">
        <v>303</v>
      </c>
      <c r="AT224" s="18" t="s">
        <v>216</v>
      </c>
      <c r="AU224" s="18" t="s">
        <v>81</v>
      </c>
      <c r="AY224" s="18" t="s">
        <v>214</v>
      </c>
      <c r="BE224" s="196">
        <f>IF(N224="základní",J224,0)</f>
        <v>0</v>
      </c>
      <c r="BF224" s="196">
        <f>IF(N224="snížená",J224,0)</f>
        <v>0</v>
      </c>
      <c r="BG224" s="196">
        <f>IF(N224="zákl. přenesená",J224,0)</f>
        <v>0</v>
      </c>
      <c r="BH224" s="196">
        <f>IF(N224="sníž. přenesená",J224,0)</f>
        <v>0</v>
      </c>
      <c r="BI224" s="196">
        <f>IF(N224="nulová",J224,0)</f>
        <v>0</v>
      </c>
      <c r="BJ224" s="18" t="s">
        <v>22</v>
      </c>
      <c r="BK224" s="196">
        <f>ROUND(I224*H224,2)</f>
        <v>0</v>
      </c>
      <c r="BL224" s="18" t="s">
        <v>303</v>
      </c>
      <c r="BM224" s="18" t="s">
        <v>1483</v>
      </c>
    </row>
    <row r="225" spans="2:65" s="1" customFormat="1" x14ac:dyDescent="0.3">
      <c r="B225" s="35"/>
      <c r="C225" s="57"/>
      <c r="D225" s="223" t="s">
        <v>222</v>
      </c>
      <c r="E225" s="57"/>
      <c r="F225" s="260" t="s">
        <v>1482</v>
      </c>
      <c r="G225" s="57"/>
      <c r="H225" s="57"/>
      <c r="I225" s="155"/>
      <c r="J225" s="57"/>
      <c r="K225" s="57"/>
      <c r="L225" s="55"/>
      <c r="M225" s="72"/>
      <c r="N225" s="36"/>
      <c r="O225" s="36"/>
      <c r="P225" s="36"/>
      <c r="Q225" s="36"/>
      <c r="R225" s="36"/>
      <c r="S225" s="36"/>
      <c r="T225" s="73"/>
      <c r="AT225" s="18" t="s">
        <v>222</v>
      </c>
      <c r="AU225" s="18" t="s">
        <v>81</v>
      </c>
    </row>
    <row r="226" spans="2:65" s="1" customFormat="1" ht="22.5" customHeight="1" x14ac:dyDescent="0.3">
      <c r="B226" s="35"/>
      <c r="C226" s="185" t="s">
        <v>504</v>
      </c>
      <c r="D226" s="185" t="s">
        <v>216</v>
      </c>
      <c r="E226" s="186" t="s">
        <v>1484</v>
      </c>
      <c r="F226" s="187" t="s">
        <v>1485</v>
      </c>
      <c r="G226" s="188" t="s">
        <v>20</v>
      </c>
      <c r="H226" s="189">
        <v>6</v>
      </c>
      <c r="I226" s="190"/>
      <c r="J226" s="191">
        <f>ROUND(I226*H226,2)</f>
        <v>0</v>
      </c>
      <c r="K226" s="187" t="s">
        <v>20</v>
      </c>
      <c r="L226" s="55"/>
      <c r="M226" s="192" t="s">
        <v>20</v>
      </c>
      <c r="N226" s="193" t="s">
        <v>44</v>
      </c>
      <c r="O226" s="36"/>
      <c r="P226" s="194">
        <f>O226*H226</f>
        <v>0</v>
      </c>
      <c r="Q226" s="194">
        <v>6.9999999999999999E-4</v>
      </c>
      <c r="R226" s="194">
        <f>Q226*H226</f>
        <v>4.1999999999999997E-3</v>
      </c>
      <c r="S226" s="194">
        <v>0</v>
      </c>
      <c r="T226" s="195">
        <f>S226*H226</f>
        <v>0</v>
      </c>
      <c r="AR226" s="18" t="s">
        <v>303</v>
      </c>
      <c r="AT226" s="18" t="s">
        <v>216</v>
      </c>
      <c r="AU226" s="18" t="s">
        <v>81</v>
      </c>
      <c r="AY226" s="18" t="s">
        <v>214</v>
      </c>
      <c r="BE226" s="196">
        <f>IF(N226="základní",J226,0)</f>
        <v>0</v>
      </c>
      <c r="BF226" s="196">
        <f>IF(N226="snížená",J226,0)</f>
        <v>0</v>
      </c>
      <c r="BG226" s="196">
        <f>IF(N226="zákl. přenesená",J226,0)</f>
        <v>0</v>
      </c>
      <c r="BH226" s="196">
        <f>IF(N226="sníž. přenesená",J226,0)</f>
        <v>0</v>
      </c>
      <c r="BI226" s="196">
        <f>IF(N226="nulová",J226,0)</f>
        <v>0</v>
      </c>
      <c r="BJ226" s="18" t="s">
        <v>22</v>
      </c>
      <c r="BK226" s="196">
        <f>ROUND(I226*H226,2)</f>
        <v>0</v>
      </c>
      <c r="BL226" s="18" t="s">
        <v>303</v>
      </c>
      <c r="BM226" s="18" t="s">
        <v>1486</v>
      </c>
    </row>
    <row r="227" spans="2:65" s="1" customFormat="1" x14ac:dyDescent="0.3">
      <c r="B227" s="35"/>
      <c r="C227" s="57"/>
      <c r="D227" s="223" t="s">
        <v>222</v>
      </c>
      <c r="E227" s="57"/>
      <c r="F227" s="260" t="s">
        <v>1485</v>
      </c>
      <c r="G227" s="57"/>
      <c r="H227" s="57"/>
      <c r="I227" s="155"/>
      <c r="J227" s="57"/>
      <c r="K227" s="57"/>
      <c r="L227" s="55"/>
      <c r="M227" s="72"/>
      <c r="N227" s="36"/>
      <c r="O227" s="36"/>
      <c r="P227" s="36"/>
      <c r="Q227" s="36"/>
      <c r="R227" s="36"/>
      <c r="S227" s="36"/>
      <c r="T227" s="73"/>
      <c r="AT227" s="18" t="s">
        <v>222</v>
      </c>
      <c r="AU227" s="18" t="s">
        <v>81</v>
      </c>
    </row>
    <row r="228" spans="2:65" s="1" customFormat="1" ht="22.5" customHeight="1" x14ac:dyDescent="0.3">
      <c r="B228" s="35"/>
      <c r="C228" s="185" t="s">
        <v>496</v>
      </c>
      <c r="D228" s="185" t="s">
        <v>216</v>
      </c>
      <c r="E228" s="186" t="s">
        <v>1487</v>
      </c>
      <c r="F228" s="187" t="s">
        <v>1488</v>
      </c>
      <c r="G228" s="188" t="s">
        <v>236</v>
      </c>
      <c r="H228" s="189">
        <v>8</v>
      </c>
      <c r="I228" s="190"/>
      <c r="J228" s="191">
        <f>ROUND(I228*H228,2)</f>
        <v>0</v>
      </c>
      <c r="K228" s="187" t="s">
        <v>20</v>
      </c>
      <c r="L228" s="55"/>
      <c r="M228" s="192" t="s">
        <v>20</v>
      </c>
      <c r="N228" s="193" t="s">
        <v>44</v>
      </c>
      <c r="O228" s="36"/>
      <c r="P228" s="194">
        <f>O228*H228</f>
        <v>0</v>
      </c>
      <c r="Q228" s="194">
        <v>2.7999999999999998E-4</v>
      </c>
      <c r="R228" s="194">
        <f>Q228*H228</f>
        <v>2.2399999999999998E-3</v>
      </c>
      <c r="S228" s="194">
        <v>0</v>
      </c>
      <c r="T228" s="195">
        <f>S228*H228</f>
        <v>0</v>
      </c>
      <c r="AR228" s="18" t="s">
        <v>303</v>
      </c>
      <c r="AT228" s="18" t="s">
        <v>216</v>
      </c>
      <c r="AU228" s="18" t="s">
        <v>81</v>
      </c>
      <c r="AY228" s="18" t="s">
        <v>214</v>
      </c>
      <c r="BE228" s="196">
        <f>IF(N228="základní",J228,0)</f>
        <v>0</v>
      </c>
      <c r="BF228" s="196">
        <f>IF(N228="snížená",J228,0)</f>
        <v>0</v>
      </c>
      <c r="BG228" s="196">
        <f>IF(N228="zákl. přenesená",J228,0)</f>
        <v>0</v>
      </c>
      <c r="BH228" s="196">
        <f>IF(N228="sníž. přenesená",J228,0)</f>
        <v>0</v>
      </c>
      <c r="BI228" s="196">
        <f>IF(N228="nulová",J228,0)</f>
        <v>0</v>
      </c>
      <c r="BJ228" s="18" t="s">
        <v>22</v>
      </c>
      <c r="BK228" s="196">
        <f>ROUND(I228*H228,2)</f>
        <v>0</v>
      </c>
      <c r="BL228" s="18" t="s">
        <v>303</v>
      </c>
      <c r="BM228" s="18" t="s">
        <v>1489</v>
      </c>
    </row>
    <row r="229" spans="2:65" s="1" customFormat="1" x14ac:dyDescent="0.3">
      <c r="B229" s="35"/>
      <c r="C229" s="57"/>
      <c r="D229" s="223" t="s">
        <v>222</v>
      </c>
      <c r="E229" s="57"/>
      <c r="F229" s="260" t="s">
        <v>1488</v>
      </c>
      <c r="G229" s="57"/>
      <c r="H229" s="57"/>
      <c r="I229" s="155"/>
      <c r="J229" s="57"/>
      <c r="K229" s="57"/>
      <c r="L229" s="55"/>
      <c r="M229" s="72"/>
      <c r="N229" s="36"/>
      <c r="O229" s="36"/>
      <c r="P229" s="36"/>
      <c r="Q229" s="36"/>
      <c r="R229" s="36"/>
      <c r="S229" s="36"/>
      <c r="T229" s="73"/>
      <c r="AT229" s="18" t="s">
        <v>222</v>
      </c>
      <c r="AU229" s="18" t="s">
        <v>81</v>
      </c>
    </row>
    <row r="230" spans="2:65" s="1" customFormat="1" ht="22.5" customHeight="1" x14ac:dyDescent="0.3">
      <c r="B230" s="35"/>
      <c r="C230" s="185" t="s">
        <v>8</v>
      </c>
      <c r="D230" s="185" t="s">
        <v>216</v>
      </c>
      <c r="E230" s="186" t="s">
        <v>1490</v>
      </c>
      <c r="F230" s="187" t="s">
        <v>1491</v>
      </c>
      <c r="G230" s="188" t="s">
        <v>236</v>
      </c>
      <c r="H230" s="189">
        <v>1</v>
      </c>
      <c r="I230" s="190"/>
      <c r="J230" s="191">
        <f>ROUND(I230*H230,2)</f>
        <v>0</v>
      </c>
      <c r="K230" s="187" t="s">
        <v>219</v>
      </c>
      <c r="L230" s="55"/>
      <c r="M230" s="192" t="s">
        <v>20</v>
      </c>
      <c r="N230" s="193" t="s">
        <v>44</v>
      </c>
      <c r="O230" s="36"/>
      <c r="P230" s="194">
        <f>O230*H230</f>
        <v>0</v>
      </c>
      <c r="Q230" s="194">
        <v>6.9999999999999994E-5</v>
      </c>
      <c r="R230" s="194">
        <f>Q230*H230</f>
        <v>6.9999999999999994E-5</v>
      </c>
      <c r="S230" s="194">
        <v>0</v>
      </c>
      <c r="T230" s="195">
        <f>S230*H230</f>
        <v>0</v>
      </c>
      <c r="AR230" s="18" t="s">
        <v>303</v>
      </c>
      <c r="AT230" s="18" t="s">
        <v>216</v>
      </c>
      <c r="AU230" s="18" t="s">
        <v>81</v>
      </c>
      <c r="AY230" s="18" t="s">
        <v>214</v>
      </c>
      <c r="BE230" s="196">
        <f>IF(N230="základní",J230,0)</f>
        <v>0</v>
      </c>
      <c r="BF230" s="196">
        <f>IF(N230="snížená",J230,0)</f>
        <v>0</v>
      </c>
      <c r="BG230" s="196">
        <f>IF(N230="zákl. přenesená",J230,0)</f>
        <v>0</v>
      </c>
      <c r="BH230" s="196">
        <f>IF(N230="sníž. přenesená",J230,0)</f>
        <v>0</v>
      </c>
      <c r="BI230" s="196">
        <f>IF(N230="nulová",J230,0)</f>
        <v>0</v>
      </c>
      <c r="BJ230" s="18" t="s">
        <v>22</v>
      </c>
      <c r="BK230" s="196">
        <f>ROUND(I230*H230,2)</f>
        <v>0</v>
      </c>
      <c r="BL230" s="18" t="s">
        <v>303</v>
      </c>
      <c r="BM230" s="18" t="s">
        <v>1492</v>
      </c>
    </row>
    <row r="231" spans="2:65" s="1" customFormat="1" x14ac:dyDescent="0.3">
      <c r="B231" s="35"/>
      <c r="C231" s="57"/>
      <c r="D231" s="223" t="s">
        <v>222</v>
      </c>
      <c r="E231" s="57"/>
      <c r="F231" s="260" t="s">
        <v>1491</v>
      </c>
      <c r="G231" s="57"/>
      <c r="H231" s="57"/>
      <c r="I231" s="155"/>
      <c r="J231" s="57"/>
      <c r="K231" s="57"/>
      <c r="L231" s="55"/>
      <c r="M231" s="72"/>
      <c r="N231" s="36"/>
      <c r="O231" s="36"/>
      <c r="P231" s="36"/>
      <c r="Q231" s="36"/>
      <c r="R231" s="36"/>
      <c r="S231" s="36"/>
      <c r="T231" s="73"/>
      <c r="AT231" s="18" t="s">
        <v>222</v>
      </c>
      <c r="AU231" s="18" t="s">
        <v>81</v>
      </c>
    </row>
    <row r="232" spans="2:65" s="1" customFormat="1" ht="22.5" customHeight="1" x14ac:dyDescent="0.3">
      <c r="B232" s="35"/>
      <c r="C232" s="185" t="s">
        <v>404</v>
      </c>
      <c r="D232" s="185" t="s">
        <v>216</v>
      </c>
      <c r="E232" s="186" t="s">
        <v>1493</v>
      </c>
      <c r="F232" s="187" t="s">
        <v>1494</v>
      </c>
      <c r="G232" s="188" t="s">
        <v>236</v>
      </c>
      <c r="H232" s="189">
        <v>2</v>
      </c>
      <c r="I232" s="190"/>
      <c r="J232" s="191">
        <f>ROUND(I232*H232,2)</f>
        <v>0</v>
      </c>
      <c r="K232" s="187" t="s">
        <v>20</v>
      </c>
      <c r="L232" s="55"/>
      <c r="M232" s="192" t="s">
        <v>20</v>
      </c>
      <c r="N232" s="193" t="s">
        <v>44</v>
      </c>
      <c r="O232" s="36"/>
      <c r="P232" s="194">
        <f>O232*H232</f>
        <v>0</v>
      </c>
      <c r="Q232" s="194">
        <v>1.8000000000000001E-4</v>
      </c>
      <c r="R232" s="194">
        <f>Q232*H232</f>
        <v>3.6000000000000002E-4</v>
      </c>
      <c r="S232" s="194">
        <v>0</v>
      </c>
      <c r="T232" s="195">
        <f>S232*H232</f>
        <v>0</v>
      </c>
      <c r="AR232" s="18" t="s">
        <v>303</v>
      </c>
      <c r="AT232" s="18" t="s">
        <v>216</v>
      </c>
      <c r="AU232" s="18" t="s">
        <v>81</v>
      </c>
      <c r="AY232" s="18" t="s">
        <v>214</v>
      </c>
      <c r="BE232" s="196">
        <f>IF(N232="základní",J232,0)</f>
        <v>0</v>
      </c>
      <c r="BF232" s="196">
        <f>IF(N232="snížená",J232,0)</f>
        <v>0</v>
      </c>
      <c r="BG232" s="196">
        <f>IF(N232="zákl. přenesená",J232,0)</f>
        <v>0</v>
      </c>
      <c r="BH232" s="196">
        <f>IF(N232="sníž. přenesená",J232,0)</f>
        <v>0</v>
      </c>
      <c r="BI232" s="196">
        <f>IF(N232="nulová",J232,0)</f>
        <v>0</v>
      </c>
      <c r="BJ232" s="18" t="s">
        <v>22</v>
      </c>
      <c r="BK232" s="196">
        <f>ROUND(I232*H232,2)</f>
        <v>0</v>
      </c>
      <c r="BL232" s="18" t="s">
        <v>303</v>
      </c>
      <c r="BM232" s="18" t="s">
        <v>1495</v>
      </c>
    </row>
    <row r="233" spans="2:65" s="1" customFormat="1" x14ac:dyDescent="0.3">
      <c r="B233" s="35"/>
      <c r="C233" s="57"/>
      <c r="D233" s="223" t="s">
        <v>222</v>
      </c>
      <c r="E233" s="57"/>
      <c r="F233" s="260" t="s">
        <v>1494</v>
      </c>
      <c r="G233" s="57"/>
      <c r="H233" s="57"/>
      <c r="I233" s="155"/>
      <c r="J233" s="57"/>
      <c r="K233" s="57"/>
      <c r="L233" s="55"/>
      <c r="M233" s="72"/>
      <c r="N233" s="36"/>
      <c r="O233" s="36"/>
      <c r="P233" s="36"/>
      <c r="Q233" s="36"/>
      <c r="R233" s="36"/>
      <c r="S233" s="36"/>
      <c r="T233" s="73"/>
      <c r="AT233" s="18" t="s">
        <v>222</v>
      </c>
      <c r="AU233" s="18" t="s">
        <v>81</v>
      </c>
    </row>
    <row r="234" spans="2:65" s="1" customFormat="1" ht="31.5" customHeight="1" x14ac:dyDescent="0.3">
      <c r="B234" s="35"/>
      <c r="C234" s="185" t="s">
        <v>599</v>
      </c>
      <c r="D234" s="185" t="s">
        <v>216</v>
      </c>
      <c r="E234" s="186" t="s">
        <v>1496</v>
      </c>
      <c r="F234" s="187" t="s">
        <v>1497</v>
      </c>
      <c r="G234" s="188" t="s">
        <v>306</v>
      </c>
      <c r="H234" s="189">
        <v>0.83099999999999996</v>
      </c>
      <c r="I234" s="190"/>
      <c r="J234" s="191">
        <f>ROUND(I234*H234,2)</f>
        <v>0</v>
      </c>
      <c r="K234" s="187" t="s">
        <v>219</v>
      </c>
      <c r="L234" s="55"/>
      <c r="M234" s="192" t="s">
        <v>20</v>
      </c>
      <c r="N234" s="193" t="s">
        <v>44</v>
      </c>
      <c r="O234" s="36"/>
      <c r="P234" s="194">
        <f>O234*H234</f>
        <v>0</v>
      </c>
      <c r="Q234" s="194">
        <v>0</v>
      </c>
      <c r="R234" s="194">
        <f>Q234*H234</f>
        <v>0</v>
      </c>
      <c r="S234" s="194">
        <v>0</v>
      </c>
      <c r="T234" s="195">
        <f>S234*H234</f>
        <v>0</v>
      </c>
      <c r="AR234" s="18" t="s">
        <v>303</v>
      </c>
      <c r="AT234" s="18" t="s">
        <v>216</v>
      </c>
      <c r="AU234" s="18" t="s">
        <v>81</v>
      </c>
      <c r="AY234" s="18" t="s">
        <v>214</v>
      </c>
      <c r="BE234" s="196">
        <f>IF(N234="základní",J234,0)</f>
        <v>0</v>
      </c>
      <c r="BF234" s="196">
        <f>IF(N234="snížená",J234,0)</f>
        <v>0</v>
      </c>
      <c r="BG234" s="196">
        <f>IF(N234="zákl. přenesená",J234,0)</f>
        <v>0</v>
      </c>
      <c r="BH234" s="196">
        <f>IF(N234="sníž. přenesená",J234,0)</f>
        <v>0</v>
      </c>
      <c r="BI234" s="196">
        <f>IF(N234="nulová",J234,0)</f>
        <v>0</v>
      </c>
      <c r="BJ234" s="18" t="s">
        <v>22</v>
      </c>
      <c r="BK234" s="196">
        <f>ROUND(I234*H234,2)</f>
        <v>0</v>
      </c>
      <c r="BL234" s="18" t="s">
        <v>303</v>
      </c>
      <c r="BM234" s="18" t="s">
        <v>1498</v>
      </c>
    </row>
    <row r="235" spans="2:65" s="1" customFormat="1" ht="24" x14ac:dyDescent="0.3">
      <c r="B235" s="35"/>
      <c r="C235" s="57"/>
      <c r="D235" s="197" t="s">
        <v>222</v>
      </c>
      <c r="E235" s="57"/>
      <c r="F235" s="198" t="s">
        <v>1497</v>
      </c>
      <c r="G235" s="57"/>
      <c r="H235" s="57"/>
      <c r="I235" s="155"/>
      <c r="J235" s="57"/>
      <c r="K235" s="57"/>
      <c r="L235" s="55"/>
      <c r="M235" s="72"/>
      <c r="N235" s="36"/>
      <c r="O235" s="36"/>
      <c r="P235" s="36"/>
      <c r="Q235" s="36"/>
      <c r="R235" s="36"/>
      <c r="S235" s="36"/>
      <c r="T235" s="73"/>
      <c r="AT235" s="18" t="s">
        <v>222</v>
      </c>
      <c r="AU235" s="18" t="s">
        <v>81</v>
      </c>
    </row>
    <row r="236" spans="2:65" s="10" customFormat="1" ht="29.85" customHeight="1" x14ac:dyDescent="0.35">
      <c r="B236" s="168"/>
      <c r="C236" s="169"/>
      <c r="D236" s="182" t="s">
        <v>72</v>
      </c>
      <c r="E236" s="183" t="s">
        <v>1499</v>
      </c>
      <c r="F236" s="183" t="s">
        <v>1500</v>
      </c>
      <c r="G236" s="169"/>
      <c r="H236" s="169"/>
      <c r="I236" s="172"/>
      <c r="J236" s="184">
        <f>BK236</f>
        <v>0</v>
      </c>
      <c r="K236" s="169"/>
      <c r="L236" s="174"/>
      <c r="M236" s="175"/>
      <c r="N236" s="176"/>
      <c r="O236" s="176"/>
      <c r="P236" s="177">
        <f>SUM(P237:P238)</f>
        <v>0</v>
      </c>
      <c r="Q236" s="176"/>
      <c r="R236" s="177">
        <f>SUM(R237:R238)</f>
        <v>7.6499999999999997E-3</v>
      </c>
      <c r="S236" s="176"/>
      <c r="T236" s="178">
        <f>SUM(T237:T238)</f>
        <v>0</v>
      </c>
      <c r="AR236" s="179" t="s">
        <v>81</v>
      </c>
      <c r="AT236" s="180" t="s">
        <v>72</v>
      </c>
      <c r="AU236" s="180" t="s">
        <v>22</v>
      </c>
      <c r="AY236" s="179" t="s">
        <v>214</v>
      </c>
      <c r="BK236" s="181">
        <f>SUM(BK237:BK238)</f>
        <v>0</v>
      </c>
    </row>
    <row r="237" spans="2:65" s="1" customFormat="1" ht="22.5" customHeight="1" x14ac:dyDescent="0.3">
      <c r="B237" s="35"/>
      <c r="C237" s="185" t="s">
        <v>412</v>
      </c>
      <c r="D237" s="185" t="s">
        <v>216</v>
      </c>
      <c r="E237" s="186" t="s">
        <v>1501</v>
      </c>
      <c r="F237" s="187" t="s">
        <v>1502</v>
      </c>
      <c r="G237" s="188" t="s">
        <v>236</v>
      </c>
      <c r="H237" s="189">
        <v>9</v>
      </c>
      <c r="I237" s="190"/>
      <c r="J237" s="191">
        <f>ROUND(I237*H237,2)</f>
        <v>0</v>
      </c>
      <c r="K237" s="187" t="s">
        <v>20</v>
      </c>
      <c r="L237" s="55"/>
      <c r="M237" s="192" t="s">
        <v>20</v>
      </c>
      <c r="N237" s="193" t="s">
        <v>44</v>
      </c>
      <c r="O237" s="36"/>
      <c r="P237" s="194">
        <f>O237*H237</f>
        <v>0</v>
      </c>
      <c r="Q237" s="194">
        <v>8.4999999999999995E-4</v>
      </c>
      <c r="R237" s="194">
        <f>Q237*H237</f>
        <v>7.6499999999999997E-3</v>
      </c>
      <c r="S237" s="194">
        <v>0</v>
      </c>
      <c r="T237" s="195">
        <f>S237*H237</f>
        <v>0</v>
      </c>
      <c r="AR237" s="18" t="s">
        <v>303</v>
      </c>
      <c r="AT237" s="18" t="s">
        <v>216</v>
      </c>
      <c r="AU237" s="18" t="s">
        <v>81</v>
      </c>
      <c r="AY237" s="18" t="s">
        <v>214</v>
      </c>
      <c r="BE237" s="196">
        <f>IF(N237="základní",J237,0)</f>
        <v>0</v>
      </c>
      <c r="BF237" s="196">
        <f>IF(N237="snížená",J237,0)</f>
        <v>0</v>
      </c>
      <c r="BG237" s="196">
        <f>IF(N237="zákl. přenesená",J237,0)</f>
        <v>0</v>
      </c>
      <c r="BH237" s="196">
        <f>IF(N237="sníž. přenesená",J237,0)</f>
        <v>0</v>
      </c>
      <c r="BI237" s="196">
        <f>IF(N237="nulová",J237,0)</f>
        <v>0</v>
      </c>
      <c r="BJ237" s="18" t="s">
        <v>22</v>
      </c>
      <c r="BK237" s="196">
        <f>ROUND(I237*H237,2)</f>
        <v>0</v>
      </c>
      <c r="BL237" s="18" t="s">
        <v>303</v>
      </c>
      <c r="BM237" s="18" t="s">
        <v>1503</v>
      </c>
    </row>
    <row r="238" spans="2:65" s="1" customFormat="1" x14ac:dyDescent="0.3">
      <c r="B238" s="35"/>
      <c r="C238" s="57"/>
      <c r="D238" s="197" t="s">
        <v>222</v>
      </c>
      <c r="E238" s="57"/>
      <c r="F238" s="198" t="s">
        <v>1502</v>
      </c>
      <c r="G238" s="57"/>
      <c r="H238" s="57"/>
      <c r="I238" s="155"/>
      <c r="J238" s="57"/>
      <c r="K238" s="57"/>
      <c r="L238" s="55"/>
      <c r="M238" s="265"/>
      <c r="N238" s="266"/>
      <c r="O238" s="266"/>
      <c r="P238" s="266"/>
      <c r="Q238" s="266"/>
      <c r="R238" s="266"/>
      <c r="S238" s="266"/>
      <c r="T238" s="267"/>
      <c r="AT238" s="18" t="s">
        <v>222</v>
      </c>
      <c r="AU238" s="18" t="s">
        <v>81</v>
      </c>
    </row>
    <row r="239" spans="2:65" s="1" customFormat="1" ht="6.9" customHeight="1" x14ac:dyDescent="0.3">
      <c r="B239" s="50"/>
      <c r="C239" s="51"/>
      <c r="D239" s="51"/>
      <c r="E239" s="51"/>
      <c r="F239" s="51"/>
      <c r="G239" s="51"/>
      <c r="H239" s="51"/>
      <c r="I239" s="131"/>
      <c r="J239" s="51"/>
      <c r="K239" s="51"/>
      <c r="L239" s="55"/>
    </row>
  </sheetData>
  <sheetProtection password="CC35" sheet="1" objects="1" scenarios="1" formatColumns="0" formatRows="0" sort="0" autoFilter="0"/>
  <autoFilter ref="C82:K82"/>
  <mergeCells count="9">
    <mergeCell ref="E73:H73"/>
    <mergeCell ref="E75:H75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tooltip="Krycí list soupisu" display="1) Krycí list soupisu"/>
    <hyperlink ref="G1:H1" location="C54" tooltip="Rekapitulace" display="2) Rekapitulace"/>
    <hyperlink ref="J1" location="C82" tooltip="Soupis prací" display="3) Soupis prací"/>
    <hyperlink ref="L1:V1" location="'Rekapitulace stavby'!C2" tooltip="Rekapitulace stavby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317"/>
  <sheetViews>
    <sheetView showGridLines="0" workbookViewId="0">
      <pane ySplit="1" topLeftCell="A2" activePane="bottomLeft" state="frozen"/>
      <selection pane="bottomLeft"/>
    </sheetView>
  </sheetViews>
  <sheetFormatPr defaultRowHeight="12" x14ac:dyDescent="0.3"/>
  <cols>
    <col min="1" max="1" width="8.28515625" customWidth="1"/>
    <col min="2" max="2" width="1.7109375" customWidth="1"/>
    <col min="3" max="3" width="4.140625" customWidth="1"/>
    <col min="4" max="4" width="4.28515625" customWidth="1"/>
    <col min="5" max="5" width="17.140625" customWidth="1"/>
    <col min="6" max="6" width="75" customWidth="1"/>
    <col min="7" max="7" width="8.7109375" customWidth="1"/>
    <col min="8" max="8" width="11.140625" customWidth="1"/>
    <col min="9" max="9" width="12.7109375" style="105" customWidth="1"/>
    <col min="10" max="10" width="23.42578125" customWidth="1"/>
    <col min="11" max="11" width="15.42578125" customWidth="1"/>
    <col min="13" max="18" width="9.28515625" hidden="1"/>
    <col min="19" max="19" width="8.140625" hidden="1" customWidth="1"/>
    <col min="20" max="20" width="29.710937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1" spans="1:70" ht="21.75" customHeight="1" x14ac:dyDescent="0.3">
      <c r="A1" s="16"/>
      <c r="B1" s="272"/>
      <c r="C1" s="272"/>
      <c r="D1" s="271" t="s">
        <v>1</v>
      </c>
      <c r="E1" s="272"/>
      <c r="F1" s="273" t="s">
        <v>1719</v>
      </c>
      <c r="G1" s="461" t="s">
        <v>1720</v>
      </c>
      <c r="H1" s="461"/>
      <c r="I1" s="277"/>
      <c r="J1" s="273" t="s">
        <v>1721</v>
      </c>
      <c r="K1" s="271" t="s">
        <v>97</v>
      </c>
      <c r="L1" s="273" t="s">
        <v>1722</v>
      </c>
      <c r="M1" s="273"/>
      <c r="N1" s="273"/>
      <c r="O1" s="273"/>
      <c r="P1" s="273"/>
      <c r="Q1" s="273"/>
      <c r="R1" s="273"/>
      <c r="S1" s="273"/>
      <c r="T1" s="273"/>
      <c r="U1" s="269"/>
      <c r="V1" s="269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</row>
    <row r="2" spans="1:70" ht="36.9" customHeight="1" x14ac:dyDescent="0.3">
      <c r="L2" s="422"/>
      <c r="M2" s="422"/>
      <c r="N2" s="422"/>
      <c r="O2" s="422"/>
      <c r="P2" s="422"/>
      <c r="Q2" s="422"/>
      <c r="R2" s="422"/>
      <c r="S2" s="422"/>
      <c r="T2" s="422"/>
      <c r="U2" s="422"/>
      <c r="V2" s="422"/>
      <c r="AT2" s="18" t="s">
        <v>88</v>
      </c>
    </row>
    <row r="3" spans="1:70" ht="6.9" customHeight="1" x14ac:dyDescent="0.3">
      <c r="B3" s="19"/>
      <c r="C3" s="20"/>
      <c r="D3" s="20"/>
      <c r="E3" s="20"/>
      <c r="F3" s="20"/>
      <c r="G3" s="20"/>
      <c r="H3" s="20"/>
      <c r="I3" s="107"/>
      <c r="J3" s="20"/>
      <c r="K3" s="21"/>
      <c r="AT3" s="18" t="s">
        <v>81</v>
      </c>
    </row>
    <row r="4" spans="1:70" ht="36.9" customHeight="1" x14ac:dyDescent="0.3">
      <c r="B4" s="22"/>
      <c r="C4" s="23"/>
      <c r="D4" s="24" t="s">
        <v>102</v>
      </c>
      <c r="E4" s="23"/>
      <c r="F4" s="23"/>
      <c r="G4" s="23"/>
      <c r="H4" s="23"/>
      <c r="I4" s="108"/>
      <c r="J4" s="23"/>
      <c r="K4" s="25"/>
      <c r="M4" s="26" t="s">
        <v>10</v>
      </c>
      <c r="AT4" s="18" t="s">
        <v>4</v>
      </c>
    </row>
    <row r="5" spans="1:70" ht="6.9" customHeight="1" x14ac:dyDescent="0.3">
      <c r="B5" s="22"/>
      <c r="C5" s="23"/>
      <c r="D5" s="23"/>
      <c r="E5" s="23"/>
      <c r="F5" s="23"/>
      <c r="G5" s="23"/>
      <c r="H5" s="23"/>
      <c r="I5" s="108"/>
      <c r="J5" s="23"/>
      <c r="K5" s="25"/>
    </row>
    <row r="6" spans="1:70" ht="13.2" x14ac:dyDescent="0.3">
      <c r="B6" s="22"/>
      <c r="C6" s="23"/>
      <c r="D6" s="31" t="s">
        <v>16</v>
      </c>
      <c r="E6" s="23"/>
      <c r="F6" s="23"/>
      <c r="G6" s="23"/>
      <c r="H6" s="23"/>
      <c r="I6" s="108"/>
      <c r="J6" s="23"/>
      <c r="K6" s="25"/>
    </row>
    <row r="7" spans="1:70" ht="22.5" customHeight="1" x14ac:dyDescent="0.3">
      <c r="B7" s="22"/>
      <c r="C7" s="23"/>
      <c r="D7" s="23"/>
      <c r="E7" s="462" t="str">
        <f>'Rekapitulace stavby'!K6</f>
        <v>VUZ Dědina - rekonstrukce sociálních zařízení a vstupního schodiště</v>
      </c>
      <c r="F7" s="426"/>
      <c r="G7" s="426"/>
      <c r="H7" s="426"/>
      <c r="I7" s="108"/>
      <c r="J7" s="23"/>
      <c r="K7" s="25"/>
    </row>
    <row r="8" spans="1:70" s="1" customFormat="1" ht="13.2" x14ac:dyDescent="0.3">
      <c r="B8" s="35"/>
      <c r="C8" s="36"/>
      <c r="D8" s="31" t="s">
        <v>113</v>
      </c>
      <c r="E8" s="36"/>
      <c r="F8" s="36"/>
      <c r="G8" s="36"/>
      <c r="H8" s="36"/>
      <c r="I8" s="109"/>
      <c r="J8" s="36"/>
      <c r="K8" s="39"/>
    </row>
    <row r="9" spans="1:70" s="1" customFormat="1" ht="36.9" customHeight="1" x14ac:dyDescent="0.3">
      <c r="B9" s="35"/>
      <c r="C9" s="36"/>
      <c r="D9" s="36"/>
      <c r="E9" s="463" t="s">
        <v>1504</v>
      </c>
      <c r="F9" s="433"/>
      <c r="G9" s="433"/>
      <c r="H9" s="433"/>
      <c r="I9" s="109"/>
      <c r="J9" s="36"/>
      <c r="K9" s="39"/>
    </row>
    <row r="10" spans="1:70" s="1" customFormat="1" x14ac:dyDescent="0.3">
      <c r="B10" s="35"/>
      <c r="C10" s="36"/>
      <c r="D10" s="36"/>
      <c r="E10" s="36"/>
      <c r="F10" s="36"/>
      <c r="G10" s="36"/>
      <c r="H10" s="36"/>
      <c r="I10" s="109"/>
      <c r="J10" s="36"/>
      <c r="K10" s="39"/>
    </row>
    <row r="11" spans="1:70" s="1" customFormat="1" ht="14.4" customHeight="1" x14ac:dyDescent="0.3">
      <c r="B11" s="35"/>
      <c r="C11" s="36"/>
      <c r="D11" s="31" t="s">
        <v>19</v>
      </c>
      <c r="E11" s="36"/>
      <c r="F11" s="29" t="s">
        <v>20</v>
      </c>
      <c r="G11" s="36"/>
      <c r="H11" s="36"/>
      <c r="I11" s="110" t="s">
        <v>21</v>
      </c>
      <c r="J11" s="29" t="s">
        <v>20</v>
      </c>
      <c r="K11" s="39"/>
    </row>
    <row r="12" spans="1:70" s="1" customFormat="1" ht="14.4" customHeight="1" x14ac:dyDescent="0.3">
      <c r="B12" s="35"/>
      <c r="C12" s="36"/>
      <c r="D12" s="31" t="s">
        <v>23</v>
      </c>
      <c r="E12" s="36"/>
      <c r="F12" s="29" t="s">
        <v>1505</v>
      </c>
      <c r="G12" s="36"/>
      <c r="H12" s="36"/>
      <c r="I12" s="110" t="s">
        <v>25</v>
      </c>
      <c r="J12" s="111" t="str">
        <f>'Rekapitulace stavby'!AN8</f>
        <v>28.11.2016</v>
      </c>
      <c r="K12" s="39"/>
    </row>
    <row r="13" spans="1:70" s="1" customFormat="1" ht="10.95" customHeight="1" x14ac:dyDescent="0.3">
      <c r="B13" s="35"/>
      <c r="C13" s="36"/>
      <c r="D13" s="36"/>
      <c r="E13" s="36"/>
      <c r="F13" s="36"/>
      <c r="G13" s="36"/>
      <c r="H13" s="36"/>
      <c r="I13" s="109"/>
      <c r="J13" s="36"/>
      <c r="K13" s="39"/>
    </row>
    <row r="14" spans="1:70" s="1" customFormat="1" ht="14.4" customHeight="1" x14ac:dyDescent="0.3">
      <c r="B14" s="35"/>
      <c r="C14" s="36"/>
      <c r="D14" s="31" t="s">
        <v>29</v>
      </c>
      <c r="E14" s="36"/>
      <c r="F14" s="36"/>
      <c r="G14" s="36"/>
      <c r="H14" s="36"/>
      <c r="I14" s="110" t="s">
        <v>30</v>
      </c>
      <c r="J14" s="29" t="str">
        <f>IF('Rekapitulace stavby'!AN10="","",'Rekapitulace stavby'!AN10)</f>
        <v/>
      </c>
      <c r="K14" s="39"/>
    </row>
    <row r="15" spans="1:70" s="1" customFormat="1" ht="18" customHeight="1" x14ac:dyDescent="0.3">
      <c r="B15" s="35"/>
      <c r="C15" s="36"/>
      <c r="D15" s="36"/>
      <c r="E15" s="29" t="str">
        <f>IF('Rekapitulace stavby'!E11="","",'Rekapitulace stavby'!E11)</f>
        <v>ARMÁDNÍ SERVISNÍ p.o.,Podbabská 1589/1,Praha 6</v>
      </c>
      <c r="F15" s="36"/>
      <c r="G15" s="36"/>
      <c r="H15" s="36"/>
      <c r="I15" s="110" t="s">
        <v>32</v>
      </c>
      <c r="J15" s="29" t="str">
        <f>IF('Rekapitulace stavby'!AN11="","",'Rekapitulace stavby'!AN11)</f>
        <v/>
      </c>
      <c r="K15" s="39"/>
    </row>
    <row r="16" spans="1:70" s="1" customFormat="1" ht="6.9" customHeight="1" x14ac:dyDescent="0.3">
      <c r="B16" s="35"/>
      <c r="C16" s="36"/>
      <c r="D16" s="36"/>
      <c r="E16" s="36"/>
      <c r="F16" s="36"/>
      <c r="G16" s="36"/>
      <c r="H16" s="36"/>
      <c r="I16" s="109"/>
      <c r="J16" s="36"/>
      <c r="K16" s="39"/>
    </row>
    <row r="17" spans="2:11" s="1" customFormat="1" ht="14.4" customHeight="1" x14ac:dyDescent="0.3">
      <c r="B17" s="35"/>
      <c r="C17" s="36"/>
      <c r="D17" s="31" t="s">
        <v>33</v>
      </c>
      <c r="E17" s="36"/>
      <c r="F17" s="36"/>
      <c r="G17" s="36"/>
      <c r="H17" s="36"/>
      <c r="I17" s="110" t="s">
        <v>30</v>
      </c>
      <c r="J17" s="29" t="str">
        <f>IF('Rekapitulace stavby'!AN13="Vyplň údaj","",IF('Rekapitulace stavby'!AN13="","",'Rekapitulace stavby'!AN13))</f>
        <v/>
      </c>
      <c r="K17" s="39"/>
    </row>
    <row r="18" spans="2:11" s="1" customFormat="1" ht="18" customHeight="1" x14ac:dyDescent="0.3">
      <c r="B18" s="35"/>
      <c r="C18" s="36"/>
      <c r="D18" s="36"/>
      <c r="E18" s="29" t="str">
        <f>IF('Rekapitulace stavby'!E14="Vyplň údaj","",IF('Rekapitulace stavby'!E14="","",'Rekapitulace stavby'!E14))</f>
        <v/>
      </c>
      <c r="F18" s="36"/>
      <c r="G18" s="36"/>
      <c r="H18" s="36"/>
      <c r="I18" s="110" t="s">
        <v>32</v>
      </c>
      <c r="J18" s="29" t="str">
        <f>IF('Rekapitulace stavby'!AN14="Vyplň údaj","",IF('Rekapitulace stavby'!AN14="","",'Rekapitulace stavby'!AN14))</f>
        <v/>
      </c>
      <c r="K18" s="39"/>
    </row>
    <row r="19" spans="2:11" s="1" customFormat="1" ht="6.9" customHeight="1" x14ac:dyDescent="0.3">
      <c r="B19" s="35"/>
      <c r="C19" s="36"/>
      <c r="D19" s="36"/>
      <c r="E19" s="36"/>
      <c r="F19" s="36"/>
      <c r="G19" s="36"/>
      <c r="H19" s="36"/>
      <c r="I19" s="109"/>
      <c r="J19" s="36"/>
      <c r="K19" s="39"/>
    </row>
    <row r="20" spans="2:11" s="1" customFormat="1" ht="14.4" customHeight="1" x14ac:dyDescent="0.3">
      <c r="B20" s="35"/>
      <c r="C20" s="36"/>
      <c r="D20" s="31" t="s">
        <v>35</v>
      </c>
      <c r="E20" s="36"/>
      <c r="F20" s="36"/>
      <c r="G20" s="36"/>
      <c r="H20" s="36"/>
      <c r="I20" s="110" t="s">
        <v>30</v>
      </c>
      <c r="J20" s="29" t="str">
        <f>IF('Rekapitulace stavby'!AN16="","",'Rekapitulace stavby'!AN16)</f>
        <v/>
      </c>
      <c r="K20" s="39"/>
    </row>
    <row r="21" spans="2:11" s="1" customFormat="1" ht="18" customHeight="1" x14ac:dyDescent="0.3">
      <c r="B21" s="35"/>
      <c r="C21" s="36"/>
      <c r="D21" s="36"/>
      <c r="E21" s="29" t="str">
        <f>IF('Rekapitulace stavby'!E17="","",'Rekapitulace stavby'!E17)</f>
        <v>B K N, spol. s r.o., Vladislavova 29/I,Vysoké Mýto</v>
      </c>
      <c r="F21" s="36"/>
      <c r="G21" s="36"/>
      <c r="H21" s="36"/>
      <c r="I21" s="110" t="s">
        <v>32</v>
      </c>
      <c r="J21" s="29" t="str">
        <f>IF('Rekapitulace stavby'!AN17="","",'Rekapitulace stavby'!AN17)</f>
        <v/>
      </c>
      <c r="K21" s="39"/>
    </row>
    <row r="22" spans="2:11" s="1" customFormat="1" ht="6.9" customHeight="1" x14ac:dyDescent="0.3">
      <c r="B22" s="35"/>
      <c r="C22" s="36"/>
      <c r="D22" s="36"/>
      <c r="E22" s="36"/>
      <c r="F22" s="36"/>
      <c r="G22" s="36"/>
      <c r="H22" s="36"/>
      <c r="I22" s="109"/>
      <c r="J22" s="36"/>
      <c r="K22" s="39"/>
    </row>
    <row r="23" spans="2:11" s="1" customFormat="1" ht="14.4" customHeight="1" x14ac:dyDescent="0.3">
      <c r="B23" s="35"/>
      <c r="C23" s="36"/>
      <c r="D23" s="31" t="s">
        <v>38</v>
      </c>
      <c r="E23" s="36"/>
      <c r="F23" s="36"/>
      <c r="G23" s="36"/>
      <c r="H23" s="36"/>
      <c r="I23" s="109"/>
      <c r="J23" s="36"/>
      <c r="K23" s="39"/>
    </row>
    <row r="24" spans="2:11" s="6" customFormat="1" ht="22.5" customHeight="1" x14ac:dyDescent="0.3">
      <c r="B24" s="112"/>
      <c r="C24" s="113"/>
      <c r="D24" s="113"/>
      <c r="E24" s="429" t="s">
        <v>20</v>
      </c>
      <c r="F24" s="464"/>
      <c r="G24" s="464"/>
      <c r="H24" s="464"/>
      <c r="I24" s="114"/>
      <c r="J24" s="113"/>
      <c r="K24" s="115"/>
    </row>
    <row r="25" spans="2:11" s="1" customFormat="1" ht="6.9" customHeight="1" x14ac:dyDescent="0.3">
      <c r="B25" s="35"/>
      <c r="C25" s="36"/>
      <c r="D25" s="36"/>
      <c r="E25" s="36"/>
      <c r="F25" s="36"/>
      <c r="G25" s="36"/>
      <c r="H25" s="36"/>
      <c r="I25" s="109"/>
      <c r="J25" s="36"/>
      <c r="K25" s="39"/>
    </row>
    <row r="26" spans="2:11" s="1" customFormat="1" ht="6.9" customHeight="1" x14ac:dyDescent="0.3">
      <c r="B26" s="35"/>
      <c r="C26" s="36"/>
      <c r="D26" s="80"/>
      <c r="E26" s="80"/>
      <c r="F26" s="80"/>
      <c r="G26" s="80"/>
      <c r="H26" s="80"/>
      <c r="I26" s="117"/>
      <c r="J26" s="80"/>
      <c r="K26" s="118"/>
    </row>
    <row r="27" spans="2:11" s="1" customFormat="1" ht="25.35" customHeight="1" x14ac:dyDescent="0.3">
      <c r="B27" s="35"/>
      <c r="C27" s="36"/>
      <c r="D27" s="119" t="s">
        <v>39</v>
      </c>
      <c r="E27" s="36"/>
      <c r="F27" s="36"/>
      <c r="G27" s="36"/>
      <c r="H27" s="36"/>
      <c r="I27" s="109"/>
      <c r="J27" s="120">
        <f>ROUND(J85,2)</f>
        <v>0</v>
      </c>
      <c r="K27" s="39"/>
    </row>
    <row r="28" spans="2:11" s="1" customFormat="1" ht="6.9" customHeight="1" x14ac:dyDescent="0.3">
      <c r="B28" s="35"/>
      <c r="C28" s="36"/>
      <c r="D28" s="80"/>
      <c r="E28" s="80"/>
      <c r="F28" s="80"/>
      <c r="G28" s="80"/>
      <c r="H28" s="80"/>
      <c r="I28" s="117"/>
      <c r="J28" s="80"/>
      <c r="K28" s="118"/>
    </row>
    <row r="29" spans="2:11" s="1" customFormat="1" ht="14.4" customHeight="1" x14ac:dyDescent="0.3">
      <c r="B29" s="35"/>
      <c r="C29" s="36"/>
      <c r="D29" s="36"/>
      <c r="E29" s="36"/>
      <c r="F29" s="40" t="s">
        <v>41</v>
      </c>
      <c r="G29" s="36"/>
      <c r="H29" s="36"/>
      <c r="I29" s="121" t="s">
        <v>40</v>
      </c>
      <c r="J29" s="40" t="s">
        <v>42</v>
      </c>
      <c r="K29" s="39"/>
    </row>
    <row r="30" spans="2:11" s="1" customFormat="1" ht="14.4" customHeight="1" x14ac:dyDescent="0.3">
      <c r="B30" s="35"/>
      <c r="C30" s="36"/>
      <c r="D30" s="43" t="s">
        <v>43</v>
      </c>
      <c r="E30" s="43" t="s">
        <v>44</v>
      </c>
      <c r="F30" s="122">
        <f>ROUND(SUM(BE85:BE316), 2)</f>
        <v>0</v>
      </c>
      <c r="G30" s="36"/>
      <c r="H30" s="36"/>
      <c r="I30" s="123">
        <v>0.21</v>
      </c>
      <c r="J30" s="122">
        <f>ROUND(ROUND((SUM(BE85:BE316)), 2)*I30, 2)</f>
        <v>0</v>
      </c>
      <c r="K30" s="39"/>
    </row>
    <row r="31" spans="2:11" s="1" customFormat="1" ht="14.4" customHeight="1" x14ac:dyDescent="0.3">
      <c r="B31" s="35"/>
      <c r="C31" s="36"/>
      <c r="D31" s="36"/>
      <c r="E31" s="43" t="s">
        <v>45</v>
      </c>
      <c r="F31" s="122">
        <f>ROUND(SUM(BF85:BF316), 2)</f>
        <v>0</v>
      </c>
      <c r="G31" s="36"/>
      <c r="H31" s="36"/>
      <c r="I31" s="123">
        <v>0.15</v>
      </c>
      <c r="J31" s="122">
        <f>ROUND(ROUND((SUM(BF85:BF316)), 2)*I31, 2)</f>
        <v>0</v>
      </c>
      <c r="K31" s="39"/>
    </row>
    <row r="32" spans="2:11" s="1" customFormat="1" ht="14.4" hidden="1" customHeight="1" x14ac:dyDescent="0.3">
      <c r="B32" s="35"/>
      <c r="C32" s="36"/>
      <c r="D32" s="36"/>
      <c r="E32" s="43" t="s">
        <v>46</v>
      </c>
      <c r="F32" s="122">
        <f>ROUND(SUM(BG85:BG316), 2)</f>
        <v>0</v>
      </c>
      <c r="G32" s="36"/>
      <c r="H32" s="36"/>
      <c r="I32" s="123">
        <v>0.21</v>
      </c>
      <c r="J32" s="122">
        <v>0</v>
      </c>
      <c r="K32" s="39"/>
    </row>
    <row r="33" spans="2:11" s="1" customFormat="1" ht="14.4" hidden="1" customHeight="1" x14ac:dyDescent="0.3">
      <c r="B33" s="35"/>
      <c r="C33" s="36"/>
      <c r="D33" s="36"/>
      <c r="E33" s="43" t="s">
        <v>47</v>
      </c>
      <c r="F33" s="122">
        <f>ROUND(SUM(BH85:BH316), 2)</f>
        <v>0</v>
      </c>
      <c r="G33" s="36"/>
      <c r="H33" s="36"/>
      <c r="I33" s="123">
        <v>0.15</v>
      </c>
      <c r="J33" s="122">
        <v>0</v>
      </c>
      <c r="K33" s="39"/>
    </row>
    <row r="34" spans="2:11" s="1" customFormat="1" ht="14.4" hidden="1" customHeight="1" x14ac:dyDescent="0.3">
      <c r="B34" s="35"/>
      <c r="C34" s="36"/>
      <c r="D34" s="36"/>
      <c r="E34" s="43" t="s">
        <v>48</v>
      </c>
      <c r="F34" s="122">
        <f>ROUND(SUM(BI85:BI316), 2)</f>
        <v>0</v>
      </c>
      <c r="G34" s="36"/>
      <c r="H34" s="36"/>
      <c r="I34" s="123">
        <v>0</v>
      </c>
      <c r="J34" s="122">
        <v>0</v>
      </c>
      <c r="K34" s="39"/>
    </row>
    <row r="35" spans="2:11" s="1" customFormat="1" ht="6.9" customHeight="1" x14ac:dyDescent="0.3">
      <c r="B35" s="35"/>
      <c r="C35" s="36"/>
      <c r="D35" s="36"/>
      <c r="E35" s="36"/>
      <c r="F35" s="36"/>
      <c r="G35" s="36"/>
      <c r="H35" s="36"/>
      <c r="I35" s="109"/>
      <c r="J35" s="36"/>
      <c r="K35" s="39"/>
    </row>
    <row r="36" spans="2:11" s="1" customFormat="1" ht="25.35" customHeight="1" x14ac:dyDescent="0.3">
      <c r="B36" s="35"/>
      <c r="C36" s="124"/>
      <c r="D36" s="125" t="s">
        <v>49</v>
      </c>
      <c r="E36" s="74"/>
      <c r="F36" s="74"/>
      <c r="G36" s="126" t="s">
        <v>50</v>
      </c>
      <c r="H36" s="127" t="s">
        <v>51</v>
      </c>
      <c r="I36" s="128"/>
      <c r="J36" s="129">
        <f>SUM(J27:J34)</f>
        <v>0</v>
      </c>
      <c r="K36" s="130"/>
    </row>
    <row r="37" spans="2:11" s="1" customFormat="1" ht="14.4" customHeight="1" x14ac:dyDescent="0.3">
      <c r="B37" s="50"/>
      <c r="C37" s="51"/>
      <c r="D37" s="51"/>
      <c r="E37" s="51"/>
      <c r="F37" s="51"/>
      <c r="G37" s="51"/>
      <c r="H37" s="51"/>
      <c r="I37" s="131"/>
      <c r="J37" s="51"/>
      <c r="K37" s="52"/>
    </row>
    <row r="41" spans="2:11" s="1" customFormat="1" ht="6.9" customHeight="1" x14ac:dyDescent="0.3">
      <c r="B41" s="132"/>
      <c r="C41" s="133"/>
      <c r="D41" s="133"/>
      <c r="E41" s="133"/>
      <c r="F41" s="133"/>
      <c r="G41" s="133"/>
      <c r="H41" s="133"/>
      <c r="I41" s="134"/>
      <c r="J41" s="133"/>
      <c r="K41" s="135"/>
    </row>
    <row r="42" spans="2:11" s="1" customFormat="1" ht="36.9" customHeight="1" x14ac:dyDescent="0.3">
      <c r="B42" s="35"/>
      <c r="C42" s="24" t="s">
        <v>168</v>
      </c>
      <c r="D42" s="36"/>
      <c r="E42" s="36"/>
      <c r="F42" s="36"/>
      <c r="G42" s="36"/>
      <c r="H42" s="36"/>
      <c r="I42" s="109"/>
      <c r="J42" s="36"/>
      <c r="K42" s="39"/>
    </row>
    <row r="43" spans="2:11" s="1" customFormat="1" ht="6.9" customHeight="1" x14ac:dyDescent="0.3">
      <c r="B43" s="35"/>
      <c r="C43" s="36"/>
      <c r="D43" s="36"/>
      <c r="E43" s="36"/>
      <c r="F43" s="36"/>
      <c r="G43" s="36"/>
      <c r="H43" s="36"/>
      <c r="I43" s="109"/>
      <c r="J43" s="36"/>
      <c r="K43" s="39"/>
    </row>
    <row r="44" spans="2:11" s="1" customFormat="1" ht="14.4" customHeight="1" x14ac:dyDescent="0.3">
      <c r="B44" s="35"/>
      <c r="C44" s="31" t="s">
        <v>16</v>
      </c>
      <c r="D44" s="36"/>
      <c r="E44" s="36"/>
      <c r="F44" s="36"/>
      <c r="G44" s="36"/>
      <c r="H44" s="36"/>
      <c r="I44" s="109"/>
      <c r="J44" s="36"/>
      <c r="K44" s="39"/>
    </row>
    <row r="45" spans="2:11" s="1" customFormat="1" ht="22.5" customHeight="1" x14ac:dyDescent="0.3">
      <c r="B45" s="35"/>
      <c r="C45" s="36"/>
      <c r="D45" s="36"/>
      <c r="E45" s="462" t="str">
        <f>E7</f>
        <v>VUZ Dědina - rekonstrukce sociálních zařízení a vstupního schodiště</v>
      </c>
      <c r="F45" s="433"/>
      <c r="G45" s="433"/>
      <c r="H45" s="433"/>
      <c r="I45" s="109"/>
      <c r="J45" s="36"/>
      <c r="K45" s="39"/>
    </row>
    <row r="46" spans="2:11" s="1" customFormat="1" ht="14.4" customHeight="1" x14ac:dyDescent="0.3">
      <c r="B46" s="35"/>
      <c r="C46" s="31" t="s">
        <v>113</v>
      </c>
      <c r="D46" s="36"/>
      <c r="E46" s="36"/>
      <c r="F46" s="36"/>
      <c r="G46" s="36"/>
      <c r="H46" s="36"/>
      <c r="I46" s="109"/>
      <c r="J46" s="36"/>
      <c r="K46" s="39"/>
    </row>
    <row r="47" spans="2:11" s="1" customFormat="1" ht="23.25" customHeight="1" x14ac:dyDescent="0.3">
      <c r="B47" s="35"/>
      <c r="C47" s="36"/>
      <c r="D47" s="36"/>
      <c r="E47" s="463" t="str">
        <f>E9</f>
        <v>D.1.4.2 - Zařízení pro vytápění staveb</v>
      </c>
      <c r="F47" s="433"/>
      <c r="G47" s="433"/>
      <c r="H47" s="433"/>
      <c r="I47" s="109"/>
      <c r="J47" s="36"/>
      <c r="K47" s="39"/>
    </row>
    <row r="48" spans="2:11" s="1" customFormat="1" ht="6.9" customHeight="1" x14ac:dyDescent="0.3">
      <c r="B48" s="35"/>
      <c r="C48" s="36"/>
      <c r="D48" s="36"/>
      <c r="E48" s="36"/>
      <c r="F48" s="36"/>
      <c r="G48" s="36"/>
      <c r="H48" s="36"/>
      <c r="I48" s="109"/>
      <c r="J48" s="36"/>
      <c r="K48" s="39"/>
    </row>
    <row r="49" spans="2:47" s="1" customFormat="1" ht="18" customHeight="1" x14ac:dyDescent="0.3">
      <c r="B49" s="35"/>
      <c r="C49" s="31" t="s">
        <v>23</v>
      </c>
      <c r="D49" s="36"/>
      <c r="E49" s="36"/>
      <c r="F49" s="29" t="str">
        <f>F12</f>
        <v xml:space="preserve"> </v>
      </c>
      <c r="G49" s="36"/>
      <c r="H49" s="36"/>
      <c r="I49" s="110" t="s">
        <v>25</v>
      </c>
      <c r="J49" s="111" t="str">
        <f>IF(J12="","",J12)</f>
        <v>28.11.2016</v>
      </c>
      <c r="K49" s="39"/>
    </row>
    <row r="50" spans="2:47" s="1" customFormat="1" ht="6.9" customHeight="1" x14ac:dyDescent="0.3">
      <c r="B50" s="35"/>
      <c r="C50" s="36"/>
      <c r="D50" s="36"/>
      <c r="E50" s="36"/>
      <c r="F50" s="36"/>
      <c r="G50" s="36"/>
      <c r="H50" s="36"/>
      <c r="I50" s="109"/>
      <c r="J50" s="36"/>
      <c r="K50" s="39"/>
    </row>
    <row r="51" spans="2:47" s="1" customFormat="1" ht="13.2" x14ac:dyDescent="0.3">
      <c r="B51" s="35"/>
      <c r="C51" s="31" t="s">
        <v>29</v>
      </c>
      <c r="D51" s="36"/>
      <c r="E51" s="36"/>
      <c r="F51" s="29" t="str">
        <f>E15</f>
        <v>ARMÁDNÍ SERVISNÍ p.o.,Podbabská 1589/1,Praha 6</v>
      </c>
      <c r="G51" s="36"/>
      <c r="H51" s="36"/>
      <c r="I51" s="110" t="s">
        <v>35</v>
      </c>
      <c r="J51" s="29" t="str">
        <f>E21</f>
        <v>B K N, spol. s r.o., Vladislavova 29/I,Vysoké Mýto</v>
      </c>
      <c r="K51" s="39"/>
    </row>
    <row r="52" spans="2:47" s="1" customFormat="1" ht="14.4" customHeight="1" x14ac:dyDescent="0.3">
      <c r="B52" s="35"/>
      <c r="C52" s="31" t="s">
        <v>33</v>
      </c>
      <c r="D52" s="36"/>
      <c r="E52" s="36"/>
      <c r="F52" s="29" t="str">
        <f>IF(E18="","",E18)</f>
        <v/>
      </c>
      <c r="G52" s="36"/>
      <c r="H52" s="36"/>
      <c r="I52" s="109"/>
      <c r="J52" s="36"/>
      <c r="K52" s="39"/>
    </row>
    <row r="53" spans="2:47" s="1" customFormat="1" ht="10.35" customHeight="1" x14ac:dyDescent="0.3">
      <c r="B53" s="35"/>
      <c r="C53" s="36"/>
      <c r="D53" s="36"/>
      <c r="E53" s="36"/>
      <c r="F53" s="36"/>
      <c r="G53" s="36"/>
      <c r="H53" s="36"/>
      <c r="I53" s="109"/>
      <c r="J53" s="36"/>
      <c r="K53" s="39"/>
    </row>
    <row r="54" spans="2:47" s="1" customFormat="1" ht="29.25" customHeight="1" x14ac:dyDescent="0.3">
      <c r="B54" s="35"/>
      <c r="C54" s="136" t="s">
        <v>169</v>
      </c>
      <c r="D54" s="124"/>
      <c r="E54" s="124"/>
      <c r="F54" s="124"/>
      <c r="G54" s="124"/>
      <c r="H54" s="124"/>
      <c r="I54" s="137"/>
      <c r="J54" s="138" t="s">
        <v>170</v>
      </c>
      <c r="K54" s="139"/>
    </row>
    <row r="55" spans="2:47" s="1" customFormat="1" ht="10.35" customHeight="1" x14ac:dyDescent="0.3">
      <c r="B55" s="35"/>
      <c r="C55" s="36"/>
      <c r="D55" s="36"/>
      <c r="E55" s="36"/>
      <c r="F55" s="36"/>
      <c r="G55" s="36"/>
      <c r="H55" s="36"/>
      <c r="I55" s="109"/>
      <c r="J55" s="36"/>
      <c r="K55" s="39"/>
    </row>
    <row r="56" spans="2:47" s="1" customFormat="1" ht="29.25" customHeight="1" x14ac:dyDescent="0.3">
      <c r="B56" s="35"/>
      <c r="C56" s="140" t="s">
        <v>171</v>
      </c>
      <c r="D56" s="36"/>
      <c r="E56" s="36"/>
      <c r="F56" s="36"/>
      <c r="G56" s="36"/>
      <c r="H56" s="36"/>
      <c r="I56" s="109"/>
      <c r="J56" s="120">
        <f>J85</f>
        <v>0</v>
      </c>
      <c r="K56" s="39"/>
      <c r="AU56" s="18" t="s">
        <v>172</v>
      </c>
    </row>
    <row r="57" spans="2:47" s="7" customFormat="1" ht="24.9" customHeight="1" x14ac:dyDescent="0.3">
      <c r="B57" s="141"/>
      <c r="C57" s="142"/>
      <c r="D57" s="143" t="s">
        <v>1506</v>
      </c>
      <c r="E57" s="144"/>
      <c r="F57" s="144"/>
      <c r="G57" s="144"/>
      <c r="H57" s="144"/>
      <c r="I57" s="145"/>
      <c r="J57" s="146">
        <f>J86</f>
        <v>0</v>
      </c>
      <c r="K57" s="147"/>
    </row>
    <row r="58" spans="2:47" s="8" customFormat="1" ht="19.95" customHeight="1" x14ac:dyDescent="0.3">
      <c r="B58" s="148"/>
      <c r="C58" s="149"/>
      <c r="D58" s="150" t="s">
        <v>1507</v>
      </c>
      <c r="E58" s="151"/>
      <c r="F58" s="151"/>
      <c r="G58" s="151"/>
      <c r="H58" s="151"/>
      <c r="I58" s="152"/>
      <c r="J58" s="153">
        <f>J87</f>
        <v>0</v>
      </c>
      <c r="K58" s="154"/>
    </row>
    <row r="59" spans="2:47" s="7" customFormat="1" ht="24.9" customHeight="1" x14ac:dyDescent="0.3">
      <c r="B59" s="141"/>
      <c r="C59" s="142"/>
      <c r="D59" s="143" t="s">
        <v>184</v>
      </c>
      <c r="E59" s="144"/>
      <c r="F59" s="144"/>
      <c r="G59" s="144"/>
      <c r="H59" s="144"/>
      <c r="I59" s="145"/>
      <c r="J59" s="146">
        <f>J105</f>
        <v>0</v>
      </c>
      <c r="K59" s="147"/>
    </row>
    <row r="60" spans="2:47" s="8" customFormat="1" ht="19.95" customHeight="1" x14ac:dyDescent="0.3">
      <c r="B60" s="148"/>
      <c r="C60" s="149"/>
      <c r="D60" s="150" t="s">
        <v>1508</v>
      </c>
      <c r="E60" s="151"/>
      <c r="F60" s="151"/>
      <c r="G60" s="151"/>
      <c r="H60" s="151"/>
      <c r="I60" s="152"/>
      <c r="J60" s="153">
        <f>J106</f>
        <v>0</v>
      </c>
      <c r="K60" s="154"/>
    </row>
    <row r="61" spans="2:47" s="8" customFormat="1" ht="19.95" customHeight="1" x14ac:dyDescent="0.3">
      <c r="B61" s="148"/>
      <c r="C61" s="149"/>
      <c r="D61" s="150" t="s">
        <v>1509</v>
      </c>
      <c r="E61" s="151"/>
      <c r="F61" s="151"/>
      <c r="G61" s="151"/>
      <c r="H61" s="151"/>
      <c r="I61" s="152"/>
      <c r="J61" s="153">
        <f>J122</f>
        <v>0</v>
      </c>
      <c r="K61" s="154"/>
    </row>
    <row r="62" spans="2:47" s="8" customFormat="1" ht="19.95" customHeight="1" x14ac:dyDescent="0.3">
      <c r="B62" s="148"/>
      <c r="C62" s="149"/>
      <c r="D62" s="150" t="s">
        <v>1510</v>
      </c>
      <c r="E62" s="151"/>
      <c r="F62" s="151"/>
      <c r="G62" s="151"/>
      <c r="H62" s="151"/>
      <c r="I62" s="152"/>
      <c r="J62" s="153">
        <f>J178</f>
        <v>0</v>
      </c>
      <c r="K62" s="154"/>
    </row>
    <row r="63" spans="2:47" s="8" customFormat="1" ht="19.95" customHeight="1" x14ac:dyDescent="0.3">
      <c r="B63" s="148"/>
      <c r="C63" s="149"/>
      <c r="D63" s="150" t="s">
        <v>1511</v>
      </c>
      <c r="E63" s="151"/>
      <c r="F63" s="151"/>
      <c r="G63" s="151"/>
      <c r="H63" s="151"/>
      <c r="I63" s="152"/>
      <c r="J63" s="153">
        <f>J216</f>
        <v>0</v>
      </c>
      <c r="K63" s="154"/>
    </row>
    <row r="64" spans="2:47" s="8" customFormat="1" ht="19.95" customHeight="1" x14ac:dyDescent="0.3">
      <c r="B64" s="148"/>
      <c r="C64" s="149"/>
      <c r="D64" s="150" t="s">
        <v>191</v>
      </c>
      <c r="E64" s="151"/>
      <c r="F64" s="151"/>
      <c r="G64" s="151"/>
      <c r="H64" s="151"/>
      <c r="I64" s="152"/>
      <c r="J64" s="153">
        <f>J287</f>
        <v>0</v>
      </c>
      <c r="K64" s="154"/>
    </row>
    <row r="65" spans="2:12" s="8" customFormat="1" ht="19.95" customHeight="1" x14ac:dyDescent="0.3">
      <c r="B65" s="148"/>
      <c r="C65" s="149"/>
      <c r="D65" s="150" t="s">
        <v>1512</v>
      </c>
      <c r="E65" s="151"/>
      <c r="F65" s="151"/>
      <c r="G65" s="151"/>
      <c r="H65" s="151"/>
      <c r="I65" s="152"/>
      <c r="J65" s="153">
        <f>J306</f>
        <v>0</v>
      </c>
      <c r="K65" s="154"/>
    </row>
    <row r="66" spans="2:12" s="1" customFormat="1" ht="21.75" customHeight="1" x14ac:dyDescent="0.3">
      <c r="B66" s="35"/>
      <c r="C66" s="36"/>
      <c r="D66" s="36"/>
      <c r="E66" s="36"/>
      <c r="F66" s="36"/>
      <c r="G66" s="36"/>
      <c r="H66" s="36"/>
      <c r="I66" s="109"/>
      <c r="J66" s="36"/>
      <c r="K66" s="39"/>
    </row>
    <row r="67" spans="2:12" s="1" customFormat="1" ht="6.9" customHeight="1" x14ac:dyDescent="0.3">
      <c r="B67" s="50"/>
      <c r="C67" s="51"/>
      <c r="D67" s="51"/>
      <c r="E67" s="51"/>
      <c r="F67" s="51"/>
      <c r="G67" s="51"/>
      <c r="H67" s="51"/>
      <c r="I67" s="131"/>
      <c r="J67" s="51"/>
      <c r="K67" s="52"/>
    </row>
    <row r="71" spans="2:12" s="1" customFormat="1" ht="6.9" customHeight="1" x14ac:dyDescent="0.3">
      <c r="B71" s="53"/>
      <c r="C71" s="54"/>
      <c r="D71" s="54"/>
      <c r="E71" s="54"/>
      <c r="F71" s="54"/>
      <c r="G71" s="54"/>
      <c r="H71" s="54"/>
      <c r="I71" s="134"/>
      <c r="J71" s="54"/>
      <c r="K71" s="54"/>
      <c r="L71" s="55"/>
    </row>
    <row r="72" spans="2:12" s="1" customFormat="1" ht="36.9" customHeight="1" x14ac:dyDescent="0.3">
      <c r="B72" s="35"/>
      <c r="C72" s="56" t="s">
        <v>199</v>
      </c>
      <c r="D72" s="57"/>
      <c r="E72" s="57"/>
      <c r="F72" s="57"/>
      <c r="G72" s="57"/>
      <c r="H72" s="57"/>
      <c r="I72" s="155"/>
      <c r="J72" s="57"/>
      <c r="K72" s="57"/>
      <c r="L72" s="55"/>
    </row>
    <row r="73" spans="2:12" s="1" customFormat="1" ht="6.9" customHeight="1" x14ac:dyDescent="0.3">
      <c r="B73" s="35"/>
      <c r="C73" s="57"/>
      <c r="D73" s="57"/>
      <c r="E73" s="57"/>
      <c r="F73" s="57"/>
      <c r="G73" s="57"/>
      <c r="H73" s="57"/>
      <c r="I73" s="155"/>
      <c r="J73" s="57"/>
      <c r="K73" s="57"/>
      <c r="L73" s="55"/>
    </row>
    <row r="74" spans="2:12" s="1" customFormat="1" ht="14.4" customHeight="1" x14ac:dyDescent="0.3">
      <c r="B74" s="35"/>
      <c r="C74" s="59" t="s">
        <v>16</v>
      </c>
      <c r="D74" s="57"/>
      <c r="E74" s="57"/>
      <c r="F74" s="57"/>
      <c r="G74" s="57"/>
      <c r="H74" s="57"/>
      <c r="I74" s="155"/>
      <c r="J74" s="57"/>
      <c r="K74" s="57"/>
      <c r="L74" s="55"/>
    </row>
    <row r="75" spans="2:12" s="1" customFormat="1" ht="22.5" customHeight="1" x14ac:dyDescent="0.3">
      <c r="B75" s="35"/>
      <c r="C75" s="57"/>
      <c r="D75" s="57"/>
      <c r="E75" s="460" t="str">
        <f>E7</f>
        <v>VUZ Dědina - rekonstrukce sociálních zařízení a vstupního schodiště</v>
      </c>
      <c r="F75" s="444"/>
      <c r="G75" s="444"/>
      <c r="H75" s="444"/>
      <c r="I75" s="155"/>
      <c r="J75" s="57"/>
      <c r="K75" s="57"/>
      <c r="L75" s="55"/>
    </row>
    <row r="76" spans="2:12" s="1" customFormat="1" ht="14.4" customHeight="1" x14ac:dyDescent="0.3">
      <c r="B76" s="35"/>
      <c r="C76" s="59" t="s">
        <v>113</v>
      </c>
      <c r="D76" s="57"/>
      <c r="E76" s="57"/>
      <c r="F76" s="57"/>
      <c r="G76" s="57"/>
      <c r="H76" s="57"/>
      <c r="I76" s="155"/>
      <c r="J76" s="57"/>
      <c r="K76" s="57"/>
      <c r="L76" s="55"/>
    </row>
    <row r="77" spans="2:12" s="1" customFormat="1" ht="23.25" customHeight="1" x14ac:dyDescent="0.3">
      <c r="B77" s="35"/>
      <c r="C77" s="57"/>
      <c r="D77" s="57"/>
      <c r="E77" s="441" t="str">
        <f>E9</f>
        <v>D.1.4.2 - Zařízení pro vytápění staveb</v>
      </c>
      <c r="F77" s="444"/>
      <c r="G77" s="444"/>
      <c r="H77" s="444"/>
      <c r="I77" s="155"/>
      <c r="J77" s="57"/>
      <c r="K77" s="57"/>
      <c r="L77" s="55"/>
    </row>
    <row r="78" spans="2:12" s="1" customFormat="1" ht="6.9" customHeight="1" x14ac:dyDescent="0.3">
      <c r="B78" s="35"/>
      <c r="C78" s="57"/>
      <c r="D78" s="57"/>
      <c r="E78" s="57"/>
      <c r="F78" s="57"/>
      <c r="G78" s="57"/>
      <c r="H78" s="57"/>
      <c r="I78" s="155"/>
      <c r="J78" s="57"/>
      <c r="K78" s="57"/>
      <c r="L78" s="55"/>
    </row>
    <row r="79" spans="2:12" s="1" customFormat="1" ht="18" customHeight="1" x14ac:dyDescent="0.3">
      <c r="B79" s="35"/>
      <c r="C79" s="59" t="s">
        <v>23</v>
      </c>
      <c r="D79" s="57"/>
      <c r="E79" s="57"/>
      <c r="F79" s="156" t="str">
        <f>F12</f>
        <v xml:space="preserve"> </v>
      </c>
      <c r="G79" s="57"/>
      <c r="H79" s="57"/>
      <c r="I79" s="157" t="s">
        <v>25</v>
      </c>
      <c r="J79" s="67" t="str">
        <f>IF(J12="","",J12)</f>
        <v>28.11.2016</v>
      </c>
      <c r="K79" s="57"/>
      <c r="L79" s="55"/>
    </row>
    <row r="80" spans="2:12" s="1" customFormat="1" ht="6.9" customHeight="1" x14ac:dyDescent="0.3">
      <c r="B80" s="35"/>
      <c r="C80" s="57"/>
      <c r="D80" s="57"/>
      <c r="E80" s="57"/>
      <c r="F80" s="57"/>
      <c r="G80" s="57"/>
      <c r="H80" s="57"/>
      <c r="I80" s="155"/>
      <c r="J80" s="57"/>
      <c r="K80" s="57"/>
      <c r="L80" s="55"/>
    </row>
    <row r="81" spans="2:65" s="1" customFormat="1" ht="13.2" x14ac:dyDescent="0.3">
      <c r="B81" s="35"/>
      <c r="C81" s="59" t="s">
        <v>29</v>
      </c>
      <c r="D81" s="57"/>
      <c r="E81" s="57"/>
      <c r="F81" s="156" t="str">
        <f>E15</f>
        <v>ARMÁDNÍ SERVISNÍ p.o.,Podbabská 1589/1,Praha 6</v>
      </c>
      <c r="G81" s="57"/>
      <c r="H81" s="57"/>
      <c r="I81" s="157" t="s">
        <v>35</v>
      </c>
      <c r="J81" s="156" t="str">
        <f>E21</f>
        <v>B K N, spol. s r.o., Vladislavova 29/I,Vysoké Mýto</v>
      </c>
      <c r="K81" s="57"/>
      <c r="L81" s="55"/>
    </row>
    <row r="82" spans="2:65" s="1" customFormat="1" ht="14.4" customHeight="1" x14ac:dyDescent="0.3">
      <c r="B82" s="35"/>
      <c r="C82" s="59" t="s">
        <v>33</v>
      </c>
      <c r="D82" s="57"/>
      <c r="E82" s="57"/>
      <c r="F82" s="156" t="str">
        <f>IF(E18="","",E18)</f>
        <v/>
      </c>
      <c r="G82" s="57"/>
      <c r="H82" s="57"/>
      <c r="I82" s="155"/>
      <c r="J82" s="57"/>
      <c r="K82" s="57"/>
      <c r="L82" s="55"/>
    </row>
    <row r="83" spans="2:65" s="1" customFormat="1" ht="10.35" customHeight="1" x14ac:dyDescent="0.3">
      <c r="B83" s="35"/>
      <c r="C83" s="57"/>
      <c r="D83" s="57"/>
      <c r="E83" s="57"/>
      <c r="F83" s="57"/>
      <c r="G83" s="57"/>
      <c r="H83" s="57"/>
      <c r="I83" s="155"/>
      <c r="J83" s="57"/>
      <c r="K83" s="57"/>
      <c r="L83" s="55"/>
    </row>
    <row r="84" spans="2:65" s="9" customFormat="1" ht="29.25" customHeight="1" x14ac:dyDescent="0.3">
      <c r="B84" s="158"/>
      <c r="C84" s="159" t="s">
        <v>200</v>
      </c>
      <c r="D84" s="160" t="s">
        <v>58</v>
      </c>
      <c r="E84" s="160" t="s">
        <v>54</v>
      </c>
      <c r="F84" s="160" t="s">
        <v>201</v>
      </c>
      <c r="G84" s="160" t="s">
        <v>202</v>
      </c>
      <c r="H84" s="160" t="s">
        <v>203</v>
      </c>
      <c r="I84" s="161" t="s">
        <v>204</v>
      </c>
      <c r="J84" s="160" t="s">
        <v>170</v>
      </c>
      <c r="K84" s="162" t="s">
        <v>205</v>
      </c>
      <c r="L84" s="163"/>
      <c r="M84" s="76" t="s">
        <v>206</v>
      </c>
      <c r="N84" s="77" t="s">
        <v>43</v>
      </c>
      <c r="O84" s="77" t="s">
        <v>207</v>
      </c>
      <c r="P84" s="77" t="s">
        <v>208</v>
      </c>
      <c r="Q84" s="77" t="s">
        <v>209</v>
      </c>
      <c r="R84" s="77" t="s">
        <v>210</v>
      </c>
      <c r="S84" s="77" t="s">
        <v>211</v>
      </c>
      <c r="T84" s="78" t="s">
        <v>212</v>
      </c>
    </row>
    <row r="85" spans="2:65" s="1" customFormat="1" ht="29.25" customHeight="1" x14ac:dyDescent="0.35">
      <c r="B85" s="35"/>
      <c r="C85" s="82" t="s">
        <v>171</v>
      </c>
      <c r="D85" s="57"/>
      <c r="E85" s="57"/>
      <c r="F85" s="57"/>
      <c r="G85" s="57"/>
      <c r="H85" s="57"/>
      <c r="I85" s="155"/>
      <c r="J85" s="164">
        <f>BK85</f>
        <v>0</v>
      </c>
      <c r="K85" s="57"/>
      <c r="L85" s="55"/>
      <c r="M85" s="79"/>
      <c r="N85" s="80"/>
      <c r="O85" s="80"/>
      <c r="P85" s="165">
        <f>P86+P105</f>
        <v>0</v>
      </c>
      <c r="Q85" s="80"/>
      <c r="R85" s="165">
        <f>R86+R105</f>
        <v>0</v>
      </c>
      <c r="S85" s="80"/>
      <c r="T85" s="166">
        <f>T86+T105</f>
        <v>0</v>
      </c>
      <c r="AT85" s="18" t="s">
        <v>72</v>
      </c>
      <c r="AU85" s="18" t="s">
        <v>172</v>
      </c>
      <c r="BK85" s="167">
        <f>BK86+BK105</f>
        <v>0</v>
      </c>
    </row>
    <row r="86" spans="2:65" s="10" customFormat="1" ht="37.35" customHeight="1" x14ac:dyDescent="0.35">
      <c r="B86" s="168"/>
      <c r="C86" s="169"/>
      <c r="D86" s="170" t="s">
        <v>72</v>
      </c>
      <c r="E86" s="171" t="s">
        <v>92</v>
      </c>
      <c r="F86" s="171" t="s">
        <v>1513</v>
      </c>
      <c r="G86" s="169"/>
      <c r="H86" s="169"/>
      <c r="I86" s="172"/>
      <c r="J86" s="173">
        <f>BK86</f>
        <v>0</v>
      </c>
      <c r="K86" s="169"/>
      <c r="L86" s="174"/>
      <c r="M86" s="175"/>
      <c r="N86" s="176"/>
      <c r="O86" s="176"/>
      <c r="P86" s="177">
        <f>P87</f>
        <v>0</v>
      </c>
      <c r="Q86" s="176"/>
      <c r="R86" s="177">
        <f>R87</f>
        <v>0</v>
      </c>
      <c r="S86" s="176"/>
      <c r="T86" s="178">
        <f>T87</f>
        <v>0</v>
      </c>
      <c r="AR86" s="179" t="s">
        <v>22</v>
      </c>
      <c r="AT86" s="180" t="s">
        <v>72</v>
      </c>
      <c r="AU86" s="180" t="s">
        <v>73</v>
      </c>
      <c r="AY86" s="179" t="s">
        <v>214</v>
      </c>
      <c r="BK86" s="181">
        <f>BK87</f>
        <v>0</v>
      </c>
    </row>
    <row r="87" spans="2:65" s="10" customFormat="1" ht="19.95" customHeight="1" x14ac:dyDescent="0.35">
      <c r="B87" s="168"/>
      <c r="C87" s="169"/>
      <c r="D87" s="182" t="s">
        <v>72</v>
      </c>
      <c r="E87" s="183" t="s">
        <v>92</v>
      </c>
      <c r="F87" s="183" t="s">
        <v>1513</v>
      </c>
      <c r="G87" s="169"/>
      <c r="H87" s="169"/>
      <c r="I87" s="172"/>
      <c r="J87" s="184">
        <f>BK87</f>
        <v>0</v>
      </c>
      <c r="K87" s="169"/>
      <c r="L87" s="174"/>
      <c r="M87" s="175"/>
      <c r="N87" s="176"/>
      <c r="O87" s="176"/>
      <c r="P87" s="177">
        <f>SUM(P88:P104)</f>
        <v>0</v>
      </c>
      <c r="Q87" s="176"/>
      <c r="R87" s="177">
        <f>SUM(R88:R104)</f>
        <v>0</v>
      </c>
      <c r="S87" s="176"/>
      <c r="T87" s="178">
        <f>SUM(T88:T104)</f>
        <v>0</v>
      </c>
      <c r="AR87" s="179" t="s">
        <v>22</v>
      </c>
      <c r="AT87" s="180" t="s">
        <v>72</v>
      </c>
      <c r="AU87" s="180" t="s">
        <v>22</v>
      </c>
      <c r="AY87" s="179" t="s">
        <v>214</v>
      </c>
      <c r="BK87" s="181">
        <f>SUM(BK88:BK104)</f>
        <v>0</v>
      </c>
    </row>
    <row r="88" spans="2:65" s="1" customFormat="1" ht="22.5" customHeight="1" x14ac:dyDescent="0.3">
      <c r="B88" s="35"/>
      <c r="C88" s="185" t="s">
        <v>22</v>
      </c>
      <c r="D88" s="185" t="s">
        <v>216</v>
      </c>
      <c r="E88" s="186" t="s">
        <v>1514</v>
      </c>
      <c r="F88" s="187" t="s">
        <v>1515</v>
      </c>
      <c r="G88" s="188" t="s">
        <v>1265</v>
      </c>
      <c r="H88" s="189">
        <v>4</v>
      </c>
      <c r="I88" s="190"/>
      <c r="J88" s="191">
        <f>ROUND(I88*H88,2)</f>
        <v>0</v>
      </c>
      <c r="K88" s="187" t="s">
        <v>20</v>
      </c>
      <c r="L88" s="55"/>
      <c r="M88" s="192" t="s">
        <v>20</v>
      </c>
      <c r="N88" s="193" t="s">
        <v>44</v>
      </c>
      <c r="O88" s="36"/>
      <c r="P88" s="194">
        <f>O88*H88</f>
        <v>0</v>
      </c>
      <c r="Q88" s="194">
        <v>0</v>
      </c>
      <c r="R88" s="194">
        <f>Q88*H88</f>
        <v>0</v>
      </c>
      <c r="S88" s="194">
        <v>0</v>
      </c>
      <c r="T88" s="195">
        <f>S88*H88</f>
        <v>0</v>
      </c>
      <c r="AR88" s="18" t="s">
        <v>220</v>
      </c>
      <c r="AT88" s="18" t="s">
        <v>216</v>
      </c>
      <c r="AU88" s="18" t="s">
        <v>81</v>
      </c>
      <c r="AY88" s="18" t="s">
        <v>214</v>
      </c>
      <c r="BE88" s="196">
        <f>IF(N88="základní",J88,0)</f>
        <v>0</v>
      </c>
      <c r="BF88" s="196">
        <f>IF(N88="snížená",J88,0)</f>
        <v>0</v>
      </c>
      <c r="BG88" s="196">
        <f>IF(N88="zákl. přenesená",J88,0)</f>
        <v>0</v>
      </c>
      <c r="BH88" s="196">
        <f>IF(N88="sníž. přenesená",J88,0)</f>
        <v>0</v>
      </c>
      <c r="BI88" s="196">
        <f>IF(N88="nulová",J88,0)</f>
        <v>0</v>
      </c>
      <c r="BJ88" s="18" t="s">
        <v>22</v>
      </c>
      <c r="BK88" s="196">
        <f>ROUND(I88*H88,2)</f>
        <v>0</v>
      </c>
      <c r="BL88" s="18" t="s">
        <v>220</v>
      </c>
      <c r="BM88" s="18" t="s">
        <v>81</v>
      </c>
    </row>
    <row r="89" spans="2:65" s="1" customFormat="1" x14ac:dyDescent="0.3">
      <c r="B89" s="35"/>
      <c r="C89" s="57"/>
      <c r="D89" s="197" t="s">
        <v>222</v>
      </c>
      <c r="E89" s="57"/>
      <c r="F89" s="198" t="s">
        <v>1515</v>
      </c>
      <c r="G89" s="57"/>
      <c r="H89" s="57"/>
      <c r="I89" s="155"/>
      <c r="J89" s="57"/>
      <c r="K89" s="57"/>
      <c r="L89" s="55"/>
      <c r="M89" s="72"/>
      <c r="N89" s="36"/>
      <c r="O89" s="36"/>
      <c r="P89" s="36"/>
      <c r="Q89" s="36"/>
      <c r="R89" s="36"/>
      <c r="S89" s="36"/>
      <c r="T89" s="73"/>
      <c r="AT89" s="18" t="s">
        <v>222</v>
      </c>
      <c r="AU89" s="18" t="s">
        <v>81</v>
      </c>
    </row>
    <row r="90" spans="2:65" s="12" customFormat="1" x14ac:dyDescent="0.3">
      <c r="B90" s="210"/>
      <c r="C90" s="211"/>
      <c r="D90" s="197" t="s">
        <v>224</v>
      </c>
      <c r="E90" s="212" t="s">
        <v>20</v>
      </c>
      <c r="F90" s="213" t="s">
        <v>220</v>
      </c>
      <c r="G90" s="211"/>
      <c r="H90" s="214">
        <v>4</v>
      </c>
      <c r="I90" s="215"/>
      <c r="J90" s="211"/>
      <c r="K90" s="211"/>
      <c r="L90" s="216"/>
      <c r="M90" s="217"/>
      <c r="N90" s="218"/>
      <c r="O90" s="218"/>
      <c r="P90" s="218"/>
      <c r="Q90" s="218"/>
      <c r="R90" s="218"/>
      <c r="S90" s="218"/>
      <c r="T90" s="219"/>
      <c r="AT90" s="220" t="s">
        <v>224</v>
      </c>
      <c r="AU90" s="220" t="s">
        <v>81</v>
      </c>
      <c r="AV90" s="12" t="s">
        <v>81</v>
      </c>
      <c r="AW90" s="12" t="s">
        <v>37</v>
      </c>
      <c r="AX90" s="12" t="s">
        <v>73</v>
      </c>
      <c r="AY90" s="220" t="s">
        <v>214</v>
      </c>
    </row>
    <row r="91" spans="2:65" s="11" customFormat="1" x14ac:dyDescent="0.3">
      <c r="B91" s="199"/>
      <c r="C91" s="200"/>
      <c r="D91" s="197" t="s">
        <v>224</v>
      </c>
      <c r="E91" s="201" t="s">
        <v>20</v>
      </c>
      <c r="F91" s="202" t="s">
        <v>1516</v>
      </c>
      <c r="G91" s="200"/>
      <c r="H91" s="203" t="s">
        <v>20</v>
      </c>
      <c r="I91" s="204"/>
      <c r="J91" s="200"/>
      <c r="K91" s="200"/>
      <c r="L91" s="205"/>
      <c r="M91" s="206"/>
      <c r="N91" s="207"/>
      <c r="O91" s="207"/>
      <c r="P91" s="207"/>
      <c r="Q91" s="207"/>
      <c r="R91" s="207"/>
      <c r="S91" s="207"/>
      <c r="T91" s="208"/>
      <c r="AT91" s="209" t="s">
        <v>224</v>
      </c>
      <c r="AU91" s="209" t="s">
        <v>81</v>
      </c>
      <c r="AV91" s="11" t="s">
        <v>22</v>
      </c>
      <c r="AW91" s="11" t="s">
        <v>37</v>
      </c>
      <c r="AX91" s="11" t="s">
        <v>73</v>
      </c>
      <c r="AY91" s="209" t="s">
        <v>214</v>
      </c>
    </row>
    <row r="92" spans="2:65" s="11" customFormat="1" x14ac:dyDescent="0.3">
      <c r="B92" s="199"/>
      <c r="C92" s="200"/>
      <c r="D92" s="197" t="s">
        <v>224</v>
      </c>
      <c r="E92" s="201" t="s">
        <v>20</v>
      </c>
      <c r="F92" s="202" t="s">
        <v>1517</v>
      </c>
      <c r="G92" s="200"/>
      <c r="H92" s="203" t="s">
        <v>20</v>
      </c>
      <c r="I92" s="204"/>
      <c r="J92" s="200"/>
      <c r="K92" s="200"/>
      <c r="L92" s="205"/>
      <c r="M92" s="206"/>
      <c r="N92" s="207"/>
      <c r="O92" s="207"/>
      <c r="P92" s="207"/>
      <c r="Q92" s="207"/>
      <c r="R92" s="207"/>
      <c r="S92" s="207"/>
      <c r="T92" s="208"/>
      <c r="AT92" s="209" t="s">
        <v>224</v>
      </c>
      <c r="AU92" s="209" t="s">
        <v>81</v>
      </c>
      <c r="AV92" s="11" t="s">
        <v>22</v>
      </c>
      <c r="AW92" s="11" t="s">
        <v>37</v>
      </c>
      <c r="AX92" s="11" t="s">
        <v>73</v>
      </c>
      <c r="AY92" s="209" t="s">
        <v>214</v>
      </c>
    </row>
    <row r="93" spans="2:65" s="13" customFormat="1" x14ac:dyDescent="0.3">
      <c r="B93" s="221"/>
      <c r="C93" s="222"/>
      <c r="D93" s="223" t="s">
        <v>224</v>
      </c>
      <c r="E93" s="224" t="s">
        <v>20</v>
      </c>
      <c r="F93" s="225" t="s">
        <v>228</v>
      </c>
      <c r="G93" s="222"/>
      <c r="H93" s="226">
        <v>4</v>
      </c>
      <c r="I93" s="227"/>
      <c r="J93" s="222"/>
      <c r="K93" s="222"/>
      <c r="L93" s="228"/>
      <c r="M93" s="229"/>
      <c r="N93" s="230"/>
      <c r="O93" s="230"/>
      <c r="P93" s="230"/>
      <c r="Q93" s="230"/>
      <c r="R93" s="230"/>
      <c r="S93" s="230"/>
      <c r="T93" s="231"/>
      <c r="AT93" s="232" t="s">
        <v>224</v>
      </c>
      <c r="AU93" s="232" t="s">
        <v>81</v>
      </c>
      <c r="AV93" s="13" t="s">
        <v>220</v>
      </c>
      <c r="AW93" s="13" t="s">
        <v>37</v>
      </c>
      <c r="AX93" s="13" t="s">
        <v>22</v>
      </c>
      <c r="AY93" s="232" t="s">
        <v>214</v>
      </c>
    </row>
    <row r="94" spans="2:65" s="1" customFormat="1" ht="22.5" customHeight="1" x14ac:dyDescent="0.3">
      <c r="B94" s="35"/>
      <c r="C94" s="185" t="s">
        <v>81</v>
      </c>
      <c r="D94" s="185" t="s">
        <v>216</v>
      </c>
      <c r="E94" s="186" t="s">
        <v>1518</v>
      </c>
      <c r="F94" s="187" t="s">
        <v>1519</v>
      </c>
      <c r="G94" s="188" t="s">
        <v>1265</v>
      </c>
      <c r="H94" s="189">
        <v>2</v>
      </c>
      <c r="I94" s="190"/>
      <c r="J94" s="191">
        <f>ROUND(I94*H94,2)</f>
        <v>0</v>
      </c>
      <c r="K94" s="187" t="s">
        <v>20</v>
      </c>
      <c r="L94" s="55"/>
      <c r="M94" s="192" t="s">
        <v>20</v>
      </c>
      <c r="N94" s="193" t="s">
        <v>44</v>
      </c>
      <c r="O94" s="36"/>
      <c r="P94" s="194">
        <f>O94*H94</f>
        <v>0</v>
      </c>
      <c r="Q94" s="194">
        <v>0</v>
      </c>
      <c r="R94" s="194">
        <f>Q94*H94</f>
        <v>0</v>
      </c>
      <c r="S94" s="194">
        <v>0</v>
      </c>
      <c r="T94" s="195">
        <f>S94*H94</f>
        <v>0</v>
      </c>
      <c r="AR94" s="18" t="s">
        <v>220</v>
      </c>
      <c r="AT94" s="18" t="s">
        <v>216</v>
      </c>
      <c r="AU94" s="18" t="s">
        <v>81</v>
      </c>
      <c r="AY94" s="18" t="s">
        <v>214</v>
      </c>
      <c r="BE94" s="196">
        <f>IF(N94="základní",J94,0)</f>
        <v>0</v>
      </c>
      <c r="BF94" s="196">
        <f>IF(N94="snížená",J94,0)</f>
        <v>0</v>
      </c>
      <c r="BG94" s="196">
        <f>IF(N94="zákl. přenesená",J94,0)</f>
        <v>0</v>
      </c>
      <c r="BH94" s="196">
        <f>IF(N94="sníž. přenesená",J94,0)</f>
        <v>0</v>
      </c>
      <c r="BI94" s="196">
        <f>IF(N94="nulová",J94,0)</f>
        <v>0</v>
      </c>
      <c r="BJ94" s="18" t="s">
        <v>22</v>
      </c>
      <c r="BK94" s="196">
        <f>ROUND(I94*H94,2)</f>
        <v>0</v>
      </c>
      <c r="BL94" s="18" t="s">
        <v>220</v>
      </c>
      <c r="BM94" s="18" t="s">
        <v>220</v>
      </c>
    </row>
    <row r="95" spans="2:65" s="1" customFormat="1" x14ac:dyDescent="0.3">
      <c r="B95" s="35"/>
      <c r="C95" s="57"/>
      <c r="D95" s="197" t="s">
        <v>222</v>
      </c>
      <c r="E95" s="57"/>
      <c r="F95" s="198" t="s">
        <v>1519</v>
      </c>
      <c r="G95" s="57"/>
      <c r="H95" s="57"/>
      <c r="I95" s="155"/>
      <c r="J95" s="57"/>
      <c r="K95" s="57"/>
      <c r="L95" s="55"/>
      <c r="M95" s="72"/>
      <c r="N95" s="36"/>
      <c r="O95" s="36"/>
      <c r="P95" s="36"/>
      <c r="Q95" s="36"/>
      <c r="R95" s="36"/>
      <c r="S95" s="36"/>
      <c r="T95" s="73"/>
      <c r="AT95" s="18" t="s">
        <v>222</v>
      </c>
      <c r="AU95" s="18" t="s">
        <v>81</v>
      </c>
    </row>
    <row r="96" spans="2:65" s="12" customFormat="1" x14ac:dyDescent="0.3">
      <c r="B96" s="210"/>
      <c r="C96" s="211"/>
      <c r="D96" s="197" t="s">
        <v>224</v>
      </c>
      <c r="E96" s="212" t="s">
        <v>20</v>
      </c>
      <c r="F96" s="213" t="s">
        <v>81</v>
      </c>
      <c r="G96" s="211"/>
      <c r="H96" s="214">
        <v>2</v>
      </c>
      <c r="I96" s="215"/>
      <c r="J96" s="211"/>
      <c r="K96" s="211"/>
      <c r="L96" s="216"/>
      <c r="M96" s="217"/>
      <c r="N96" s="218"/>
      <c r="O96" s="218"/>
      <c r="P96" s="218"/>
      <c r="Q96" s="218"/>
      <c r="R96" s="218"/>
      <c r="S96" s="218"/>
      <c r="T96" s="219"/>
      <c r="AT96" s="220" t="s">
        <v>224</v>
      </c>
      <c r="AU96" s="220" t="s">
        <v>81</v>
      </c>
      <c r="AV96" s="12" t="s">
        <v>81</v>
      </c>
      <c r="AW96" s="12" t="s">
        <v>37</v>
      </c>
      <c r="AX96" s="12" t="s">
        <v>73</v>
      </c>
      <c r="AY96" s="220" t="s">
        <v>214</v>
      </c>
    </row>
    <row r="97" spans="2:65" s="11" customFormat="1" x14ac:dyDescent="0.3">
      <c r="B97" s="199"/>
      <c r="C97" s="200"/>
      <c r="D97" s="197" t="s">
        <v>224</v>
      </c>
      <c r="E97" s="201" t="s">
        <v>20</v>
      </c>
      <c r="F97" s="202" t="s">
        <v>1516</v>
      </c>
      <c r="G97" s="200"/>
      <c r="H97" s="203" t="s">
        <v>20</v>
      </c>
      <c r="I97" s="204"/>
      <c r="J97" s="200"/>
      <c r="K97" s="200"/>
      <c r="L97" s="205"/>
      <c r="M97" s="206"/>
      <c r="N97" s="207"/>
      <c r="O97" s="207"/>
      <c r="P97" s="207"/>
      <c r="Q97" s="207"/>
      <c r="R97" s="207"/>
      <c r="S97" s="207"/>
      <c r="T97" s="208"/>
      <c r="AT97" s="209" t="s">
        <v>224</v>
      </c>
      <c r="AU97" s="209" t="s">
        <v>81</v>
      </c>
      <c r="AV97" s="11" t="s">
        <v>22</v>
      </c>
      <c r="AW97" s="11" t="s">
        <v>37</v>
      </c>
      <c r="AX97" s="11" t="s">
        <v>73</v>
      </c>
      <c r="AY97" s="209" t="s">
        <v>214</v>
      </c>
    </row>
    <row r="98" spans="2:65" s="11" customFormat="1" ht="24" x14ac:dyDescent="0.3">
      <c r="B98" s="199"/>
      <c r="C98" s="200"/>
      <c r="D98" s="197" t="s">
        <v>224</v>
      </c>
      <c r="E98" s="201" t="s">
        <v>20</v>
      </c>
      <c r="F98" s="202" t="s">
        <v>1520</v>
      </c>
      <c r="G98" s="200"/>
      <c r="H98" s="203" t="s">
        <v>20</v>
      </c>
      <c r="I98" s="204"/>
      <c r="J98" s="200"/>
      <c r="K98" s="200"/>
      <c r="L98" s="205"/>
      <c r="M98" s="206"/>
      <c r="N98" s="207"/>
      <c r="O98" s="207"/>
      <c r="P98" s="207"/>
      <c r="Q98" s="207"/>
      <c r="R98" s="207"/>
      <c r="S98" s="207"/>
      <c r="T98" s="208"/>
      <c r="AT98" s="209" t="s">
        <v>224</v>
      </c>
      <c r="AU98" s="209" t="s">
        <v>81</v>
      </c>
      <c r="AV98" s="11" t="s">
        <v>22</v>
      </c>
      <c r="AW98" s="11" t="s">
        <v>37</v>
      </c>
      <c r="AX98" s="11" t="s">
        <v>73</v>
      </c>
      <c r="AY98" s="209" t="s">
        <v>214</v>
      </c>
    </row>
    <row r="99" spans="2:65" s="13" customFormat="1" x14ac:dyDescent="0.3">
      <c r="B99" s="221"/>
      <c r="C99" s="222"/>
      <c r="D99" s="223" t="s">
        <v>224</v>
      </c>
      <c r="E99" s="224" t="s">
        <v>20</v>
      </c>
      <c r="F99" s="225" t="s">
        <v>228</v>
      </c>
      <c r="G99" s="222"/>
      <c r="H99" s="226">
        <v>2</v>
      </c>
      <c r="I99" s="227"/>
      <c r="J99" s="222"/>
      <c r="K99" s="222"/>
      <c r="L99" s="228"/>
      <c r="M99" s="229"/>
      <c r="N99" s="230"/>
      <c r="O99" s="230"/>
      <c r="P99" s="230"/>
      <c r="Q99" s="230"/>
      <c r="R99" s="230"/>
      <c r="S99" s="230"/>
      <c r="T99" s="231"/>
      <c r="AT99" s="232" t="s">
        <v>224</v>
      </c>
      <c r="AU99" s="232" t="s">
        <v>81</v>
      </c>
      <c r="AV99" s="13" t="s">
        <v>220</v>
      </c>
      <c r="AW99" s="13" t="s">
        <v>37</v>
      </c>
      <c r="AX99" s="13" t="s">
        <v>22</v>
      </c>
      <c r="AY99" s="232" t="s">
        <v>214</v>
      </c>
    </row>
    <row r="100" spans="2:65" s="1" customFormat="1" ht="22.5" customHeight="1" x14ac:dyDescent="0.3">
      <c r="B100" s="35"/>
      <c r="C100" s="185" t="s">
        <v>233</v>
      </c>
      <c r="D100" s="185" t="s">
        <v>216</v>
      </c>
      <c r="E100" s="186" t="s">
        <v>1521</v>
      </c>
      <c r="F100" s="187" t="s">
        <v>1522</v>
      </c>
      <c r="G100" s="188" t="s">
        <v>1265</v>
      </c>
      <c r="H100" s="189">
        <v>2</v>
      </c>
      <c r="I100" s="190"/>
      <c r="J100" s="191">
        <f>ROUND(I100*H100,2)</f>
        <v>0</v>
      </c>
      <c r="K100" s="187" t="s">
        <v>20</v>
      </c>
      <c r="L100" s="55"/>
      <c r="M100" s="192" t="s">
        <v>20</v>
      </c>
      <c r="N100" s="193" t="s">
        <v>44</v>
      </c>
      <c r="O100" s="36"/>
      <c r="P100" s="194">
        <f>O100*H100</f>
        <v>0</v>
      </c>
      <c r="Q100" s="194">
        <v>0</v>
      </c>
      <c r="R100" s="194">
        <f>Q100*H100</f>
        <v>0</v>
      </c>
      <c r="S100" s="194">
        <v>0</v>
      </c>
      <c r="T100" s="195">
        <f>S100*H100</f>
        <v>0</v>
      </c>
      <c r="AR100" s="18" t="s">
        <v>220</v>
      </c>
      <c r="AT100" s="18" t="s">
        <v>216</v>
      </c>
      <c r="AU100" s="18" t="s">
        <v>81</v>
      </c>
      <c r="AY100" s="18" t="s">
        <v>214</v>
      </c>
      <c r="BE100" s="196">
        <f>IF(N100="základní",J100,0)</f>
        <v>0</v>
      </c>
      <c r="BF100" s="196">
        <f>IF(N100="snížená",J100,0)</f>
        <v>0</v>
      </c>
      <c r="BG100" s="196">
        <f>IF(N100="zákl. přenesená",J100,0)</f>
        <v>0</v>
      </c>
      <c r="BH100" s="196">
        <f>IF(N100="sníž. přenesená",J100,0)</f>
        <v>0</v>
      </c>
      <c r="BI100" s="196">
        <f>IF(N100="nulová",J100,0)</f>
        <v>0</v>
      </c>
      <c r="BJ100" s="18" t="s">
        <v>22</v>
      </c>
      <c r="BK100" s="196">
        <f>ROUND(I100*H100,2)</f>
        <v>0</v>
      </c>
      <c r="BL100" s="18" t="s">
        <v>220</v>
      </c>
      <c r="BM100" s="18" t="s">
        <v>248</v>
      </c>
    </row>
    <row r="101" spans="2:65" s="1" customFormat="1" x14ac:dyDescent="0.3">
      <c r="B101" s="35"/>
      <c r="C101" s="57"/>
      <c r="D101" s="197" t="s">
        <v>222</v>
      </c>
      <c r="E101" s="57"/>
      <c r="F101" s="198" t="s">
        <v>1522</v>
      </c>
      <c r="G101" s="57"/>
      <c r="H101" s="57"/>
      <c r="I101" s="155"/>
      <c r="J101" s="57"/>
      <c r="K101" s="57"/>
      <c r="L101" s="55"/>
      <c r="M101" s="72"/>
      <c r="N101" s="36"/>
      <c r="O101" s="36"/>
      <c r="P101" s="36"/>
      <c r="Q101" s="36"/>
      <c r="R101" s="36"/>
      <c r="S101" s="36"/>
      <c r="T101" s="73"/>
      <c r="AT101" s="18" t="s">
        <v>222</v>
      </c>
      <c r="AU101" s="18" t="s">
        <v>81</v>
      </c>
    </row>
    <row r="102" spans="2:65" s="12" customFormat="1" x14ac:dyDescent="0.3">
      <c r="B102" s="210"/>
      <c r="C102" s="211"/>
      <c r="D102" s="197" t="s">
        <v>224</v>
      </c>
      <c r="E102" s="212" t="s">
        <v>20</v>
      </c>
      <c r="F102" s="213" t="s">
        <v>81</v>
      </c>
      <c r="G102" s="211"/>
      <c r="H102" s="214">
        <v>2</v>
      </c>
      <c r="I102" s="215"/>
      <c r="J102" s="211"/>
      <c r="K102" s="211"/>
      <c r="L102" s="216"/>
      <c r="M102" s="217"/>
      <c r="N102" s="218"/>
      <c r="O102" s="218"/>
      <c r="P102" s="218"/>
      <c r="Q102" s="218"/>
      <c r="R102" s="218"/>
      <c r="S102" s="218"/>
      <c r="T102" s="219"/>
      <c r="AT102" s="220" t="s">
        <v>224</v>
      </c>
      <c r="AU102" s="220" t="s">
        <v>81</v>
      </c>
      <c r="AV102" s="12" t="s">
        <v>81</v>
      </c>
      <c r="AW102" s="12" t="s">
        <v>37</v>
      </c>
      <c r="AX102" s="12" t="s">
        <v>73</v>
      </c>
      <c r="AY102" s="220" t="s">
        <v>214</v>
      </c>
    </row>
    <row r="103" spans="2:65" s="11" customFormat="1" x14ac:dyDescent="0.3">
      <c r="B103" s="199"/>
      <c r="C103" s="200"/>
      <c r="D103" s="197" t="s">
        <v>224</v>
      </c>
      <c r="E103" s="201" t="s">
        <v>20</v>
      </c>
      <c r="F103" s="202" t="s">
        <v>1516</v>
      </c>
      <c r="G103" s="200"/>
      <c r="H103" s="203" t="s">
        <v>20</v>
      </c>
      <c r="I103" s="204"/>
      <c r="J103" s="200"/>
      <c r="K103" s="200"/>
      <c r="L103" s="205"/>
      <c r="M103" s="206"/>
      <c r="N103" s="207"/>
      <c r="O103" s="207"/>
      <c r="P103" s="207"/>
      <c r="Q103" s="207"/>
      <c r="R103" s="207"/>
      <c r="S103" s="207"/>
      <c r="T103" s="208"/>
      <c r="AT103" s="209" t="s">
        <v>224</v>
      </c>
      <c r="AU103" s="209" t="s">
        <v>81</v>
      </c>
      <c r="AV103" s="11" t="s">
        <v>22</v>
      </c>
      <c r="AW103" s="11" t="s">
        <v>37</v>
      </c>
      <c r="AX103" s="11" t="s">
        <v>73</v>
      </c>
      <c r="AY103" s="209" t="s">
        <v>214</v>
      </c>
    </row>
    <row r="104" spans="2:65" s="13" customFormat="1" x14ac:dyDescent="0.3">
      <c r="B104" s="221"/>
      <c r="C104" s="222"/>
      <c r="D104" s="197" t="s">
        <v>224</v>
      </c>
      <c r="E104" s="244" t="s">
        <v>20</v>
      </c>
      <c r="F104" s="245" t="s">
        <v>228</v>
      </c>
      <c r="G104" s="222"/>
      <c r="H104" s="246">
        <v>2</v>
      </c>
      <c r="I104" s="227"/>
      <c r="J104" s="222"/>
      <c r="K104" s="222"/>
      <c r="L104" s="228"/>
      <c r="M104" s="229"/>
      <c r="N104" s="230"/>
      <c r="O104" s="230"/>
      <c r="P104" s="230"/>
      <c r="Q104" s="230"/>
      <c r="R104" s="230"/>
      <c r="S104" s="230"/>
      <c r="T104" s="231"/>
      <c r="AT104" s="232" t="s">
        <v>224</v>
      </c>
      <c r="AU104" s="232" t="s">
        <v>81</v>
      </c>
      <c r="AV104" s="13" t="s">
        <v>220</v>
      </c>
      <c r="AW104" s="13" t="s">
        <v>37</v>
      </c>
      <c r="AX104" s="13" t="s">
        <v>22</v>
      </c>
      <c r="AY104" s="232" t="s">
        <v>214</v>
      </c>
    </row>
    <row r="105" spans="2:65" s="10" customFormat="1" ht="37.35" customHeight="1" x14ac:dyDescent="0.35">
      <c r="B105" s="168"/>
      <c r="C105" s="169"/>
      <c r="D105" s="170" t="s">
        <v>72</v>
      </c>
      <c r="E105" s="171" t="s">
        <v>772</v>
      </c>
      <c r="F105" s="171" t="s">
        <v>773</v>
      </c>
      <c r="G105" s="169"/>
      <c r="H105" s="169"/>
      <c r="I105" s="172"/>
      <c r="J105" s="173">
        <f>BK105</f>
        <v>0</v>
      </c>
      <c r="K105" s="169"/>
      <c r="L105" s="174"/>
      <c r="M105" s="175"/>
      <c r="N105" s="176"/>
      <c r="O105" s="176"/>
      <c r="P105" s="177">
        <f>P106+P122+P178+P216+P287+P306</f>
        <v>0</v>
      </c>
      <c r="Q105" s="176"/>
      <c r="R105" s="177">
        <f>R106+R122+R178+R216+R287+R306</f>
        <v>0</v>
      </c>
      <c r="S105" s="176"/>
      <c r="T105" s="178">
        <f>T106+T122+T178+T216+T287+T306</f>
        <v>0</v>
      </c>
      <c r="AR105" s="179" t="s">
        <v>22</v>
      </c>
      <c r="AT105" s="180" t="s">
        <v>72</v>
      </c>
      <c r="AU105" s="180" t="s">
        <v>73</v>
      </c>
      <c r="AY105" s="179" t="s">
        <v>214</v>
      </c>
      <c r="BK105" s="181">
        <f>BK106+BK122+BK178+BK216+BK287+BK306</f>
        <v>0</v>
      </c>
    </row>
    <row r="106" spans="2:65" s="10" customFormat="1" ht="19.95" customHeight="1" x14ac:dyDescent="0.35">
      <c r="B106" s="168"/>
      <c r="C106" s="169"/>
      <c r="D106" s="182" t="s">
        <v>72</v>
      </c>
      <c r="E106" s="183" t="s">
        <v>1523</v>
      </c>
      <c r="F106" s="183" t="s">
        <v>1524</v>
      </c>
      <c r="G106" s="169"/>
      <c r="H106" s="169"/>
      <c r="I106" s="172"/>
      <c r="J106" s="184">
        <f>BK106</f>
        <v>0</v>
      </c>
      <c r="K106" s="169"/>
      <c r="L106" s="174"/>
      <c r="M106" s="175"/>
      <c r="N106" s="176"/>
      <c r="O106" s="176"/>
      <c r="P106" s="177">
        <f>SUM(P107:P121)</f>
        <v>0</v>
      </c>
      <c r="Q106" s="176"/>
      <c r="R106" s="177">
        <f>SUM(R107:R121)</f>
        <v>0</v>
      </c>
      <c r="S106" s="176"/>
      <c r="T106" s="178">
        <f>SUM(T107:T121)</f>
        <v>0</v>
      </c>
      <c r="AR106" s="179" t="s">
        <v>22</v>
      </c>
      <c r="AT106" s="180" t="s">
        <v>72</v>
      </c>
      <c r="AU106" s="180" t="s">
        <v>22</v>
      </c>
      <c r="AY106" s="179" t="s">
        <v>214</v>
      </c>
      <c r="BK106" s="181">
        <f>SUM(BK107:BK121)</f>
        <v>0</v>
      </c>
    </row>
    <row r="107" spans="2:65" s="1" customFormat="1" ht="22.5" customHeight="1" x14ac:dyDescent="0.3">
      <c r="B107" s="35"/>
      <c r="C107" s="185" t="s">
        <v>220</v>
      </c>
      <c r="D107" s="185" t="s">
        <v>216</v>
      </c>
      <c r="E107" s="186" t="s">
        <v>1525</v>
      </c>
      <c r="F107" s="187" t="s">
        <v>1526</v>
      </c>
      <c r="G107" s="188" t="s">
        <v>1527</v>
      </c>
      <c r="H107" s="189">
        <v>0.5</v>
      </c>
      <c r="I107" s="190"/>
      <c r="J107" s="191">
        <f>ROUND(I107*H107,2)</f>
        <v>0</v>
      </c>
      <c r="K107" s="187" t="s">
        <v>20</v>
      </c>
      <c r="L107" s="55"/>
      <c r="M107" s="192" t="s">
        <v>20</v>
      </c>
      <c r="N107" s="193" t="s">
        <v>44</v>
      </c>
      <c r="O107" s="36"/>
      <c r="P107" s="194">
        <f>O107*H107</f>
        <v>0</v>
      </c>
      <c r="Q107" s="194">
        <v>0</v>
      </c>
      <c r="R107" s="194">
        <f>Q107*H107</f>
        <v>0</v>
      </c>
      <c r="S107" s="194">
        <v>0</v>
      </c>
      <c r="T107" s="195">
        <f>S107*H107</f>
        <v>0</v>
      </c>
      <c r="AR107" s="18" t="s">
        <v>220</v>
      </c>
      <c r="AT107" s="18" t="s">
        <v>216</v>
      </c>
      <c r="AU107" s="18" t="s">
        <v>81</v>
      </c>
      <c r="AY107" s="18" t="s">
        <v>214</v>
      </c>
      <c r="BE107" s="196">
        <f>IF(N107="základní",J107,0)</f>
        <v>0</v>
      </c>
      <c r="BF107" s="196">
        <f>IF(N107="snížená",J107,0)</f>
        <v>0</v>
      </c>
      <c r="BG107" s="196">
        <f>IF(N107="zákl. přenesená",J107,0)</f>
        <v>0</v>
      </c>
      <c r="BH107" s="196">
        <f>IF(N107="sníž. přenesená",J107,0)</f>
        <v>0</v>
      </c>
      <c r="BI107" s="196">
        <f>IF(N107="nulová",J107,0)</f>
        <v>0</v>
      </c>
      <c r="BJ107" s="18" t="s">
        <v>22</v>
      </c>
      <c r="BK107" s="196">
        <f>ROUND(I107*H107,2)</f>
        <v>0</v>
      </c>
      <c r="BL107" s="18" t="s">
        <v>220</v>
      </c>
      <c r="BM107" s="18" t="s">
        <v>262</v>
      </c>
    </row>
    <row r="108" spans="2:65" s="1" customFormat="1" x14ac:dyDescent="0.3">
      <c r="B108" s="35"/>
      <c r="C108" s="57"/>
      <c r="D108" s="197" t="s">
        <v>222</v>
      </c>
      <c r="E108" s="57"/>
      <c r="F108" s="198" t="s">
        <v>1526</v>
      </c>
      <c r="G108" s="57"/>
      <c r="H108" s="57"/>
      <c r="I108" s="155"/>
      <c r="J108" s="57"/>
      <c r="K108" s="57"/>
      <c r="L108" s="55"/>
      <c r="M108" s="72"/>
      <c r="N108" s="36"/>
      <c r="O108" s="36"/>
      <c r="P108" s="36"/>
      <c r="Q108" s="36"/>
      <c r="R108" s="36"/>
      <c r="S108" s="36"/>
      <c r="T108" s="73"/>
      <c r="AT108" s="18" t="s">
        <v>222</v>
      </c>
      <c r="AU108" s="18" t="s">
        <v>81</v>
      </c>
    </row>
    <row r="109" spans="2:65" s="12" customFormat="1" x14ac:dyDescent="0.3">
      <c r="B109" s="210"/>
      <c r="C109" s="211"/>
      <c r="D109" s="197" t="s">
        <v>224</v>
      </c>
      <c r="E109" s="212" t="s">
        <v>20</v>
      </c>
      <c r="F109" s="213" t="s">
        <v>1528</v>
      </c>
      <c r="G109" s="211"/>
      <c r="H109" s="214">
        <v>0.5</v>
      </c>
      <c r="I109" s="215"/>
      <c r="J109" s="211"/>
      <c r="K109" s="211"/>
      <c r="L109" s="216"/>
      <c r="M109" s="217"/>
      <c r="N109" s="218"/>
      <c r="O109" s="218"/>
      <c r="P109" s="218"/>
      <c r="Q109" s="218"/>
      <c r="R109" s="218"/>
      <c r="S109" s="218"/>
      <c r="T109" s="219"/>
      <c r="AT109" s="220" t="s">
        <v>224</v>
      </c>
      <c r="AU109" s="220" t="s">
        <v>81</v>
      </c>
      <c r="AV109" s="12" t="s">
        <v>81</v>
      </c>
      <c r="AW109" s="12" t="s">
        <v>37</v>
      </c>
      <c r="AX109" s="12" t="s">
        <v>73</v>
      </c>
      <c r="AY109" s="220" t="s">
        <v>214</v>
      </c>
    </row>
    <row r="110" spans="2:65" s="11" customFormat="1" x14ac:dyDescent="0.3">
      <c r="B110" s="199"/>
      <c r="C110" s="200"/>
      <c r="D110" s="197" t="s">
        <v>224</v>
      </c>
      <c r="E110" s="201" t="s">
        <v>20</v>
      </c>
      <c r="F110" s="202" t="s">
        <v>1529</v>
      </c>
      <c r="G110" s="200"/>
      <c r="H110" s="203" t="s">
        <v>20</v>
      </c>
      <c r="I110" s="204"/>
      <c r="J110" s="200"/>
      <c r="K110" s="200"/>
      <c r="L110" s="205"/>
      <c r="M110" s="206"/>
      <c r="N110" s="207"/>
      <c r="O110" s="207"/>
      <c r="P110" s="207"/>
      <c r="Q110" s="207"/>
      <c r="R110" s="207"/>
      <c r="S110" s="207"/>
      <c r="T110" s="208"/>
      <c r="AT110" s="209" t="s">
        <v>224</v>
      </c>
      <c r="AU110" s="209" t="s">
        <v>81</v>
      </c>
      <c r="AV110" s="11" t="s">
        <v>22</v>
      </c>
      <c r="AW110" s="11" t="s">
        <v>37</v>
      </c>
      <c r="AX110" s="11" t="s">
        <v>73</v>
      </c>
      <c r="AY110" s="209" t="s">
        <v>214</v>
      </c>
    </row>
    <row r="111" spans="2:65" s="13" customFormat="1" x14ac:dyDescent="0.3">
      <c r="B111" s="221"/>
      <c r="C111" s="222"/>
      <c r="D111" s="223" t="s">
        <v>224</v>
      </c>
      <c r="E111" s="224" t="s">
        <v>20</v>
      </c>
      <c r="F111" s="225" t="s">
        <v>228</v>
      </c>
      <c r="G111" s="222"/>
      <c r="H111" s="226">
        <v>0.5</v>
      </c>
      <c r="I111" s="227"/>
      <c r="J111" s="222"/>
      <c r="K111" s="222"/>
      <c r="L111" s="228"/>
      <c r="M111" s="229"/>
      <c r="N111" s="230"/>
      <c r="O111" s="230"/>
      <c r="P111" s="230"/>
      <c r="Q111" s="230"/>
      <c r="R111" s="230"/>
      <c r="S111" s="230"/>
      <c r="T111" s="231"/>
      <c r="AT111" s="232" t="s">
        <v>224</v>
      </c>
      <c r="AU111" s="232" t="s">
        <v>81</v>
      </c>
      <c r="AV111" s="13" t="s">
        <v>220</v>
      </c>
      <c r="AW111" s="13" t="s">
        <v>37</v>
      </c>
      <c r="AX111" s="13" t="s">
        <v>22</v>
      </c>
      <c r="AY111" s="232" t="s">
        <v>214</v>
      </c>
    </row>
    <row r="112" spans="2:65" s="1" customFormat="1" ht="22.5" customHeight="1" x14ac:dyDescent="0.3">
      <c r="B112" s="35"/>
      <c r="C112" s="185" t="s">
        <v>243</v>
      </c>
      <c r="D112" s="185" t="s">
        <v>216</v>
      </c>
      <c r="E112" s="186" t="s">
        <v>1530</v>
      </c>
      <c r="F112" s="187" t="s">
        <v>1531</v>
      </c>
      <c r="G112" s="188" t="s">
        <v>1532</v>
      </c>
      <c r="H112" s="189">
        <v>3</v>
      </c>
      <c r="I112" s="190"/>
      <c r="J112" s="191">
        <f>ROUND(I112*H112,2)</f>
        <v>0</v>
      </c>
      <c r="K112" s="187" t="s">
        <v>20</v>
      </c>
      <c r="L112" s="55"/>
      <c r="M112" s="192" t="s">
        <v>20</v>
      </c>
      <c r="N112" s="193" t="s">
        <v>44</v>
      </c>
      <c r="O112" s="36"/>
      <c r="P112" s="194">
        <f>O112*H112</f>
        <v>0</v>
      </c>
      <c r="Q112" s="194">
        <v>0</v>
      </c>
      <c r="R112" s="194">
        <f>Q112*H112</f>
        <v>0</v>
      </c>
      <c r="S112" s="194">
        <v>0</v>
      </c>
      <c r="T112" s="195">
        <f>S112*H112</f>
        <v>0</v>
      </c>
      <c r="AR112" s="18" t="s">
        <v>220</v>
      </c>
      <c r="AT112" s="18" t="s">
        <v>216</v>
      </c>
      <c r="AU112" s="18" t="s">
        <v>81</v>
      </c>
      <c r="AY112" s="18" t="s">
        <v>214</v>
      </c>
      <c r="BE112" s="196">
        <f>IF(N112="základní",J112,0)</f>
        <v>0</v>
      </c>
      <c r="BF112" s="196">
        <f>IF(N112="snížená",J112,0)</f>
        <v>0</v>
      </c>
      <c r="BG112" s="196">
        <f>IF(N112="zákl. přenesená",J112,0)</f>
        <v>0</v>
      </c>
      <c r="BH112" s="196">
        <f>IF(N112="sníž. přenesená",J112,0)</f>
        <v>0</v>
      </c>
      <c r="BI112" s="196">
        <f>IF(N112="nulová",J112,0)</f>
        <v>0</v>
      </c>
      <c r="BJ112" s="18" t="s">
        <v>22</v>
      </c>
      <c r="BK112" s="196">
        <f>ROUND(I112*H112,2)</f>
        <v>0</v>
      </c>
      <c r="BL112" s="18" t="s">
        <v>220</v>
      </c>
      <c r="BM112" s="18" t="s">
        <v>27</v>
      </c>
    </row>
    <row r="113" spans="2:65" s="1" customFormat="1" x14ac:dyDescent="0.3">
      <c r="B113" s="35"/>
      <c r="C113" s="57"/>
      <c r="D113" s="197" t="s">
        <v>222</v>
      </c>
      <c r="E113" s="57"/>
      <c r="F113" s="198" t="s">
        <v>1531</v>
      </c>
      <c r="G113" s="57"/>
      <c r="H113" s="57"/>
      <c r="I113" s="155"/>
      <c r="J113" s="57"/>
      <c r="K113" s="57"/>
      <c r="L113" s="55"/>
      <c r="M113" s="72"/>
      <c r="N113" s="36"/>
      <c r="O113" s="36"/>
      <c r="P113" s="36"/>
      <c r="Q113" s="36"/>
      <c r="R113" s="36"/>
      <c r="S113" s="36"/>
      <c r="T113" s="73"/>
      <c r="AT113" s="18" t="s">
        <v>222</v>
      </c>
      <c r="AU113" s="18" t="s">
        <v>81</v>
      </c>
    </row>
    <row r="114" spans="2:65" s="12" customFormat="1" x14ac:dyDescent="0.3">
      <c r="B114" s="210"/>
      <c r="C114" s="211"/>
      <c r="D114" s="197" t="s">
        <v>224</v>
      </c>
      <c r="E114" s="212" t="s">
        <v>20</v>
      </c>
      <c r="F114" s="213" t="s">
        <v>1533</v>
      </c>
      <c r="G114" s="211"/>
      <c r="H114" s="214">
        <v>3</v>
      </c>
      <c r="I114" s="215"/>
      <c r="J114" s="211"/>
      <c r="K114" s="211"/>
      <c r="L114" s="216"/>
      <c r="M114" s="217"/>
      <c r="N114" s="218"/>
      <c r="O114" s="218"/>
      <c r="P114" s="218"/>
      <c r="Q114" s="218"/>
      <c r="R114" s="218"/>
      <c r="S114" s="218"/>
      <c r="T114" s="219"/>
      <c r="AT114" s="220" t="s">
        <v>224</v>
      </c>
      <c r="AU114" s="220" t="s">
        <v>81</v>
      </c>
      <c r="AV114" s="12" t="s">
        <v>81</v>
      </c>
      <c r="AW114" s="12" t="s">
        <v>37</v>
      </c>
      <c r="AX114" s="12" t="s">
        <v>73</v>
      </c>
      <c r="AY114" s="220" t="s">
        <v>214</v>
      </c>
    </row>
    <row r="115" spans="2:65" s="11" customFormat="1" x14ac:dyDescent="0.3">
      <c r="B115" s="199"/>
      <c r="C115" s="200"/>
      <c r="D115" s="197" t="s">
        <v>224</v>
      </c>
      <c r="E115" s="201" t="s">
        <v>20</v>
      </c>
      <c r="F115" s="202" t="s">
        <v>1529</v>
      </c>
      <c r="G115" s="200"/>
      <c r="H115" s="203" t="s">
        <v>20</v>
      </c>
      <c r="I115" s="204"/>
      <c r="J115" s="200"/>
      <c r="K115" s="200"/>
      <c r="L115" s="205"/>
      <c r="M115" s="206"/>
      <c r="N115" s="207"/>
      <c r="O115" s="207"/>
      <c r="P115" s="207"/>
      <c r="Q115" s="207"/>
      <c r="R115" s="207"/>
      <c r="S115" s="207"/>
      <c r="T115" s="208"/>
      <c r="AT115" s="209" t="s">
        <v>224</v>
      </c>
      <c r="AU115" s="209" t="s">
        <v>81</v>
      </c>
      <c r="AV115" s="11" t="s">
        <v>22</v>
      </c>
      <c r="AW115" s="11" t="s">
        <v>37</v>
      </c>
      <c r="AX115" s="11" t="s">
        <v>73</v>
      </c>
      <c r="AY115" s="209" t="s">
        <v>214</v>
      </c>
    </row>
    <row r="116" spans="2:65" s="13" customFormat="1" x14ac:dyDescent="0.3">
      <c r="B116" s="221"/>
      <c r="C116" s="222"/>
      <c r="D116" s="223" t="s">
        <v>224</v>
      </c>
      <c r="E116" s="224" t="s">
        <v>20</v>
      </c>
      <c r="F116" s="225" t="s">
        <v>228</v>
      </c>
      <c r="G116" s="222"/>
      <c r="H116" s="226">
        <v>3</v>
      </c>
      <c r="I116" s="227"/>
      <c r="J116" s="222"/>
      <c r="K116" s="222"/>
      <c r="L116" s="228"/>
      <c r="M116" s="229"/>
      <c r="N116" s="230"/>
      <c r="O116" s="230"/>
      <c r="P116" s="230"/>
      <c r="Q116" s="230"/>
      <c r="R116" s="230"/>
      <c r="S116" s="230"/>
      <c r="T116" s="231"/>
      <c r="AT116" s="232" t="s">
        <v>224</v>
      </c>
      <c r="AU116" s="232" t="s">
        <v>81</v>
      </c>
      <c r="AV116" s="13" t="s">
        <v>220</v>
      </c>
      <c r="AW116" s="13" t="s">
        <v>37</v>
      </c>
      <c r="AX116" s="13" t="s">
        <v>22</v>
      </c>
      <c r="AY116" s="232" t="s">
        <v>214</v>
      </c>
    </row>
    <row r="117" spans="2:65" s="1" customFormat="1" ht="22.5" customHeight="1" x14ac:dyDescent="0.3">
      <c r="B117" s="35"/>
      <c r="C117" s="185" t="s">
        <v>248</v>
      </c>
      <c r="D117" s="185" t="s">
        <v>216</v>
      </c>
      <c r="E117" s="186" t="s">
        <v>1534</v>
      </c>
      <c r="F117" s="187" t="s">
        <v>1535</v>
      </c>
      <c r="G117" s="188" t="s">
        <v>833</v>
      </c>
      <c r="H117" s="261"/>
      <c r="I117" s="190"/>
      <c r="J117" s="191">
        <f>ROUND(I117*H117,2)</f>
        <v>0</v>
      </c>
      <c r="K117" s="187" t="s">
        <v>20</v>
      </c>
      <c r="L117" s="55"/>
      <c r="M117" s="192" t="s">
        <v>20</v>
      </c>
      <c r="N117" s="193" t="s">
        <v>44</v>
      </c>
      <c r="O117" s="36"/>
      <c r="P117" s="194">
        <f>O117*H117</f>
        <v>0</v>
      </c>
      <c r="Q117" s="194">
        <v>0</v>
      </c>
      <c r="R117" s="194">
        <f>Q117*H117</f>
        <v>0</v>
      </c>
      <c r="S117" s="194">
        <v>0</v>
      </c>
      <c r="T117" s="195">
        <f>S117*H117</f>
        <v>0</v>
      </c>
      <c r="AR117" s="18" t="s">
        <v>220</v>
      </c>
      <c r="AT117" s="18" t="s">
        <v>216</v>
      </c>
      <c r="AU117" s="18" t="s">
        <v>81</v>
      </c>
      <c r="AY117" s="18" t="s">
        <v>214</v>
      </c>
      <c r="BE117" s="196">
        <f>IF(N117="základní",J117,0)</f>
        <v>0</v>
      </c>
      <c r="BF117" s="196">
        <f>IF(N117="snížená",J117,0)</f>
        <v>0</v>
      </c>
      <c r="BG117" s="196">
        <f>IF(N117="zákl. přenesená",J117,0)</f>
        <v>0</v>
      </c>
      <c r="BH117" s="196">
        <f>IF(N117="sníž. přenesená",J117,0)</f>
        <v>0</v>
      </c>
      <c r="BI117" s="196">
        <f>IF(N117="nulová",J117,0)</f>
        <v>0</v>
      </c>
      <c r="BJ117" s="18" t="s">
        <v>22</v>
      </c>
      <c r="BK117" s="196">
        <f>ROUND(I117*H117,2)</f>
        <v>0</v>
      </c>
      <c r="BL117" s="18" t="s">
        <v>220</v>
      </c>
      <c r="BM117" s="18" t="s">
        <v>284</v>
      </c>
    </row>
    <row r="118" spans="2:65" s="1" customFormat="1" x14ac:dyDescent="0.3">
      <c r="B118" s="35"/>
      <c r="C118" s="57"/>
      <c r="D118" s="197" t="s">
        <v>222</v>
      </c>
      <c r="E118" s="57"/>
      <c r="F118" s="198" t="s">
        <v>1535</v>
      </c>
      <c r="G118" s="57"/>
      <c r="H118" s="57"/>
      <c r="I118" s="155"/>
      <c r="J118" s="57"/>
      <c r="K118" s="57"/>
      <c r="L118" s="55"/>
      <c r="M118" s="72"/>
      <c r="N118" s="36"/>
      <c r="O118" s="36"/>
      <c r="P118" s="36"/>
      <c r="Q118" s="36"/>
      <c r="R118" s="36"/>
      <c r="S118" s="36"/>
      <c r="T118" s="73"/>
      <c r="AT118" s="18" t="s">
        <v>222</v>
      </c>
      <c r="AU118" s="18" t="s">
        <v>81</v>
      </c>
    </row>
    <row r="119" spans="2:65" s="12" customFormat="1" x14ac:dyDescent="0.3">
      <c r="B119" s="210"/>
      <c r="C119" s="211"/>
      <c r="D119" s="197" t="s">
        <v>224</v>
      </c>
      <c r="E119" s="212" t="s">
        <v>20</v>
      </c>
      <c r="F119" s="213" t="s">
        <v>1536</v>
      </c>
      <c r="G119" s="211"/>
      <c r="H119" s="214">
        <v>1.77</v>
      </c>
      <c r="I119" s="215"/>
      <c r="J119" s="211"/>
      <c r="K119" s="211"/>
      <c r="L119" s="216"/>
      <c r="M119" s="217"/>
      <c r="N119" s="218"/>
      <c r="O119" s="218"/>
      <c r="P119" s="218"/>
      <c r="Q119" s="218"/>
      <c r="R119" s="218"/>
      <c r="S119" s="218"/>
      <c r="T119" s="219"/>
      <c r="AT119" s="220" t="s">
        <v>224</v>
      </c>
      <c r="AU119" s="220" t="s">
        <v>81</v>
      </c>
      <c r="AV119" s="12" t="s">
        <v>81</v>
      </c>
      <c r="AW119" s="12" t="s">
        <v>37</v>
      </c>
      <c r="AX119" s="12" t="s">
        <v>73</v>
      </c>
      <c r="AY119" s="220" t="s">
        <v>214</v>
      </c>
    </row>
    <row r="120" spans="2:65" s="11" customFormat="1" x14ac:dyDescent="0.3">
      <c r="B120" s="199"/>
      <c r="C120" s="200"/>
      <c r="D120" s="197" t="s">
        <v>224</v>
      </c>
      <c r="E120" s="201" t="s">
        <v>20</v>
      </c>
      <c r="F120" s="202" t="s">
        <v>1537</v>
      </c>
      <c r="G120" s="200"/>
      <c r="H120" s="203" t="s">
        <v>20</v>
      </c>
      <c r="I120" s="204"/>
      <c r="J120" s="200"/>
      <c r="K120" s="200"/>
      <c r="L120" s="205"/>
      <c r="M120" s="206"/>
      <c r="N120" s="207"/>
      <c r="O120" s="207"/>
      <c r="P120" s="207"/>
      <c r="Q120" s="207"/>
      <c r="R120" s="207"/>
      <c r="S120" s="207"/>
      <c r="T120" s="208"/>
      <c r="AT120" s="209" t="s">
        <v>224</v>
      </c>
      <c r="AU120" s="209" t="s">
        <v>81</v>
      </c>
      <c r="AV120" s="11" t="s">
        <v>22</v>
      </c>
      <c r="AW120" s="11" t="s">
        <v>37</v>
      </c>
      <c r="AX120" s="11" t="s">
        <v>73</v>
      </c>
      <c r="AY120" s="209" t="s">
        <v>214</v>
      </c>
    </row>
    <row r="121" spans="2:65" s="13" customFormat="1" x14ac:dyDescent="0.3">
      <c r="B121" s="221"/>
      <c r="C121" s="222"/>
      <c r="D121" s="197" t="s">
        <v>224</v>
      </c>
      <c r="E121" s="244" t="s">
        <v>20</v>
      </c>
      <c r="F121" s="245" t="s">
        <v>228</v>
      </c>
      <c r="G121" s="222"/>
      <c r="H121" s="246">
        <v>1.77</v>
      </c>
      <c r="I121" s="227"/>
      <c r="J121" s="222"/>
      <c r="K121" s="222"/>
      <c r="L121" s="228"/>
      <c r="M121" s="229"/>
      <c r="N121" s="230"/>
      <c r="O121" s="230"/>
      <c r="P121" s="230"/>
      <c r="Q121" s="230"/>
      <c r="R121" s="230"/>
      <c r="S121" s="230"/>
      <c r="T121" s="231"/>
      <c r="AT121" s="232" t="s">
        <v>224</v>
      </c>
      <c r="AU121" s="232" t="s">
        <v>81</v>
      </c>
      <c r="AV121" s="13" t="s">
        <v>220</v>
      </c>
      <c r="AW121" s="13" t="s">
        <v>37</v>
      </c>
      <c r="AX121" s="13" t="s">
        <v>22</v>
      </c>
      <c r="AY121" s="232" t="s">
        <v>214</v>
      </c>
    </row>
    <row r="122" spans="2:65" s="10" customFormat="1" ht="29.85" customHeight="1" x14ac:dyDescent="0.35">
      <c r="B122" s="168"/>
      <c r="C122" s="169"/>
      <c r="D122" s="182" t="s">
        <v>72</v>
      </c>
      <c r="E122" s="183" t="s">
        <v>1538</v>
      </c>
      <c r="F122" s="183" t="s">
        <v>1539</v>
      </c>
      <c r="G122" s="169"/>
      <c r="H122" s="169"/>
      <c r="I122" s="172"/>
      <c r="J122" s="184">
        <f>BK122</f>
        <v>0</v>
      </c>
      <c r="K122" s="169"/>
      <c r="L122" s="174"/>
      <c r="M122" s="175"/>
      <c r="N122" s="176"/>
      <c r="O122" s="176"/>
      <c r="P122" s="177">
        <f>SUM(P123:P177)</f>
        <v>0</v>
      </c>
      <c r="Q122" s="176"/>
      <c r="R122" s="177">
        <f>SUM(R123:R177)</f>
        <v>0</v>
      </c>
      <c r="S122" s="176"/>
      <c r="T122" s="178">
        <f>SUM(T123:T177)</f>
        <v>0</v>
      </c>
      <c r="AR122" s="179" t="s">
        <v>22</v>
      </c>
      <c r="AT122" s="180" t="s">
        <v>72</v>
      </c>
      <c r="AU122" s="180" t="s">
        <v>22</v>
      </c>
      <c r="AY122" s="179" t="s">
        <v>214</v>
      </c>
      <c r="BK122" s="181">
        <f>SUM(BK123:BK177)</f>
        <v>0</v>
      </c>
    </row>
    <row r="123" spans="2:65" s="1" customFormat="1" ht="22.5" customHeight="1" x14ac:dyDescent="0.3">
      <c r="B123" s="35"/>
      <c r="C123" s="185" t="s">
        <v>255</v>
      </c>
      <c r="D123" s="185" t="s">
        <v>216</v>
      </c>
      <c r="E123" s="186" t="s">
        <v>1540</v>
      </c>
      <c r="F123" s="187" t="s">
        <v>1541</v>
      </c>
      <c r="G123" s="188" t="s">
        <v>150</v>
      </c>
      <c r="H123" s="189">
        <v>48</v>
      </c>
      <c r="I123" s="190"/>
      <c r="J123" s="191">
        <f>ROUND(I123*H123,2)</f>
        <v>0</v>
      </c>
      <c r="K123" s="187" t="s">
        <v>20</v>
      </c>
      <c r="L123" s="55"/>
      <c r="M123" s="192" t="s">
        <v>20</v>
      </c>
      <c r="N123" s="193" t="s">
        <v>44</v>
      </c>
      <c r="O123" s="36"/>
      <c r="P123" s="194">
        <f>O123*H123</f>
        <v>0</v>
      </c>
      <c r="Q123" s="194">
        <v>0</v>
      </c>
      <c r="R123" s="194">
        <f>Q123*H123</f>
        <v>0</v>
      </c>
      <c r="S123" s="194">
        <v>0</v>
      </c>
      <c r="T123" s="195">
        <f>S123*H123</f>
        <v>0</v>
      </c>
      <c r="AR123" s="18" t="s">
        <v>220</v>
      </c>
      <c r="AT123" s="18" t="s">
        <v>216</v>
      </c>
      <c r="AU123" s="18" t="s">
        <v>81</v>
      </c>
      <c r="AY123" s="18" t="s">
        <v>214</v>
      </c>
      <c r="BE123" s="196">
        <f>IF(N123="základní",J123,0)</f>
        <v>0</v>
      </c>
      <c r="BF123" s="196">
        <f>IF(N123="snížená",J123,0)</f>
        <v>0</v>
      </c>
      <c r="BG123" s="196">
        <f>IF(N123="zákl. přenesená",J123,0)</f>
        <v>0</v>
      </c>
      <c r="BH123" s="196">
        <f>IF(N123="sníž. přenesená",J123,0)</f>
        <v>0</v>
      </c>
      <c r="BI123" s="196">
        <f>IF(N123="nulová",J123,0)</f>
        <v>0</v>
      </c>
      <c r="BJ123" s="18" t="s">
        <v>22</v>
      </c>
      <c r="BK123" s="196">
        <f>ROUND(I123*H123,2)</f>
        <v>0</v>
      </c>
      <c r="BL123" s="18" t="s">
        <v>220</v>
      </c>
      <c r="BM123" s="18" t="s">
        <v>294</v>
      </c>
    </row>
    <row r="124" spans="2:65" s="1" customFormat="1" x14ac:dyDescent="0.3">
      <c r="B124" s="35"/>
      <c r="C124" s="57"/>
      <c r="D124" s="197" t="s">
        <v>222</v>
      </c>
      <c r="E124" s="57"/>
      <c r="F124" s="198" t="s">
        <v>1541</v>
      </c>
      <c r="G124" s="57"/>
      <c r="H124" s="57"/>
      <c r="I124" s="155"/>
      <c r="J124" s="57"/>
      <c r="K124" s="57"/>
      <c r="L124" s="55"/>
      <c r="M124" s="72"/>
      <c r="N124" s="36"/>
      <c r="O124" s="36"/>
      <c r="P124" s="36"/>
      <c r="Q124" s="36"/>
      <c r="R124" s="36"/>
      <c r="S124" s="36"/>
      <c r="T124" s="73"/>
      <c r="AT124" s="18" t="s">
        <v>222</v>
      </c>
      <c r="AU124" s="18" t="s">
        <v>81</v>
      </c>
    </row>
    <row r="125" spans="2:65" s="12" customFormat="1" x14ac:dyDescent="0.3">
      <c r="B125" s="210"/>
      <c r="C125" s="211"/>
      <c r="D125" s="197" t="s">
        <v>224</v>
      </c>
      <c r="E125" s="212" t="s">
        <v>20</v>
      </c>
      <c r="F125" s="213" t="s">
        <v>1542</v>
      </c>
      <c r="G125" s="211"/>
      <c r="H125" s="214">
        <v>48</v>
      </c>
      <c r="I125" s="215"/>
      <c r="J125" s="211"/>
      <c r="K125" s="211"/>
      <c r="L125" s="216"/>
      <c r="M125" s="217"/>
      <c r="N125" s="218"/>
      <c r="O125" s="218"/>
      <c r="P125" s="218"/>
      <c r="Q125" s="218"/>
      <c r="R125" s="218"/>
      <c r="S125" s="218"/>
      <c r="T125" s="219"/>
      <c r="AT125" s="220" t="s">
        <v>224</v>
      </c>
      <c r="AU125" s="220" t="s">
        <v>81</v>
      </c>
      <c r="AV125" s="12" t="s">
        <v>81</v>
      </c>
      <c r="AW125" s="12" t="s">
        <v>37</v>
      </c>
      <c r="AX125" s="12" t="s">
        <v>73</v>
      </c>
      <c r="AY125" s="220" t="s">
        <v>214</v>
      </c>
    </row>
    <row r="126" spans="2:65" s="11" customFormat="1" x14ac:dyDescent="0.3">
      <c r="B126" s="199"/>
      <c r="C126" s="200"/>
      <c r="D126" s="197" t="s">
        <v>224</v>
      </c>
      <c r="E126" s="201" t="s">
        <v>20</v>
      </c>
      <c r="F126" s="202" t="s">
        <v>1529</v>
      </c>
      <c r="G126" s="200"/>
      <c r="H126" s="203" t="s">
        <v>20</v>
      </c>
      <c r="I126" s="204"/>
      <c r="J126" s="200"/>
      <c r="K126" s="200"/>
      <c r="L126" s="205"/>
      <c r="M126" s="206"/>
      <c r="N126" s="207"/>
      <c r="O126" s="207"/>
      <c r="P126" s="207"/>
      <c r="Q126" s="207"/>
      <c r="R126" s="207"/>
      <c r="S126" s="207"/>
      <c r="T126" s="208"/>
      <c r="AT126" s="209" t="s">
        <v>224</v>
      </c>
      <c r="AU126" s="209" t="s">
        <v>81</v>
      </c>
      <c r="AV126" s="11" t="s">
        <v>22</v>
      </c>
      <c r="AW126" s="11" t="s">
        <v>37</v>
      </c>
      <c r="AX126" s="11" t="s">
        <v>73</v>
      </c>
      <c r="AY126" s="209" t="s">
        <v>214</v>
      </c>
    </row>
    <row r="127" spans="2:65" s="13" customFormat="1" x14ac:dyDescent="0.3">
      <c r="B127" s="221"/>
      <c r="C127" s="222"/>
      <c r="D127" s="223" t="s">
        <v>224</v>
      </c>
      <c r="E127" s="224" t="s">
        <v>20</v>
      </c>
      <c r="F127" s="225" t="s">
        <v>228</v>
      </c>
      <c r="G127" s="222"/>
      <c r="H127" s="226">
        <v>48</v>
      </c>
      <c r="I127" s="227"/>
      <c r="J127" s="222"/>
      <c r="K127" s="222"/>
      <c r="L127" s="228"/>
      <c r="M127" s="229"/>
      <c r="N127" s="230"/>
      <c r="O127" s="230"/>
      <c r="P127" s="230"/>
      <c r="Q127" s="230"/>
      <c r="R127" s="230"/>
      <c r="S127" s="230"/>
      <c r="T127" s="231"/>
      <c r="AT127" s="232" t="s">
        <v>224</v>
      </c>
      <c r="AU127" s="232" t="s">
        <v>81</v>
      </c>
      <c r="AV127" s="13" t="s">
        <v>220</v>
      </c>
      <c r="AW127" s="13" t="s">
        <v>37</v>
      </c>
      <c r="AX127" s="13" t="s">
        <v>22</v>
      </c>
      <c r="AY127" s="232" t="s">
        <v>214</v>
      </c>
    </row>
    <row r="128" spans="2:65" s="1" customFormat="1" ht="22.5" customHeight="1" x14ac:dyDescent="0.3">
      <c r="B128" s="35"/>
      <c r="C128" s="185" t="s">
        <v>262</v>
      </c>
      <c r="D128" s="185" t="s">
        <v>216</v>
      </c>
      <c r="E128" s="186" t="s">
        <v>1543</v>
      </c>
      <c r="F128" s="187" t="s">
        <v>1544</v>
      </c>
      <c r="G128" s="188" t="s">
        <v>150</v>
      </c>
      <c r="H128" s="189">
        <v>6</v>
      </c>
      <c r="I128" s="190"/>
      <c r="J128" s="191">
        <f>ROUND(I128*H128,2)</f>
        <v>0</v>
      </c>
      <c r="K128" s="187" t="s">
        <v>20</v>
      </c>
      <c r="L128" s="55"/>
      <c r="M128" s="192" t="s">
        <v>20</v>
      </c>
      <c r="N128" s="193" t="s">
        <v>44</v>
      </c>
      <c r="O128" s="36"/>
      <c r="P128" s="194">
        <f>O128*H128</f>
        <v>0</v>
      </c>
      <c r="Q128" s="194">
        <v>0</v>
      </c>
      <c r="R128" s="194">
        <f>Q128*H128</f>
        <v>0</v>
      </c>
      <c r="S128" s="194">
        <v>0</v>
      </c>
      <c r="T128" s="195">
        <f>S128*H128</f>
        <v>0</v>
      </c>
      <c r="AR128" s="18" t="s">
        <v>220</v>
      </c>
      <c r="AT128" s="18" t="s">
        <v>216</v>
      </c>
      <c r="AU128" s="18" t="s">
        <v>81</v>
      </c>
      <c r="AY128" s="18" t="s">
        <v>214</v>
      </c>
      <c r="BE128" s="196">
        <f>IF(N128="základní",J128,0)</f>
        <v>0</v>
      </c>
      <c r="BF128" s="196">
        <f>IF(N128="snížená",J128,0)</f>
        <v>0</v>
      </c>
      <c r="BG128" s="196">
        <f>IF(N128="zákl. přenesená",J128,0)</f>
        <v>0</v>
      </c>
      <c r="BH128" s="196">
        <f>IF(N128="sníž. přenesená",J128,0)</f>
        <v>0</v>
      </c>
      <c r="BI128" s="196">
        <f>IF(N128="nulová",J128,0)</f>
        <v>0</v>
      </c>
      <c r="BJ128" s="18" t="s">
        <v>22</v>
      </c>
      <c r="BK128" s="196">
        <f>ROUND(I128*H128,2)</f>
        <v>0</v>
      </c>
      <c r="BL128" s="18" t="s">
        <v>220</v>
      </c>
      <c r="BM128" s="18" t="s">
        <v>303</v>
      </c>
    </row>
    <row r="129" spans="2:65" s="1" customFormat="1" x14ac:dyDescent="0.3">
      <c r="B129" s="35"/>
      <c r="C129" s="57"/>
      <c r="D129" s="223" t="s">
        <v>222</v>
      </c>
      <c r="E129" s="57"/>
      <c r="F129" s="260" t="s">
        <v>1544</v>
      </c>
      <c r="G129" s="57"/>
      <c r="H129" s="57"/>
      <c r="I129" s="155"/>
      <c r="J129" s="57"/>
      <c r="K129" s="57"/>
      <c r="L129" s="55"/>
      <c r="M129" s="72"/>
      <c r="N129" s="36"/>
      <c r="O129" s="36"/>
      <c r="P129" s="36"/>
      <c r="Q129" s="36"/>
      <c r="R129" s="36"/>
      <c r="S129" s="36"/>
      <c r="T129" s="73"/>
      <c r="AT129" s="18" t="s">
        <v>222</v>
      </c>
      <c r="AU129" s="18" t="s">
        <v>81</v>
      </c>
    </row>
    <row r="130" spans="2:65" s="1" customFormat="1" ht="22.5" customHeight="1" x14ac:dyDescent="0.3">
      <c r="B130" s="35"/>
      <c r="C130" s="185" t="s">
        <v>269</v>
      </c>
      <c r="D130" s="185" t="s">
        <v>216</v>
      </c>
      <c r="E130" s="186" t="s">
        <v>1545</v>
      </c>
      <c r="F130" s="187" t="s">
        <v>1546</v>
      </c>
      <c r="G130" s="188" t="s">
        <v>150</v>
      </c>
      <c r="H130" s="189">
        <v>0.5</v>
      </c>
      <c r="I130" s="190"/>
      <c r="J130" s="191">
        <f>ROUND(I130*H130,2)</f>
        <v>0</v>
      </c>
      <c r="K130" s="187" t="s">
        <v>20</v>
      </c>
      <c r="L130" s="55"/>
      <c r="M130" s="192" t="s">
        <v>20</v>
      </c>
      <c r="N130" s="193" t="s">
        <v>44</v>
      </c>
      <c r="O130" s="36"/>
      <c r="P130" s="194">
        <f>O130*H130</f>
        <v>0</v>
      </c>
      <c r="Q130" s="194">
        <v>0</v>
      </c>
      <c r="R130" s="194">
        <f>Q130*H130</f>
        <v>0</v>
      </c>
      <c r="S130" s="194">
        <v>0</v>
      </c>
      <c r="T130" s="195">
        <f>S130*H130</f>
        <v>0</v>
      </c>
      <c r="AR130" s="18" t="s">
        <v>220</v>
      </c>
      <c r="AT130" s="18" t="s">
        <v>216</v>
      </c>
      <c r="AU130" s="18" t="s">
        <v>81</v>
      </c>
      <c r="AY130" s="18" t="s">
        <v>214</v>
      </c>
      <c r="BE130" s="196">
        <f>IF(N130="základní",J130,0)</f>
        <v>0</v>
      </c>
      <c r="BF130" s="196">
        <f>IF(N130="snížená",J130,0)</f>
        <v>0</v>
      </c>
      <c r="BG130" s="196">
        <f>IF(N130="zákl. přenesená",J130,0)</f>
        <v>0</v>
      </c>
      <c r="BH130" s="196">
        <f>IF(N130="sníž. přenesená",J130,0)</f>
        <v>0</v>
      </c>
      <c r="BI130" s="196">
        <f>IF(N130="nulová",J130,0)</f>
        <v>0</v>
      </c>
      <c r="BJ130" s="18" t="s">
        <v>22</v>
      </c>
      <c r="BK130" s="196">
        <f>ROUND(I130*H130,2)</f>
        <v>0</v>
      </c>
      <c r="BL130" s="18" t="s">
        <v>220</v>
      </c>
      <c r="BM130" s="18" t="s">
        <v>318</v>
      </c>
    </row>
    <row r="131" spans="2:65" s="1" customFormat="1" x14ac:dyDescent="0.3">
      <c r="B131" s="35"/>
      <c r="C131" s="57"/>
      <c r="D131" s="223" t="s">
        <v>222</v>
      </c>
      <c r="E131" s="57"/>
      <c r="F131" s="260" t="s">
        <v>1546</v>
      </c>
      <c r="G131" s="57"/>
      <c r="H131" s="57"/>
      <c r="I131" s="155"/>
      <c r="J131" s="57"/>
      <c r="K131" s="57"/>
      <c r="L131" s="55"/>
      <c r="M131" s="72"/>
      <c r="N131" s="36"/>
      <c r="O131" s="36"/>
      <c r="P131" s="36"/>
      <c r="Q131" s="36"/>
      <c r="R131" s="36"/>
      <c r="S131" s="36"/>
      <c r="T131" s="73"/>
      <c r="AT131" s="18" t="s">
        <v>222</v>
      </c>
      <c r="AU131" s="18" t="s">
        <v>81</v>
      </c>
    </row>
    <row r="132" spans="2:65" s="1" customFormat="1" ht="22.5" customHeight="1" x14ac:dyDescent="0.3">
      <c r="B132" s="35"/>
      <c r="C132" s="185" t="s">
        <v>27</v>
      </c>
      <c r="D132" s="185" t="s">
        <v>216</v>
      </c>
      <c r="E132" s="186" t="s">
        <v>1547</v>
      </c>
      <c r="F132" s="187" t="s">
        <v>1548</v>
      </c>
      <c r="G132" s="188" t="s">
        <v>150</v>
      </c>
      <c r="H132" s="189">
        <v>0.5</v>
      </c>
      <c r="I132" s="190"/>
      <c r="J132" s="191">
        <f>ROUND(I132*H132,2)</f>
        <v>0</v>
      </c>
      <c r="K132" s="187" t="s">
        <v>20</v>
      </c>
      <c r="L132" s="55"/>
      <c r="M132" s="192" t="s">
        <v>20</v>
      </c>
      <c r="N132" s="193" t="s">
        <v>44</v>
      </c>
      <c r="O132" s="36"/>
      <c r="P132" s="194">
        <f>O132*H132</f>
        <v>0</v>
      </c>
      <c r="Q132" s="194">
        <v>0</v>
      </c>
      <c r="R132" s="194">
        <f>Q132*H132</f>
        <v>0</v>
      </c>
      <c r="S132" s="194">
        <v>0</v>
      </c>
      <c r="T132" s="195">
        <f>S132*H132</f>
        <v>0</v>
      </c>
      <c r="AR132" s="18" t="s">
        <v>220</v>
      </c>
      <c r="AT132" s="18" t="s">
        <v>216</v>
      </c>
      <c r="AU132" s="18" t="s">
        <v>81</v>
      </c>
      <c r="AY132" s="18" t="s">
        <v>214</v>
      </c>
      <c r="BE132" s="196">
        <f>IF(N132="základní",J132,0)</f>
        <v>0</v>
      </c>
      <c r="BF132" s="196">
        <f>IF(N132="snížená",J132,0)</f>
        <v>0</v>
      </c>
      <c r="BG132" s="196">
        <f>IF(N132="zákl. přenesená",J132,0)</f>
        <v>0</v>
      </c>
      <c r="BH132" s="196">
        <f>IF(N132="sníž. přenesená",J132,0)</f>
        <v>0</v>
      </c>
      <c r="BI132" s="196">
        <f>IF(N132="nulová",J132,0)</f>
        <v>0</v>
      </c>
      <c r="BJ132" s="18" t="s">
        <v>22</v>
      </c>
      <c r="BK132" s="196">
        <f>ROUND(I132*H132,2)</f>
        <v>0</v>
      </c>
      <c r="BL132" s="18" t="s">
        <v>220</v>
      </c>
      <c r="BM132" s="18" t="s">
        <v>330</v>
      </c>
    </row>
    <row r="133" spans="2:65" s="1" customFormat="1" x14ac:dyDescent="0.3">
      <c r="B133" s="35"/>
      <c r="C133" s="57"/>
      <c r="D133" s="223" t="s">
        <v>222</v>
      </c>
      <c r="E133" s="57"/>
      <c r="F133" s="260" t="s">
        <v>1548</v>
      </c>
      <c r="G133" s="57"/>
      <c r="H133" s="57"/>
      <c r="I133" s="155"/>
      <c r="J133" s="57"/>
      <c r="K133" s="57"/>
      <c r="L133" s="55"/>
      <c r="M133" s="72"/>
      <c r="N133" s="36"/>
      <c r="O133" s="36"/>
      <c r="P133" s="36"/>
      <c r="Q133" s="36"/>
      <c r="R133" s="36"/>
      <c r="S133" s="36"/>
      <c r="T133" s="73"/>
      <c r="AT133" s="18" t="s">
        <v>222</v>
      </c>
      <c r="AU133" s="18" t="s">
        <v>81</v>
      </c>
    </row>
    <row r="134" spans="2:65" s="1" customFormat="1" ht="22.5" customHeight="1" x14ac:dyDescent="0.3">
      <c r="B134" s="35"/>
      <c r="C134" s="185" t="s">
        <v>278</v>
      </c>
      <c r="D134" s="185" t="s">
        <v>216</v>
      </c>
      <c r="E134" s="186" t="s">
        <v>1549</v>
      </c>
      <c r="F134" s="187" t="s">
        <v>1550</v>
      </c>
      <c r="G134" s="188" t="s">
        <v>236</v>
      </c>
      <c r="H134" s="189">
        <v>14</v>
      </c>
      <c r="I134" s="190"/>
      <c r="J134" s="191">
        <f>ROUND(I134*H134,2)</f>
        <v>0</v>
      </c>
      <c r="K134" s="187" t="s">
        <v>20</v>
      </c>
      <c r="L134" s="55"/>
      <c r="M134" s="192" t="s">
        <v>20</v>
      </c>
      <c r="N134" s="193" t="s">
        <v>44</v>
      </c>
      <c r="O134" s="36"/>
      <c r="P134" s="194">
        <f>O134*H134</f>
        <v>0</v>
      </c>
      <c r="Q134" s="194">
        <v>0</v>
      </c>
      <c r="R134" s="194">
        <f>Q134*H134</f>
        <v>0</v>
      </c>
      <c r="S134" s="194">
        <v>0</v>
      </c>
      <c r="T134" s="195">
        <f>S134*H134</f>
        <v>0</v>
      </c>
      <c r="AR134" s="18" t="s">
        <v>220</v>
      </c>
      <c r="AT134" s="18" t="s">
        <v>216</v>
      </c>
      <c r="AU134" s="18" t="s">
        <v>81</v>
      </c>
      <c r="AY134" s="18" t="s">
        <v>214</v>
      </c>
      <c r="BE134" s="196">
        <f>IF(N134="základní",J134,0)</f>
        <v>0</v>
      </c>
      <c r="BF134" s="196">
        <f>IF(N134="snížená",J134,0)</f>
        <v>0</v>
      </c>
      <c r="BG134" s="196">
        <f>IF(N134="zákl. přenesená",J134,0)</f>
        <v>0</v>
      </c>
      <c r="BH134" s="196">
        <f>IF(N134="sníž. přenesená",J134,0)</f>
        <v>0</v>
      </c>
      <c r="BI134" s="196">
        <f>IF(N134="nulová",J134,0)</f>
        <v>0</v>
      </c>
      <c r="BJ134" s="18" t="s">
        <v>22</v>
      </c>
      <c r="BK134" s="196">
        <f>ROUND(I134*H134,2)</f>
        <v>0</v>
      </c>
      <c r="BL134" s="18" t="s">
        <v>220</v>
      </c>
      <c r="BM134" s="18" t="s">
        <v>341</v>
      </c>
    </row>
    <row r="135" spans="2:65" s="1" customFormat="1" x14ac:dyDescent="0.3">
      <c r="B135" s="35"/>
      <c r="C135" s="57"/>
      <c r="D135" s="197" t="s">
        <v>222</v>
      </c>
      <c r="E135" s="57"/>
      <c r="F135" s="198" t="s">
        <v>1550</v>
      </c>
      <c r="G135" s="57"/>
      <c r="H135" s="57"/>
      <c r="I135" s="155"/>
      <c r="J135" s="57"/>
      <c r="K135" s="57"/>
      <c r="L135" s="55"/>
      <c r="M135" s="72"/>
      <c r="N135" s="36"/>
      <c r="O135" s="36"/>
      <c r="P135" s="36"/>
      <c r="Q135" s="36"/>
      <c r="R135" s="36"/>
      <c r="S135" s="36"/>
      <c r="T135" s="73"/>
      <c r="AT135" s="18" t="s">
        <v>222</v>
      </c>
      <c r="AU135" s="18" t="s">
        <v>81</v>
      </c>
    </row>
    <row r="136" spans="2:65" s="12" customFormat="1" x14ac:dyDescent="0.3">
      <c r="B136" s="210"/>
      <c r="C136" s="211"/>
      <c r="D136" s="197" t="s">
        <v>224</v>
      </c>
      <c r="E136" s="212" t="s">
        <v>20</v>
      </c>
      <c r="F136" s="213" t="s">
        <v>1551</v>
      </c>
      <c r="G136" s="211"/>
      <c r="H136" s="214">
        <v>14</v>
      </c>
      <c r="I136" s="215"/>
      <c r="J136" s="211"/>
      <c r="K136" s="211"/>
      <c r="L136" s="216"/>
      <c r="M136" s="217"/>
      <c r="N136" s="218"/>
      <c r="O136" s="218"/>
      <c r="P136" s="218"/>
      <c r="Q136" s="218"/>
      <c r="R136" s="218"/>
      <c r="S136" s="218"/>
      <c r="T136" s="219"/>
      <c r="AT136" s="220" t="s">
        <v>224</v>
      </c>
      <c r="AU136" s="220" t="s">
        <v>81</v>
      </c>
      <c r="AV136" s="12" t="s">
        <v>81</v>
      </c>
      <c r="AW136" s="12" t="s">
        <v>37</v>
      </c>
      <c r="AX136" s="12" t="s">
        <v>73</v>
      </c>
      <c r="AY136" s="220" t="s">
        <v>214</v>
      </c>
    </row>
    <row r="137" spans="2:65" s="11" customFormat="1" x14ac:dyDescent="0.3">
      <c r="B137" s="199"/>
      <c r="C137" s="200"/>
      <c r="D137" s="197" t="s">
        <v>224</v>
      </c>
      <c r="E137" s="201" t="s">
        <v>20</v>
      </c>
      <c r="F137" s="202" t="s">
        <v>1529</v>
      </c>
      <c r="G137" s="200"/>
      <c r="H137" s="203" t="s">
        <v>20</v>
      </c>
      <c r="I137" s="204"/>
      <c r="J137" s="200"/>
      <c r="K137" s="200"/>
      <c r="L137" s="205"/>
      <c r="M137" s="206"/>
      <c r="N137" s="207"/>
      <c r="O137" s="207"/>
      <c r="P137" s="207"/>
      <c r="Q137" s="207"/>
      <c r="R137" s="207"/>
      <c r="S137" s="207"/>
      <c r="T137" s="208"/>
      <c r="AT137" s="209" t="s">
        <v>224</v>
      </c>
      <c r="AU137" s="209" t="s">
        <v>81</v>
      </c>
      <c r="AV137" s="11" t="s">
        <v>22</v>
      </c>
      <c r="AW137" s="11" t="s">
        <v>37</v>
      </c>
      <c r="AX137" s="11" t="s">
        <v>73</v>
      </c>
      <c r="AY137" s="209" t="s">
        <v>214</v>
      </c>
    </row>
    <row r="138" spans="2:65" s="13" customFormat="1" x14ac:dyDescent="0.3">
      <c r="B138" s="221"/>
      <c r="C138" s="222"/>
      <c r="D138" s="223" t="s">
        <v>224</v>
      </c>
      <c r="E138" s="224" t="s">
        <v>20</v>
      </c>
      <c r="F138" s="225" t="s">
        <v>228</v>
      </c>
      <c r="G138" s="222"/>
      <c r="H138" s="226">
        <v>14</v>
      </c>
      <c r="I138" s="227"/>
      <c r="J138" s="222"/>
      <c r="K138" s="222"/>
      <c r="L138" s="228"/>
      <c r="M138" s="229"/>
      <c r="N138" s="230"/>
      <c r="O138" s="230"/>
      <c r="P138" s="230"/>
      <c r="Q138" s="230"/>
      <c r="R138" s="230"/>
      <c r="S138" s="230"/>
      <c r="T138" s="231"/>
      <c r="AT138" s="232" t="s">
        <v>224</v>
      </c>
      <c r="AU138" s="232" t="s">
        <v>81</v>
      </c>
      <c r="AV138" s="13" t="s">
        <v>220</v>
      </c>
      <c r="AW138" s="13" t="s">
        <v>37</v>
      </c>
      <c r="AX138" s="13" t="s">
        <v>22</v>
      </c>
      <c r="AY138" s="232" t="s">
        <v>214</v>
      </c>
    </row>
    <row r="139" spans="2:65" s="1" customFormat="1" ht="22.5" customHeight="1" x14ac:dyDescent="0.3">
      <c r="B139" s="35"/>
      <c r="C139" s="185" t="s">
        <v>284</v>
      </c>
      <c r="D139" s="185" t="s">
        <v>216</v>
      </c>
      <c r="E139" s="186" t="s">
        <v>1552</v>
      </c>
      <c r="F139" s="187" t="s">
        <v>1553</v>
      </c>
      <c r="G139" s="188" t="s">
        <v>236</v>
      </c>
      <c r="H139" s="189">
        <v>2</v>
      </c>
      <c r="I139" s="190"/>
      <c r="J139" s="191">
        <f>ROUND(I139*H139,2)</f>
        <v>0</v>
      </c>
      <c r="K139" s="187" t="s">
        <v>20</v>
      </c>
      <c r="L139" s="55"/>
      <c r="M139" s="192" t="s">
        <v>20</v>
      </c>
      <c r="N139" s="193" t="s">
        <v>44</v>
      </c>
      <c r="O139" s="36"/>
      <c r="P139" s="194">
        <f>O139*H139</f>
        <v>0</v>
      </c>
      <c r="Q139" s="194">
        <v>0</v>
      </c>
      <c r="R139" s="194">
        <f>Q139*H139</f>
        <v>0</v>
      </c>
      <c r="S139" s="194">
        <v>0</v>
      </c>
      <c r="T139" s="195">
        <f>S139*H139</f>
        <v>0</v>
      </c>
      <c r="AR139" s="18" t="s">
        <v>220</v>
      </c>
      <c r="AT139" s="18" t="s">
        <v>216</v>
      </c>
      <c r="AU139" s="18" t="s">
        <v>81</v>
      </c>
      <c r="AY139" s="18" t="s">
        <v>214</v>
      </c>
      <c r="BE139" s="196">
        <f>IF(N139="základní",J139,0)</f>
        <v>0</v>
      </c>
      <c r="BF139" s="196">
        <f>IF(N139="snížená",J139,0)</f>
        <v>0</v>
      </c>
      <c r="BG139" s="196">
        <f>IF(N139="zákl. přenesená",J139,0)</f>
        <v>0</v>
      </c>
      <c r="BH139" s="196">
        <f>IF(N139="sníž. přenesená",J139,0)</f>
        <v>0</v>
      </c>
      <c r="BI139" s="196">
        <f>IF(N139="nulová",J139,0)</f>
        <v>0</v>
      </c>
      <c r="BJ139" s="18" t="s">
        <v>22</v>
      </c>
      <c r="BK139" s="196">
        <f>ROUND(I139*H139,2)</f>
        <v>0</v>
      </c>
      <c r="BL139" s="18" t="s">
        <v>220</v>
      </c>
      <c r="BM139" s="18" t="s">
        <v>356</v>
      </c>
    </row>
    <row r="140" spans="2:65" s="1" customFormat="1" x14ac:dyDescent="0.3">
      <c r="B140" s="35"/>
      <c r="C140" s="57"/>
      <c r="D140" s="223" t="s">
        <v>222</v>
      </c>
      <c r="E140" s="57"/>
      <c r="F140" s="260" t="s">
        <v>1553</v>
      </c>
      <c r="G140" s="57"/>
      <c r="H140" s="57"/>
      <c r="I140" s="155"/>
      <c r="J140" s="57"/>
      <c r="K140" s="57"/>
      <c r="L140" s="55"/>
      <c r="M140" s="72"/>
      <c r="N140" s="36"/>
      <c r="O140" s="36"/>
      <c r="P140" s="36"/>
      <c r="Q140" s="36"/>
      <c r="R140" s="36"/>
      <c r="S140" s="36"/>
      <c r="T140" s="73"/>
      <c r="AT140" s="18" t="s">
        <v>222</v>
      </c>
      <c r="AU140" s="18" t="s">
        <v>81</v>
      </c>
    </row>
    <row r="141" spans="2:65" s="1" customFormat="1" ht="22.5" customHeight="1" x14ac:dyDescent="0.3">
      <c r="B141" s="35"/>
      <c r="C141" s="185" t="s">
        <v>110</v>
      </c>
      <c r="D141" s="185" t="s">
        <v>216</v>
      </c>
      <c r="E141" s="186" t="s">
        <v>1554</v>
      </c>
      <c r="F141" s="187" t="s">
        <v>1555</v>
      </c>
      <c r="G141" s="188" t="s">
        <v>150</v>
      </c>
      <c r="H141" s="189">
        <v>56</v>
      </c>
      <c r="I141" s="190"/>
      <c r="J141" s="191">
        <f>ROUND(I141*H141,2)</f>
        <v>0</v>
      </c>
      <c r="K141" s="187" t="s">
        <v>20</v>
      </c>
      <c r="L141" s="55"/>
      <c r="M141" s="192" t="s">
        <v>20</v>
      </c>
      <c r="N141" s="193" t="s">
        <v>44</v>
      </c>
      <c r="O141" s="36"/>
      <c r="P141" s="194">
        <f>O141*H141</f>
        <v>0</v>
      </c>
      <c r="Q141" s="194">
        <v>0</v>
      </c>
      <c r="R141" s="194">
        <f>Q141*H141</f>
        <v>0</v>
      </c>
      <c r="S141" s="194">
        <v>0</v>
      </c>
      <c r="T141" s="195">
        <f>S141*H141</f>
        <v>0</v>
      </c>
      <c r="AR141" s="18" t="s">
        <v>220</v>
      </c>
      <c r="AT141" s="18" t="s">
        <v>216</v>
      </c>
      <c r="AU141" s="18" t="s">
        <v>81</v>
      </c>
      <c r="AY141" s="18" t="s">
        <v>214</v>
      </c>
      <c r="BE141" s="196">
        <f>IF(N141="základní",J141,0)</f>
        <v>0</v>
      </c>
      <c r="BF141" s="196">
        <f>IF(N141="snížená",J141,0)</f>
        <v>0</v>
      </c>
      <c r="BG141" s="196">
        <f>IF(N141="zákl. přenesená",J141,0)</f>
        <v>0</v>
      </c>
      <c r="BH141" s="196">
        <f>IF(N141="sníž. přenesená",J141,0)</f>
        <v>0</v>
      </c>
      <c r="BI141" s="196">
        <f>IF(N141="nulová",J141,0)</f>
        <v>0</v>
      </c>
      <c r="BJ141" s="18" t="s">
        <v>22</v>
      </c>
      <c r="BK141" s="196">
        <f>ROUND(I141*H141,2)</f>
        <v>0</v>
      </c>
      <c r="BL141" s="18" t="s">
        <v>220</v>
      </c>
      <c r="BM141" s="18" t="s">
        <v>369</v>
      </c>
    </row>
    <row r="142" spans="2:65" s="1" customFormat="1" x14ac:dyDescent="0.3">
      <c r="B142" s="35"/>
      <c r="C142" s="57"/>
      <c r="D142" s="197" t="s">
        <v>222</v>
      </c>
      <c r="E142" s="57"/>
      <c r="F142" s="198" t="s">
        <v>1555</v>
      </c>
      <c r="G142" s="57"/>
      <c r="H142" s="57"/>
      <c r="I142" s="155"/>
      <c r="J142" s="57"/>
      <c r="K142" s="57"/>
      <c r="L142" s="55"/>
      <c r="M142" s="72"/>
      <c r="N142" s="36"/>
      <c r="O142" s="36"/>
      <c r="P142" s="36"/>
      <c r="Q142" s="36"/>
      <c r="R142" s="36"/>
      <c r="S142" s="36"/>
      <c r="T142" s="73"/>
      <c r="AT142" s="18" t="s">
        <v>222</v>
      </c>
      <c r="AU142" s="18" t="s">
        <v>81</v>
      </c>
    </row>
    <row r="143" spans="2:65" s="12" customFormat="1" x14ac:dyDescent="0.3">
      <c r="B143" s="210"/>
      <c r="C143" s="211"/>
      <c r="D143" s="197" t="s">
        <v>224</v>
      </c>
      <c r="E143" s="212" t="s">
        <v>20</v>
      </c>
      <c r="F143" s="213" t="s">
        <v>1556</v>
      </c>
      <c r="G143" s="211"/>
      <c r="H143" s="214">
        <v>56</v>
      </c>
      <c r="I143" s="215"/>
      <c r="J143" s="211"/>
      <c r="K143" s="211"/>
      <c r="L143" s="216"/>
      <c r="M143" s="217"/>
      <c r="N143" s="218"/>
      <c r="O143" s="218"/>
      <c r="P143" s="218"/>
      <c r="Q143" s="218"/>
      <c r="R143" s="218"/>
      <c r="S143" s="218"/>
      <c r="T143" s="219"/>
      <c r="AT143" s="220" t="s">
        <v>224</v>
      </c>
      <c r="AU143" s="220" t="s">
        <v>81</v>
      </c>
      <c r="AV143" s="12" t="s">
        <v>81</v>
      </c>
      <c r="AW143" s="12" t="s">
        <v>37</v>
      </c>
      <c r="AX143" s="12" t="s">
        <v>73</v>
      </c>
      <c r="AY143" s="220" t="s">
        <v>214</v>
      </c>
    </row>
    <row r="144" spans="2:65" s="11" customFormat="1" x14ac:dyDescent="0.3">
      <c r="B144" s="199"/>
      <c r="C144" s="200"/>
      <c r="D144" s="197" t="s">
        <v>224</v>
      </c>
      <c r="E144" s="201" t="s">
        <v>20</v>
      </c>
      <c r="F144" s="202" t="s">
        <v>1529</v>
      </c>
      <c r="G144" s="200"/>
      <c r="H144" s="203" t="s">
        <v>20</v>
      </c>
      <c r="I144" s="204"/>
      <c r="J144" s="200"/>
      <c r="K144" s="200"/>
      <c r="L144" s="205"/>
      <c r="M144" s="206"/>
      <c r="N144" s="207"/>
      <c r="O144" s="207"/>
      <c r="P144" s="207"/>
      <c r="Q144" s="207"/>
      <c r="R144" s="207"/>
      <c r="S144" s="207"/>
      <c r="T144" s="208"/>
      <c r="AT144" s="209" t="s">
        <v>224</v>
      </c>
      <c r="AU144" s="209" t="s">
        <v>81</v>
      </c>
      <c r="AV144" s="11" t="s">
        <v>22</v>
      </c>
      <c r="AW144" s="11" t="s">
        <v>37</v>
      </c>
      <c r="AX144" s="11" t="s">
        <v>73</v>
      </c>
      <c r="AY144" s="209" t="s">
        <v>214</v>
      </c>
    </row>
    <row r="145" spans="2:65" s="13" customFormat="1" x14ac:dyDescent="0.3">
      <c r="B145" s="221"/>
      <c r="C145" s="222"/>
      <c r="D145" s="223" t="s">
        <v>224</v>
      </c>
      <c r="E145" s="224" t="s">
        <v>20</v>
      </c>
      <c r="F145" s="225" t="s">
        <v>228</v>
      </c>
      <c r="G145" s="222"/>
      <c r="H145" s="226">
        <v>56</v>
      </c>
      <c r="I145" s="227"/>
      <c r="J145" s="222"/>
      <c r="K145" s="222"/>
      <c r="L145" s="228"/>
      <c r="M145" s="229"/>
      <c r="N145" s="230"/>
      <c r="O145" s="230"/>
      <c r="P145" s="230"/>
      <c r="Q145" s="230"/>
      <c r="R145" s="230"/>
      <c r="S145" s="230"/>
      <c r="T145" s="231"/>
      <c r="AT145" s="232" t="s">
        <v>224</v>
      </c>
      <c r="AU145" s="232" t="s">
        <v>81</v>
      </c>
      <c r="AV145" s="13" t="s">
        <v>220</v>
      </c>
      <c r="AW145" s="13" t="s">
        <v>37</v>
      </c>
      <c r="AX145" s="13" t="s">
        <v>22</v>
      </c>
      <c r="AY145" s="232" t="s">
        <v>214</v>
      </c>
    </row>
    <row r="146" spans="2:65" s="1" customFormat="1" ht="22.5" customHeight="1" x14ac:dyDescent="0.3">
      <c r="B146" s="35"/>
      <c r="C146" s="185" t="s">
        <v>294</v>
      </c>
      <c r="D146" s="185" t="s">
        <v>216</v>
      </c>
      <c r="E146" s="186" t="s">
        <v>1557</v>
      </c>
      <c r="F146" s="187" t="s">
        <v>1558</v>
      </c>
      <c r="G146" s="188" t="s">
        <v>236</v>
      </c>
      <c r="H146" s="189">
        <v>2</v>
      </c>
      <c r="I146" s="190"/>
      <c r="J146" s="191">
        <f>ROUND(I146*H146,2)</f>
        <v>0</v>
      </c>
      <c r="K146" s="187" t="s">
        <v>20</v>
      </c>
      <c r="L146" s="55"/>
      <c r="M146" s="192" t="s">
        <v>20</v>
      </c>
      <c r="N146" s="193" t="s">
        <v>44</v>
      </c>
      <c r="O146" s="36"/>
      <c r="P146" s="194">
        <f>O146*H146</f>
        <v>0</v>
      </c>
      <c r="Q146" s="194">
        <v>0</v>
      </c>
      <c r="R146" s="194">
        <f>Q146*H146</f>
        <v>0</v>
      </c>
      <c r="S146" s="194">
        <v>0</v>
      </c>
      <c r="T146" s="195">
        <f>S146*H146</f>
        <v>0</v>
      </c>
      <c r="AR146" s="18" t="s">
        <v>220</v>
      </c>
      <c r="AT146" s="18" t="s">
        <v>216</v>
      </c>
      <c r="AU146" s="18" t="s">
        <v>81</v>
      </c>
      <c r="AY146" s="18" t="s">
        <v>214</v>
      </c>
      <c r="BE146" s="196">
        <f>IF(N146="základní",J146,0)</f>
        <v>0</v>
      </c>
      <c r="BF146" s="196">
        <f>IF(N146="snížená",J146,0)</f>
        <v>0</v>
      </c>
      <c r="BG146" s="196">
        <f>IF(N146="zákl. přenesená",J146,0)</f>
        <v>0</v>
      </c>
      <c r="BH146" s="196">
        <f>IF(N146="sníž. přenesená",J146,0)</f>
        <v>0</v>
      </c>
      <c r="BI146" s="196">
        <f>IF(N146="nulová",J146,0)</f>
        <v>0</v>
      </c>
      <c r="BJ146" s="18" t="s">
        <v>22</v>
      </c>
      <c r="BK146" s="196">
        <f>ROUND(I146*H146,2)</f>
        <v>0</v>
      </c>
      <c r="BL146" s="18" t="s">
        <v>220</v>
      </c>
      <c r="BM146" s="18" t="s">
        <v>384</v>
      </c>
    </row>
    <row r="147" spans="2:65" s="1" customFormat="1" x14ac:dyDescent="0.3">
      <c r="B147" s="35"/>
      <c r="C147" s="57"/>
      <c r="D147" s="197" t="s">
        <v>222</v>
      </c>
      <c r="E147" s="57"/>
      <c r="F147" s="198" t="s">
        <v>1558</v>
      </c>
      <c r="G147" s="57"/>
      <c r="H147" s="57"/>
      <c r="I147" s="155"/>
      <c r="J147" s="57"/>
      <c r="K147" s="57"/>
      <c r="L147" s="55"/>
      <c r="M147" s="72"/>
      <c r="N147" s="36"/>
      <c r="O147" s="36"/>
      <c r="P147" s="36"/>
      <c r="Q147" s="36"/>
      <c r="R147" s="36"/>
      <c r="S147" s="36"/>
      <c r="T147" s="73"/>
      <c r="AT147" s="18" t="s">
        <v>222</v>
      </c>
      <c r="AU147" s="18" t="s">
        <v>81</v>
      </c>
    </row>
    <row r="148" spans="2:65" s="12" customFormat="1" x14ac:dyDescent="0.3">
      <c r="B148" s="210"/>
      <c r="C148" s="211"/>
      <c r="D148" s="197" t="s">
        <v>224</v>
      </c>
      <c r="E148" s="212" t="s">
        <v>20</v>
      </c>
      <c r="F148" s="213" t="s">
        <v>81</v>
      </c>
      <c r="G148" s="211"/>
      <c r="H148" s="214">
        <v>2</v>
      </c>
      <c r="I148" s="215"/>
      <c r="J148" s="211"/>
      <c r="K148" s="211"/>
      <c r="L148" s="216"/>
      <c r="M148" s="217"/>
      <c r="N148" s="218"/>
      <c r="O148" s="218"/>
      <c r="P148" s="218"/>
      <c r="Q148" s="218"/>
      <c r="R148" s="218"/>
      <c r="S148" s="218"/>
      <c r="T148" s="219"/>
      <c r="AT148" s="220" t="s">
        <v>224</v>
      </c>
      <c r="AU148" s="220" t="s">
        <v>81</v>
      </c>
      <c r="AV148" s="12" t="s">
        <v>81</v>
      </c>
      <c r="AW148" s="12" t="s">
        <v>37</v>
      </c>
      <c r="AX148" s="12" t="s">
        <v>73</v>
      </c>
      <c r="AY148" s="220" t="s">
        <v>214</v>
      </c>
    </row>
    <row r="149" spans="2:65" s="11" customFormat="1" x14ac:dyDescent="0.3">
      <c r="B149" s="199"/>
      <c r="C149" s="200"/>
      <c r="D149" s="197" t="s">
        <v>224</v>
      </c>
      <c r="E149" s="201" t="s">
        <v>20</v>
      </c>
      <c r="F149" s="202" t="s">
        <v>1559</v>
      </c>
      <c r="G149" s="200"/>
      <c r="H149" s="203" t="s">
        <v>20</v>
      </c>
      <c r="I149" s="204"/>
      <c r="J149" s="200"/>
      <c r="K149" s="200"/>
      <c r="L149" s="205"/>
      <c r="M149" s="206"/>
      <c r="N149" s="207"/>
      <c r="O149" s="207"/>
      <c r="P149" s="207"/>
      <c r="Q149" s="207"/>
      <c r="R149" s="207"/>
      <c r="S149" s="207"/>
      <c r="T149" s="208"/>
      <c r="AT149" s="209" t="s">
        <v>224</v>
      </c>
      <c r="AU149" s="209" t="s">
        <v>81</v>
      </c>
      <c r="AV149" s="11" t="s">
        <v>22</v>
      </c>
      <c r="AW149" s="11" t="s">
        <v>37</v>
      </c>
      <c r="AX149" s="11" t="s">
        <v>73</v>
      </c>
      <c r="AY149" s="209" t="s">
        <v>214</v>
      </c>
    </row>
    <row r="150" spans="2:65" s="13" customFormat="1" x14ac:dyDescent="0.3">
      <c r="B150" s="221"/>
      <c r="C150" s="222"/>
      <c r="D150" s="223" t="s">
        <v>224</v>
      </c>
      <c r="E150" s="224" t="s">
        <v>20</v>
      </c>
      <c r="F150" s="225" t="s">
        <v>228</v>
      </c>
      <c r="G150" s="222"/>
      <c r="H150" s="226">
        <v>2</v>
      </c>
      <c r="I150" s="227"/>
      <c r="J150" s="222"/>
      <c r="K150" s="222"/>
      <c r="L150" s="228"/>
      <c r="M150" s="229"/>
      <c r="N150" s="230"/>
      <c r="O150" s="230"/>
      <c r="P150" s="230"/>
      <c r="Q150" s="230"/>
      <c r="R150" s="230"/>
      <c r="S150" s="230"/>
      <c r="T150" s="231"/>
      <c r="AT150" s="232" t="s">
        <v>224</v>
      </c>
      <c r="AU150" s="232" t="s">
        <v>81</v>
      </c>
      <c r="AV150" s="13" t="s">
        <v>220</v>
      </c>
      <c r="AW150" s="13" t="s">
        <v>37</v>
      </c>
      <c r="AX150" s="13" t="s">
        <v>22</v>
      </c>
      <c r="AY150" s="232" t="s">
        <v>214</v>
      </c>
    </row>
    <row r="151" spans="2:65" s="1" customFormat="1" ht="22.5" customHeight="1" x14ac:dyDescent="0.3">
      <c r="B151" s="35"/>
      <c r="C151" s="185" t="s">
        <v>8</v>
      </c>
      <c r="D151" s="185" t="s">
        <v>216</v>
      </c>
      <c r="E151" s="186" t="s">
        <v>1560</v>
      </c>
      <c r="F151" s="187" t="s">
        <v>1561</v>
      </c>
      <c r="G151" s="188" t="s">
        <v>236</v>
      </c>
      <c r="H151" s="189">
        <v>2</v>
      </c>
      <c r="I151" s="190"/>
      <c r="J151" s="191">
        <f>ROUND(I151*H151,2)</f>
        <v>0</v>
      </c>
      <c r="K151" s="187" t="s">
        <v>20</v>
      </c>
      <c r="L151" s="55"/>
      <c r="M151" s="192" t="s">
        <v>20</v>
      </c>
      <c r="N151" s="193" t="s">
        <v>44</v>
      </c>
      <c r="O151" s="36"/>
      <c r="P151" s="194">
        <f>O151*H151</f>
        <v>0</v>
      </c>
      <c r="Q151" s="194">
        <v>0</v>
      </c>
      <c r="R151" s="194">
        <f>Q151*H151</f>
        <v>0</v>
      </c>
      <c r="S151" s="194">
        <v>0</v>
      </c>
      <c r="T151" s="195">
        <f>S151*H151</f>
        <v>0</v>
      </c>
      <c r="AR151" s="18" t="s">
        <v>220</v>
      </c>
      <c r="AT151" s="18" t="s">
        <v>216</v>
      </c>
      <c r="AU151" s="18" t="s">
        <v>81</v>
      </c>
      <c r="AY151" s="18" t="s">
        <v>214</v>
      </c>
      <c r="BE151" s="196">
        <f>IF(N151="základní",J151,0)</f>
        <v>0</v>
      </c>
      <c r="BF151" s="196">
        <f>IF(N151="snížená",J151,0)</f>
        <v>0</v>
      </c>
      <c r="BG151" s="196">
        <f>IF(N151="zákl. přenesená",J151,0)</f>
        <v>0</v>
      </c>
      <c r="BH151" s="196">
        <f>IF(N151="sníž. přenesená",J151,0)</f>
        <v>0</v>
      </c>
      <c r="BI151" s="196">
        <f>IF(N151="nulová",J151,0)</f>
        <v>0</v>
      </c>
      <c r="BJ151" s="18" t="s">
        <v>22</v>
      </c>
      <c r="BK151" s="196">
        <f>ROUND(I151*H151,2)</f>
        <v>0</v>
      </c>
      <c r="BL151" s="18" t="s">
        <v>220</v>
      </c>
      <c r="BM151" s="18" t="s">
        <v>397</v>
      </c>
    </row>
    <row r="152" spans="2:65" s="1" customFormat="1" x14ac:dyDescent="0.3">
      <c r="B152" s="35"/>
      <c r="C152" s="57"/>
      <c r="D152" s="197" t="s">
        <v>222</v>
      </c>
      <c r="E152" s="57"/>
      <c r="F152" s="198" t="s">
        <v>1561</v>
      </c>
      <c r="G152" s="57"/>
      <c r="H152" s="57"/>
      <c r="I152" s="155"/>
      <c r="J152" s="57"/>
      <c r="K152" s="57"/>
      <c r="L152" s="55"/>
      <c r="M152" s="72"/>
      <c r="N152" s="36"/>
      <c r="O152" s="36"/>
      <c r="P152" s="36"/>
      <c r="Q152" s="36"/>
      <c r="R152" s="36"/>
      <c r="S152" s="36"/>
      <c r="T152" s="73"/>
      <c r="AT152" s="18" t="s">
        <v>222</v>
      </c>
      <c r="AU152" s="18" t="s">
        <v>81</v>
      </c>
    </row>
    <row r="153" spans="2:65" s="12" customFormat="1" x14ac:dyDescent="0.3">
      <c r="B153" s="210"/>
      <c r="C153" s="211"/>
      <c r="D153" s="197" t="s">
        <v>224</v>
      </c>
      <c r="E153" s="212" t="s">
        <v>20</v>
      </c>
      <c r="F153" s="213" t="s">
        <v>81</v>
      </c>
      <c r="G153" s="211"/>
      <c r="H153" s="214">
        <v>2</v>
      </c>
      <c r="I153" s="215"/>
      <c r="J153" s="211"/>
      <c r="K153" s="211"/>
      <c r="L153" s="216"/>
      <c r="M153" s="217"/>
      <c r="N153" s="218"/>
      <c r="O153" s="218"/>
      <c r="P153" s="218"/>
      <c r="Q153" s="218"/>
      <c r="R153" s="218"/>
      <c r="S153" s="218"/>
      <c r="T153" s="219"/>
      <c r="AT153" s="220" t="s">
        <v>224</v>
      </c>
      <c r="AU153" s="220" t="s">
        <v>81</v>
      </c>
      <c r="AV153" s="12" t="s">
        <v>81</v>
      </c>
      <c r="AW153" s="12" t="s">
        <v>37</v>
      </c>
      <c r="AX153" s="12" t="s">
        <v>73</v>
      </c>
      <c r="AY153" s="220" t="s">
        <v>214</v>
      </c>
    </row>
    <row r="154" spans="2:65" s="11" customFormat="1" x14ac:dyDescent="0.3">
      <c r="B154" s="199"/>
      <c r="C154" s="200"/>
      <c r="D154" s="197" t="s">
        <v>224</v>
      </c>
      <c r="E154" s="201" t="s">
        <v>20</v>
      </c>
      <c r="F154" s="202" t="s">
        <v>1559</v>
      </c>
      <c r="G154" s="200"/>
      <c r="H154" s="203" t="s">
        <v>20</v>
      </c>
      <c r="I154" s="204"/>
      <c r="J154" s="200"/>
      <c r="K154" s="200"/>
      <c r="L154" s="205"/>
      <c r="M154" s="206"/>
      <c r="N154" s="207"/>
      <c r="O154" s="207"/>
      <c r="P154" s="207"/>
      <c r="Q154" s="207"/>
      <c r="R154" s="207"/>
      <c r="S154" s="207"/>
      <c r="T154" s="208"/>
      <c r="AT154" s="209" t="s">
        <v>224</v>
      </c>
      <c r="AU154" s="209" t="s">
        <v>81</v>
      </c>
      <c r="AV154" s="11" t="s">
        <v>22</v>
      </c>
      <c r="AW154" s="11" t="s">
        <v>37</v>
      </c>
      <c r="AX154" s="11" t="s">
        <v>73</v>
      </c>
      <c r="AY154" s="209" t="s">
        <v>214</v>
      </c>
    </row>
    <row r="155" spans="2:65" s="13" customFormat="1" x14ac:dyDescent="0.3">
      <c r="B155" s="221"/>
      <c r="C155" s="222"/>
      <c r="D155" s="223" t="s">
        <v>224</v>
      </c>
      <c r="E155" s="224" t="s">
        <v>20</v>
      </c>
      <c r="F155" s="225" t="s">
        <v>228</v>
      </c>
      <c r="G155" s="222"/>
      <c r="H155" s="226">
        <v>2</v>
      </c>
      <c r="I155" s="227"/>
      <c r="J155" s="222"/>
      <c r="K155" s="222"/>
      <c r="L155" s="228"/>
      <c r="M155" s="229"/>
      <c r="N155" s="230"/>
      <c r="O155" s="230"/>
      <c r="P155" s="230"/>
      <c r="Q155" s="230"/>
      <c r="R155" s="230"/>
      <c r="S155" s="230"/>
      <c r="T155" s="231"/>
      <c r="AT155" s="232" t="s">
        <v>224</v>
      </c>
      <c r="AU155" s="232" t="s">
        <v>81</v>
      </c>
      <c r="AV155" s="13" t="s">
        <v>220</v>
      </c>
      <c r="AW155" s="13" t="s">
        <v>37</v>
      </c>
      <c r="AX155" s="13" t="s">
        <v>22</v>
      </c>
      <c r="AY155" s="232" t="s">
        <v>214</v>
      </c>
    </row>
    <row r="156" spans="2:65" s="1" customFormat="1" ht="22.5" customHeight="1" x14ac:dyDescent="0.3">
      <c r="B156" s="35"/>
      <c r="C156" s="185" t="s">
        <v>303</v>
      </c>
      <c r="D156" s="185" t="s">
        <v>216</v>
      </c>
      <c r="E156" s="186" t="s">
        <v>1562</v>
      </c>
      <c r="F156" s="187" t="s">
        <v>1563</v>
      </c>
      <c r="G156" s="188" t="s">
        <v>236</v>
      </c>
      <c r="H156" s="189">
        <v>20</v>
      </c>
      <c r="I156" s="190"/>
      <c r="J156" s="191">
        <f>ROUND(I156*H156,2)</f>
        <v>0</v>
      </c>
      <c r="K156" s="187" t="s">
        <v>20</v>
      </c>
      <c r="L156" s="55"/>
      <c r="M156" s="192" t="s">
        <v>20</v>
      </c>
      <c r="N156" s="193" t="s">
        <v>44</v>
      </c>
      <c r="O156" s="36"/>
      <c r="P156" s="194">
        <f>O156*H156</f>
        <v>0</v>
      </c>
      <c r="Q156" s="194">
        <v>0</v>
      </c>
      <c r="R156" s="194">
        <f>Q156*H156</f>
        <v>0</v>
      </c>
      <c r="S156" s="194">
        <v>0</v>
      </c>
      <c r="T156" s="195">
        <f>S156*H156</f>
        <v>0</v>
      </c>
      <c r="AR156" s="18" t="s">
        <v>220</v>
      </c>
      <c r="AT156" s="18" t="s">
        <v>216</v>
      </c>
      <c r="AU156" s="18" t="s">
        <v>81</v>
      </c>
      <c r="AY156" s="18" t="s">
        <v>214</v>
      </c>
      <c r="BE156" s="196">
        <f>IF(N156="základní",J156,0)</f>
        <v>0</v>
      </c>
      <c r="BF156" s="196">
        <f>IF(N156="snížená",J156,0)</f>
        <v>0</v>
      </c>
      <c r="BG156" s="196">
        <f>IF(N156="zákl. přenesená",J156,0)</f>
        <v>0</v>
      </c>
      <c r="BH156" s="196">
        <f>IF(N156="sníž. přenesená",J156,0)</f>
        <v>0</v>
      </c>
      <c r="BI156" s="196">
        <f>IF(N156="nulová",J156,0)</f>
        <v>0</v>
      </c>
      <c r="BJ156" s="18" t="s">
        <v>22</v>
      </c>
      <c r="BK156" s="196">
        <f>ROUND(I156*H156,2)</f>
        <v>0</v>
      </c>
      <c r="BL156" s="18" t="s">
        <v>220</v>
      </c>
      <c r="BM156" s="18" t="s">
        <v>412</v>
      </c>
    </row>
    <row r="157" spans="2:65" s="1" customFormat="1" x14ac:dyDescent="0.3">
      <c r="B157" s="35"/>
      <c r="C157" s="57"/>
      <c r="D157" s="197" t="s">
        <v>222</v>
      </c>
      <c r="E157" s="57"/>
      <c r="F157" s="198" t="s">
        <v>1563</v>
      </c>
      <c r="G157" s="57"/>
      <c r="H157" s="57"/>
      <c r="I157" s="155"/>
      <c r="J157" s="57"/>
      <c r="K157" s="57"/>
      <c r="L157" s="55"/>
      <c r="M157" s="72"/>
      <c r="N157" s="36"/>
      <c r="O157" s="36"/>
      <c r="P157" s="36"/>
      <c r="Q157" s="36"/>
      <c r="R157" s="36"/>
      <c r="S157" s="36"/>
      <c r="T157" s="73"/>
      <c r="AT157" s="18" t="s">
        <v>222</v>
      </c>
      <c r="AU157" s="18" t="s">
        <v>81</v>
      </c>
    </row>
    <row r="158" spans="2:65" s="12" customFormat="1" x14ac:dyDescent="0.3">
      <c r="B158" s="210"/>
      <c r="C158" s="211"/>
      <c r="D158" s="197" t="s">
        <v>224</v>
      </c>
      <c r="E158" s="212" t="s">
        <v>20</v>
      </c>
      <c r="F158" s="213" t="s">
        <v>1564</v>
      </c>
      <c r="G158" s="211"/>
      <c r="H158" s="214">
        <v>20</v>
      </c>
      <c r="I158" s="215"/>
      <c r="J158" s="211"/>
      <c r="K158" s="211"/>
      <c r="L158" s="216"/>
      <c r="M158" s="217"/>
      <c r="N158" s="218"/>
      <c r="O158" s="218"/>
      <c r="P158" s="218"/>
      <c r="Q158" s="218"/>
      <c r="R158" s="218"/>
      <c r="S158" s="218"/>
      <c r="T158" s="219"/>
      <c r="AT158" s="220" t="s">
        <v>224</v>
      </c>
      <c r="AU158" s="220" t="s">
        <v>81</v>
      </c>
      <c r="AV158" s="12" t="s">
        <v>81</v>
      </c>
      <c r="AW158" s="12" t="s">
        <v>37</v>
      </c>
      <c r="AX158" s="12" t="s">
        <v>73</v>
      </c>
      <c r="AY158" s="220" t="s">
        <v>214</v>
      </c>
    </row>
    <row r="159" spans="2:65" s="11" customFormat="1" x14ac:dyDescent="0.3">
      <c r="B159" s="199"/>
      <c r="C159" s="200"/>
      <c r="D159" s="197" t="s">
        <v>224</v>
      </c>
      <c r="E159" s="201" t="s">
        <v>20</v>
      </c>
      <c r="F159" s="202" t="s">
        <v>1529</v>
      </c>
      <c r="G159" s="200"/>
      <c r="H159" s="203" t="s">
        <v>20</v>
      </c>
      <c r="I159" s="204"/>
      <c r="J159" s="200"/>
      <c r="K159" s="200"/>
      <c r="L159" s="205"/>
      <c r="M159" s="206"/>
      <c r="N159" s="207"/>
      <c r="O159" s="207"/>
      <c r="P159" s="207"/>
      <c r="Q159" s="207"/>
      <c r="R159" s="207"/>
      <c r="S159" s="207"/>
      <c r="T159" s="208"/>
      <c r="AT159" s="209" t="s">
        <v>224</v>
      </c>
      <c r="AU159" s="209" t="s">
        <v>81</v>
      </c>
      <c r="AV159" s="11" t="s">
        <v>22</v>
      </c>
      <c r="AW159" s="11" t="s">
        <v>37</v>
      </c>
      <c r="AX159" s="11" t="s">
        <v>73</v>
      </c>
      <c r="AY159" s="209" t="s">
        <v>214</v>
      </c>
    </row>
    <row r="160" spans="2:65" s="13" customFormat="1" x14ac:dyDescent="0.3">
      <c r="B160" s="221"/>
      <c r="C160" s="222"/>
      <c r="D160" s="223" t="s">
        <v>224</v>
      </c>
      <c r="E160" s="224" t="s">
        <v>20</v>
      </c>
      <c r="F160" s="225" t="s">
        <v>228</v>
      </c>
      <c r="G160" s="222"/>
      <c r="H160" s="226">
        <v>20</v>
      </c>
      <c r="I160" s="227"/>
      <c r="J160" s="222"/>
      <c r="K160" s="222"/>
      <c r="L160" s="228"/>
      <c r="M160" s="229"/>
      <c r="N160" s="230"/>
      <c r="O160" s="230"/>
      <c r="P160" s="230"/>
      <c r="Q160" s="230"/>
      <c r="R160" s="230"/>
      <c r="S160" s="230"/>
      <c r="T160" s="231"/>
      <c r="AT160" s="232" t="s">
        <v>224</v>
      </c>
      <c r="AU160" s="232" t="s">
        <v>81</v>
      </c>
      <c r="AV160" s="13" t="s">
        <v>220</v>
      </c>
      <c r="AW160" s="13" t="s">
        <v>37</v>
      </c>
      <c r="AX160" s="13" t="s">
        <v>22</v>
      </c>
      <c r="AY160" s="232" t="s">
        <v>214</v>
      </c>
    </row>
    <row r="161" spans="2:65" s="1" customFormat="1" ht="31.5" customHeight="1" x14ac:dyDescent="0.3">
      <c r="B161" s="35"/>
      <c r="C161" s="185" t="s">
        <v>310</v>
      </c>
      <c r="D161" s="185" t="s">
        <v>216</v>
      </c>
      <c r="E161" s="186" t="s">
        <v>1565</v>
      </c>
      <c r="F161" s="187" t="s">
        <v>1566</v>
      </c>
      <c r="G161" s="188" t="s">
        <v>236</v>
      </c>
      <c r="H161" s="189">
        <v>5</v>
      </c>
      <c r="I161" s="190"/>
      <c r="J161" s="191">
        <f>ROUND(I161*H161,2)</f>
        <v>0</v>
      </c>
      <c r="K161" s="187" t="s">
        <v>20</v>
      </c>
      <c r="L161" s="55"/>
      <c r="M161" s="192" t="s">
        <v>20</v>
      </c>
      <c r="N161" s="193" t="s">
        <v>44</v>
      </c>
      <c r="O161" s="36"/>
      <c r="P161" s="194">
        <f>O161*H161</f>
        <v>0</v>
      </c>
      <c r="Q161" s="194">
        <v>0</v>
      </c>
      <c r="R161" s="194">
        <f>Q161*H161</f>
        <v>0</v>
      </c>
      <c r="S161" s="194">
        <v>0</v>
      </c>
      <c r="T161" s="195">
        <f>S161*H161</f>
        <v>0</v>
      </c>
      <c r="AR161" s="18" t="s">
        <v>220</v>
      </c>
      <c r="AT161" s="18" t="s">
        <v>216</v>
      </c>
      <c r="AU161" s="18" t="s">
        <v>81</v>
      </c>
      <c r="AY161" s="18" t="s">
        <v>214</v>
      </c>
      <c r="BE161" s="196">
        <f>IF(N161="základní",J161,0)</f>
        <v>0</v>
      </c>
      <c r="BF161" s="196">
        <f>IF(N161="snížená",J161,0)</f>
        <v>0</v>
      </c>
      <c r="BG161" s="196">
        <f>IF(N161="zákl. přenesená",J161,0)</f>
        <v>0</v>
      </c>
      <c r="BH161" s="196">
        <f>IF(N161="sníž. přenesená",J161,0)</f>
        <v>0</v>
      </c>
      <c r="BI161" s="196">
        <f>IF(N161="nulová",J161,0)</f>
        <v>0</v>
      </c>
      <c r="BJ161" s="18" t="s">
        <v>22</v>
      </c>
      <c r="BK161" s="196">
        <f>ROUND(I161*H161,2)</f>
        <v>0</v>
      </c>
      <c r="BL161" s="18" t="s">
        <v>220</v>
      </c>
      <c r="BM161" s="18" t="s">
        <v>425</v>
      </c>
    </row>
    <row r="162" spans="2:65" s="1" customFormat="1" x14ac:dyDescent="0.3">
      <c r="B162" s="35"/>
      <c r="C162" s="57"/>
      <c r="D162" s="197" t="s">
        <v>222</v>
      </c>
      <c r="E162" s="57"/>
      <c r="F162" s="198" t="s">
        <v>1566</v>
      </c>
      <c r="G162" s="57"/>
      <c r="H162" s="57"/>
      <c r="I162" s="155"/>
      <c r="J162" s="57"/>
      <c r="K162" s="57"/>
      <c r="L162" s="55"/>
      <c r="M162" s="72"/>
      <c r="N162" s="36"/>
      <c r="O162" s="36"/>
      <c r="P162" s="36"/>
      <c r="Q162" s="36"/>
      <c r="R162" s="36"/>
      <c r="S162" s="36"/>
      <c r="T162" s="73"/>
      <c r="AT162" s="18" t="s">
        <v>222</v>
      </c>
      <c r="AU162" s="18" t="s">
        <v>81</v>
      </c>
    </row>
    <row r="163" spans="2:65" s="12" customFormat="1" x14ac:dyDescent="0.3">
      <c r="B163" s="210"/>
      <c r="C163" s="211"/>
      <c r="D163" s="197" t="s">
        <v>224</v>
      </c>
      <c r="E163" s="212" t="s">
        <v>20</v>
      </c>
      <c r="F163" s="213" t="s">
        <v>243</v>
      </c>
      <c r="G163" s="211"/>
      <c r="H163" s="214">
        <v>5</v>
      </c>
      <c r="I163" s="215"/>
      <c r="J163" s="211"/>
      <c r="K163" s="211"/>
      <c r="L163" s="216"/>
      <c r="M163" s="217"/>
      <c r="N163" s="218"/>
      <c r="O163" s="218"/>
      <c r="P163" s="218"/>
      <c r="Q163" s="218"/>
      <c r="R163" s="218"/>
      <c r="S163" s="218"/>
      <c r="T163" s="219"/>
      <c r="AT163" s="220" t="s">
        <v>224</v>
      </c>
      <c r="AU163" s="220" t="s">
        <v>81</v>
      </c>
      <c r="AV163" s="12" t="s">
        <v>81</v>
      </c>
      <c r="AW163" s="12" t="s">
        <v>37</v>
      </c>
      <c r="AX163" s="12" t="s">
        <v>73</v>
      </c>
      <c r="AY163" s="220" t="s">
        <v>214</v>
      </c>
    </row>
    <row r="164" spans="2:65" s="11" customFormat="1" x14ac:dyDescent="0.3">
      <c r="B164" s="199"/>
      <c r="C164" s="200"/>
      <c r="D164" s="197" t="s">
        <v>224</v>
      </c>
      <c r="E164" s="201" t="s">
        <v>20</v>
      </c>
      <c r="F164" s="202" t="s">
        <v>1529</v>
      </c>
      <c r="G164" s="200"/>
      <c r="H164" s="203" t="s">
        <v>20</v>
      </c>
      <c r="I164" s="204"/>
      <c r="J164" s="200"/>
      <c r="K164" s="200"/>
      <c r="L164" s="205"/>
      <c r="M164" s="206"/>
      <c r="N164" s="207"/>
      <c r="O164" s="207"/>
      <c r="P164" s="207"/>
      <c r="Q164" s="207"/>
      <c r="R164" s="207"/>
      <c r="S164" s="207"/>
      <c r="T164" s="208"/>
      <c r="AT164" s="209" t="s">
        <v>224</v>
      </c>
      <c r="AU164" s="209" t="s">
        <v>81</v>
      </c>
      <c r="AV164" s="11" t="s">
        <v>22</v>
      </c>
      <c r="AW164" s="11" t="s">
        <v>37</v>
      </c>
      <c r="AX164" s="11" t="s">
        <v>73</v>
      </c>
      <c r="AY164" s="209" t="s">
        <v>214</v>
      </c>
    </row>
    <row r="165" spans="2:65" s="13" customFormat="1" x14ac:dyDescent="0.3">
      <c r="B165" s="221"/>
      <c r="C165" s="222"/>
      <c r="D165" s="223" t="s">
        <v>224</v>
      </c>
      <c r="E165" s="224" t="s">
        <v>20</v>
      </c>
      <c r="F165" s="225" t="s">
        <v>228</v>
      </c>
      <c r="G165" s="222"/>
      <c r="H165" s="226">
        <v>5</v>
      </c>
      <c r="I165" s="227"/>
      <c r="J165" s="222"/>
      <c r="K165" s="222"/>
      <c r="L165" s="228"/>
      <c r="M165" s="229"/>
      <c r="N165" s="230"/>
      <c r="O165" s="230"/>
      <c r="P165" s="230"/>
      <c r="Q165" s="230"/>
      <c r="R165" s="230"/>
      <c r="S165" s="230"/>
      <c r="T165" s="231"/>
      <c r="AT165" s="232" t="s">
        <v>224</v>
      </c>
      <c r="AU165" s="232" t="s">
        <v>81</v>
      </c>
      <c r="AV165" s="13" t="s">
        <v>220</v>
      </c>
      <c r="AW165" s="13" t="s">
        <v>37</v>
      </c>
      <c r="AX165" s="13" t="s">
        <v>22</v>
      </c>
      <c r="AY165" s="232" t="s">
        <v>214</v>
      </c>
    </row>
    <row r="166" spans="2:65" s="1" customFormat="1" ht="22.5" customHeight="1" x14ac:dyDescent="0.3">
      <c r="B166" s="35"/>
      <c r="C166" s="185" t="s">
        <v>318</v>
      </c>
      <c r="D166" s="185" t="s">
        <v>216</v>
      </c>
      <c r="E166" s="186" t="s">
        <v>1567</v>
      </c>
      <c r="F166" s="187" t="s">
        <v>1568</v>
      </c>
      <c r="G166" s="188" t="s">
        <v>236</v>
      </c>
      <c r="H166" s="189">
        <v>20</v>
      </c>
      <c r="I166" s="190"/>
      <c r="J166" s="191">
        <f>ROUND(I166*H166,2)</f>
        <v>0</v>
      </c>
      <c r="K166" s="187" t="s">
        <v>20</v>
      </c>
      <c r="L166" s="55"/>
      <c r="M166" s="192" t="s">
        <v>20</v>
      </c>
      <c r="N166" s="193" t="s">
        <v>44</v>
      </c>
      <c r="O166" s="36"/>
      <c r="P166" s="194">
        <f>O166*H166</f>
        <v>0</v>
      </c>
      <c r="Q166" s="194">
        <v>0</v>
      </c>
      <c r="R166" s="194">
        <f>Q166*H166</f>
        <v>0</v>
      </c>
      <c r="S166" s="194">
        <v>0</v>
      </c>
      <c r="T166" s="195">
        <f>S166*H166</f>
        <v>0</v>
      </c>
      <c r="AR166" s="18" t="s">
        <v>220</v>
      </c>
      <c r="AT166" s="18" t="s">
        <v>216</v>
      </c>
      <c r="AU166" s="18" t="s">
        <v>81</v>
      </c>
      <c r="AY166" s="18" t="s">
        <v>214</v>
      </c>
      <c r="BE166" s="196">
        <f>IF(N166="základní",J166,0)</f>
        <v>0</v>
      </c>
      <c r="BF166" s="196">
        <f>IF(N166="snížená",J166,0)</f>
        <v>0</v>
      </c>
      <c r="BG166" s="196">
        <f>IF(N166="zákl. přenesená",J166,0)</f>
        <v>0</v>
      </c>
      <c r="BH166" s="196">
        <f>IF(N166="sníž. přenesená",J166,0)</f>
        <v>0</v>
      </c>
      <c r="BI166" s="196">
        <f>IF(N166="nulová",J166,0)</f>
        <v>0</v>
      </c>
      <c r="BJ166" s="18" t="s">
        <v>22</v>
      </c>
      <c r="BK166" s="196">
        <f>ROUND(I166*H166,2)</f>
        <v>0</v>
      </c>
      <c r="BL166" s="18" t="s">
        <v>220</v>
      </c>
      <c r="BM166" s="18" t="s">
        <v>436</v>
      </c>
    </row>
    <row r="167" spans="2:65" s="1" customFormat="1" x14ac:dyDescent="0.3">
      <c r="B167" s="35"/>
      <c r="C167" s="57"/>
      <c r="D167" s="197" t="s">
        <v>222</v>
      </c>
      <c r="E167" s="57"/>
      <c r="F167" s="198" t="s">
        <v>1568</v>
      </c>
      <c r="G167" s="57"/>
      <c r="H167" s="57"/>
      <c r="I167" s="155"/>
      <c r="J167" s="57"/>
      <c r="K167" s="57"/>
      <c r="L167" s="55"/>
      <c r="M167" s="72"/>
      <c r="N167" s="36"/>
      <c r="O167" s="36"/>
      <c r="P167" s="36"/>
      <c r="Q167" s="36"/>
      <c r="R167" s="36"/>
      <c r="S167" s="36"/>
      <c r="T167" s="73"/>
      <c r="AT167" s="18" t="s">
        <v>222</v>
      </c>
      <c r="AU167" s="18" t="s">
        <v>81</v>
      </c>
    </row>
    <row r="168" spans="2:65" s="12" customFormat="1" x14ac:dyDescent="0.3">
      <c r="B168" s="210"/>
      <c r="C168" s="211"/>
      <c r="D168" s="197" t="s">
        <v>224</v>
      </c>
      <c r="E168" s="212" t="s">
        <v>20</v>
      </c>
      <c r="F168" s="213" t="s">
        <v>1569</v>
      </c>
      <c r="G168" s="211"/>
      <c r="H168" s="214">
        <v>20</v>
      </c>
      <c r="I168" s="215"/>
      <c r="J168" s="211"/>
      <c r="K168" s="211"/>
      <c r="L168" s="216"/>
      <c r="M168" s="217"/>
      <c r="N168" s="218"/>
      <c r="O168" s="218"/>
      <c r="P168" s="218"/>
      <c r="Q168" s="218"/>
      <c r="R168" s="218"/>
      <c r="S168" s="218"/>
      <c r="T168" s="219"/>
      <c r="AT168" s="220" t="s">
        <v>224</v>
      </c>
      <c r="AU168" s="220" t="s">
        <v>81</v>
      </c>
      <c r="AV168" s="12" t="s">
        <v>81</v>
      </c>
      <c r="AW168" s="12" t="s">
        <v>37</v>
      </c>
      <c r="AX168" s="12" t="s">
        <v>73</v>
      </c>
      <c r="AY168" s="220" t="s">
        <v>214</v>
      </c>
    </row>
    <row r="169" spans="2:65" s="11" customFormat="1" x14ac:dyDescent="0.3">
      <c r="B169" s="199"/>
      <c r="C169" s="200"/>
      <c r="D169" s="197" t="s">
        <v>224</v>
      </c>
      <c r="E169" s="201" t="s">
        <v>20</v>
      </c>
      <c r="F169" s="202" t="s">
        <v>1529</v>
      </c>
      <c r="G169" s="200"/>
      <c r="H169" s="203" t="s">
        <v>20</v>
      </c>
      <c r="I169" s="204"/>
      <c r="J169" s="200"/>
      <c r="K169" s="200"/>
      <c r="L169" s="205"/>
      <c r="M169" s="206"/>
      <c r="N169" s="207"/>
      <c r="O169" s="207"/>
      <c r="P169" s="207"/>
      <c r="Q169" s="207"/>
      <c r="R169" s="207"/>
      <c r="S169" s="207"/>
      <c r="T169" s="208"/>
      <c r="AT169" s="209" t="s">
        <v>224</v>
      </c>
      <c r="AU169" s="209" t="s">
        <v>81</v>
      </c>
      <c r="AV169" s="11" t="s">
        <v>22</v>
      </c>
      <c r="AW169" s="11" t="s">
        <v>37</v>
      </c>
      <c r="AX169" s="11" t="s">
        <v>73</v>
      </c>
      <c r="AY169" s="209" t="s">
        <v>214</v>
      </c>
    </row>
    <row r="170" spans="2:65" s="13" customFormat="1" x14ac:dyDescent="0.3">
      <c r="B170" s="221"/>
      <c r="C170" s="222"/>
      <c r="D170" s="223" t="s">
        <v>224</v>
      </c>
      <c r="E170" s="224" t="s">
        <v>20</v>
      </c>
      <c r="F170" s="225" t="s">
        <v>228</v>
      </c>
      <c r="G170" s="222"/>
      <c r="H170" s="226">
        <v>20</v>
      </c>
      <c r="I170" s="227"/>
      <c r="J170" s="222"/>
      <c r="K170" s="222"/>
      <c r="L170" s="228"/>
      <c r="M170" s="229"/>
      <c r="N170" s="230"/>
      <c r="O170" s="230"/>
      <c r="P170" s="230"/>
      <c r="Q170" s="230"/>
      <c r="R170" s="230"/>
      <c r="S170" s="230"/>
      <c r="T170" s="231"/>
      <c r="AT170" s="232" t="s">
        <v>224</v>
      </c>
      <c r="AU170" s="232" t="s">
        <v>81</v>
      </c>
      <c r="AV170" s="13" t="s">
        <v>220</v>
      </c>
      <c r="AW170" s="13" t="s">
        <v>37</v>
      </c>
      <c r="AX170" s="13" t="s">
        <v>22</v>
      </c>
      <c r="AY170" s="232" t="s">
        <v>214</v>
      </c>
    </row>
    <row r="171" spans="2:65" s="1" customFormat="1" ht="31.5" customHeight="1" x14ac:dyDescent="0.3">
      <c r="B171" s="35"/>
      <c r="C171" s="185" t="s">
        <v>324</v>
      </c>
      <c r="D171" s="185" t="s">
        <v>216</v>
      </c>
      <c r="E171" s="186" t="s">
        <v>1570</v>
      </c>
      <c r="F171" s="187" t="s">
        <v>1571</v>
      </c>
      <c r="G171" s="188" t="s">
        <v>236</v>
      </c>
      <c r="H171" s="189">
        <v>1</v>
      </c>
      <c r="I171" s="190"/>
      <c r="J171" s="191">
        <f>ROUND(I171*H171,2)</f>
        <v>0</v>
      </c>
      <c r="K171" s="187" t="s">
        <v>20</v>
      </c>
      <c r="L171" s="55"/>
      <c r="M171" s="192" t="s">
        <v>20</v>
      </c>
      <c r="N171" s="193" t="s">
        <v>44</v>
      </c>
      <c r="O171" s="36"/>
      <c r="P171" s="194">
        <f>O171*H171</f>
        <v>0</v>
      </c>
      <c r="Q171" s="194">
        <v>0</v>
      </c>
      <c r="R171" s="194">
        <f>Q171*H171</f>
        <v>0</v>
      </c>
      <c r="S171" s="194">
        <v>0</v>
      </c>
      <c r="T171" s="195">
        <f>S171*H171</f>
        <v>0</v>
      </c>
      <c r="AR171" s="18" t="s">
        <v>220</v>
      </c>
      <c r="AT171" s="18" t="s">
        <v>216</v>
      </c>
      <c r="AU171" s="18" t="s">
        <v>81</v>
      </c>
      <c r="AY171" s="18" t="s">
        <v>214</v>
      </c>
      <c r="BE171" s="196">
        <f>IF(N171="základní",J171,0)</f>
        <v>0</v>
      </c>
      <c r="BF171" s="196">
        <f>IF(N171="snížená",J171,0)</f>
        <v>0</v>
      </c>
      <c r="BG171" s="196">
        <f>IF(N171="zákl. přenesená",J171,0)</f>
        <v>0</v>
      </c>
      <c r="BH171" s="196">
        <f>IF(N171="sníž. přenesená",J171,0)</f>
        <v>0</v>
      </c>
      <c r="BI171" s="196">
        <f>IF(N171="nulová",J171,0)</f>
        <v>0</v>
      </c>
      <c r="BJ171" s="18" t="s">
        <v>22</v>
      </c>
      <c r="BK171" s="196">
        <f>ROUND(I171*H171,2)</f>
        <v>0</v>
      </c>
      <c r="BL171" s="18" t="s">
        <v>220</v>
      </c>
      <c r="BM171" s="18" t="s">
        <v>448</v>
      </c>
    </row>
    <row r="172" spans="2:65" s="1" customFormat="1" ht="24" x14ac:dyDescent="0.3">
      <c r="B172" s="35"/>
      <c r="C172" s="57"/>
      <c r="D172" s="197" t="s">
        <v>222</v>
      </c>
      <c r="E172" s="57"/>
      <c r="F172" s="198" t="s">
        <v>1571</v>
      </c>
      <c r="G172" s="57"/>
      <c r="H172" s="57"/>
      <c r="I172" s="155"/>
      <c r="J172" s="57"/>
      <c r="K172" s="57"/>
      <c r="L172" s="55"/>
      <c r="M172" s="72"/>
      <c r="N172" s="36"/>
      <c r="O172" s="36"/>
      <c r="P172" s="36"/>
      <c r="Q172" s="36"/>
      <c r="R172" s="36"/>
      <c r="S172" s="36"/>
      <c r="T172" s="73"/>
      <c r="AT172" s="18" t="s">
        <v>222</v>
      </c>
      <c r="AU172" s="18" t="s">
        <v>81</v>
      </c>
    </row>
    <row r="173" spans="2:65" s="12" customFormat="1" x14ac:dyDescent="0.3">
      <c r="B173" s="210"/>
      <c r="C173" s="211"/>
      <c r="D173" s="197" t="s">
        <v>224</v>
      </c>
      <c r="E173" s="212" t="s">
        <v>20</v>
      </c>
      <c r="F173" s="213" t="s">
        <v>22</v>
      </c>
      <c r="G173" s="211"/>
      <c r="H173" s="214">
        <v>1</v>
      </c>
      <c r="I173" s="215"/>
      <c r="J173" s="211"/>
      <c r="K173" s="211"/>
      <c r="L173" s="216"/>
      <c r="M173" s="217"/>
      <c r="N173" s="218"/>
      <c r="O173" s="218"/>
      <c r="P173" s="218"/>
      <c r="Q173" s="218"/>
      <c r="R173" s="218"/>
      <c r="S173" s="218"/>
      <c r="T173" s="219"/>
      <c r="AT173" s="220" t="s">
        <v>224</v>
      </c>
      <c r="AU173" s="220" t="s">
        <v>81</v>
      </c>
      <c r="AV173" s="12" t="s">
        <v>81</v>
      </c>
      <c r="AW173" s="12" t="s">
        <v>37</v>
      </c>
      <c r="AX173" s="12" t="s">
        <v>73</v>
      </c>
      <c r="AY173" s="220" t="s">
        <v>214</v>
      </c>
    </row>
    <row r="174" spans="2:65" s="11" customFormat="1" x14ac:dyDescent="0.3">
      <c r="B174" s="199"/>
      <c r="C174" s="200"/>
      <c r="D174" s="197" t="s">
        <v>224</v>
      </c>
      <c r="E174" s="201" t="s">
        <v>20</v>
      </c>
      <c r="F174" s="202" t="s">
        <v>1529</v>
      </c>
      <c r="G174" s="200"/>
      <c r="H174" s="203" t="s">
        <v>20</v>
      </c>
      <c r="I174" s="204"/>
      <c r="J174" s="200"/>
      <c r="K174" s="200"/>
      <c r="L174" s="205"/>
      <c r="M174" s="206"/>
      <c r="N174" s="207"/>
      <c r="O174" s="207"/>
      <c r="P174" s="207"/>
      <c r="Q174" s="207"/>
      <c r="R174" s="207"/>
      <c r="S174" s="207"/>
      <c r="T174" s="208"/>
      <c r="AT174" s="209" t="s">
        <v>224</v>
      </c>
      <c r="AU174" s="209" t="s">
        <v>81</v>
      </c>
      <c r="AV174" s="11" t="s">
        <v>22</v>
      </c>
      <c r="AW174" s="11" t="s">
        <v>37</v>
      </c>
      <c r="AX174" s="11" t="s">
        <v>73</v>
      </c>
      <c r="AY174" s="209" t="s">
        <v>214</v>
      </c>
    </row>
    <row r="175" spans="2:65" s="13" customFormat="1" x14ac:dyDescent="0.3">
      <c r="B175" s="221"/>
      <c r="C175" s="222"/>
      <c r="D175" s="223" t="s">
        <v>224</v>
      </c>
      <c r="E175" s="224" t="s">
        <v>20</v>
      </c>
      <c r="F175" s="225" t="s">
        <v>228</v>
      </c>
      <c r="G175" s="222"/>
      <c r="H175" s="226">
        <v>1</v>
      </c>
      <c r="I175" s="227"/>
      <c r="J175" s="222"/>
      <c r="K175" s="222"/>
      <c r="L175" s="228"/>
      <c r="M175" s="229"/>
      <c r="N175" s="230"/>
      <c r="O175" s="230"/>
      <c r="P175" s="230"/>
      <c r="Q175" s="230"/>
      <c r="R175" s="230"/>
      <c r="S175" s="230"/>
      <c r="T175" s="231"/>
      <c r="AT175" s="232" t="s">
        <v>224</v>
      </c>
      <c r="AU175" s="232" t="s">
        <v>81</v>
      </c>
      <c r="AV175" s="13" t="s">
        <v>220</v>
      </c>
      <c r="AW175" s="13" t="s">
        <v>37</v>
      </c>
      <c r="AX175" s="13" t="s">
        <v>22</v>
      </c>
      <c r="AY175" s="232" t="s">
        <v>214</v>
      </c>
    </row>
    <row r="176" spans="2:65" s="1" customFormat="1" ht="22.5" customHeight="1" x14ac:dyDescent="0.3">
      <c r="B176" s="35"/>
      <c r="C176" s="185" t="s">
        <v>330</v>
      </c>
      <c r="D176" s="185" t="s">
        <v>216</v>
      </c>
      <c r="E176" s="186" t="s">
        <v>1572</v>
      </c>
      <c r="F176" s="187" t="s">
        <v>1573</v>
      </c>
      <c r="G176" s="188" t="s">
        <v>833</v>
      </c>
      <c r="H176" s="261"/>
      <c r="I176" s="190"/>
      <c r="J176" s="191">
        <f>ROUND(I176*H176,2)</f>
        <v>0</v>
      </c>
      <c r="K176" s="187" t="s">
        <v>20</v>
      </c>
      <c r="L176" s="55"/>
      <c r="M176" s="192" t="s">
        <v>20</v>
      </c>
      <c r="N176" s="193" t="s">
        <v>44</v>
      </c>
      <c r="O176" s="36"/>
      <c r="P176" s="194">
        <f>O176*H176</f>
        <v>0</v>
      </c>
      <c r="Q176" s="194">
        <v>0</v>
      </c>
      <c r="R176" s="194">
        <f>Q176*H176</f>
        <v>0</v>
      </c>
      <c r="S176" s="194">
        <v>0</v>
      </c>
      <c r="T176" s="195">
        <f>S176*H176</f>
        <v>0</v>
      </c>
      <c r="AR176" s="18" t="s">
        <v>220</v>
      </c>
      <c r="AT176" s="18" t="s">
        <v>216</v>
      </c>
      <c r="AU176" s="18" t="s">
        <v>81</v>
      </c>
      <c r="AY176" s="18" t="s">
        <v>214</v>
      </c>
      <c r="BE176" s="196">
        <f>IF(N176="základní",J176,0)</f>
        <v>0</v>
      </c>
      <c r="BF176" s="196">
        <f>IF(N176="snížená",J176,0)</f>
        <v>0</v>
      </c>
      <c r="BG176" s="196">
        <f>IF(N176="zákl. přenesená",J176,0)</f>
        <v>0</v>
      </c>
      <c r="BH176" s="196">
        <f>IF(N176="sníž. přenesená",J176,0)</f>
        <v>0</v>
      </c>
      <c r="BI176" s="196">
        <f>IF(N176="nulová",J176,0)</f>
        <v>0</v>
      </c>
      <c r="BJ176" s="18" t="s">
        <v>22</v>
      </c>
      <c r="BK176" s="196">
        <f>ROUND(I176*H176,2)</f>
        <v>0</v>
      </c>
      <c r="BL176" s="18" t="s">
        <v>220</v>
      </c>
      <c r="BM176" s="18" t="s">
        <v>459</v>
      </c>
    </row>
    <row r="177" spans="2:65" s="1" customFormat="1" x14ac:dyDescent="0.3">
      <c r="B177" s="35"/>
      <c r="C177" s="57"/>
      <c r="D177" s="197" t="s">
        <v>222</v>
      </c>
      <c r="E177" s="57"/>
      <c r="F177" s="198" t="s">
        <v>1573</v>
      </c>
      <c r="G177" s="57"/>
      <c r="H177" s="57"/>
      <c r="I177" s="155"/>
      <c r="J177" s="57"/>
      <c r="K177" s="57"/>
      <c r="L177" s="55"/>
      <c r="M177" s="72"/>
      <c r="N177" s="36"/>
      <c r="O177" s="36"/>
      <c r="P177" s="36"/>
      <c r="Q177" s="36"/>
      <c r="R177" s="36"/>
      <c r="S177" s="36"/>
      <c r="T177" s="73"/>
      <c r="AT177" s="18" t="s">
        <v>222</v>
      </c>
      <c r="AU177" s="18" t="s">
        <v>81</v>
      </c>
    </row>
    <row r="178" spans="2:65" s="10" customFormat="1" ht="29.85" customHeight="1" x14ac:dyDescent="0.35">
      <c r="B178" s="168"/>
      <c r="C178" s="169"/>
      <c r="D178" s="182" t="s">
        <v>72</v>
      </c>
      <c r="E178" s="183" t="s">
        <v>1574</v>
      </c>
      <c r="F178" s="183" t="s">
        <v>1575</v>
      </c>
      <c r="G178" s="169"/>
      <c r="H178" s="169"/>
      <c r="I178" s="172"/>
      <c r="J178" s="184">
        <f>BK178</f>
        <v>0</v>
      </c>
      <c r="K178" s="169"/>
      <c r="L178" s="174"/>
      <c r="M178" s="175"/>
      <c r="N178" s="176"/>
      <c r="O178" s="176"/>
      <c r="P178" s="177">
        <f>SUM(P179:P215)</f>
        <v>0</v>
      </c>
      <c r="Q178" s="176"/>
      <c r="R178" s="177">
        <f>SUM(R179:R215)</f>
        <v>0</v>
      </c>
      <c r="S178" s="176"/>
      <c r="T178" s="178">
        <f>SUM(T179:T215)</f>
        <v>0</v>
      </c>
      <c r="AR178" s="179" t="s">
        <v>22</v>
      </c>
      <c r="AT178" s="180" t="s">
        <v>72</v>
      </c>
      <c r="AU178" s="180" t="s">
        <v>22</v>
      </c>
      <c r="AY178" s="179" t="s">
        <v>214</v>
      </c>
      <c r="BK178" s="181">
        <f>SUM(BK179:BK215)</f>
        <v>0</v>
      </c>
    </row>
    <row r="179" spans="2:65" s="1" customFormat="1" ht="22.5" customHeight="1" x14ac:dyDescent="0.3">
      <c r="B179" s="35"/>
      <c r="C179" s="185" t="s">
        <v>7</v>
      </c>
      <c r="D179" s="185" t="s">
        <v>216</v>
      </c>
      <c r="E179" s="186" t="s">
        <v>1576</v>
      </c>
      <c r="F179" s="187" t="s">
        <v>1577</v>
      </c>
      <c r="G179" s="188" t="s">
        <v>236</v>
      </c>
      <c r="H179" s="189">
        <v>1</v>
      </c>
      <c r="I179" s="190"/>
      <c r="J179" s="191">
        <f>ROUND(I179*H179,2)</f>
        <v>0</v>
      </c>
      <c r="K179" s="187" t="s">
        <v>20</v>
      </c>
      <c r="L179" s="55"/>
      <c r="M179" s="192" t="s">
        <v>20</v>
      </c>
      <c r="N179" s="193" t="s">
        <v>44</v>
      </c>
      <c r="O179" s="36"/>
      <c r="P179" s="194">
        <f>O179*H179</f>
        <v>0</v>
      </c>
      <c r="Q179" s="194">
        <v>0</v>
      </c>
      <c r="R179" s="194">
        <f>Q179*H179</f>
        <v>0</v>
      </c>
      <c r="S179" s="194">
        <v>0</v>
      </c>
      <c r="T179" s="195">
        <f>S179*H179</f>
        <v>0</v>
      </c>
      <c r="AR179" s="18" t="s">
        <v>220</v>
      </c>
      <c r="AT179" s="18" t="s">
        <v>216</v>
      </c>
      <c r="AU179" s="18" t="s">
        <v>81</v>
      </c>
      <c r="AY179" s="18" t="s">
        <v>214</v>
      </c>
      <c r="BE179" s="196">
        <f>IF(N179="základní",J179,0)</f>
        <v>0</v>
      </c>
      <c r="BF179" s="196">
        <f>IF(N179="snížená",J179,0)</f>
        <v>0</v>
      </c>
      <c r="BG179" s="196">
        <f>IF(N179="zákl. přenesená",J179,0)</f>
        <v>0</v>
      </c>
      <c r="BH179" s="196">
        <f>IF(N179="sníž. přenesená",J179,0)</f>
        <v>0</v>
      </c>
      <c r="BI179" s="196">
        <f>IF(N179="nulová",J179,0)</f>
        <v>0</v>
      </c>
      <c r="BJ179" s="18" t="s">
        <v>22</v>
      </c>
      <c r="BK179" s="196">
        <f>ROUND(I179*H179,2)</f>
        <v>0</v>
      </c>
      <c r="BL179" s="18" t="s">
        <v>220</v>
      </c>
      <c r="BM179" s="18" t="s">
        <v>469</v>
      </c>
    </row>
    <row r="180" spans="2:65" s="1" customFormat="1" x14ac:dyDescent="0.3">
      <c r="B180" s="35"/>
      <c r="C180" s="57"/>
      <c r="D180" s="223" t="s">
        <v>222</v>
      </c>
      <c r="E180" s="57"/>
      <c r="F180" s="260" t="s">
        <v>1577</v>
      </c>
      <c r="G180" s="57"/>
      <c r="H180" s="57"/>
      <c r="I180" s="155"/>
      <c r="J180" s="57"/>
      <c r="K180" s="57"/>
      <c r="L180" s="55"/>
      <c r="M180" s="72"/>
      <c r="N180" s="36"/>
      <c r="O180" s="36"/>
      <c r="P180" s="36"/>
      <c r="Q180" s="36"/>
      <c r="R180" s="36"/>
      <c r="S180" s="36"/>
      <c r="T180" s="73"/>
      <c r="AT180" s="18" t="s">
        <v>222</v>
      </c>
      <c r="AU180" s="18" t="s">
        <v>81</v>
      </c>
    </row>
    <row r="181" spans="2:65" s="1" customFormat="1" ht="22.5" customHeight="1" x14ac:dyDescent="0.3">
      <c r="B181" s="35"/>
      <c r="C181" s="185" t="s">
        <v>341</v>
      </c>
      <c r="D181" s="185" t="s">
        <v>216</v>
      </c>
      <c r="E181" s="186" t="s">
        <v>1578</v>
      </c>
      <c r="F181" s="187" t="s">
        <v>1579</v>
      </c>
      <c r="G181" s="188" t="s">
        <v>236</v>
      </c>
      <c r="H181" s="189">
        <v>1</v>
      </c>
      <c r="I181" s="190"/>
      <c r="J181" s="191">
        <f>ROUND(I181*H181,2)</f>
        <v>0</v>
      </c>
      <c r="K181" s="187" t="s">
        <v>20</v>
      </c>
      <c r="L181" s="55"/>
      <c r="M181" s="192" t="s">
        <v>20</v>
      </c>
      <c r="N181" s="193" t="s">
        <v>44</v>
      </c>
      <c r="O181" s="36"/>
      <c r="P181" s="194">
        <f>O181*H181</f>
        <v>0</v>
      </c>
      <c r="Q181" s="194">
        <v>0</v>
      </c>
      <c r="R181" s="194">
        <f>Q181*H181</f>
        <v>0</v>
      </c>
      <c r="S181" s="194">
        <v>0</v>
      </c>
      <c r="T181" s="195">
        <f>S181*H181</f>
        <v>0</v>
      </c>
      <c r="AR181" s="18" t="s">
        <v>220</v>
      </c>
      <c r="AT181" s="18" t="s">
        <v>216</v>
      </c>
      <c r="AU181" s="18" t="s">
        <v>81</v>
      </c>
      <c r="AY181" s="18" t="s">
        <v>214</v>
      </c>
      <c r="BE181" s="196">
        <f>IF(N181="základní",J181,0)</f>
        <v>0</v>
      </c>
      <c r="BF181" s="196">
        <f>IF(N181="snížená",J181,0)</f>
        <v>0</v>
      </c>
      <c r="BG181" s="196">
        <f>IF(N181="zákl. přenesená",J181,0)</f>
        <v>0</v>
      </c>
      <c r="BH181" s="196">
        <f>IF(N181="sníž. přenesená",J181,0)</f>
        <v>0</v>
      </c>
      <c r="BI181" s="196">
        <f>IF(N181="nulová",J181,0)</f>
        <v>0</v>
      </c>
      <c r="BJ181" s="18" t="s">
        <v>22</v>
      </c>
      <c r="BK181" s="196">
        <f>ROUND(I181*H181,2)</f>
        <v>0</v>
      </c>
      <c r="BL181" s="18" t="s">
        <v>220</v>
      </c>
      <c r="BM181" s="18" t="s">
        <v>492</v>
      </c>
    </row>
    <row r="182" spans="2:65" s="1" customFormat="1" x14ac:dyDescent="0.3">
      <c r="B182" s="35"/>
      <c r="C182" s="57"/>
      <c r="D182" s="223" t="s">
        <v>222</v>
      </c>
      <c r="E182" s="57"/>
      <c r="F182" s="260" t="s">
        <v>1579</v>
      </c>
      <c r="G182" s="57"/>
      <c r="H182" s="57"/>
      <c r="I182" s="155"/>
      <c r="J182" s="57"/>
      <c r="K182" s="57"/>
      <c r="L182" s="55"/>
      <c r="M182" s="72"/>
      <c r="N182" s="36"/>
      <c r="O182" s="36"/>
      <c r="P182" s="36"/>
      <c r="Q182" s="36"/>
      <c r="R182" s="36"/>
      <c r="S182" s="36"/>
      <c r="T182" s="73"/>
      <c r="AT182" s="18" t="s">
        <v>222</v>
      </c>
      <c r="AU182" s="18" t="s">
        <v>81</v>
      </c>
    </row>
    <row r="183" spans="2:65" s="1" customFormat="1" ht="22.5" customHeight="1" x14ac:dyDescent="0.3">
      <c r="B183" s="35"/>
      <c r="C183" s="185" t="s">
        <v>350</v>
      </c>
      <c r="D183" s="185" t="s">
        <v>216</v>
      </c>
      <c r="E183" s="186" t="s">
        <v>1580</v>
      </c>
      <c r="F183" s="187" t="s">
        <v>1581</v>
      </c>
      <c r="G183" s="188" t="s">
        <v>1582</v>
      </c>
      <c r="H183" s="189">
        <v>2</v>
      </c>
      <c r="I183" s="190"/>
      <c r="J183" s="191">
        <f>ROUND(I183*H183,2)</f>
        <v>0</v>
      </c>
      <c r="K183" s="187" t="s">
        <v>20</v>
      </c>
      <c r="L183" s="55"/>
      <c r="M183" s="192" t="s">
        <v>20</v>
      </c>
      <c r="N183" s="193" t="s">
        <v>44</v>
      </c>
      <c r="O183" s="36"/>
      <c r="P183" s="194">
        <f>O183*H183</f>
        <v>0</v>
      </c>
      <c r="Q183" s="194">
        <v>0</v>
      </c>
      <c r="R183" s="194">
        <f>Q183*H183</f>
        <v>0</v>
      </c>
      <c r="S183" s="194">
        <v>0</v>
      </c>
      <c r="T183" s="195">
        <f>S183*H183</f>
        <v>0</v>
      </c>
      <c r="AR183" s="18" t="s">
        <v>220</v>
      </c>
      <c r="AT183" s="18" t="s">
        <v>216</v>
      </c>
      <c r="AU183" s="18" t="s">
        <v>81</v>
      </c>
      <c r="AY183" s="18" t="s">
        <v>214</v>
      </c>
      <c r="BE183" s="196">
        <f>IF(N183="základní",J183,0)</f>
        <v>0</v>
      </c>
      <c r="BF183" s="196">
        <f>IF(N183="snížená",J183,0)</f>
        <v>0</v>
      </c>
      <c r="BG183" s="196">
        <f>IF(N183="zákl. přenesená",J183,0)</f>
        <v>0</v>
      </c>
      <c r="BH183" s="196">
        <f>IF(N183="sníž. přenesená",J183,0)</f>
        <v>0</v>
      </c>
      <c r="BI183" s="196">
        <f>IF(N183="nulová",J183,0)</f>
        <v>0</v>
      </c>
      <c r="BJ183" s="18" t="s">
        <v>22</v>
      </c>
      <c r="BK183" s="196">
        <f>ROUND(I183*H183,2)</f>
        <v>0</v>
      </c>
      <c r="BL183" s="18" t="s">
        <v>220</v>
      </c>
      <c r="BM183" s="18" t="s">
        <v>504</v>
      </c>
    </row>
    <row r="184" spans="2:65" s="1" customFormat="1" x14ac:dyDescent="0.3">
      <c r="B184" s="35"/>
      <c r="C184" s="57"/>
      <c r="D184" s="223" t="s">
        <v>222</v>
      </c>
      <c r="E184" s="57"/>
      <c r="F184" s="260" t="s">
        <v>1581</v>
      </c>
      <c r="G184" s="57"/>
      <c r="H184" s="57"/>
      <c r="I184" s="155"/>
      <c r="J184" s="57"/>
      <c r="K184" s="57"/>
      <c r="L184" s="55"/>
      <c r="M184" s="72"/>
      <c r="N184" s="36"/>
      <c r="O184" s="36"/>
      <c r="P184" s="36"/>
      <c r="Q184" s="36"/>
      <c r="R184" s="36"/>
      <c r="S184" s="36"/>
      <c r="T184" s="73"/>
      <c r="AT184" s="18" t="s">
        <v>222</v>
      </c>
      <c r="AU184" s="18" t="s">
        <v>81</v>
      </c>
    </row>
    <row r="185" spans="2:65" s="1" customFormat="1" ht="22.5" customHeight="1" x14ac:dyDescent="0.3">
      <c r="B185" s="35"/>
      <c r="C185" s="249" t="s">
        <v>356</v>
      </c>
      <c r="D185" s="249" t="s">
        <v>413</v>
      </c>
      <c r="E185" s="250" t="s">
        <v>1583</v>
      </c>
      <c r="F185" s="251" t="s">
        <v>1584</v>
      </c>
      <c r="G185" s="252" t="s">
        <v>236</v>
      </c>
      <c r="H185" s="253">
        <v>2</v>
      </c>
      <c r="I185" s="254"/>
      <c r="J185" s="255">
        <f>ROUND(I185*H185,2)</f>
        <v>0</v>
      </c>
      <c r="K185" s="251" t="s">
        <v>20</v>
      </c>
      <c r="L185" s="256"/>
      <c r="M185" s="257" t="s">
        <v>20</v>
      </c>
      <c r="N185" s="258" t="s">
        <v>44</v>
      </c>
      <c r="O185" s="36"/>
      <c r="P185" s="194">
        <f>O185*H185</f>
        <v>0</v>
      </c>
      <c r="Q185" s="194">
        <v>0</v>
      </c>
      <c r="R185" s="194">
        <f>Q185*H185</f>
        <v>0</v>
      </c>
      <c r="S185" s="194">
        <v>0</v>
      </c>
      <c r="T185" s="195">
        <f>S185*H185</f>
        <v>0</v>
      </c>
      <c r="AR185" s="18" t="s">
        <v>262</v>
      </c>
      <c r="AT185" s="18" t="s">
        <v>413</v>
      </c>
      <c r="AU185" s="18" t="s">
        <v>81</v>
      </c>
      <c r="AY185" s="18" t="s">
        <v>214</v>
      </c>
      <c r="BE185" s="196">
        <f>IF(N185="základní",J185,0)</f>
        <v>0</v>
      </c>
      <c r="BF185" s="196">
        <f>IF(N185="snížená",J185,0)</f>
        <v>0</v>
      </c>
      <c r="BG185" s="196">
        <f>IF(N185="zákl. přenesená",J185,0)</f>
        <v>0</v>
      </c>
      <c r="BH185" s="196">
        <f>IF(N185="sníž. přenesená",J185,0)</f>
        <v>0</v>
      </c>
      <c r="BI185" s="196">
        <f>IF(N185="nulová",J185,0)</f>
        <v>0</v>
      </c>
      <c r="BJ185" s="18" t="s">
        <v>22</v>
      </c>
      <c r="BK185" s="196">
        <f>ROUND(I185*H185,2)</f>
        <v>0</v>
      </c>
      <c r="BL185" s="18" t="s">
        <v>220</v>
      </c>
      <c r="BM185" s="18" t="s">
        <v>516</v>
      </c>
    </row>
    <row r="186" spans="2:65" s="1" customFormat="1" x14ac:dyDescent="0.3">
      <c r="B186" s="35"/>
      <c r="C186" s="57"/>
      <c r="D186" s="197" t="s">
        <v>222</v>
      </c>
      <c r="E186" s="57"/>
      <c r="F186" s="198" t="s">
        <v>1584</v>
      </c>
      <c r="G186" s="57"/>
      <c r="H186" s="57"/>
      <c r="I186" s="155"/>
      <c r="J186" s="57"/>
      <c r="K186" s="57"/>
      <c r="L186" s="55"/>
      <c r="M186" s="72"/>
      <c r="N186" s="36"/>
      <c r="O186" s="36"/>
      <c r="P186" s="36"/>
      <c r="Q186" s="36"/>
      <c r="R186" s="36"/>
      <c r="S186" s="36"/>
      <c r="T186" s="73"/>
      <c r="AT186" s="18" t="s">
        <v>222</v>
      </c>
      <c r="AU186" s="18" t="s">
        <v>81</v>
      </c>
    </row>
    <row r="187" spans="2:65" s="1" customFormat="1" ht="24" x14ac:dyDescent="0.3">
      <c r="B187" s="35"/>
      <c r="C187" s="57"/>
      <c r="D187" s="223" t="s">
        <v>509</v>
      </c>
      <c r="E187" s="57"/>
      <c r="F187" s="268" t="s">
        <v>1585</v>
      </c>
      <c r="G187" s="57"/>
      <c r="H187" s="57"/>
      <c r="I187" s="155"/>
      <c r="J187" s="57"/>
      <c r="K187" s="57"/>
      <c r="L187" s="55"/>
      <c r="M187" s="72"/>
      <c r="N187" s="36"/>
      <c r="O187" s="36"/>
      <c r="P187" s="36"/>
      <c r="Q187" s="36"/>
      <c r="R187" s="36"/>
      <c r="S187" s="36"/>
      <c r="T187" s="73"/>
      <c r="AT187" s="18" t="s">
        <v>509</v>
      </c>
      <c r="AU187" s="18" t="s">
        <v>81</v>
      </c>
    </row>
    <row r="188" spans="2:65" s="1" customFormat="1" ht="22.5" customHeight="1" x14ac:dyDescent="0.3">
      <c r="B188" s="35"/>
      <c r="C188" s="185" t="s">
        <v>363</v>
      </c>
      <c r="D188" s="185" t="s">
        <v>216</v>
      </c>
      <c r="E188" s="186" t="s">
        <v>1586</v>
      </c>
      <c r="F188" s="187" t="s">
        <v>1587</v>
      </c>
      <c r="G188" s="188" t="s">
        <v>236</v>
      </c>
      <c r="H188" s="189">
        <v>1</v>
      </c>
      <c r="I188" s="190"/>
      <c r="J188" s="191">
        <f>ROUND(I188*H188,2)</f>
        <v>0</v>
      </c>
      <c r="K188" s="187" t="s">
        <v>20</v>
      </c>
      <c r="L188" s="55"/>
      <c r="M188" s="192" t="s">
        <v>20</v>
      </c>
      <c r="N188" s="193" t="s">
        <v>44</v>
      </c>
      <c r="O188" s="36"/>
      <c r="P188" s="194">
        <f>O188*H188</f>
        <v>0</v>
      </c>
      <c r="Q188" s="194">
        <v>0</v>
      </c>
      <c r="R188" s="194">
        <f>Q188*H188</f>
        <v>0</v>
      </c>
      <c r="S188" s="194">
        <v>0</v>
      </c>
      <c r="T188" s="195">
        <f>S188*H188</f>
        <v>0</v>
      </c>
      <c r="AR188" s="18" t="s">
        <v>220</v>
      </c>
      <c r="AT188" s="18" t="s">
        <v>216</v>
      </c>
      <c r="AU188" s="18" t="s">
        <v>81</v>
      </c>
      <c r="AY188" s="18" t="s">
        <v>214</v>
      </c>
      <c r="BE188" s="196">
        <f>IF(N188="základní",J188,0)</f>
        <v>0</v>
      </c>
      <c r="BF188" s="196">
        <f>IF(N188="snížená",J188,0)</f>
        <v>0</v>
      </c>
      <c r="BG188" s="196">
        <f>IF(N188="zákl. přenesená",J188,0)</f>
        <v>0</v>
      </c>
      <c r="BH188" s="196">
        <f>IF(N188="sníž. přenesená",J188,0)</f>
        <v>0</v>
      </c>
      <c r="BI188" s="196">
        <f>IF(N188="nulová",J188,0)</f>
        <v>0</v>
      </c>
      <c r="BJ188" s="18" t="s">
        <v>22</v>
      </c>
      <c r="BK188" s="196">
        <f>ROUND(I188*H188,2)</f>
        <v>0</v>
      </c>
      <c r="BL188" s="18" t="s">
        <v>220</v>
      </c>
      <c r="BM188" s="18" t="s">
        <v>527</v>
      </c>
    </row>
    <row r="189" spans="2:65" s="1" customFormat="1" x14ac:dyDescent="0.3">
      <c r="B189" s="35"/>
      <c r="C189" s="57"/>
      <c r="D189" s="223" t="s">
        <v>222</v>
      </c>
      <c r="E189" s="57"/>
      <c r="F189" s="260" t="s">
        <v>1587</v>
      </c>
      <c r="G189" s="57"/>
      <c r="H189" s="57"/>
      <c r="I189" s="155"/>
      <c r="J189" s="57"/>
      <c r="K189" s="57"/>
      <c r="L189" s="55"/>
      <c r="M189" s="72"/>
      <c r="N189" s="36"/>
      <c r="O189" s="36"/>
      <c r="P189" s="36"/>
      <c r="Q189" s="36"/>
      <c r="R189" s="36"/>
      <c r="S189" s="36"/>
      <c r="T189" s="73"/>
      <c r="AT189" s="18" t="s">
        <v>222</v>
      </c>
      <c r="AU189" s="18" t="s">
        <v>81</v>
      </c>
    </row>
    <row r="190" spans="2:65" s="1" customFormat="1" ht="22.5" customHeight="1" x14ac:dyDescent="0.3">
      <c r="B190" s="35"/>
      <c r="C190" s="185" t="s">
        <v>369</v>
      </c>
      <c r="D190" s="185" t="s">
        <v>216</v>
      </c>
      <c r="E190" s="186" t="s">
        <v>1588</v>
      </c>
      <c r="F190" s="187" t="s">
        <v>1589</v>
      </c>
      <c r="G190" s="188" t="s">
        <v>236</v>
      </c>
      <c r="H190" s="189">
        <v>1</v>
      </c>
      <c r="I190" s="190"/>
      <c r="J190" s="191">
        <f>ROUND(I190*H190,2)</f>
        <v>0</v>
      </c>
      <c r="K190" s="187" t="s">
        <v>20</v>
      </c>
      <c r="L190" s="55"/>
      <c r="M190" s="192" t="s">
        <v>20</v>
      </c>
      <c r="N190" s="193" t="s">
        <v>44</v>
      </c>
      <c r="O190" s="36"/>
      <c r="P190" s="194">
        <f>O190*H190</f>
        <v>0</v>
      </c>
      <c r="Q190" s="194">
        <v>0</v>
      </c>
      <c r="R190" s="194">
        <f>Q190*H190</f>
        <v>0</v>
      </c>
      <c r="S190" s="194">
        <v>0</v>
      </c>
      <c r="T190" s="195">
        <f>S190*H190</f>
        <v>0</v>
      </c>
      <c r="AR190" s="18" t="s">
        <v>220</v>
      </c>
      <c r="AT190" s="18" t="s">
        <v>216</v>
      </c>
      <c r="AU190" s="18" t="s">
        <v>81</v>
      </c>
      <c r="AY190" s="18" t="s">
        <v>214</v>
      </c>
      <c r="BE190" s="196">
        <f>IF(N190="základní",J190,0)</f>
        <v>0</v>
      </c>
      <c r="BF190" s="196">
        <f>IF(N190="snížená",J190,0)</f>
        <v>0</v>
      </c>
      <c r="BG190" s="196">
        <f>IF(N190="zákl. přenesená",J190,0)</f>
        <v>0</v>
      </c>
      <c r="BH190" s="196">
        <f>IF(N190="sníž. přenesená",J190,0)</f>
        <v>0</v>
      </c>
      <c r="BI190" s="196">
        <f>IF(N190="nulová",J190,0)</f>
        <v>0</v>
      </c>
      <c r="BJ190" s="18" t="s">
        <v>22</v>
      </c>
      <c r="BK190" s="196">
        <f>ROUND(I190*H190,2)</f>
        <v>0</v>
      </c>
      <c r="BL190" s="18" t="s">
        <v>220</v>
      </c>
      <c r="BM190" s="18" t="s">
        <v>543</v>
      </c>
    </row>
    <row r="191" spans="2:65" s="1" customFormat="1" x14ac:dyDescent="0.3">
      <c r="B191" s="35"/>
      <c r="C191" s="57"/>
      <c r="D191" s="223" t="s">
        <v>222</v>
      </c>
      <c r="E191" s="57"/>
      <c r="F191" s="260" t="s">
        <v>1589</v>
      </c>
      <c r="G191" s="57"/>
      <c r="H191" s="57"/>
      <c r="I191" s="155"/>
      <c r="J191" s="57"/>
      <c r="K191" s="57"/>
      <c r="L191" s="55"/>
      <c r="M191" s="72"/>
      <c r="N191" s="36"/>
      <c r="O191" s="36"/>
      <c r="P191" s="36"/>
      <c r="Q191" s="36"/>
      <c r="R191" s="36"/>
      <c r="S191" s="36"/>
      <c r="T191" s="73"/>
      <c r="AT191" s="18" t="s">
        <v>222</v>
      </c>
      <c r="AU191" s="18" t="s">
        <v>81</v>
      </c>
    </row>
    <row r="192" spans="2:65" s="1" customFormat="1" ht="22.5" customHeight="1" x14ac:dyDescent="0.3">
      <c r="B192" s="35"/>
      <c r="C192" s="185" t="s">
        <v>376</v>
      </c>
      <c r="D192" s="185" t="s">
        <v>216</v>
      </c>
      <c r="E192" s="186" t="s">
        <v>1590</v>
      </c>
      <c r="F192" s="187" t="s">
        <v>1591</v>
      </c>
      <c r="G192" s="188" t="s">
        <v>236</v>
      </c>
      <c r="H192" s="189">
        <v>2</v>
      </c>
      <c r="I192" s="190"/>
      <c r="J192" s="191">
        <f>ROUND(I192*H192,2)</f>
        <v>0</v>
      </c>
      <c r="K192" s="187" t="s">
        <v>20</v>
      </c>
      <c r="L192" s="55"/>
      <c r="M192" s="192" t="s">
        <v>20</v>
      </c>
      <c r="N192" s="193" t="s">
        <v>44</v>
      </c>
      <c r="O192" s="36"/>
      <c r="P192" s="194">
        <f>O192*H192</f>
        <v>0</v>
      </c>
      <c r="Q192" s="194">
        <v>0</v>
      </c>
      <c r="R192" s="194">
        <f>Q192*H192</f>
        <v>0</v>
      </c>
      <c r="S192" s="194">
        <v>0</v>
      </c>
      <c r="T192" s="195">
        <f>S192*H192</f>
        <v>0</v>
      </c>
      <c r="AR192" s="18" t="s">
        <v>220</v>
      </c>
      <c r="AT192" s="18" t="s">
        <v>216</v>
      </c>
      <c r="AU192" s="18" t="s">
        <v>81</v>
      </c>
      <c r="AY192" s="18" t="s">
        <v>214</v>
      </c>
      <c r="BE192" s="196">
        <f>IF(N192="základní",J192,0)</f>
        <v>0</v>
      </c>
      <c r="BF192" s="196">
        <f>IF(N192="snížená",J192,0)</f>
        <v>0</v>
      </c>
      <c r="BG192" s="196">
        <f>IF(N192="zákl. přenesená",J192,0)</f>
        <v>0</v>
      </c>
      <c r="BH192" s="196">
        <f>IF(N192="sníž. přenesená",J192,0)</f>
        <v>0</v>
      </c>
      <c r="BI192" s="196">
        <f>IF(N192="nulová",J192,0)</f>
        <v>0</v>
      </c>
      <c r="BJ192" s="18" t="s">
        <v>22</v>
      </c>
      <c r="BK192" s="196">
        <f>ROUND(I192*H192,2)</f>
        <v>0</v>
      </c>
      <c r="BL192" s="18" t="s">
        <v>220</v>
      </c>
      <c r="BM192" s="18" t="s">
        <v>559</v>
      </c>
    </row>
    <row r="193" spans="2:65" s="1" customFormat="1" x14ac:dyDescent="0.3">
      <c r="B193" s="35"/>
      <c r="C193" s="57"/>
      <c r="D193" s="197" t="s">
        <v>222</v>
      </c>
      <c r="E193" s="57"/>
      <c r="F193" s="198" t="s">
        <v>1591</v>
      </c>
      <c r="G193" s="57"/>
      <c r="H193" s="57"/>
      <c r="I193" s="155"/>
      <c r="J193" s="57"/>
      <c r="K193" s="57"/>
      <c r="L193" s="55"/>
      <c r="M193" s="72"/>
      <c r="N193" s="36"/>
      <c r="O193" s="36"/>
      <c r="P193" s="36"/>
      <c r="Q193" s="36"/>
      <c r="R193" s="36"/>
      <c r="S193" s="36"/>
      <c r="T193" s="73"/>
      <c r="AT193" s="18" t="s">
        <v>222</v>
      </c>
      <c r="AU193" s="18" t="s">
        <v>81</v>
      </c>
    </row>
    <row r="194" spans="2:65" s="12" customFormat="1" x14ac:dyDescent="0.3">
      <c r="B194" s="210"/>
      <c r="C194" s="211"/>
      <c r="D194" s="197" t="s">
        <v>224</v>
      </c>
      <c r="E194" s="212" t="s">
        <v>20</v>
      </c>
      <c r="F194" s="213" t="s">
        <v>81</v>
      </c>
      <c r="G194" s="211"/>
      <c r="H194" s="214">
        <v>2</v>
      </c>
      <c r="I194" s="215"/>
      <c r="J194" s="211"/>
      <c r="K194" s="211"/>
      <c r="L194" s="216"/>
      <c r="M194" s="217"/>
      <c r="N194" s="218"/>
      <c r="O194" s="218"/>
      <c r="P194" s="218"/>
      <c r="Q194" s="218"/>
      <c r="R194" s="218"/>
      <c r="S194" s="218"/>
      <c r="T194" s="219"/>
      <c r="AT194" s="220" t="s">
        <v>224</v>
      </c>
      <c r="AU194" s="220" t="s">
        <v>81</v>
      </c>
      <c r="AV194" s="12" t="s">
        <v>81</v>
      </c>
      <c r="AW194" s="12" t="s">
        <v>37</v>
      </c>
      <c r="AX194" s="12" t="s">
        <v>73</v>
      </c>
      <c r="AY194" s="220" t="s">
        <v>214</v>
      </c>
    </row>
    <row r="195" spans="2:65" s="11" customFormat="1" x14ac:dyDescent="0.3">
      <c r="B195" s="199"/>
      <c r="C195" s="200"/>
      <c r="D195" s="197" t="s">
        <v>224</v>
      </c>
      <c r="E195" s="201" t="s">
        <v>20</v>
      </c>
      <c r="F195" s="202" t="s">
        <v>1559</v>
      </c>
      <c r="G195" s="200"/>
      <c r="H195" s="203" t="s">
        <v>20</v>
      </c>
      <c r="I195" s="204"/>
      <c r="J195" s="200"/>
      <c r="K195" s="200"/>
      <c r="L195" s="205"/>
      <c r="M195" s="206"/>
      <c r="N195" s="207"/>
      <c r="O195" s="207"/>
      <c r="P195" s="207"/>
      <c r="Q195" s="207"/>
      <c r="R195" s="207"/>
      <c r="S195" s="207"/>
      <c r="T195" s="208"/>
      <c r="AT195" s="209" t="s">
        <v>224</v>
      </c>
      <c r="AU195" s="209" t="s">
        <v>81</v>
      </c>
      <c r="AV195" s="11" t="s">
        <v>22</v>
      </c>
      <c r="AW195" s="11" t="s">
        <v>37</v>
      </c>
      <c r="AX195" s="11" t="s">
        <v>73</v>
      </c>
      <c r="AY195" s="209" t="s">
        <v>214</v>
      </c>
    </row>
    <row r="196" spans="2:65" s="13" customFormat="1" x14ac:dyDescent="0.3">
      <c r="B196" s="221"/>
      <c r="C196" s="222"/>
      <c r="D196" s="223" t="s">
        <v>224</v>
      </c>
      <c r="E196" s="224" t="s">
        <v>20</v>
      </c>
      <c r="F196" s="225" t="s">
        <v>228</v>
      </c>
      <c r="G196" s="222"/>
      <c r="H196" s="226">
        <v>2</v>
      </c>
      <c r="I196" s="227"/>
      <c r="J196" s="222"/>
      <c r="K196" s="222"/>
      <c r="L196" s="228"/>
      <c r="M196" s="229"/>
      <c r="N196" s="230"/>
      <c r="O196" s="230"/>
      <c r="P196" s="230"/>
      <c r="Q196" s="230"/>
      <c r="R196" s="230"/>
      <c r="S196" s="230"/>
      <c r="T196" s="231"/>
      <c r="AT196" s="232" t="s">
        <v>224</v>
      </c>
      <c r="AU196" s="232" t="s">
        <v>81</v>
      </c>
      <c r="AV196" s="13" t="s">
        <v>220</v>
      </c>
      <c r="AW196" s="13" t="s">
        <v>37</v>
      </c>
      <c r="AX196" s="13" t="s">
        <v>22</v>
      </c>
      <c r="AY196" s="232" t="s">
        <v>214</v>
      </c>
    </row>
    <row r="197" spans="2:65" s="1" customFormat="1" ht="22.5" customHeight="1" x14ac:dyDescent="0.3">
      <c r="B197" s="35"/>
      <c r="C197" s="185" t="s">
        <v>384</v>
      </c>
      <c r="D197" s="185" t="s">
        <v>216</v>
      </c>
      <c r="E197" s="186" t="s">
        <v>1592</v>
      </c>
      <c r="F197" s="187" t="s">
        <v>1593</v>
      </c>
      <c r="G197" s="188" t="s">
        <v>236</v>
      </c>
      <c r="H197" s="189">
        <v>1</v>
      </c>
      <c r="I197" s="190"/>
      <c r="J197" s="191">
        <f>ROUND(I197*H197,2)</f>
        <v>0</v>
      </c>
      <c r="K197" s="187" t="s">
        <v>20</v>
      </c>
      <c r="L197" s="55"/>
      <c r="M197" s="192" t="s">
        <v>20</v>
      </c>
      <c r="N197" s="193" t="s">
        <v>44</v>
      </c>
      <c r="O197" s="36"/>
      <c r="P197" s="194">
        <f>O197*H197</f>
        <v>0</v>
      </c>
      <c r="Q197" s="194">
        <v>0</v>
      </c>
      <c r="R197" s="194">
        <f>Q197*H197</f>
        <v>0</v>
      </c>
      <c r="S197" s="194">
        <v>0</v>
      </c>
      <c r="T197" s="195">
        <f>S197*H197</f>
        <v>0</v>
      </c>
      <c r="AR197" s="18" t="s">
        <v>220</v>
      </c>
      <c r="AT197" s="18" t="s">
        <v>216</v>
      </c>
      <c r="AU197" s="18" t="s">
        <v>81</v>
      </c>
      <c r="AY197" s="18" t="s">
        <v>214</v>
      </c>
      <c r="BE197" s="196">
        <f>IF(N197="základní",J197,0)</f>
        <v>0</v>
      </c>
      <c r="BF197" s="196">
        <f>IF(N197="snížená",J197,0)</f>
        <v>0</v>
      </c>
      <c r="BG197" s="196">
        <f>IF(N197="zákl. přenesená",J197,0)</f>
        <v>0</v>
      </c>
      <c r="BH197" s="196">
        <f>IF(N197="sníž. přenesená",J197,0)</f>
        <v>0</v>
      </c>
      <c r="BI197" s="196">
        <f>IF(N197="nulová",J197,0)</f>
        <v>0</v>
      </c>
      <c r="BJ197" s="18" t="s">
        <v>22</v>
      </c>
      <c r="BK197" s="196">
        <f>ROUND(I197*H197,2)</f>
        <v>0</v>
      </c>
      <c r="BL197" s="18" t="s">
        <v>220</v>
      </c>
      <c r="BM197" s="18" t="s">
        <v>570</v>
      </c>
    </row>
    <row r="198" spans="2:65" s="1" customFormat="1" x14ac:dyDescent="0.3">
      <c r="B198" s="35"/>
      <c r="C198" s="57"/>
      <c r="D198" s="197" t="s">
        <v>222</v>
      </c>
      <c r="E198" s="57"/>
      <c r="F198" s="198" t="s">
        <v>1593</v>
      </c>
      <c r="G198" s="57"/>
      <c r="H198" s="57"/>
      <c r="I198" s="155"/>
      <c r="J198" s="57"/>
      <c r="K198" s="57"/>
      <c r="L198" s="55"/>
      <c r="M198" s="72"/>
      <c r="N198" s="36"/>
      <c r="O198" s="36"/>
      <c r="P198" s="36"/>
      <c r="Q198" s="36"/>
      <c r="R198" s="36"/>
      <c r="S198" s="36"/>
      <c r="T198" s="73"/>
      <c r="AT198" s="18" t="s">
        <v>222</v>
      </c>
      <c r="AU198" s="18" t="s">
        <v>81</v>
      </c>
    </row>
    <row r="199" spans="2:65" s="12" customFormat="1" x14ac:dyDescent="0.3">
      <c r="B199" s="210"/>
      <c r="C199" s="211"/>
      <c r="D199" s="197" t="s">
        <v>224</v>
      </c>
      <c r="E199" s="212" t="s">
        <v>20</v>
      </c>
      <c r="F199" s="213" t="s">
        <v>22</v>
      </c>
      <c r="G199" s="211"/>
      <c r="H199" s="214">
        <v>1</v>
      </c>
      <c r="I199" s="215"/>
      <c r="J199" s="211"/>
      <c r="K199" s="211"/>
      <c r="L199" s="216"/>
      <c r="M199" s="217"/>
      <c r="N199" s="218"/>
      <c r="O199" s="218"/>
      <c r="P199" s="218"/>
      <c r="Q199" s="218"/>
      <c r="R199" s="218"/>
      <c r="S199" s="218"/>
      <c r="T199" s="219"/>
      <c r="AT199" s="220" t="s">
        <v>224</v>
      </c>
      <c r="AU199" s="220" t="s">
        <v>81</v>
      </c>
      <c r="AV199" s="12" t="s">
        <v>81</v>
      </c>
      <c r="AW199" s="12" t="s">
        <v>37</v>
      </c>
      <c r="AX199" s="12" t="s">
        <v>73</v>
      </c>
      <c r="AY199" s="220" t="s">
        <v>214</v>
      </c>
    </row>
    <row r="200" spans="2:65" s="11" customFormat="1" x14ac:dyDescent="0.3">
      <c r="B200" s="199"/>
      <c r="C200" s="200"/>
      <c r="D200" s="197" t="s">
        <v>224</v>
      </c>
      <c r="E200" s="201" t="s">
        <v>20</v>
      </c>
      <c r="F200" s="202" t="s">
        <v>1559</v>
      </c>
      <c r="G200" s="200"/>
      <c r="H200" s="203" t="s">
        <v>20</v>
      </c>
      <c r="I200" s="204"/>
      <c r="J200" s="200"/>
      <c r="K200" s="200"/>
      <c r="L200" s="205"/>
      <c r="M200" s="206"/>
      <c r="N200" s="207"/>
      <c r="O200" s="207"/>
      <c r="P200" s="207"/>
      <c r="Q200" s="207"/>
      <c r="R200" s="207"/>
      <c r="S200" s="207"/>
      <c r="T200" s="208"/>
      <c r="AT200" s="209" t="s">
        <v>224</v>
      </c>
      <c r="AU200" s="209" t="s">
        <v>81</v>
      </c>
      <c r="AV200" s="11" t="s">
        <v>22</v>
      </c>
      <c r="AW200" s="11" t="s">
        <v>37</v>
      </c>
      <c r="AX200" s="11" t="s">
        <v>73</v>
      </c>
      <c r="AY200" s="209" t="s">
        <v>214</v>
      </c>
    </row>
    <row r="201" spans="2:65" s="13" customFormat="1" x14ac:dyDescent="0.3">
      <c r="B201" s="221"/>
      <c r="C201" s="222"/>
      <c r="D201" s="223" t="s">
        <v>224</v>
      </c>
      <c r="E201" s="224" t="s">
        <v>20</v>
      </c>
      <c r="F201" s="225" t="s">
        <v>228</v>
      </c>
      <c r="G201" s="222"/>
      <c r="H201" s="226">
        <v>1</v>
      </c>
      <c r="I201" s="227"/>
      <c r="J201" s="222"/>
      <c r="K201" s="222"/>
      <c r="L201" s="228"/>
      <c r="M201" s="229"/>
      <c r="N201" s="230"/>
      <c r="O201" s="230"/>
      <c r="P201" s="230"/>
      <c r="Q201" s="230"/>
      <c r="R201" s="230"/>
      <c r="S201" s="230"/>
      <c r="T201" s="231"/>
      <c r="AT201" s="232" t="s">
        <v>224</v>
      </c>
      <c r="AU201" s="232" t="s">
        <v>81</v>
      </c>
      <c r="AV201" s="13" t="s">
        <v>220</v>
      </c>
      <c r="AW201" s="13" t="s">
        <v>37</v>
      </c>
      <c r="AX201" s="13" t="s">
        <v>22</v>
      </c>
      <c r="AY201" s="232" t="s">
        <v>214</v>
      </c>
    </row>
    <row r="202" spans="2:65" s="1" customFormat="1" ht="22.5" customHeight="1" x14ac:dyDescent="0.3">
      <c r="B202" s="35"/>
      <c r="C202" s="185" t="s">
        <v>390</v>
      </c>
      <c r="D202" s="185" t="s">
        <v>216</v>
      </c>
      <c r="E202" s="186" t="s">
        <v>1594</v>
      </c>
      <c r="F202" s="187" t="s">
        <v>1595</v>
      </c>
      <c r="G202" s="188" t="s">
        <v>236</v>
      </c>
      <c r="H202" s="189">
        <v>1</v>
      </c>
      <c r="I202" s="190"/>
      <c r="J202" s="191">
        <f>ROUND(I202*H202,2)</f>
        <v>0</v>
      </c>
      <c r="K202" s="187" t="s">
        <v>20</v>
      </c>
      <c r="L202" s="55"/>
      <c r="M202" s="192" t="s">
        <v>20</v>
      </c>
      <c r="N202" s="193" t="s">
        <v>44</v>
      </c>
      <c r="O202" s="36"/>
      <c r="P202" s="194">
        <f>O202*H202</f>
        <v>0</v>
      </c>
      <c r="Q202" s="194">
        <v>0</v>
      </c>
      <c r="R202" s="194">
        <f>Q202*H202</f>
        <v>0</v>
      </c>
      <c r="S202" s="194">
        <v>0</v>
      </c>
      <c r="T202" s="195">
        <f>S202*H202</f>
        <v>0</v>
      </c>
      <c r="AR202" s="18" t="s">
        <v>220</v>
      </c>
      <c r="AT202" s="18" t="s">
        <v>216</v>
      </c>
      <c r="AU202" s="18" t="s">
        <v>81</v>
      </c>
      <c r="AY202" s="18" t="s">
        <v>214</v>
      </c>
      <c r="BE202" s="196">
        <f>IF(N202="základní",J202,0)</f>
        <v>0</v>
      </c>
      <c r="BF202" s="196">
        <f>IF(N202="snížená",J202,0)</f>
        <v>0</v>
      </c>
      <c r="BG202" s="196">
        <f>IF(N202="zákl. přenesená",J202,0)</f>
        <v>0</v>
      </c>
      <c r="BH202" s="196">
        <f>IF(N202="sníž. přenesená",J202,0)</f>
        <v>0</v>
      </c>
      <c r="BI202" s="196">
        <f>IF(N202="nulová",J202,0)</f>
        <v>0</v>
      </c>
      <c r="BJ202" s="18" t="s">
        <v>22</v>
      </c>
      <c r="BK202" s="196">
        <f>ROUND(I202*H202,2)</f>
        <v>0</v>
      </c>
      <c r="BL202" s="18" t="s">
        <v>220</v>
      </c>
      <c r="BM202" s="18" t="s">
        <v>584</v>
      </c>
    </row>
    <row r="203" spans="2:65" s="1" customFormat="1" x14ac:dyDescent="0.3">
      <c r="B203" s="35"/>
      <c r="C203" s="57"/>
      <c r="D203" s="223" t="s">
        <v>222</v>
      </c>
      <c r="E203" s="57"/>
      <c r="F203" s="260" t="s">
        <v>1595</v>
      </c>
      <c r="G203" s="57"/>
      <c r="H203" s="57"/>
      <c r="I203" s="155"/>
      <c r="J203" s="57"/>
      <c r="K203" s="57"/>
      <c r="L203" s="55"/>
      <c r="M203" s="72"/>
      <c r="N203" s="36"/>
      <c r="O203" s="36"/>
      <c r="P203" s="36"/>
      <c r="Q203" s="36"/>
      <c r="R203" s="36"/>
      <c r="S203" s="36"/>
      <c r="T203" s="73"/>
      <c r="AT203" s="18" t="s">
        <v>222</v>
      </c>
      <c r="AU203" s="18" t="s">
        <v>81</v>
      </c>
    </row>
    <row r="204" spans="2:65" s="1" customFormat="1" ht="31.5" customHeight="1" x14ac:dyDescent="0.3">
      <c r="B204" s="35"/>
      <c r="C204" s="185" t="s">
        <v>397</v>
      </c>
      <c r="D204" s="185" t="s">
        <v>216</v>
      </c>
      <c r="E204" s="186" t="s">
        <v>1596</v>
      </c>
      <c r="F204" s="187" t="s">
        <v>1597</v>
      </c>
      <c r="G204" s="188" t="s">
        <v>1582</v>
      </c>
      <c r="H204" s="189">
        <v>1</v>
      </c>
      <c r="I204" s="190"/>
      <c r="J204" s="191">
        <f>ROUND(I204*H204,2)</f>
        <v>0</v>
      </c>
      <c r="K204" s="187" t="s">
        <v>20</v>
      </c>
      <c r="L204" s="55"/>
      <c r="M204" s="192" t="s">
        <v>20</v>
      </c>
      <c r="N204" s="193" t="s">
        <v>44</v>
      </c>
      <c r="O204" s="36"/>
      <c r="P204" s="194">
        <f>O204*H204</f>
        <v>0</v>
      </c>
      <c r="Q204" s="194">
        <v>0</v>
      </c>
      <c r="R204" s="194">
        <f>Q204*H204</f>
        <v>0</v>
      </c>
      <c r="S204" s="194">
        <v>0</v>
      </c>
      <c r="T204" s="195">
        <f>S204*H204</f>
        <v>0</v>
      </c>
      <c r="AR204" s="18" t="s">
        <v>220</v>
      </c>
      <c r="AT204" s="18" t="s">
        <v>216</v>
      </c>
      <c r="AU204" s="18" t="s">
        <v>81</v>
      </c>
      <c r="AY204" s="18" t="s">
        <v>214</v>
      </c>
      <c r="BE204" s="196">
        <f>IF(N204="základní",J204,0)</f>
        <v>0</v>
      </c>
      <c r="BF204" s="196">
        <f>IF(N204="snížená",J204,0)</f>
        <v>0</v>
      </c>
      <c r="BG204" s="196">
        <f>IF(N204="zákl. přenesená",J204,0)</f>
        <v>0</v>
      </c>
      <c r="BH204" s="196">
        <f>IF(N204="sníž. přenesená",J204,0)</f>
        <v>0</v>
      </c>
      <c r="BI204" s="196">
        <f>IF(N204="nulová",J204,0)</f>
        <v>0</v>
      </c>
      <c r="BJ204" s="18" t="s">
        <v>22</v>
      </c>
      <c r="BK204" s="196">
        <f>ROUND(I204*H204,2)</f>
        <v>0</v>
      </c>
      <c r="BL204" s="18" t="s">
        <v>220</v>
      </c>
      <c r="BM204" s="18" t="s">
        <v>593</v>
      </c>
    </row>
    <row r="205" spans="2:65" s="1" customFormat="1" ht="24" x14ac:dyDescent="0.3">
      <c r="B205" s="35"/>
      <c r="C205" s="57"/>
      <c r="D205" s="197" t="s">
        <v>222</v>
      </c>
      <c r="E205" s="57"/>
      <c r="F205" s="198" t="s">
        <v>1597</v>
      </c>
      <c r="G205" s="57"/>
      <c r="H205" s="57"/>
      <c r="I205" s="155"/>
      <c r="J205" s="57"/>
      <c r="K205" s="57"/>
      <c r="L205" s="55"/>
      <c r="M205" s="72"/>
      <c r="N205" s="36"/>
      <c r="O205" s="36"/>
      <c r="P205" s="36"/>
      <c r="Q205" s="36"/>
      <c r="R205" s="36"/>
      <c r="S205" s="36"/>
      <c r="T205" s="73"/>
      <c r="AT205" s="18" t="s">
        <v>222</v>
      </c>
      <c r="AU205" s="18" t="s">
        <v>81</v>
      </c>
    </row>
    <row r="206" spans="2:65" s="12" customFormat="1" x14ac:dyDescent="0.3">
      <c r="B206" s="210"/>
      <c r="C206" s="211"/>
      <c r="D206" s="197" t="s">
        <v>224</v>
      </c>
      <c r="E206" s="212" t="s">
        <v>20</v>
      </c>
      <c r="F206" s="213" t="s">
        <v>22</v>
      </c>
      <c r="G206" s="211"/>
      <c r="H206" s="214">
        <v>1</v>
      </c>
      <c r="I206" s="215"/>
      <c r="J206" s="211"/>
      <c r="K206" s="211"/>
      <c r="L206" s="216"/>
      <c r="M206" s="217"/>
      <c r="N206" s="218"/>
      <c r="O206" s="218"/>
      <c r="P206" s="218"/>
      <c r="Q206" s="218"/>
      <c r="R206" s="218"/>
      <c r="S206" s="218"/>
      <c r="T206" s="219"/>
      <c r="AT206" s="220" t="s">
        <v>224</v>
      </c>
      <c r="AU206" s="220" t="s">
        <v>81</v>
      </c>
      <c r="AV206" s="12" t="s">
        <v>81</v>
      </c>
      <c r="AW206" s="12" t="s">
        <v>37</v>
      </c>
      <c r="AX206" s="12" t="s">
        <v>73</v>
      </c>
      <c r="AY206" s="220" t="s">
        <v>214</v>
      </c>
    </row>
    <row r="207" spans="2:65" s="11" customFormat="1" x14ac:dyDescent="0.3">
      <c r="B207" s="199"/>
      <c r="C207" s="200"/>
      <c r="D207" s="197" t="s">
        <v>224</v>
      </c>
      <c r="E207" s="201" t="s">
        <v>20</v>
      </c>
      <c r="F207" s="202" t="s">
        <v>1598</v>
      </c>
      <c r="G207" s="200"/>
      <c r="H207" s="203" t="s">
        <v>20</v>
      </c>
      <c r="I207" s="204"/>
      <c r="J207" s="200"/>
      <c r="K207" s="200"/>
      <c r="L207" s="205"/>
      <c r="M207" s="206"/>
      <c r="N207" s="207"/>
      <c r="O207" s="207"/>
      <c r="P207" s="207"/>
      <c r="Q207" s="207"/>
      <c r="R207" s="207"/>
      <c r="S207" s="207"/>
      <c r="T207" s="208"/>
      <c r="AT207" s="209" t="s">
        <v>224</v>
      </c>
      <c r="AU207" s="209" t="s">
        <v>81</v>
      </c>
      <c r="AV207" s="11" t="s">
        <v>22</v>
      </c>
      <c r="AW207" s="11" t="s">
        <v>37</v>
      </c>
      <c r="AX207" s="11" t="s">
        <v>73</v>
      </c>
      <c r="AY207" s="209" t="s">
        <v>214</v>
      </c>
    </row>
    <row r="208" spans="2:65" s="13" customFormat="1" x14ac:dyDescent="0.3">
      <c r="B208" s="221"/>
      <c r="C208" s="222"/>
      <c r="D208" s="223" t="s">
        <v>224</v>
      </c>
      <c r="E208" s="224" t="s">
        <v>20</v>
      </c>
      <c r="F208" s="225" t="s">
        <v>228</v>
      </c>
      <c r="G208" s="222"/>
      <c r="H208" s="226">
        <v>1</v>
      </c>
      <c r="I208" s="227"/>
      <c r="J208" s="222"/>
      <c r="K208" s="222"/>
      <c r="L208" s="228"/>
      <c r="M208" s="229"/>
      <c r="N208" s="230"/>
      <c r="O208" s="230"/>
      <c r="P208" s="230"/>
      <c r="Q208" s="230"/>
      <c r="R208" s="230"/>
      <c r="S208" s="230"/>
      <c r="T208" s="231"/>
      <c r="AT208" s="232" t="s">
        <v>224</v>
      </c>
      <c r="AU208" s="232" t="s">
        <v>81</v>
      </c>
      <c r="AV208" s="13" t="s">
        <v>220</v>
      </c>
      <c r="AW208" s="13" t="s">
        <v>37</v>
      </c>
      <c r="AX208" s="13" t="s">
        <v>22</v>
      </c>
      <c r="AY208" s="232" t="s">
        <v>214</v>
      </c>
    </row>
    <row r="209" spans="2:65" s="1" customFormat="1" ht="22.5" customHeight="1" x14ac:dyDescent="0.3">
      <c r="B209" s="35"/>
      <c r="C209" s="185" t="s">
        <v>404</v>
      </c>
      <c r="D209" s="185" t="s">
        <v>216</v>
      </c>
      <c r="E209" s="186" t="s">
        <v>1599</v>
      </c>
      <c r="F209" s="187" t="s">
        <v>1600</v>
      </c>
      <c r="G209" s="188" t="s">
        <v>833</v>
      </c>
      <c r="H209" s="261"/>
      <c r="I209" s="190"/>
      <c r="J209" s="191">
        <f>ROUND(I209*H209,2)</f>
        <v>0</v>
      </c>
      <c r="K209" s="187" t="s">
        <v>20</v>
      </c>
      <c r="L209" s="55"/>
      <c r="M209" s="192" t="s">
        <v>20</v>
      </c>
      <c r="N209" s="193" t="s">
        <v>44</v>
      </c>
      <c r="O209" s="36"/>
      <c r="P209" s="194">
        <f>O209*H209</f>
        <v>0</v>
      </c>
      <c r="Q209" s="194">
        <v>0</v>
      </c>
      <c r="R209" s="194">
        <f>Q209*H209</f>
        <v>0</v>
      </c>
      <c r="S209" s="194">
        <v>0</v>
      </c>
      <c r="T209" s="195">
        <f>S209*H209</f>
        <v>0</v>
      </c>
      <c r="AR209" s="18" t="s">
        <v>220</v>
      </c>
      <c r="AT209" s="18" t="s">
        <v>216</v>
      </c>
      <c r="AU209" s="18" t="s">
        <v>81</v>
      </c>
      <c r="AY209" s="18" t="s">
        <v>214</v>
      </c>
      <c r="BE209" s="196">
        <f>IF(N209="základní",J209,0)</f>
        <v>0</v>
      </c>
      <c r="BF209" s="196">
        <f>IF(N209="snížená",J209,0)</f>
        <v>0</v>
      </c>
      <c r="BG209" s="196">
        <f>IF(N209="zákl. přenesená",J209,0)</f>
        <v>0</v>
      </c>
      <c r="BH209" s="196">
        <f>IF(N209="sníž. přenesená",J209,0)</f>
        <v>0</v>
      </c>
      <c r="BI209" s="196">
        <f>IF(N209="nulová",J209,0)</f>
        <v>0</v>
      </c>
      <c r="BJ209" s="18" t="s">
        <v>22</v>
      </c>
      <c r="BK209" s="196">
        <f>ROUND(I209*H209,2)</f>
        <v>0</v>
      </c>
      <c r="BL209" s="18" t="s">
        <v>220</v>
      </c>
      <c r="BM209" s="18" t="s">
        <v>633</v>
      </c>
    </row>
    <row r="210" spans="2:65" s="1" customFormat="1" x14ac:dyDescent="0.3">
      <c r="B210" s="35"/>
      <c r="C210" s="57"/>
      <c r="D210" s="223" t="s">
        <v>222</v>
      </c>
      <c r="E210" s="57"/>
      <c r="F210" s="260" t="s">
        <v>1600</v>
      </c>
      <c r="G210" s="57"/>
      <c r="H210" s="57"/>
      <c r="I210" s="155"/>
      <c r="J210" s="57"/>
      <c r="K210" s="57"/>
      <c r="L210" s="55"/>
      <c r="M210" s="72"/>
      <c r="N210" s="36"/>
      <c r="O210" s="36"/>
      <c r="P210" s="36"/>
      <c r="Q210" s="36"/>
      <c r="R210" s="36"/>
      <c r="S210" s="36"/>
      <c r="T210" s="73"/>
      <c r="AT210" s="18" t="s">
        <v>222</v>
      </c>
      <c r="AU210" s="18" t="s">
        <v>81</v>
      </c>
    </row>
    <row r="211" spans="2:65" s="1" customFormat="1" ht="31.5" customHeight="1" x14ac:dyDescent="0.3">
      <c r="B211" s="35"/>
      <c r="C211" s="185" t="s">
        <v>412</v>
      </c>
      <c r="D211" s="185" t="s">
        <v>216</v>
      </c>
      <c r="E211" s="186" t="s">
        <v>1601</v>
      </c>
      <c r="F211" s="187" t="s">
        <v>1602</v>
      </c>
      <c r="G211" s="188" t="s">
        <v>1582</v>
      </c>
      <c r="H211" s="189">
        <v>1</v>
      </c>
      <c r="I211" s="190"/>
      <c r="J211" s="191">
        <f>ROUND(I211*H211,2)</f>
        <v>0</v>
      </c>
      <c r="K211" s="187" t="s">
        <v>20</v>
      </c>
      <c r="L211" s="55"/>
      <c r="M211" s="192" t="s">
        <v>20</v>
      </c>
      <c r="N211" s="193" t="s">
        <v>44</v>
      </c>
      <c r="O211" s="36"/>
      <c r="P211" s="194">
        <f>O211*H211</f>
        <v>0</v>
      </c>
      <c r="Q211" s="194">
        <v>0</v>
      </c>
      <c r="R211" s="194">
        <f>Q211*H211</f>
        <v>0</v>
      </c>
      <c r="S211" s="194">
        <v>0</v>
      </c>
      <c r="T211" s="195">
        <f>S211*H211</f>
        <v>0</v>
      </c>
      <c r="AR211" s="18" t="s">
        <v>220</v>
      </c>
      <c r="AT211" s="18" t="s">
        <v>216</v>
      </c>
      <c r="AU211" s="18" t="s">
        <v>81</v>
      </c>
      <c r="AY211" s="18" t="s">
        <v>214</v>
      </c>
      <c r="BE211" s="196">
        <f>IF(N211="základní",J211,0)</f>
        <v>0</v>
      </c>
      <c r="BF211" s="196">
        <f>IF(N211="snížená",J211,0)</f>
        <v>0</v>
      </c>
      <c r="BG211" s="196">
        <f>IF(N211="zákl. přenesená",J211,0)</f>
        <v>0</v>
      </c>
      <c r="BH211" s="196">
        <f>IF(N211="sníž. přenesená",J211,0)</f>
        <v>0</v>
      </c>
      <c r="BI211" s="196">
        <f>IF(N211="nulová",J211,0)</f>
        <v>0</v>
      </c>
      <c r="BJ211" s="18" t="s">
        <v>22</v>
      </c>
      <c r="BK211" s="196">
        <f>ROUND(I211*H211,2)</f>
        <v>0</v>
      </c>
      <c r="BL211" s="18" t="s">
        <v>220</v>
      </c>
      <c r="BM211" s="18" t="s">
        <v>647</v>
      </c>
    </row>
    <row r="212" spans="2:65" s="1" customFormat="1" ht="24" x14ac:dyDescent="0.3">
      <c r="B212" s="35"/>
      <c r="C212" s="57"/>
      <c r="D212" s="197" t="s">
        <v>222</v>
      </c>
      <c r="E212" s="57"/>
      <c r="F212" s="198" t="s">
        <v>1602</v>
      </c>
      <c r="G212" s="57"/>
      <c r="H212" s="57"/>
      <c r="I212" s="155"/>
      <c r="J212" s="57"/>
      <c r="K212" s="57"/>
      <c r="L212" s="55"/>
      <c r="M212" s="72"/>
      <c r="N212" s="36"/>
      <c r="O212" s="36"/>
      <c r="P212" s="36"/>
      <c r="Q212" s="36"/>
      <c r="R212" s="36"/>
      <c r="S212" s="36"/>
      <c r="T212" s="73"/>
      <c r="AT212" s="18" t="s">
        <v>222</v>
      </c>
      <c r="AU212" s="18" t="s">
        <v>81</v>
      </c>
    </row>
    <row r="213" spans="2:65" s="12" customFormat="1" x14ac:dyDescent="0.3">
      <c r="B213" s="210"/>
      <c r="C213" s="211"/>
      <c r="D213" s="197" t="s">
        <v>224</v>
      </c>
      <c r="E213" s="212" t="s">
        <v>20</v>
      </c>
      <c r="F213" s="213" t="s">
        <v>22</v>
      </c>
      <c r="G213" s="211"/>
      <c r="H213" s="214">
        <v>1</v>
      </c>
      <c r="I213" s="215"/>
      <c r="J213" s="211"/>
      <c r="K213" s="211"/>
      <c r="L213" s="216"/>
      <c r="M213" s="217"/>
      <c r="N213" s="218"/>
      <c r="O213" s="218"/>
      <c r="P213" s="218"/>
      <c r="Q213" s="218"/>
      <c r="R213" s="218"/>
      <c r="S213" s="218"/>
      <c r="T213" s="219"/>
      <c r="AT213" s="220" t="s">
        <v>224</v>
      </c>
      <c r="AU213" s="220" t="s">
        <v>81</v>
      </c>
      <c r="AV213" s="12" t="s">
        <v>81</v>
      </c>
      <c r="AW213" s="12" t="s">
        <v>37</v>
      </c>
      <c r="AX213" s="12" t="s">
        <v>73</v>
      </c>
      <c r="AY213" s="220" t="s">
        <v>214</v>
      </c>
    </row>
    <row r="214" spans="2:65" s="11" customFormat="1" x14ac:dyDescent="0.3">
      <c r="B214" s="199"/>
      <c r="C214" s="200"/>
      <c r="D214" s="197" t="s">
        <v>224</v>
      </c>
      <c r="E214" s="201" t="s">
        <v>20</v>
      </c>
      <c r="F214" s="202" t="s">
        <v>1598</v>
      </c>
      <c r="G214" s="200"/>
      <c r="H214" s="203" t="s">
        <v>20</v>
      </c>
      <c r="I214" s="204"/>
      <c r="J214" s="200"/>
      <c r="K214" s="200"/>
      <c r="L214" s="205"/>
      <c r="M214" s="206"/>
      <c r="N214" s="207"/>
      <c r="O214" s="207"/>
      <c r="P214" s="207"/>
      <c r="Q214" s="207"/>
      <c r="R214" s="207"/>
      <c r="S214" s="207"/>
      <c r="T214" s="208"/>
      <c r="AT214" s="209" t="s">
        <v>224</v>
      </c>
      <c r="AU214" s="209" t="s">
        <v>81</v>
      </c>
      <c r="AV214" s="11" t="s">
        <v>22</v>
      </c>
      <c r="AW214" s="11" t="s">
        <v>37</v>
      </c>
      <c r="AX214" s="11" t="s">
        <v>73</v>
      </c>
      <c r="AY214" s="209" t="s">
        <v>214</v>
      </c>
    </row>
    <row r="215" spans="2:65" s="13" customFormat="1" x14ac:dyDescent="0.3">
      <c r="B215" s="221"/>
      <c r="C215" s="222"/>
      <c r="D215" s="197" t="s">
        <v>224</v>
      </c>
      <c r="E215" s="244" t="s">
        <v>20</v>
      </c>
      <c r="F215" s="245" t="s">
        <v>228</v>
      </c>
      <c r="G215" s="222"/>
      <c r="H215" s="246">
        <v>1</v>
      </c>
      <c r="I215" s="227"/>
      <c r="J215" s="222"/>
      <c r="K215" s="222"/>
      <c r="L215" s="228"/>
      <c r="M215" s="229"/>
      <c r="N215" s="230"/>
      <c r="O215" s="230"/>
      <c r="P215" s="230"/>
      <c r="Q215" s="230"/>
      <c r="R215" s="230"/>
      <c r="S215" s="230"/>
      <c r="T215" s="231"/>
      <c r="AT215" s="232" t="s">
        <v>224</v>
      </c>
      <c r="AU215" s="232" t="s">
        <v>81</v>
      </c>
      <c r="AV215" s="13" t="s">
        <v>220</v>
      </c>
      <c r="AW215" s="13" t="s">
        <v>37</v>
      </c>
      <c r="AX215" s="13" t="s">
        <v>22</v>
      </c>
      <c r="AY215" s="232" t="s">
        <v>214</v>
      </c>
    </row>
    <row r="216" spans="2:65" s="10" customFormat="1" ht="29.85" customHeight="1" x14ac:dyDescent="0.35">
      <c r="B216" s="168"/>
      <c r="C216" s="169"/>
      <c r="D216" s="182" t="s">
        <v>72</v>
      </c>
      <c r="E216" s="183" t="s">
        <v>1603</v>
      </c>
      <c r="F216" s="183" t="s">
        <v>1604</v>
      </c>
      <c r="G216" s="169"/>
      <c r="H216" s="169"/>
      <c r="I216" s="172"/>
      <c r="J216" s="184">
        <f>BK216</f>
        <v>0</v>
      </c>
      <c r="K216" s="169"/>
      <c r="L216" s="174"/>
      <c r="M216" s="175"/>
      <c r="N216" s="176"/>
      <c r="O216" s="176"/>
      <c r="P216" s="177">
        <f>SUM(P217:P286)</f>
        <v>0</v>
      </c>
      <c r="Q216" s="176"/>
      <c r="R216" s="177">
        <f>SUM(R217:R286)</f>
        <v>0</v>
      </c>
      <c r="S216" s="176"/>
      <c r="T216" s="178">
        <f>SUM(T217:T286)</f>
        <v>0</v>
      </c>
      <c r="AR216" s="179" t="s">
        <v>81</v>
      </c>
      <c r="AT216" s="180" t="s">
        <v>72</v>
      </c>
      <c r="AU216" s="180" t="s">
        <v>22</v>
      </c>
      <c r="AY216" s="179" t="s">
        <v>214</v>
      </c>
      <c r="BK216" s="181">
        <f>SUM(BK217:BK286)</f>
        <v>0</v>
      </c>
    </row>
    <row r="217" spans="2:65" s="1" customFormat="1" ht="22.5" customHeight="1" x14ac:dyDescent="0.3">
      <c r="B217" s="35"/>
      <c r="C217" s="185" t="s">
        <v>419</v>
      </c>
      <c r="D217" s="185" t="s">
        <v>216</v>
      </c>
      <c r="E217" s="186" t="s">
        <v>1605</v>
      </c>
      <c r="F217" s="187" t="s">
        <v>1606</v>
      </c>
      <c r="G217" s="188" t="s">
        <v>236</v>
      </c>
      <c r="H217" s="189">
        <v>20</v>
      </c>
      <c r="I217" s="190"/>
      <c r="J217" s="191">
        <f>ROUND(I217*H217,2)</f>
        <v>0</v>
      </c>
      <c r="K217" s="187" t="s">
        <v>20</v>
      </c>
      <c r="L217" s="55"/>
      <c r="M217" s="192" t="s">
        <v>20</v>
      </c>
      <c r="N217" s="193" t="s">
        <v>44</v>
      </c>
      <c r="O217" s="36"/>
      <c r="P217" s="194">
        <f>O217*H217</f>
        <v>0</v>
      </c>
      <c r="Q217" s="194">
        <v>0</v>
      </c>
      <c r="R217" s="194">
        <f>Q217*H217</f>
        <v>0</v>
      </c>
      <c r="S217" s="194">
        <v>0</v>
      </c>
      <c r="T217" s="195">
        <f>S217*H217</f>
        <v>0</v>
      </c>
      <c r="AR217" s="18" t="s">
        <v>303</v>
      </c>
      <c r="AT217" s="18" t="s">
        <v>216</v>
      </c>
      <c r="AU217" s="18" t="s">
        <v>81</v>
      </c>
      <c r="AY217" s="18" t="s">
        <v>214</v>
      </c>
      <c r="BE217" s="196">
        <f>IF(N217="základní",J217,0)</f>
        <v>0</v>
      </c>
      <c r="BF217" s="196">
        <f>IF(N217="snížená",J217,0)</f>
        <v>0</v>
      </c>
      <c r="BG217" s="196">
        <f>IF(N217="zákl. přenesená",J217,0)</f>
        <v>0</v>
      </c>
      <c r="BH217" s="196">
        <f>IF(N217="sníž. přenesená",J217,0)</f>
        <v>0</v>
      </c>
      <c r="BI217" s="196">
        <f>IF(N217="nulová",J217,0)</f>
        <v>0</v>
      </c>
      <c r="BJ217" s="18" t="s">
        <v>22</v>
      </c>
      <c r="BK217" s="196">
        <f>ROUND(I217*H217,2)</f>
        <v>0</v>
      </c>
      <c r="BL217" s="18" t="s">
        <v>303</v>
      </c>
      <c r="BM217" s="18" t="s">
        <v>663</v>
      </c>
    </row>
    <row r="218" spans="2:65" s="1" customFormat="1" x14ac:dyDescent="0.3">
      <c r="B218" s="35"/>
      <c r="C218" s="57"/>
      <c r="D218" s="197" t="s">
        <v>222</v>
      </c>
      <c r="E218" s="57"/>
      <c r="F218" s="198" t="s">
        <v>1606</v>
      </c>
      <c r="G218" s="57"/>
      <c r="H218" s="57"/>
      <c r="I218" s="155"/>
      <c r="J218" s="57"/>
      <c r="K218" s="57"/>
      <c r="L218" s="55"/>
      <c r="M218" s="72"/>
      <c r="N218" s="36"/>
      <c r="O218" s="36"/>
      <c r="P218" s="36"/>
      <c r="Q218" s="36"/>
      <c r="R218" s="36"/>
      <c r="S218" s="36"/>
      <c r="T218" s="73"/>
      <c r="AT218" s="18" t="s">
        <v>222</v>
      </c>
      <c r="AU218" s="18" t="s">
        <v>81</v>
      </c>
    </row>
    <row r="219" spans="2:65" s="12" customFormat="1" x14ac:dyDescent="0.3">
      <c r="B219" s="210"/>
      <c r="C219" s="211"/>
      <c r="D219" s="197" t="s">
        <v>224</v>
      </c>
      <c r="E219" s="212" t="s">
        <v>20</v>
      </c>
      <c r="F219" s="213" t="s">
        <v>1607</v>
      </c>
      <c r="G219" s="211"/>
      <c r="H219" s="214">
        <v>20</v>
      </c>
      <c r="I219" s="215"/>
      <c r="J219" s="211"/>
      <c r="K219" s="211"/>
      <c r="L219" s="216"/>
      <c r="M219" s="217"/>
      <c r="N219" s="218"/>
      <c r="O219" s="218"/>
      <c r="P219" s="218"/>
      <c r="Q219" s="218"/>
      <c r="R219" s="218"/>
      <c r="S219" s="218"/>
      <c r="T219" s="219"/>
      <c r="AT219" s="220" t="s">
        <v>224</v>
      </c>
      <c r="AU219" s="220" t="s">
        <v>81</v>
      </c>
      <c r="AV219" s="12" t="s">
        <v>81</v>
      </c>
      <c r="AW219" s="12" t="s">
        <v>37</v>
      </c>
      <c r="AX219" s="12" t="s">
        <v>73</v>
      </c>
      <c r="AY219" s="220" t="s">
        <v>214</v>
      </c>
    </row>
    <row r="220" spans="2:65" s="11" customFormat="1" x14ac:dyDescent="0.3">
      <c r="B220" s="199"/>
      <c r="C220" s="200"/>
      <c r="D220" s="197" t="s">
        <v>224</v>
      </c>
      <c r="E220" s="201" t="s">
        <v>20</v>
      </c>
      <c r="F220" s="202" t="s">
        <v>1529</v>
      </c>
      <c r="G220" s="200"/>
      <c r="H220" s="203" t="s">
        <v>20</v>
      </c>
      <c r="I220" s="204"/>
      <c r="J220" s="200"/>
      <c r="K220" s="200"/>
      <c r="L220" s="205"/>
      <c r="M220" s="206"/>
      <c r="N220" s="207"/>
      <c r="O220" s="207"/>
      <c r="P220" s="207"/>
      <c r="Q220" s="207"/>
      <c r="R220" s="207"/>
      <c r="S220" s="207"/>
      <c r="T220" s="208"/>
      <c r="AT220" s="209" t="s">
        <v>224</v>
      </c>
      <c r="AU220" s="209" t="s">
        <v>81</v>
      </c>
      <c r="AV220" s="11" t="s">
        <v>22</v>
      </c>
      <c r="AW220" s="11" t="s">
        <v>37</v>
      </c>
      <c r="AX220" s="11" t="s">
        <v>73</v>
      </c>
      <c r="AY220" s="209" t="s">
        <v>214</v>
      </c>
    </row>
    <row r="221" spans="2:65" s="13" customFormat="1" x14ac:dyDescent="0.3">
      <c r="B221" s="221"/>
      <c r="C221" s="222"/>
      <c r="D221" s="223" t="s">
        <v>224</v>
      </c>
      <c r="E221" s="224" t="s">
        <v>20</v>
      </c>
      <c r="F221" s="225" t="s">
        <v>228</v>
      </c>
      <c r="G221" s="222"/>
      <c r="H221" s="226">
        <v>20</v>
      </c>
      <c r="I221" s="227"/>
      <c r="J221" s="222"/>
      <c r="K221" s="222"/>
      <c r="L221" s="228"/>
      <c r="M221" s="229"/>
      <c r="N221" s="230"/>
      <c r="O221" s="230"/>
      <c r="P221" s="230"/>
      <c r="Q221" s="230"/>
      <c r="R221" s="230"/>
      <c r="S221" s="230"/>
      <c r="T221" s="231"/>
      <c r="AT221" s="232" t="s">
        <v>224</v>
      </c>
      <c r="AU221" s="232" t="s">
        <v>81</v>
      </c>
      <c r="AV221" s="13" t="s">
        <v>220</v>
      </c>
      <c r="AW221" s="13" t="s">
        <v>37</v>
      </c>
      <c r="AX221" s="13" t="s">
        <v>22</v>
      </c>
      <c r="AY221" s="232" t="s">
        <v>214</v>
      </c>
    </row>
    <row r="222" spans="2:65" s="1" customFormat="1" ht="22.5" customHeight="1" x14ac:dyDescent="0.3">
      <c r="B222" s="35"/>
      <c r="C222" s="185" t="s">
        <v>425</v>
      </c>
      <c r="D222" s="185" t="s">
        <v>216</v>
      </c>
      <c r="E222" s="186" t="s">
        <v>1608</v>
      </c>
      <c r="F222" s="187" t="s">
        <v>1609</v>
      </c>
      <c r="G222" s="188" t="s">
        <v>236</v>
      </c>
      <c r="H222" s="189">
        <v>10</v>
      </c>
      <c r="I222" s="190"/>
      <c r="J222" s="191">
        <f>ROUND(I222*H222,2)</f>
        <v>0</v>
      </c>
      <c r="K222" s="187" t="s">
        <v>20</v>
      </c>
      <c r="L222" s="55"/>
      <c r="M222" s="192" t="s">
        <v>20</v>
      </c>
      <c r="N222" s="193" t="s">
        <v>44</v>
      </c>
      <c r="O222" s="36"/>
      <c r="P222" s="194">
        <f>O222*H222</f>
        <v>0</v>
      </c>
      <c r="Q222" s="194">
        <v>0</v>
      </c>
      <c r="R222" s="194">
        <f>Q222*H222</f>
        <v>0</v>
      </c>
      <c r="S222" s="194">
        <v>0</v>
      </c>
      <c r="T222" s="195">
        <f>S222*H222</f>
        <v>0</v>
      </c>
      <c r="AR222" s="18" t="s">
        <v>303</v>
      </c>
      <c r="AT222" s="18" t="s">
        <v>216</v>
      </c>
      <c r="AU222" s="18" t="s">
        <v>81</v>
      </c>
      <c r="AY222" s="18" t="s">
        <v>214</v>
      </c>
      <c r="BE222" s="196">
        <f>IF(N222="základní",J222,0)</f>
        <v>0</v>
      </c>
      <c r="BF222" s="196">
        <f>IF(N222="snížená",J222,0)</f>
        <v>0</v>
      </c>
      <c r="BG222" s="196">
        <f>IF(N222="zákl. přenesená",J222,0)</f>
        <v>0</v>
      </c>
      <c r="BH222" s="196">
        <f>IF(N222="sníž. přenesená",J222,0)</f>
        <v>0</v>
      </c>
      <c r="BI222" s="196">
        <f>IF(N222="nulová",J222,0)</f>
        <v>0</v>
      </c>
      <c r="BJ222" s="18" t="s">
        <v>22</v>
      </c>
      <c r="BK222" s="196">
        <f>ROUND(I222*H222,2)</f>
        <v>0</v>
      </c>
      <c r="BL222" s="18" t="s">
        <v>303</v>
      </c>
      <c r="BM222" s="18" t="s">
        <v>683</v>
      </c>
    </row>
    <row r="223" spans="2:65" s="1" customFormat="1" x14ac:dyDescent="0.3">
      <c r="B223" s="35"/>
      <c r="C223" s="57"/>
      <c r="D223" s="197" t="s">
        <v>222</v>
      </c>
      <c r="E223" s="57"/>
      <c r="F223" s="198" t="s">
        <v>1609</v>
      </c>
      <c r="G223" s="57"/>
      <c r="H223" s="57"/>
      <c r="I223" s="155"/>
      <c r="J223" s="57"/>
      <c r="K223" s="57"/>
      <c r="L223" s="55"/>
      <c r="M223" s="72"/>
      <c r="N223" s="36"/>
      <c r="O223" s="36"/>
      <c r="P223" s="36"/>
      <c r="Q223" s="36"/>
      <c r="R223" s="36"/>
      <c r="S223" s="36"/>
      <c r="T223" s="73"/>
      <c r="AT223" s="18" t="s">
        <v>222</v>
      </c>
      <c r="AU223" s="18" t="s">
        <v>81</v>
      </c>
    </row>
    <row r="224" spans="2:65" s="12" customFormat="1" x14ac:dyDescent="0.3">
      <c r="B224" s="210"/>
      <c r="C224" s="211"/>
      <c r="D224" s="197" t="s">
        <v>224</v>
      </c>
      <c r="E224" s="212" t="s">
        <v>20</v>
      </c>
      <c r="F224" s="213" t="s">
        <v>27</v>
      </c>
      <c r="G224" s="211"/>
      <c r="H224" s="214">
        <v>10</v>
      </c>
      <c r="I224" s="215"/>
      <c r="J224" s="211"/>
      <c r="K224" s="211"/>
      <c r="L224" s="216"/>
      <c r="M224" s="217"/>
      <c r="N224" s="218"/>
      <c r="O224" s="218"/>
      <c r="P224" s="218"/>
      <c r="Q224" s="218"/>
      <c r="R224" s="218"/>
      <c r="S224" s="218"/>
      <c r="T224" s="219"/>
      <c r="AT224" s="220" t="s">
        <v>224</v>
      </c>
      <c r="AU224" s="220" t="s">
        <v>81</v>
      </c>
      <c r="AV224" s="12" t="s">
        <v>81</v>
      </c>
      <c r="AW224" s="12" t="s">
        <v>37</v>
      </c>
      <c r="AX224" s="12" t="s">
        <v>73</v>
      </c>
      <c r="AY224" s="220" t="s">
        <v>214</v>
      </c>
    </row>
    <row r="225" spans="2:65" s="11" customFormat="1" x14ac:dyDescent="0.3">
      <c r="B225" s="199"/>
      <c r="C225" s="200"/>
      <c r="D225" s="197" t="s">
        <v>224</v>
      </c>
      <c r="E225" s="201" t="s">
        <v>20</v>
      </c>
      <c r="F225" s="202" t="s">
        <v>1529</v>
      </c>
      <c r="G225" s="200"/>
      <c r="H225" s="203" t="s">
        <v>20</v>
      </c>
      <c r="I225" s="204"/>
      <c r="J225" s="200"/>
      <c r="K225" s="200"/>
      <c r="L225" s="205"/>
      <c r="M225" s="206"/>
      <c r="N225" s="207"/>
      <c r="O225" s="207"/>
      <c r="P225" s="207"/>
      <c r="Q225" s="207"/>
      <c r="R225" s="207"/>
      <c r="S225" s="207"/>
      <c r="T225" s="208"/>
      <c r="AT225" s="209" t="s">
        <v>224</v>
      </c>
      <c r="AU225" s="209" t="s">
        <v>81</v>
      </c>
      <c r="AV225" s="11" t="s">
        <v>22</v>
      </c>
      <c r="AW225" s="11" t="s">
        <v>37</v>
      </c>
      <c r="AX225" s="11" t="s">
        <v>73</v>
      </c>
      <c r="AY225" s="209" t="s">
        <v>214</v>
      </c>
    </row>
    <row r="226" spans="2:65" s="13" customFormat="1" x14ac:dyDescent="0.3">
      <c r="B226" s="221"/>
      <c r="C226" s="222"/>
      <c r="D226" s="223" t="s">
        <v>224</v>
      </c>
      <c r="E226" s="224" t="s">
        <v>20</v>
      </c>
      <c r="F226" s="225" t="s">
        <v>228</v>
      </c>
      <c r="G226" s="222"/>
      <c r="H226" s="226">
        <v>10</v>
      </c>
      <c r="I226" s="227"/>
      <c r="J226" s="222"/>
      <c r="K226" s="222"/>
      <c r="L226" s="228"/>
      <c r="M226" s="229"/>
      <c r="N226" s="230"/>
      <c r="O226" s="230"/>
      <c r="P226" s="230"/>
      <c r="Q226" s="230"/>
      <c r="R226" s="230"/>
      <c r="S226" s="230"/>
      <c r="T226" s="231"/>
      <c r="AT226" s="232" t="s">
        <v>224</v>
      </c>
      <c r="AU226" s="232" t="s">
        <v>81</v>
      </c>
      <c r="AV226" s="13" t="s">
        <v>220</v>
      </c>
      <c r="AW226" s="13" t="s">
        <v>37</v>
      </c>
      <c r="AX226" s="13" t="s">
        <v>22</v>
      </c>
      <c r="AY226" s="232" t="s">
        <v>214</v>
      </c>
    </row>
    <row r="227" spans="2:65" s="1" customFormat="1" ht="22.5" customHeight="1" x14ac:dyDescent="0.3">
      <c r="B227" s="35"/>
      <c r="C227" s="185" t="s">
        <v>430</v>
      </c>
      <c r="D227" s="185" t="s">
        <v>216</v>
      </c>
      <c r="E227" s="186" t="s">
        <v>1610</v>
      </c>
      <c r="F227" s="187" t="s">
        <v>1611</v>
      </c>
      <c r="G227" s="188" t="s">
        <v>236</v>
      </c>
      <c r="H227" s="189">
        <v>4</v>
      </c>
      <c r="I227" s="190"/>
      <c r="J227" s="191">
        <f>ROUND(I227*H227,2)</f>
        <v>0</v>
      </c>
      <c r="K227" s="187" t="s">
        <v>20</v>
      </c>
      <c r="L227" s="55"/>
      <c r="M227" s="192" t="s">
        <v>20</v>
      </c>
      <c r="N227" s="193" t="s">
        <v>44</v>
      </c>
      <c r="O227" s="36"/>
      <c r="P227" s="194">
        <f>O227*H227</f>
        <v>0</v>
      </c>
      <c r="Q227" s="194">
        <v>0</v>
      </c>
      <c r="R227" s="194">
        <f>Q227*H227</f>
        <v>0</v>
      </c>
      <c r="S227" s="194">
        <v>0</v>
      </c>
      <c r="T227" s="195">
        <f>S227*H227</f>
        <v>0</v>
      </c>
      <c r="AR227" s="18" t="s">
        <v>303</v>
      </c>
      <c r="AT227" s="18" t="s">
        <v>216</v>
      </c>
      <c r="AU227" s="18" t="s">
        <v>81</v>
      </c>
      <c r="AY227" s="18" t="s">
        <v>214</v>
      </c>
      <c r="BE227" s="196">
        <f>IF(N227="základní",J227,0)</f>
        <v>0</v>
      </c>
      <c r="BF227" s="196">
        <f>IF(N227="snížená",J227,0)</f>
        <v>0</v>
      </c>
      <c r="BG227" s="196">
        <f>IF(N227="zákl. přenesená",J227,0)</f>
        <v>0</v>
      </c>
      <c r="BH227" s="196">
        <f>IF(N227="sníž. přenesená",J227,0)</f>
        <v>0</v>
      </c>
      <c r="BI227" s="196">
        <f>IF(N227="nulová",J227,0)</f>
        <v>0</v>
      </c>
      <c r="BJ227" s="18" t="s">
        <v>22</v>
      </c>
      <c r="BK227" s="196">
        <f>ROUND(I227*H227,2)</f>
        <v>0</v>
      </c>
      <c r="BL227" s="18" t="s">
        <v>303</v>
      </c>
      <c r="BM227" s="18" t="s">
        <v>694</v>
      </c>
    </row>
    <row r="228" spans="2:65" s="1" customFormat="1" x14ac:dyDescent="0.3">
      <c r="B228" s="35"/>
      <c r="C228" s="57"/>
      <c r="D228" s="223" t="s">
        <v>222</v>
      </c>
      <c r="E228" s="57"/>
      <c r="F228" s="260" t="s">
        <v>1611</v>
      </c>
      <c r="G228" s="57"/>
      <c r="H228" s="57"/>
      <c r="I228" s="155"/>
      <c r="J228" s="57"/>
      <c r="K228" s="57"/>
      <c r="L228" s="55"/>
      <c r="M228" s="72"/>
      <c r="N228" s="36"/>
      <c r="O228" s="36"/>
      <c r="P228" s="36"/>
      <c r="Q228" s="36"/>
      <c r="R228" s="36"/>
      <c r="S228" s="36"/>
      <c r="T228" s="73"/>
      <c r="AT228" s="18" t="s">
        <v>222</v>
      </c>
      <c r="AU228" s="18" t="s">
        <v>81</v>
      </c>
    </row>
    <row r="229" spans="2:65" s="1" customFormat="1" ht="22.5" customHeight="1" x14ac:dyDescent="0.3">
      <c r="B229" s="35"/>
      <c r="C229" s="185" t="s">
        <v>436</v>
      </c>
      <c r="D229" s="185" t="s">
        <v>216</v>
      </c>
      <c r="E229" s="186" t="s">
        <v>1612</v>
      </c>
      <c r="F229" s="187" t="s">
        <v>1613</v>
      </c>
      <c r="G229" s="188" t="s">
        <v>236</v>
      </c>
      <c r="H229" s="189">
        <v>1</v>
      </c>
      <c r="I229" s="190"/>
      <c r="J229" s="191">
        <f>ROUND(I229*H229,2)</f>
        <v>0</v>
      </c>
      <c r="K229" s="187" t="s">
        <v>20</v>
      </c>
      <c r="L229" s="55"/>
      <c r="M229" s="192" t="s">
        <v>20</v>
      </c>
      <c r="N229" s="193" t="s">
        <v>44</v>
      </c>
      <c r="O229" s="36"/>
      <c r="P229" s="194">
        <f>O229*H229</f>
        <v>0</v>
      </c>
      <c r="Q229" s="194">
        <v>0</v>
      </c>
      <c r="R229" s="194">
        <f>Q229*H229</f>
        <v>0</v>
      </c>
      <c r="S229" s="194">
        <v>0</v>
      </c>
      <c r="T229" s="195">
        <f>S229*H229</f>
        <v>0</v>
      </c>
      <c r="AR229" s="18" t="s">
        <v>303</v>
      </c>
      <c r="AT229" s="18" t="s">
        <v>216</v>
      </c>
      <c r="AU229" s="18" t="s">
        <v>81</v>
      </c>
      <c r="AY229" s="18" t="s">
        <v>214</v>
      </c>
      <c r="BE229" s="196">
        <f>IF(N229="základní",J229,0)</f>
        <v>0</v>
      </c>
      <c r="BF229" s="196">
        <f>IF(N229="snížená",J229,0)</f>
        <v>0</v>
      </c>
      <c r="BG229" s="196">
        <f>IF(N229="zákl. přenesená",J229,0)</f>
        <v>0</v>
      </c>
      <c r="BH229" s="196">
        <f>IF(N229="sníž. přenesená",J229,0)</f>
        <v>0</v>
      </c>
      <c r="BI229" s="196">
        <f>IF(N229="nulová",J229,0)</f>
        <v>0</v>
      </c>
      <c r="BJ229" s="18" t="s">
        <v>22</v>
      </c>
      <c r="BK229" s="196">
        <f>ROUND(I229*H229,2)</f>
        <v>0</v>
      </c>
      <c r="BL229" s="18" t="s">
        <v>303</v>
      </c>
      <c r="BM229" s="18" t="s">
        <v>708</v>
      </c>
    </row>
    <row r="230" spans="2:65" s="1" customFormat="1" x14ac:dyDescent="0.3">
      <c r="B230" s="35"/>
      <c r="C230" s="57"/>
      <c r="D230" s="223" t="s">
        <v>222</v>
      </c>
      <c r="E230" s="57"/>
      <c r="F230" s="260" t="s">
        <v>1613</v>
      </c>
      <c r="G230" s="57"/>
      <c r="H230" s="57"/>
      <c r="I230" s="155"/>
      <c r="J230" s="57"/>
      <c r="K230" s="57"/>
      <c r="L230" s="55"/>
      <c r="M230" s="72"/>
      <c r="N230" s="36"/>
      <c r="O230" s="36"/>
      <c r="P230" s="36"/>
      <c r="Q230" s="36"/>
      <c r="R230" s="36"/>
      <c r="S230" s="36"/>
      <c r="T230" s="73"/>
      <c r="AT230" s="18" t="s">
        <v>222</v>
      </c>
      <c r="AU230" s="18" t="s">
        <v>81</v>
      </c>
    </row>
    <row r="231" spans="2:65" s="1" customFormat="1" ht="22.5" customHeight="1" x14ac:dyDescent="0.3">
      <c r="B231" s="35"/>
      <c r="C231" s="185" t="s">
        <v>443</v>
      </c>
      <c r="D231" s="185" t="s">
        <v>216</v>
      </c>
      <c r="E231" s="186" t="s">
        <v>1614</v>
      </c>
      <c r="F231" s="187" t="s">
        <v>1615</v>
      </c>
      <c r="G231" s="188" t="s">
        <v>1582</v>
      </c>
      <c r="H231" s="189">
        <v>5</v>
      </c>
      <c r="I231" s="190"/>
      <c r="J231" s="191">
        <f>ROUND(I231*H231,2)</f>
        <v>0</v>
      </c>
      <c r="K231" s="187" t="s">
        <v>20</v>
      </c>
      <c r="L231" s="55"/>
      <c r="M231" s="192" t="s">
        <v>20</v>
      </c>
      <c r="N231" s="193" t="s">
        <v>44</v>
      </c>
      <c r="O231" s="36"/>
      <c r="P231" s="194">
        <f>O231*H231</f>
        <v>0</v>
      </c>
      <c r="Q231" s="194">
        <v>0</v>
      </c>
      <c r="R231" s="194">
        <f>Q231*H231</f>
        <v>0</v>
      </c>
      <c r="S231" s="194">
        <v>0</v>
      </c>
      <c r="T231" s="195">
        <f>S231*H231</f>
        <v>0</v>
      </c>
      <c r="AR231" s="18" t="s">
        <v>303</v>
      </c>
      <c r="AT231" s="18" t="s">
        <v>216</v>
      </c>
      <c r="AU231" s="18" t="s">
        <v>81</v>
      </c>
      <c r="AY231" s="18" t="s">
        <v>214</v>
      </c>
      <c r="BE231" s="196">
        <f>IF(N231="základní",J231,0)</f>
        <v>0</v>
      </c>
      <c r="BF231" s="196">
        <f>IF(N231="snížená",J231,0)</f>
        <v>0</v>
      </c>
      <c r="BG231" s="196">
        <f>IF(N231="zákl. přenesená",J231,0)</f>
        <v>0</v>
      </c>
      <c r="BH231" s="196">
        <f>IF(N231="sníž. přenesená",J231,0)</f>
        <v>0</v>
      </c>
      <c r="BI231" s="196">
        <f>IF(N231="nulová",J231,0)</f>
        <v>0</v>
      </c>
      <c r="BJ231" s="18" t="s">
        <v>22</v>
      </c>
      <c r="BK231" s="196">
        <f>ROUND(I231*H231,2)</f>
        <v>0</v>
      </c>
      <c r="BL231" s="18" t="s">
        <v>303</v>
      </c>
      <c r="BM231" s="18" t="s">
        <v>720</v>
      </c>
    </row>
    <row r="232" spans="2:65" s="1" customFormat="1" x14ac:dyDescent="0.3">
      <c r="B232" s="35"/>
      <c r="C232" s="57"/>
      <c r="D232" s="197" t="s">
        <v>222</v>
      </c>
      <c r="E232" s="57"/>
      <c r="F232" s="198" t="s">
        <v>1615</v>
      </c>
      <c r="G232" s="57"/>
      <c r="H232" s="57"/>
      <c r="I232" s="155"/>
      <c r="J232" s="57"/>
      <c r="K232" s="57"/>
      <c r="L232" s="55"/>
      <c r="M232" s="72"/>
      <c r="N232" s="36"/>
      <c r="O232" s="36"/>
      <c r="P232" s="36"/>
      <c r="Q232" s="36"/>
      <c r="R232" s="36"/>
      <c r="S232" s="36"/>
      <c r="T232" s="73"/>
      <c r="AT232" s="18" t="s">
        <v>222</v>
      </c>
      <c r="AU232" s="18" t="s">
        <v>81</v>
      </c>
    </row>
    <row r="233" spans="2:65" s="12" customFormat="1" x14ac:dyDescent="0.3">
      <c r="B233" s="210"/>
      <c r="C233" s="211"/>
      <c r="D233" s="197" t="s">
        <v>224</v>
      </c>
      <c r="E233" s="212" t="s">
        <v>20</v>
      </c>
      <c r="F233" s="213" t="s">
        <v>243</v>
      </c>
      <c r="G233" s="211"/>
      <c r="H233" s="214">
        <v>5</v>
      </c>
      <c r="I233" s="215"/>
      <c r="J233" s="211"/>
      <c r="K233" s="211"/>
      <c r="L233" s="216"/>
      <c r="M233" s="217"/>
      <c r="N233" s="218"/>
      <c r="O233" s="218"/>
      <c r="P233" s="218"/>
      <c r="Q233" s="218"/>
      <c r="R233" s="218"/>
      <c r="S233" s="218"/>
      <c r="T233" s="219"/>
      <c r="AT233" s="220" t="s">
        <v>224</v>
      </c>
      <c r="AU233" s="220" t="s">
        <v>81</v>
      </c>
      <c r="AV233" s="12" t="s">
        <v>81</v>
      </c>
      <c r="AW233" s="12" t="s">
        <v>37</v>
      </c>
      <c r="AX233" s="12" t="s">
        <v>73</v>
      </c>
      <c r="AY233" s="220" t="s">
        <v>214</v>
      </c>
    </row>
    <row r="234" spans="2:65" s="11" customFormat="1" x14ac:dyDescent="0.3">
      <c r="B234" s="199"/>
      <c r="C234" s="200"/>
      <c r="D234" s="197" t="s">
        <v>224</v>
      </c>
      <c r="E234" s="201" t="s">
        <v>20</v>
      </c>
      <c r="F234" s="202" t="s">
        <v>1529</v>
      </c>
      <c r="G234" s="200"/>
      <c r="H234" s="203" t="s">
        <v>20</v>
      </c>
      <c r="I234" s="204"/>
      <c r="J234" s="200"/>
      <c r="K234" s="200"/>
      <c r="L234" s="205"/>
      <c r="M234" s="206"/>
      <c r="N234" s="207"/>
      <c r="O234" s="207"/>
      <c r="P234" s="207"/>
      <c r="Q234" s="207"/>
      <c r="R234" s="207"/>
      <c r="S234" s="207"/>
      <c r="T234" s="208"/>
      <c r="AT234" s="209" t="s">
        <v>224</v>
      </c>
      <c r="AU234" s="209" t="s">
        <v>81</v>
      </c>
      <c r="AV234" s="11" t="s">
        <v>22</v>
      </c>
      <c r="AW234" s="11" t="s">
        <v>37</v>
      </c>
      <c r="AX234" s="11" t="s">
        <v>73</v>
      </c>
      <c r="AY234" s="209" t="s">
        <v>214</v>
      </c>
    </row>
    <row r="235" spans="2:65" s="13" customFormat="1" x14ac:dyDescent="0.3">
      <c r="B235" s="221"/>
      <c r="C235" s="222"/>
      <c r="D235" s="223" t="s">
        <v>224</v>
      </c>
      <c r="E235" s="224" t="s">
        <v>20</v>
      </c>
      <c r="F235" s="225" t="s">
        <v>228</v>
      </c>
      <c r="G235" s="222"/>
      <c r="H235" s="226">
        <v>5</v>
      </c>
      <c r="I235" s="227"/>
      <c r="J235" s="222"/>
      <c r="K235" s="222"/>
      <c r="L235" s="228"/>
      <c r="M235" s="229"/>
      <c r="N235" s="230"/>
      <c r="O235" s="230"/>
      <c r="P235" s="230"/>
      <c r="Q235" s="230"/>
      <c r="R235" s="230"/>
      <c r="S235" s="230"/>
      <c r="T235" s="231"/>
      <c r="AT235" s="232" t="s">
        <v>224</v>
      </c>
      <c r="AU235" s="232" t="s">
        <v>81</v>
      </c>
      <c r="AV235" s="13" t="s">
        <v>220</v>
      </c>
      <c r="AW235" s="13" t="s">
        <v>37</v>
      </c>
      <c r="AX235" s="13" t="s">
        <v>22</v>
      </c>
      <c r="AY235" s="232" t="s">
        <v>214</v>
      </c>
    </row>
    <row r="236" spans="2:65" s="1" customFormat="1" ht="22.5" customHeight="1" x14ac:dyDescent="0.3">
      <c r="B236" s="35"/>
      <c r="C236" s="185" t="s">
        <v>448</v>
      </c>
      <c r="D236" s="185" t="s">
        <v>216</v>
      </c>
      <c r="E236" s="186" t="s">
        <v>1616</v>
      </c>
      <c r="F236" s="187" t="s">
        <v>1617</v>
      </c>
      <c r="G236" s="188" t="s">
        <v>236</v>
      </c>
      <c r="H236" s="189">
        <v>5</v>
      </c>
      <c r="I236" s="190"/>
      <c r="J236" s="191">
        <f>ROUND(I236*H236,2)</f>
        <v>0</v>
      </c>
      <c r="K236" s="187" t="s">
        <v>20</v>
      </c>
      <c r="L236" s="55"/>
      <c r="M236" s="192" t="s">
        <v>20</v>
      </c>
      <c r="N236" s="193" t="s">
        <v>44</v>
      </c>
      <c r="O236" s="36"/>
      <c r="P236" s="194">
        <f>O236*H236</f>
        <v>0</v>
      </c>
      <c r="Q236" s="194">
        <v>0</v>
      </c>
      <c r="R236" s="194">
        <f>Q236*H236</f>
        <v>0</v>
      </c>
      <c r="S236" s="194">
        <v>0</v>
      </c>
      <c r="T236" s="195">
        <f>S236*H236</f>
        <v>0</v>
      </c>
      <c r="AR236" s="18" t="s">
        <v>303</v>
      </c>
      <c r="AT236" s="18" t="s">
        <v>216</v>
      </c>
      <c r="AU236" s="18" t="s">
        <v>81</v>
      </c>
      <c r="AY236" s="18" t="s">
        <v>214</v>
      </c>
      <c r="BE236" s="196">
        <f>IF(N236="základní",J236,0)</f>
        <v>0</v>
      </c>
      <c r="BF236" s="196">
        <f>IF(N236="snížená",J236,0)</f>
        <v>0</v>
      </c>
      <c r="BG236" s="196">
        <f>IF(N236="zákl. přenesená",J236,0)</f>
        <v>0</v>
      </c>
      <c r="BH236" s="196">
        <f>IF(N236="sníž. přenesená",J236,0)</f>
        <v>0</v>
      </c>
      <c r="BI236" s="196">
        <f>IF(N236="nulová",J236,0)</f>
        <v>0</v>
      </c>
      <c r="BJ236" s="18" t="s">
        <v>22</v>
      </c>
      <c r="BK236" s="196">
        <f>ROUND(I236*H236,2)</f>
        <v>0</v>
      </c>
      <c r="BL236" s="18" t="s">
        <v>303</v>
      </c>
      <c r="BM236" s="18" t="s">
        <v>730</v>
      </c>
    </row>
    <row r="237" spans="2:65" s="1" customFormat="1" x14ac:dyDescent="0.3">
      <c r="B237" s="35"/>
      <c r="C237" s="57"/>
      <c r="D237" s="223" t="s">
        <v>222</v>
      </c>
      <c r="E237" s="57"/>
      <c r="F237" s="260" t="s">
        <v>1617</v>
      </c>
      <c r="G237" s="57"/>
      <c r="H237" s="57"/>
      <c r="I237" s="155"/>
      <c r="J237" s="57"/>
      <c r="K237" s="57"/>
      <c r="L237" s="55"/>
      <c r="M237" s="72"/>
      <c r="N237" s="36"/>
      <c r="O237" s="36"/>
      <c r="P237" s="36"/>
      <c r="Q237" s="36"/>
      <c r="R237" s="36"/>
      <c r="S237" s="36"/>
      <c r="T237" s="73"/>
      <c r="AT237" s="18" t="s">
        <v>222</v>
      </c>
      <c r="AU237" s="18" t="s">
        <v>81</v>
      </c>
    </row>
    <row r="238" spans="2:65" s="1" customFormat="1" ht="22.5" customHeight="1" x14ac:dyDescent="0.3">
      <c r="B238" s="35"/>
      <c r="C238" s="185" t="s">
        <v>454</v>
      </c>
      <c r="D238" s="185" t="s">
        <v>216</v>
      </c>
      <c r="E238" s="186" t="s">
        <v>1618</v>
      </c>
      <c r="F238" s="187" t="s">
        <v>1619</v>
      </c>
      <c r="G238" s="188" t="s">
        <v>109</v>
      </c>
      <c r="H238" s="189">
        <v>80</v>
      </c>
      <c r="I238" s="190"/>
      <c r="J238" s="191">
        <f>ROUND(I238*H238,2)</f>
        <v>0</v>
      </c>
      <c r="K238" s="187" t="s">
        <v>20</v>
      </c>
      <c r="L238" s="55"/>
      <c r="M238" s="192" t="s">
        <v>20</v>
      </c>
      <c r="N238" s="193" t="s">
        <v>44</v>
      </c>
      <c r="O238" s="36"/>
      <c r="P238" s="194">
        <f>O238*H238</f>
        <v>0</v>
      </c>
      <c r="Q238" s="194">
        <v>0</v>
      </c>
      <c r="R238" s="194">
        <f>Q238*H238</f>
        <v>0</v>
      </c>
      <c r="S238" s="194">
        <v>0</v>
      </c>
      <c r="T238" s="195">
        <f>S238*H238</f>
        <v>0</v>
      </c>
      <c r="AR238" s="18" t="s">
        <v>303</v>
      </c>
      <c r="AT238" s="18" t="s">
        <v>216</v>
      </c>
      <c r="AU238" s="18" t="s">
        <v>81</v>
      </c>
      <c r="AY238" s="18" t="s">
        <v>214</v>
      </c>
      <c r="BE238" s="196">
        <f>IF(N238="základní",J238,0)</f>
        <v>0</v>
      </c>
      <c r="BF238" s="196">
        <f>IF(N238="snížená",J238,0)</f>
        <v>0</v>
      </c>
      <c r="BG238" s="196">
        <f>IF(N238="zákl. přenesená",J238,0)</f>
        <v>0</v>
      </c>
      <c r="BH238" s="196">
        <f>IF(N238="sníž. přenesená",J238,0)</f>
        <v>0</v>
      </c>
      <c r="BI238" s="196">
        <f>IF(N238="nulová",J238,0)</f>
        <v>0</v>
      </c>
      <c r="BJ238" s="18" t="s">
        <v>22</v>
      </c>
      <c r="BK238" s="196">
        <f>ROUND(I238*H238,2)</f>
        <v>0</v>
      </c>
      <c r="BL238" s="18" t="s">
        <v>303</v>
      </c>
      <c r="BM238" s="18" t="s">
        <v>744</v>
      </c>
    </row>
    <row r="239" spans="2:65" s="1" customFormat="1" x14ac:dyDescent="0.3">
      <c r="B239" s="35"/>
      <c r="C239" s="57"/>
      <c r="D239" s="223" t="s">
        <v>222</v>
      </c>
      <c r="E239" s="57"/>
      <c r="F239" s="260" t="s">
        <v>1619</v>
      </c>
      <c r="G239" s="57"/>
      <c r="H239" s="57"/>
      <c r="I239" s="155"/>
      <c r="J239" s="57"/>
      <c r="K239" s="57"/>
      <c r="L239" s="55"/>
      <c r="M239" s="72"/>
      <c r="N239" s="36"/>
      <c r="O239" s="36"/>
      <c r="P239" s="36"/>
      <c r="Q239" s="36"/>
      <c r="R239" s="36"/>
      <c r="S239" s="36"/>
      <c r="T239" s="73"/>
      <c r="AT239" s="18" t="s">
        <v>222</v>
      </c>
      <c r="AU239" s="18" t="s">
        <v>81</v>
      </c>
    </row>
    <row r="240" spans="2:65" s="1" customFormat="1" ht="22.5" customHeight="1" x14ac:dyDescent="0.3">
      <c r="B240" s="35"/>
      <c r="C240" s="185" t="s">
        <v>459</v>
      </c>
      <c r="D240" s="185" t="s">
        <v>216</v>
      </c>
      <c r="E240" s="186" t="s">
        <v>1620</v>
      </c>
      <c r="F240" s="187" t="s">
        <v>1621</v>
      </c>
      <c r="G240" s="188" t="s">
        <v>236</v>
      </c>
      <c r="H240" s="189">
        <v>5</v>
      </c>
      <c r="I240" s="190"/>
      <c r="J240" s="191">
        <f>ROUND(I240*H240,2)</f>
        <v>0</v>
      </c>
      <c r="K240" s="187" t="s">
        <v>20</v>
      </c>
      <c r="L240" s="55"/>
      <c r="M240" s="192" t="s">
        <v>20</v>
      </c>
      <c r="N240" s="193" t="s">
        <v>44</v>
      </c>
      <c r="O240" s="36"/>
      <c r="P240" s="194">
        <f>O240*H240</f>
        <v>0</v>
      </c>
      <c r="Q240" s="194">
        <v>0</v>
      </c>
      <c r="R240" s="194">
        <f>Q240*H240</f>
        <v>0</v>
      </c>
      <c r="S240" s="194">
        <v>0</v>
      </c>
      <c r="T240" s="195">
        <f>S240*H240</f>
        <v>0</v>
      </c>
      <c r="AR240" s="18" t="s">
        <v>303</v>
      </c>
      <c r="AT240" s="18" t="s">
        <v>216</v>
      </c>
      <c r="AU240" s="18" t="s">
        <v>81</v>
      </c>
      <c r="AY240" s="18" t="s">
        <v>214</v>
      </c>
      <c r="BE240" s="196">
        <f>IF(N240="základní",J240,0)</f>
        <v>0</v>
      </c>
      <c r="BF240" s="196">
        <f>IF(N240="snížená",J240,0)</f>
        <v>0</v>
      </c>
      <c r="BG240" s="196">
        <f>IF(N240="zákl. přenesená",J240,0)</f>
        <v>0</v>
      </c>
      <c r="BH240" s="196">
        <f>IF(N240="sníž. přenesená",J240,0)</f>
        <v>0</v>
      </c>
      <c r="BI240" s="196">
        <f>IF(N240="nulová",J240,0)</f>
        <v>0</v>
      </c>
      <c r="BJ240" s="18" t="s">
        <v>22</v>
      </c>
      <c r="BK240" s="196">
        <f>ROUND(I240*H240,2)</f>
        <v>0</v>
      </c>
      <c r="BL240" s="18" t="s">
        <v>303</v>
      </c>
      <c r="BM240" s="18" t="s">
        <v>755</v>
      </c>
    </row>
    <row r="241" spans="2:65" s="1" customFormat="1" x14ac:dyDescent="0.3">
      <c r="B241" s="35"/>
      <c r="C241" s="57"/>
      <c r="D241" s="197" t="s">
        <v>222</v>
      </c>
      <c r="E241" s="57"/>
      <c r="F241" s="198" t="s">
        <v>1621</v>
      </c>
      <c r="G241" s="57"/>
      <c r="H241" s="57"/>
      <c r="I241" s="155"/>
      <c r="J241" s="57"/>
      <c r="K241" s="57"/>
      <c r="L241" s="55"/>
      <c r="M241" s="72"/>
      <c r="N241" s="36"/>
      <c r="O241" s="36"/>
      <c r="P241" s="36"/>
      <c r="Q241" s="36"/>
      <c r="R241" s="36"/>
      <c r="S241" s="36"/>
      <c r="T241" s="73"/>
      <c r="AT241" s="18" t="s">
        <v>222</v>
      </c>
      <c r="AU241" s="18" t="s">
        <v>81</v>
      </c>
    </row>
    <row r="242" spans="2:65" s="12" customFormat="1" x14ac:dyDescent="0.3">
      <c r="B242" s="210"/>
      <c r="C242" s="211"/>
      <c r="D242" s="197" t="s">
        <v>224</v>
      </c>
      <c r="E242" s="212" t="s">
        <v>20</v>
      </c>
      <c r="F242" s="213" t="s">
        <v>243</v>
      </c>
      <c r="G242" s="211"/>
      <c r="H242" s="214">
        <v>5</v>
      </c>
      <c r="I242" s="215"/>
      <c r="J242" s="211"/>
      <c r="K242" s="211"/>
      <c r="L242" s="216"/>
      <c r="M242" s="217"/>
      <c r="N242" s="218"/>
      <c r="O242" s="218"/>
      <c r="P242" s="218"/>
      <c r="Q242" s="218"/>
      <c r="R242" s="218"/>
      <c r="S242" s="218"/>
      <c r="T242" s="219"/>
      <c r="AT242" s="220" t="s">
        <v>224</v>
      </c>
      <c r="AU242" s="220" t="s">
        <v>81</v>
      </c>
      <c r="AV242" s="12" t="s">
        <v>81</v>
      </c>
      <c r="AW242" s="12" t="s">
        <v>37</v>
      </c>
      <c r="AX242" s="12" t="s">
        <v>73</v>
      </c>
      <c r="AY242" s="220" t="s">
        <v>214</v>
      </c>
    </row>
    <row r="243" spans="2:65" s="11" customFormat="1" x14ac:dyDescent="0.3">
      <c r="B243" s="199"/>
      <c r="C243" s="200"/>
      <c r="D243" s="197" t="s">
        <v>224</v>
      </c>
      <c r="E243" s="201" t="s">
        <v>20</v>
      </c>
      <c r="F243" s="202" t="s">
        <v>1622</v>
      </c>
      <c r="G243" s="200"/>
      <c r="H243" s="203" t="s">
        <v>20</v>
      </c>
      <c r="I243" s="204"/>
      <c r="J243" s="200"/>
      <c r="K243" s="200"/>
      <c r="L243" s="205"/>
      <c r="M243" s="206"/>
      <c r="N243" s="207"/>
      <c r="O243" s="207"/>
      <c r="P243" s="207"/>
      <c r="Q243" s="207"/>
      <c r="R243" s="207"/>
      <c r="S243" s="207"/>
      <c r="T243" s="208"/>
      <c r="AT243" s="209" t="s">
        <v>224</v>
      </c>
      <c r="AU243" s="209" t="s">
        <v>81</v>
      </c>
      <c r="AV243" s="11" t="s">
        <v>22</v>
      </c>
      <c r="AW243" s="11" t="s">
        <v>37</v>
      </c>
      <c r="AX243" s="11" t="s">
        <v>73</v>
      </c>
      <c r="AY243" s="209" t="s">
        <v>214</v>
      </c>
    </row>
    <row r="244" spans="2:65" s="11" customFormat="1" x14ac:dyDescent="0.3">
      <c r="B244" s="199"/>
      <c r="C244" s="200"/>
      <c r="D244" s="197" t="s">
        <v>224</v>
      </c>
      <c r="E244" s="201" t="s">
        <v>20</v>
      </c>
      <c r="F244" s="202" t="s">
        <v>1529</v>
      </c>
      <c r="G244" s="200"/>
      <c r="H244" s="203" t="s">
        <v>20</v>
      </c>
      <c r="I244" s="204"/>
      <c r="J244" s="200"/>
      <c r="K244" s="200"/>
      <c r="L244" s="205"/>
      <c r="M244" s="206"/>
      <c r="N244" s="207"/>
      <c r="O244" s="207"/>
      <c r="P244" s="207"/>
      <c r="Q244" s="207"/>
      <c r="R244" s="207"/>
      <c r="S244" s="207"/>
      <c r="T244" s="208"/>
      <c r="AT244" s="209" t="s">
        <v>224</v>
      </c>
      <c r="AU244" s="209" t="s">
        <v>81</v>
      </c>
      <c r="AV244" s="11" t="s">
        <v>22</v>
      </c>
      <c r="AW244" s="11" t="s">
        <v>37</v>
      </c>
      <c r="AX244" s="11" t="s">
        <v>73</v>
      </c>
      <c r="AY244" s="209" t="s">
        <v>214</v>
      </c>
    </row>
    <row r="245" spans="2:65" s="13" customFormat="1" x14ac:dyDescent="0.3">
      <c r="B245" s="221"/>
      <c r="C245" s="222"/>
      <c r="D245" s="223" t="s">
        <v>224</v>
      </c>
      <c r="E245" s="224" t="s">
        <v>20</v>
      </c>
      <c r="F245" s="225" t="s">
        <v>228</v>
      </c>
      <c r="G245" s="222"/>
      <c r="H245" s="226">
        <v>5</v>
      </c>
      <c r="I245" s="227"/>
      <c r="J245" s="222"/>
      <c r="K245" s="222"/>
      <c r="L245" s="228"/>
      <c r="M245" s="229"/>
      <c r="N245" s="230"/>
      <c r="O245" s="230"/>
      <c r="P245" s="230"/>
      <c r="Q245" s="230"/>
      <c r="R245" s="230"/>
      <c r="S245" s="230"/>
      <c r="T245" s="231"/>
      <c r="AT245" s="232" t="s">
        <v>224</v>
      </c>
      <c r="AU245" s="232" t="s">
        <v>81</v>
      </c>
      <c r="AV245" s="13" t="s">
        <v>220</v>
      </c>
      <c r="AW245" s="13" t="s">
        <v>37</v>
      </c>
      <c r="AX245" s="13" t="s">
        <v>22</v>
      </c>
      <c r="AY245" s="232" t="s">
        <v>214</v>
      </c>
    </row>
    <row r="246" spans="2:65" s="1" customFormat="1" ht="22.5" customHeight="1" x14ac:dyDescent="0.3">
      <c r="B246" s="35"/>
      <c r="C246" s="185" t="s">
        <v>464</v>
      </c>
      <c r="D246" s="185" t="s">
        <v>216</v>
      </c>
      <c r="E246" s="186" t="s">
        <v>1623</v>
      </c>
      <c r="F246" s="187" t="s">
        <v>1624</v>
      </c>
      <c r="G246" s="188" t="s">
        <v>236</v>
      </c>
      <c r="H246" s="189">
        <v>30</v>
      </c>
      <c r="I246" s="190"/>
      <c r="J246" s="191">
        <f>ROUND(I246*H246,2)</f>
        <v>0</v>
      </c>
      <c r="K246" s="187" t="s">
        <v>20</v>
      </c>
      <c r="L246" s="55"/>
      <c r="M246" s="192" t="s">
        <v>20</v>
      </c>
      <c r="N246" s="193" t="s">
        <v>44</v>
      </c>
      <c r="O246" s="36"/>
      <c r="P246" s="194">
        <f>O246*H246</f>
        <v>0</v>
      </c>
      <c r="Q246" s="194">
        <v>0</v>
      </c>
      <c r="R246" s="194">
        <f>Q246*H246</f>
        <v>0</v>
      </c>
      <c r="S246" s="194">
        <v>0</v>
      </c>
      <c r="T246" s="195">
        <f>S246*H246</f>
        <v>0</v>
      </c>
      <c r="AR246" s="18" t="s">
        <v>303</v>
      </c>
      <c r="AT246" s="18" t="s">
        <v>216</v>
      </c>
      <c r="AU246" s="18" t="s">
        <v>81</v>
      </c>
      <c r="AY246" s="18" t="s">
        <v>214</v>
      </c>
      <c r="BE246" s="196">
        <f>IF(N246="základní",J246,0)</f>
        <v>0</v>
      </c>
      <c r="BF246" s="196">
        <f>IF(N246="snížená",J246,0)</f>
        <v>0</v>
      </c>
      <c r="BG246" s="196">
        <f>IF(N246="zákl. přenesená",J246,0)</f>
        <v>0</v>
      </c>
      <c r="BH246" s="196">
        <f>IF(N246="sníž. přenesená",J246,0)</f>
        <v>0</v>
      </c>
      <c r="BI246" s="196">
        <f>IF(N246="nulová",J246,0)</f>
        <v>0</v>
      </c>
      <c r="BJ246" s="18" t="s">
        <v>22</v>
      </c>
      <c r="BK246" s="196">
        <f>ROUND(I246*H246,2)</f>
        <v>0</v>
      </c>
      <c r="BL246" s="18" t="s">
        <v>303</v>
      </c>
      <c r="BM246" s="18" t="s">
        <v>767</v>
      </c>
    </row>
    <row r="247" spans="2:65" s="1" customFormat="1" x14ac:dyDescent="0.3">
      <c r="B247" s="35"/>
      <c r="C247" s="57"/>
      <c r="D247" s="197" t="s">
        <v>222</v>
      </c>
      <c r="E247" s="57"/>
      <c r="F247" s="198" t="s">
        <v>1624</v>
      </c>
      <c r="G247" s="57"/>
      <c r="H247" s="57"/>
      <c r="I247" s="155"/>
      <c r="J247" s="57"/>
      <c r="K247" s="57"/>
      <c r="L247" s="55"/>
      <c r="M247" s="72"/>
      <c r="N247" s="36"/>
      <c r="O247" s="36"/>
      <c r="P247" s="36"/>
      <c r="Q247" s="36"/>
      <c r="R247" s="36"/>
      <c r="S247" s="36"/>
      <c r="T247" s="73"/>
      <c r="AT247" s="18" t="s">
        <v>222</v>
      </c>
      <c r="AU247" s="18" t="s">
        <v>81</v>
      </c>
    </row>
    <row r="248" spans="2:65" s="12" customFormat="1" x14ac:dyDescent="0.3">
      <c r="B248" s="210"/>
      <c r="C248" s="211"/>
      <c r="D248" s="197" t="s">
        <v>224</v>
      </c>
      <c r="E248" s="212" t="s">
        <v>20</v>
      </c>
      <c r="F248" s="213" t="s">
        <v>397</v>
      </c>
      <c r="G248" s="211"/>
      <c r="H248" s="214">
        <v>30</v>
      </c>
      <c r="I248" s="215"/>
      <c r="J248" s="211"/>
      <c r="K248" s="211"/>
      <c r="L248" s="216"/>
      <c r="M248" s="217"/>
      <c r="N248" s="218"/>
      <c r="O248" s="218"/>
      <c r="P248" s="218"/>
      <c r="Q248" s="218"/>
      <c r="R248" s="218"/>
      <c r="S248" s="218"/>
      <c r="T248" s="219"/>
      <c r="AT248" s="220" t="s">
        <v>224</v>
      </c>
      <c r="AU248" s="220" t="s">
        <v>81</v>
      </c>
      <c r="AV248" s="12" t="s">
        <v>81</v>
      </c>
      <c r="AW248" s="12" t="s">
        <v>37</v>
      </c>
      <c r="AX248" s="12" t="s">
        <v>73</v>
      </c>
      <c r="AY248" s="220" t="s">
        <v>214</v>
      </c>
    </row>
    <row r="249" spans="2:65" s="11" customFormat="1" x14ac:dyDescent="0.3">
      <c r="B249" s="199"/>
      <c r="C249" s="200"/>
      <c r="D249" s="197" t="s">
        <v>224</v>
      </c>
      <c r="E249" s="201" t="s">
        <v>20</v>
      </c>
      <c r="F249" s="202" t="s">
        <v>1529</v>
      </c>
      <c r="G249" s="200"/>
      <c r="H249" s="203" t="s">
        <v>20</v>
      </c>
      <c r="I249" s="204"/>
      <c r="J249" s="200"/>
      <c r="K249" s="200"/>
      <c r="L249" s="205"/>
      <c r="M249" s="206"/>
      <c r="N249" s="207"/>
      <c r="O249" s="207"/>
      <c r="P249" s="207"/>
      <c r="Q249" s="207"/>
      <c r="R249" s="207"/>
      <c r="S249" s="207"/>
      <c r="T249" s="208"/>
      <c r="AT249" s="209" t="s">
        <v>224</v>
      </c>
      <c r="AU249" s="209" t="s">
        <v>81</v>
      </c>
      <c r="AV249" s="11" t="s">
        <v>22</v>
      </c>
      <c r="AW249" s="11" t="s">
        <v>37</v>
      </c>
      <c r="AX249" s="11" t="s">
        <v>73</v>
      </c>
      <c r="AY249" s="209" t="s">
        <v>214</v>
      </c>
    </row>
    <row r="250" spans="2:65" s="13" customFormat="1" x14ac:dyDescent="0.3">
      <c r="B250" s="221"/>
      <c r="C250" s="222"/>
      <c r="D250" s="223" t="s">
        <v>224</v>
      </c>
      <c r="E250" s="224" t="s">
        <v>20</v>
      </c>
      <c r="F250" s="225" t="s">
        <v>228</v>
      </c>
      <c r="G250" s="222"/>
      <c r="H250" s="226">
        <v>30</v>
      </c>
      <c r="I250" s="227"/>
      <c r="J250" s="222"/>
      <c r="K250" s="222"/>
      <c r="L250" s="228"/>
      <c r="M250" s="229"/>
      <c r="N250" s="230"/>
      <c r="O250" s="230"/>
      <c r="P250" s="230"/>
      <c r="Q250" s="230"/>
      <c r="R250" s="230"/>
      <c r="S250" s="230"/>
      <c r="T250" s="231"/>
      <c r="AT250" s="232" t="s">
        <v>224</v>
      </c>
      <c r="AU250" s="232" t="s">
        <v>81</v>
      </c>
      <c r="AV250" s="13" t="s">
        <v>220</v>
      </c>
      <c r="AW250" s="13" t="s">
        <v>37</v>
      </c>
      <c r="AX250" s="13" t="s">
        <v>22</v>
      </c>
      <c r="AY250" s="232" t="s">
        <v>214</v>
      </c>
    </row>
    <row r="251" spans="2:65" s="1" customFormat="1" ht="22.5" customHeight="1" x14ac:dyDescent="0.3">
      <c r="B251" s="35"/>
      <c r="C251" s="185" t="s">
        <v>469</v>
      </c>
      <c r="D251" s="185" t="s">
        <v>216</v>
      </c>
      <c r="E251" s="186" t="s">
        <v>1625</v>
      </c>
      <c r="F251" s="187" t="s">
        <v>1626</v>
      </c>
      <c r="G251" s="188" t="s">
        <v>236</v>
      </c>
      <c r="H251" s="189">
        <v>5</v>
      </c>
      <c r="I251" s="190"/>
      <c r="J251" s="191">
        <f>ROUND(I251*H251,2)</f>
        <v>0</v>
      </c>
      <c r="K251" s="187" t="s">
        <v>20</v>
      </c>
      <c r="L251" s="55"/>
      <c r="M251" s="192" t="s">
        <v>20</v>
      </c>
      <c r="N251" s="193" t="s">
        <v>44</v>
      </c>
      <c r="O251" s="36"/>
      <c r="P251" s="194">
        <f>O251*H251</f>
        <v>0</v>
      </c>
      <c r="Q251" s="194">
        <v>0</v>
      </c>
      <c r="R251" s="194">
        <f>Q251*H251</f>
        <v>0</v>
      </c>
      <c r="S251" s="194">
        <v>0</v>
      </c>
      <c r="T251" s="195">
        <f>S251*H251</f>
        <v>0</v>
      </c>
      <c r="AR251" s="18" t="s">
        <v>303</v>
      </c>
      <c r="AT251" s="18" t="s">
        <v>216</v>
      </c>
      <c r="AU251" s="18" t="s">
        <v>81</v>
      </c>
      <c r="AY251" s="18" t="s">
        <v>214</v>
      </c>
      <c r="BE251" s="196">
        <f>IF(N251="základní",J251,0)</f>
        <v>0</v>
      </c>
      <c r="BF251" s="196">
        <f>IF(N251="snížená",J251,0)</f>
        <v>0</v>
      </c>
      <c r="BG251" s="196">
        <f>IF(N251="zákl. přenesená",J251,0)</f>
        <v>0</v>
      </c>
      <c r="BH251" s="196">
        <f>IF(N251="sníž. přenesená",J251,0)</f>
        <v>0</v>
      </c>
      <c r="BI251" s="196">
        <f>IF(N251="nulová",J251,0)</f>
        <v>0</v>
      </c>
      <c r="BJ251" s="18" t="s">
        <v>22</v>
      </c>
      <c r="BK251" s="196">
        <f>ROUND(I251*H251,2)</f>
        <v>0</v>
      </c>
      <c r="BL251" s="18" t="s">
        <v>303</v>
      </c>
      <c r="BM251" s="18" t="s">
        <v>783</v>
      </c>
    </row>
    <row r="252" spans="2:65" s="1" customFormat="1" x14ac:dyDescent="0.3">
      <c r="B252" s="35"/>
      <c r="C252" s="57"/>
      <c r="D252" s="223" t="s">
        <v>222</v>
      </c>
      <c r="E252" s="57"/>
      <c r="F252" s="260" t="s">
        <v>1626</v>
      </c>
      <c r="G252" s="57"/>
      <c r="H252" s="57"/>
      <c r="I252" s="155"/>
      <c r="J252" s="57"/>
      <c r="K252" s="57"/>
      <c r="L252" s="55"/>
      <c r="M252" s="72"/>
      <c r="N252" s="36"/>
      <c r="O252" s="36"/>
      <c r="P252" s="36"/>
      <c r="Q252" s="36"/>
      <c r="R252" s="36"/>
      <c r="S252" s="36"/>
      <c r="T252" s="73"/>
      <c r="AT252" s="18" t="s">
        <v>222</v>
      </c>
      <c r="AU252" s="18" t="s">
        <v>81</v>
      </c>
    </row>
    <row r="253" spans="2:65" s="1" customFormat="1" ht="22.5" customHeight="1" x14ac:dyDescent="0.3">
      <c r="B253" s="35"/>
      <c r="C253" s="185" t="s">
        <v>485</v>
      </c>
      <c r="D253" s="185" t="s">
        <v>216</v>
      </c>
      <c r="E253" s="186" t="s">
        <v>1627</v>
      </c>
      <c r="F253" s="187" t="s">
        <v>1628</v>
      </c>
      <c r="G253" s="188" t="s">
        <v>236</v>
      </c>
      <c r="H253" s="189">
        <v>5</v>
      </c>
      <c r="I253" s="190"/>
      <c r="J253" s="191">
        <f>ROUND(I253*H253,2)</f>
        <v>0</v>
      </c>
      <c r="K253" s="187" t="s">
        <v>20</v>
      </c>
      <c r="L253" s="55"/>
      <c r="M253" s="192" t="s">
        <v>20</v>
      </c>
      <c r="N253" s="193" t="s">
        <v>44</v>
      </c>
      <c r="O253" s="36"/>
      <c r="P253" s="194">
        <f>O253*H253</f>
        <v>0</v>
      </c>
      <c r="Q253" s="194">
        <v>0</v>
      </c>
      <c r="R253" s="194">
        <f>Q253*H253</f>
        <v>0</v>
      </c>
      <c r="S253" s="194">
        <v>0</v>
      </c>
      <c r="T253" s="195">
        <f>S253*H253</f>
        <v>0</v>
      </c>
      <c r="AR253" s="18" t="s">
        <v>303</v>
      </c>
      <c r="AT253" s="18" t="s">
        <v>216</v>
      </c>
      <c r="AU253" s="18" t="s">
        <v>81</v>
      </c>
      <c r="AY253" s="18" t="s">
        <v>214</v>
      </c>
      <c r="BE253" s="196">
        <f>IF(N253="základní",J253,0)</f>
        <v>0</v>
      </c>
      <c r="BF253" s="196">
        <f>IF(N253="snížená",J253,0)</f>
        <v>0</v>
      </c>
      <c r="BG253" s="196">
        <f>IF(N253="zákl. přenesená",J253,0)</f>
        <v>0</v>
      </c>
      <c r="BH253" s="196">
        <f>IF(N253="sníž. přenesená",J253,0)</f>
        <v>0</v>
      </c>
      <c r="BI253" s="196">
        <f>IF(N253="nulová",J253,0)</f>
        <v>0</v>
      </c>
      <c r="BJ253" s="18" t="s">
        <v>22</v>
      </c>
      <c r="BK253" s="196">
        <f>ROUND(I253*H253,2)</f>
        <v>0</v>
      </c>
      <c r="BL253" s="18" t="s">
        <v>303</v>
      </c>
      <c r="BM253" s="18" t="s">
        <v>799</v>
      </c>
    </row>
    <row r="254" spans="2:65" s="1" customFormat="1" x14ac:dyDescent="0.3">
      <c r="B254" s="35"/>
      <c r="C254" s="57"/>
      <c r="D254" s="197" t="s">
        <v>222</v>
      </c>
      <c r="E254" s="57"/>
      <c r="F254" s="198" t="s">
        <v>1628</v>
      </c>
      <c r="G254" s="57"/>
      <c r="H254" s="57"/>
      <c r="I254" s="155"/>
      <c r="J254" s="57"/>
      <c r="K254" s="57"/>
      <c r="L254" s="55"/>
      <c r="M254" s="72"/>
      <c r="N254" s="36"/>
      <c r="O254" s="36"/>
      <c r="P254" s="36"/>
      <c r="Q254" s="36"/>
      <c r="R254" s="36"/>
      <c r="S254" s="36"/>
      <c r="T254" s="73"/>
      <c r="AT254" s="18" t="s">
        <v>222</v>
      </c>
      <c r="AU254" s="18" t="s">
        <v>81</v>
      </c>
    </row>
    <row r="255" spans="2:65" s="12" customFormat="1" x14ac:dyDescent="0.3">
      <c r="B255" s="210"/>
      <c r="C255" s="211"/>
      <c r="D255" s="197" t="s">
        <v>224</v>
      </c>
      <c r="E255" s="212" t="s">
        <v>20</v>
      </c>
      <c r="F255" s="213" t="s">
        <v>243</v>
      </c>
      <c r="G255" s="211"/>
      <c r="H255" s="214">
        <v>5</v>
      </c>
      <c r="I255" s="215"/>
      <c r="J255" s="211"/>
      <c r="K255" s="211"/>
      <c r="L255" s="216"/>
      <c r="M255" s="217"/>
      <c r="N255" s="218"/>
      <c r="O255" s="218"/>
      <c r="P255" s="218"/>
      <c r="Q255" s="218"/>
      <c r="R255" s="218"/>
      <c r="S255" s="218"/>
      <c r="T255" s="219"/>
      <c r="AT255" s="220" t="s">
        <v>224</v>
      </c>
      <c r="AU255" s="220" t="s">
        <v>81</v>
      </c>
      <c r="AV255" s="12" t="s">
        <v>81</v>
      </c>
      <c r="AW255" s="12" t="s">
        <v>37</v>
      </c>
      <c r="AX255" s="12" t="s">
        <v>73</v>
      </c>
      <c r="AY255" s="220" t="s">
        <v>214</v>
      </c>
    </row>
    <row r="256" spans="2:65" s="11" customFormat="1" x14ac:dyDescent="0.3">
      <c r="B256" s="199"/>
      <c r="C256" s="200"/>
      <c r="D256" s="197" t="s">
        <v>224</v>
      </c>
      <c r="E256" s="201" t="s">
        <v>20</v>
      </c>
      <c r="F256" s="202" t="s">
        <v>1622</v>
      </c>
      <c r="G256" s="200"/>
      <c r="H256" s="203" t="s">
        <v>20</v>
      </c>
      <c r="I256" s="204"/>
      <c r="J256" s="200"/>
      <c r="K256" s="200"/>
      <c r="L256" s="205"/>
      <c r="M256" s="206"/>
      <c r="N256" s="207"/>
      <c r="O256" s="207"/>
      <c r="P256" s="207"/>
      <c r="Q256" s="207"/>
      <c r="R256" s="207"/>
      <c r="S256" s="207"/>
      <c r="T256" s="208"/>
      <c r="AT256" s="209" t="s">
        <v>224</v>
      </c>
      <c r="AU256" s="209" t="s">
        <v>81</v>
      </c>
      <c r="AV256" s="11" t="s">
        <v>22</v>
      </c>
      <c r="AW256" s="11" t="s">
        <v>37</v>
      </c>
      <c r="AX256" s="11" t="s">
        <v>73</v>
      </c>
      <c r="AY256" s="209" t="s">
        <v>214</v>
      </c>
    </row>
    <row r="257" spans="2:65" s="11" customFormat="1" x14ac:dyDescent="0.3">
      <c r="B257" s="199"/>
      <c r="C257" s="200"/>
      <c r="D257" s="197" t="s">
        <v>224</v>
      </c>
      <c r="E257" s="201" t="s">
        <v>20</v>
      </c>
      <c r="F257" s="202" t="s">
        <v>1529</v>
      </c>
      <c r="G257" s="200"/>
      <c r="H257" s="203" t="s">
        <v>20</v>
      </c>
      <c r="I257" s="204"/>
      <c r="J257" s="200"/>
      <c r="K257" s="200"/>
      <c r="L257" s="205"/>
      <c r="M257" s="206"/>
      <c r="N257" s="207"/>
      <c r="O257" s="207"/>
      <c r="P257" s="207"/>
      <c r="Q257" s="207"/>
      <c r="R257" s="207"/>
      <c r="S257" s="207"/>
      <c r="T257" s="208"/>
      <c r="AT257" s="209" t="s">
        <v>224</v>
      </c>
      <c r="AU257" s="209" t="s">
        <v>81</v>
      </c>
      <c r="AV257" s="11" t="s">
        <v>22</v>
      </c>
      <c r="AW257" s="11" t="s">
        <v>37</v>
      </c>
      <c r="AX257" s="11" t="s">
        <v>73</v>
      </c>
      <c r="AY257" s="209" t="s">
        <v>214</v>
      </c>
    </row>
    <row r="258" spans="2:65" s="13" customFormat="1" x14ac:dyDescent="0.3">
      <c r="B258" s="221"/>
      <c r="C258" s="222"/>
      <c r="D258" s="223" t="s">
        <v>224</v>
      </c>
      <c r="E258" s="224" t="s">
        <v>20</v>
      </c>
      <c r="F258" s="225" t="s">
        <v>228</v>
      </c>
      <c r="G258" s="222"/>
      <c r="H258" s="226">
        <v>5</v>
      </c>
      <c r="I258" s="227"/>
      <c r="J258" s="222"/>
      <c r="K258" s="222"/>
      <c r="L258" s="228"/>
      <c r="M258" s="229"/>
      <c r="N258" s="230"/>
      <c r="O258" s="230"/>
      <c r="P258" s="230"/>
      <c r="Q258" s="230"/>
      <c r="R258" s="230"/>
      <c r="S258" s="230"/>
      <c r="T258" s="231"/>
      <c r="AT258" s="232" t="s">
        <v>224</v>
      </c>
      <c r="AU258" s="232" t="s">
        <v>81</v>
      </c>
      <c r="AV258" s="13" t="s">
        <v>220</v>
      </c>
      <c r="AW258" s="13" t="s">
        <v>37</v>
      </c>
      <c r="AX258" s="13" t="s">
        <v>22</v>
      </c>
      <c r="AY258" s="232" t="s">
        <v>214</v>
      </c>
    </row>
    <row r="259" spans="2:65" s="1" customFormat="1" ht="22.5" customHeight="1" x14ac:dyDescent="0.3">
      <c r="B259" s="35"/>
      <c r="C259" s="185" t="s">
        <v>492</v>
      </c>
      <c r="D259" s="185" t="s">
        <v>216</v>
      </c>
      <c r="E259" s="186" t="s">
        <v>1629</v>
      </c>
      <c r="F259" s="187" t="s">
        <v>1630</v>
      </c>
      <c r="G259" s="188" t="s">
        <v>236</v>
      </c>
      <c r="H259" s="189">
        <v>5</v>
      </c>
      <c r="I259" s="190"/>
      <c r="J259" s="191">
        <f>ROUND(I259*H259,2)</f>
        <v>0</v>
      </c>
      <c r="K259" s="187" t="s">
        <v>20</v>
      </c>
      <c r="L259" s="55"/>
      <c r="M259" s="192" t="s">
        <v>20</v>
      </c>
      <c r="N259" s="193" t="s">
        <v>44</v>
      </c>
      <c r="O259" s="36"/>
      <c r="P259" s="194">
        <f>O259*H259</f>
        <v>0</v>
      </c>
      <c r="Q259" s="194">
        <v>0</v>
      </c>
      <c r="R259" s="194">
        <f>Q259*H259</f>
        <v>0</v>
      </c>
      <c r="S259" s="194">
        <v>0</v>
      </c>
      <c r="T259" s="195">
        <f>S259*H259</f>
        <v>0</v>
      </c>
      <c r="AR259" s="18" t="s">
        <v>303</v>
      </c>
      <c r="AT259" s="18" t="s">
        <v>216</v>
      </c>
      <c r="AU259" s="18" t="s">
        <v>81</v>
      </c>
      <c r="AY259" s="18" t="s">
        <v>214</v>
      </c>
      <c r="BE259" s="196">
        <f>IF(N259="základní",J259,0)</f>
        <v>0</v>
      </c>
      <c r="BF259" s="196">
        <f>IF(N259="snížená",J259,0)</f>
        <v>0</v>
      </c>
      <c r="BG259" s="196">
        <f>IF(N259="zákl. přenesená",J259,0)</f>
        <v>0</v>
      </c>
      <c r="BH259" s="196">
        <f>IF(N259="sníž. přenesená",J259,0)</f>
        <v>0</v>
      </c>
      <c r="BI259" s="196">
        <f>IF(N259="nulová",J259,0)</f>
        <v>0</v>
      </c>
      <c r="BJ259" s="18" t="s">
        <v>22</v>
      </c>
      <c r="BK259" s="196">
        <f>ROUND(I259*H259,2)</f>
        <v>0</v>
      </c>
      <c r="BL259" s="18" t="s">
        <v>303</v>
      </c>
      <c r="BM259" s="18" t="s">
        <v>811</v>
      </c>
    </row>
    <row r="260" spans="2:65" s="1" customFormat="1" x14ac:dyDescent="0.3">
      <c r="B260" s="35"/>
      <c r="C260" s="57"/>
      <c r="D260" s="197" t="s">
        <v>222</v>
      </c>
      <c r="E260" s="57"/>
      <c r="F260" s="198" t="s">
        <v>1630</v>
      </c>
      <c r="G260" s="57"/>
      <c r="H260" s="57"/>
      <c r="I260" s="155"/>
      <c r="J260" s="57"/>
      <c r="K260" s="57"/>
      <c r="L260" s="55"/>
      <c r="M260" s="72"/>
      <c r="N260" s="36"/>
      <c r="O260" s="36"/>
      <c r="P260" s="36"/>
      <c r="Q260" s="36"/>
      <c r="R260" s="36"/>
      <c r="S260" s="36"/>
      <c r="T260" s="73"/>
      <c r="AT260" s="18" t="s">
        <v>222</v>
      </c>
      <c r="AU260" s="18" t="s">
        <v>81</v>
      </c>
    </row>
    <row r="261" spans="2:65" s="11" customFormat="1" ht="24" x14ac:dyDescent="0.3">
      <c r="B261" s="199"/>
      <c r="C261" s="200"/>
      <c r="D261" s="197" t="s">
        <v>224</v>
      </c>
      <c r="E261" s="201" t="s">
        <v>20</v>
      </c>
      <c r="F261" s="202" t="s">
        <v>1631</v>
      </c>
      <c r="G261" s="200"/>
      <c r="H261" s="203" t="s">
        <v>20</v>
      </c>
      <c r="I261" s="204"/>
      <c r="J261" s="200"/>
      <c r="K261" s="200"/>
      <c r="L261" s="205"/>
      <c r="M261" s="206"/>
      <c r="N261" s="207"/>
      <c r="O261" s="207"/>
      <c r="P261" s="207"/>
      <c r="Q261" s="207"/>
      <c r="R261" s="207"/>
      <c r="S261" s="207"/>
      <c r="T261" s="208"/>
      <c r="AT261" s="209" t="s">
        <v>224</v>
      </c>
      <c r="AU261" s="209" t="s">
        <v>81</v>
      </c>
      <c r="AV261" s="11" t="s">
        <v>22</v>
      </c>
      <c r="AW261" s="11" t="s">
        <v>37</v>
      </c>
      <c r="AX261" s="11" t="s">
        <v>73</v>
      </c>
      <c r="AY261" s="209" t="s">
        <v>214</v>
      </c>
    </row>
    <row r="262" spans="2:65" s="11" customFormat="1" ht="24" x14ac:dyDescent="0.3">
      <c r="B262" s="199"/>
      <c r="C262" s="200"/>
      <c r="D262" s="197" t="s">
        <v>224</v>
      </c>
      <c r="E262" s="201" t="s">
        <v>20</v>
      </c>
      <c r="F262" s="202" t="s">
        <v>1632</v>
      </c>
      <c r="G262" s="200"/>
      <c r="H262" s="203" t="s">
        <v>20</v>
      </c>
      <c r="I262" s="204"/>
      <c r="J262" s="200"/>
      <c r="K262" s="200"/>
      <c r="L262" s="205"/>
      <c r="M262" s="206"/>
      <c r="N262" s="207"/>
      <c r="O262" s="207"/>
      <c r="P262" s="207"/>
      <c r="Q262" s="207"/>
      <c r="R262" s="207"/>
      <c r="S262" s="207"/>
      <c r="T262" s="208"/>
      <c r="AT262" s="209" t="s">
        <v>224</v>
      </c>
      <c r="AU262" s="209" t="s">
        <v>81</v>
      </c>
      <c r="AV262" s="11" t="s">
        <v>22</v>
      </c>
      <c r="AW262" s="11" t="s">
        <v>37</v>
      </c>
      <c r="AX262" s="11" t="s">
        <v>73</v>
      </c>
      <c r="AY262" s="209" t="s">
        <v>214</v>
      </c>
    </row>
    <row r="263" spans="2:65" s="11" customFormat="1" x14ac:dyDescent="0.3">
      <c r="B263" s="199"/>
      <c r="C263" s="200"/>
      <c r="D263" s="197" t="s">
        <v>224</v>
      </c>
      <c r="E263" s="201" t="s">
        <v>20</v>
      </c>
      <c r="F263" s="202" t="s">
        <v>1633</v>
      </c>
      <c r="G263" s="200"/>
      <c r="H263" s="203" t="s">
        <v>20</v>
      </c>
      <c r="I263" s="204"/>
      <c r="J263" s="200"/>
      <c r="K263" s="200"/>
      <c r="L263" s="205"/>
      <c r="M263" s="206"/>
      <c r="N263" s="207"/>
      <c r="O263" s="207"/>
      <c r="P263" s="207"/>
      <c r="Q263" s="207"/>
      <c r="R263" s="207"/>
      <c r="S263" s="207"/>
      <c r="T263" s="208"/>
      <c r="AT263" s="209" t="s">
        <v>224</v>
      </c>
      <c r="AU263" s="209" t="s">
        <v>81</v>
      </c>
      <c r="AV263" s="11" t="s">
        <v>22</v>
      </c>
      <c r="AW263" s="11" t="s">
        <v>37</v>
      </c>
      <c r="AX263" s="11" t="s">
        <v>73</v>
      </c>
      <c r="AY263" s="209" t="s">
        <v>214</v>
      </c>
    </row>
    <row r="264" spans="2:65" s="12" customFormat="1" x14ac:dyDescent="0.3">
      <c r="B264" s="210"/>
      <c r="C264" s="211"/>
      <c r="D264" s="197" t="s">
        <v>224</v>
      </c>
      <c r="E264" s="212" t="s">
        <v>20</v>
      </c>
      <c r="F264" s="213" t="s">
        <v>243</v>
      </c>
      <c r="G264" s="211"/>
      <c r="H264" s="214">
        <v>5</v>
      </c>
      <c r="I264" s="215"/>
      <c r="J264" s="211"/>
      <c r="K264" s="211"/>
      <c r="L264" s="216"/>
      <c r="M264" s="217"/>
      <c r="N264" s="218"/>
      <c r="O264" s="218"/>
      <c r="P264" s="218"/>
      <c r="Q264" s="218"/>
      <c r="R264" s="218"/>
      <c r="S264" s="218"/>
      <c r="T264" s="219"/>
      <c r="AT264" s="220" t="s">
        <v>224</v>
      </c>
      <c r="AU264" s="220" t="s">
        <v>81</v>
      </c>
      <c r="AV264" s="12" t="s">
        <v>81</v>
      </c>
      <c r="AW264" s="12" t="s">
        <v>37</v>
      </c>
      <c r="AX264" s="12" t="s">
        <v>73</v>
      </c>
      <c r="AY264" s="220" t="s">
        <v>214</v>
      </c>
    </row>
    <row r="265" spans="2:65" s="13" customFormat="1" x14ac:dyDescent="0.3">
      <c r="B265" s="221"/>
      <c r="C265" s="222"/>
      <c r="D265" s="223" t="s">
        <v>224</v>
      </c>
      <c r="E265" s="224" t="s">
        <v>20</v>
      </c>
      <c r="F265" s="225" t="s">
        <v>228</v>
      </c>
      <c r="G265" s="222"/>
      <c r="H265" s="226">
        <v>5</v>
      </c>
      <c r="I265" s="227"/>
      <c r="J265" s="222"/>
      <c r="K265" s="222"/>
      <c r="L265" s="228"/>
      <c r="M265" s="229"/>
      <c r="N265" s="230"/>
      <c r="O265" s="230"/>
      <c r="P265" s="230"/>
      <c r="Q265" s="230"/>
      <c r="R265" s="230"/>
      <c r="S265" s="230"/>
      <c r="T265" s="231"/>
      <c r="AT265" s="232" t="s">
        <v>224</v>
      </c>
      <c r="AU265" s="232" t="s">
        <v>81</v>
      </c>
      <c r="AV265" s="13" t="s">
        <v>220</v>
      </c>
      <c r="AW265" s="13" t="s">
        <v>37</v>
      </c>
      <c r="AX265" s="13" t="s">
        <v>22</v>
      </c>
      <c r="AY265" s="232" t="s">
        <v>214</v>
      </c>
    </row>
    <row r="266" spans="2:65" s="1" customFormat="1" ht="22.5" customHeight="1" x14ac:dyDescent="0.3">
      <c r="B266" s="35"/>
      <c r="C266" s="185" t="s">
        <v>496</v>
      </c>
      <c r="D266" s="185" t="s">
        <v>216</v>
      </c>
      <c r="E266" s="186" t="s">
        <v>1634</v>
      </c>
      <c r="F266" s="187" t="s">
        <v>1635</v>
      </c>
      <c r="G266" s="188" t="s">
        <v>236</v>
      </c>
      <c r="H266" s="189">
        <v>4</v>
      </c>
      <c r="I266" s="190"/>
      <c r="J266" s="191">
        <f>ROUND(I266*H266,2)</f>
        <v>0</v>
      </c>
      <c r="K266" s="187" t="s">
        <v>20</v>
      </c>
      <c r="L266" s="55"/>
      <c r="M266" s="192" t="s">
        <v>20</v>
      </c>
      <c r="N266" s="193" t="s">
        <v>44</v>
      </c>
      <c r="O266" s="36"/>
      <c r="P266" s="194">
        <f>O266*H266</f>
        <v>0</v>
      </c>
      <c r="Q266" s="194">
        <v>0</v>
      </c>
      <c r="R266" s="194">
        <f>Q266*H266</f>
        <v>0</v>
      </c>
      <c r="S266" s="194">
        <v>0</v>
      </c>
      <c r="T266" s="195">
        <f>S266*H266</f>
        <v>0</v>
      </c>
      <c r="AR266" s="18" t="s">
        <v>303</v>
      </c>
      <c r="AT266" s="18" t="s">
        <v>216</v>
      </c>
      <c r="AU266" s="18" t="s">
        <v>81</v>
      </c>
      <c r="AY266" s="18" t="s">
        <v>214</v>
      </c>
      <c r="BE266" s="196">
        <f>IF(N266="základní",J266,0)</f>
        <v>0</v>
      </c>
      <c r="BF266" s="196">
        <f>IF(N266="snížená",J266,0)</f>
        <v>0</v>
      </c>
      <c r="BG266" s="196">
        <f>IF(N266="zákl. přenesená",J266,0)</f>
        <v>0</v>
      </c>
      <c r="BH266" s="196">
        <f>IF(N266="sníž. přenesená",J266,0)</f>
        <v>0</v>
      </c>
      <c r="BI266" s="196">
        <f>IF(N266="nulová",J266,0)</f>
        <v>0</v>
      </c>
      <c r="BJ266" s="18" t="s">
        <v>22</v>
      </c>
      <c r="BK266" s="196">
        <f>ROUND(I266*H266,2)</f>
        <v>0</v>
      </c>
      <c r="BL266" s="18" t="s">
        <v>303</v>
      </c>
      <c r="BM266" s="18" t="s">
        <v>820</v>
      </c>
    </row>
    <row r="267" spans="2:65" s="1" customFormat="1" x14ac:dyDescent="0.3">
      <c r="B267" s="35"/>
      <c r="C267" s="57"/>
      <c r="D267" s="223" t="s">
        <v>222</v>
      </c>
      <c r="E267" s="57"/>
      <c r="F267" s="260" t="s">
        <v>1635</v>
      </c>
      <c r="G267" s="57"/>
      <c r="H267" s="57"/>
      <c r="I267" s="155"/>
      <c r="J267" s="57"/>
      <c r="K267" s="57"/>
      <c r="L267" s="55"/>
      <c r="M267" s="72"/>
      <c r="N267" s="36"/>
      <c r="O267" s="36"/>
      <c r="P267" s="36"/>
      <c r="Q267" s="36"/>
      <c r="R267" s="36"/>
      <c r="S267" s="36"/>
      <c r="T267" s="73"/>
      <c r="AT267" s="18" t="s">
        <v>222</v>
      </c>
      <c r="AU267" s="18" t="s">
        <v>81</v>
      </c>
    </row>
    <row r="268" spans="2:65" s="1" customFormat="1" ht="22.5" customHeight="1" x14ac:dyDescent="0.3">
      <c r="B268" s="35"/>
      <c r="C268" s="185" t="s">
        <v>504</v>
      </c>
      <c r="D268" s="185" t="s">
        <v>216</v>
      </c>
      <c r="E268" s="186" t="s">
        <v>1636</v>
      </c>
      <c r="F268" s="187" t="s">
        <v>1637</v>
      </c>
      <c r="G268" s="188" t="s">
        <v>236</v>
      </c>
      <c r="H268" s="189">
        <v>1</v>
      </c>
      <c r="I268" s="190"/>
      <c r="J268" s="191">
        <f>ROUND(I268*H268,2)</f>
        <v>0</v>
      </c>
      <c r="K268" s="187" t="s">
        <v>20</v>
      </c>
      <c r="L268" s="55"/>
      <c r="M268" s="192" t="s">
        <v>20</v>
      </c>
      <c r="N268" s="193" t="s">
        <v>44</v>
      </c>
      <c r="O268" s="36"/>
      <c r="P268" s="194">
        <f>O268*H268</f>
        <v>0</v>
      </c>
      <c r="Q268" s="194">
        <v>0</v>
      </c>
      <c r="R268" s="194">
        <f>Q268*H268</f>
        <v>0</v>
      </c>
      <c r="S268" s="194">
        <v>0</v>
      </c>
      <c r="T268" s="195">
        <f>S268*H268</f>
        <v>0</v>
      </c>
      <c r="AR268" s="18" t="s">
        <v>303</v>
      </c>
      <c r="AT268" s="18" t="s">
        <v>216</v>
      </c>
      <c r="AU268" s="18" t="s">
        <v>81</v>
      </c>
      <c r="AY268" s="18" t="s">
        <v>214</v>
      </c>
      <c r="BE268" s="196">
        <f>IF(N268="základní",J268,0)</f>
        <v>0</v>
      </c>
      <c r="BF268" s="196">
        <f>IF(N268="snížená",J268,0)</f>
        <v>0</v>
      </c>
      <c r="BG268" s="196">
        <f>IF(N268="zákl. přenesená",J268,0)</f>
        <v>0</v>
      </c>
      <c r="BH268" s="196">
        <f>IF(N268="sníž. přenesená",J268,0)</f>
        <v>0</v>
      </c>
      <c r="BI268" s="196">
        <f>IF(N268="nulová",J268,0)</f>
        <v>0</v>
      </c>
      <c r="BJ268" s="18" t="s">
        <v>22</v>
      </c>
      <c r="BK268" s="196">
        <f>ROUND(I268*H268,2)</f>
        <v>0</v>
      </c>
      <c r="BL268" s="18" t="s">
        <v>303</v>
      </c>
      <c r="BM268" s="18" t="s">
        <v>838</v>
      </c>
    </row>
    <row r="269" spans="2:65" s="1" customFormat="1" x14ac:dyDescent="0.3">
      <c r="B269" s="35"/>
      <c r="C269" s="57"/>
      <c r="D269" s="223" t="s">
        <v>222</v>
      </c>
      <c r="E269" s="57"/>
      <c r="F269" s="260" t="s">
        <v>1637</v>
      </c>
      <c r="G269" s="57"/>
      <c r="H269" s="57"/>
      <c r="I269" s="155"/>
      <c r="J269" s="57"/>
      <c r="K269" s="57"/>
      <c r="L269" s="55"/>
      <c r="M269" s="72"/>
      <c r="N269" s="36"/>
      <c r="O269" s="36"/>
      <c r="P269" s="36"/>
      <c r="Q269" s="36"/>
      <c r="R269" s="36"/>
      <c r="S269" s="36"/>
      <c r="T269" s="73"/>
      <c r="AT269" s="18" t="s">
        <v>222</v>
      </c>
      <c r="AU269" s="18" t="s">
        <v>81</v>
      </c>
    </row>
    <row r="270" spans="2:65" s="1" customFormat="1" ht="31.5" customHeight="1" x14ac:dyDescent="0.3">
      <c r="B270" s="35"/>
      <c r="C270" s="185" t="s">
        <v>511</v>
      </c>
      <c r="D270" s="185" t="s">
        <v>216</v>
      </c>
      <c r="E270" s="186" t="s">
        <v>1638</v>
      </c>
      <c r="F270" s="187" t="s">
        <v>1639</v>
      </c>
      <c r="G270" s="188" t="s">
        <v>236</v>
      </c>
      <c r="H270" s="189">
        <v>5</v>
      </c>
      <c r="I270" s="190"/>
      <c r="J270" s="191">
        <f>ROUND(I270*H270,2)</f>
        <v>0</v>
      </c>
      <c r="K270" s="187" t="s">
        <v>20</v>
      </c>
      <c r="L270" s="55"/>
      <c r="M270" s="192" t="s">
        <v>20</v>
      </c>
      <c r="N270" s="193" t="s">
        <v>44</v>
      </c>
      <c r="O270" s="36"/>
      <c r="P270" s="194">
        <f>O270*H270</f>
        <v>0</v>
      </c>
      <c r="Q270" s="194">
        <v>0</v>
      </c>
      <c r="R270" s="194">
        <f>Q270*H270</f>
        <v>0</v>
      </c>
      <c r="S270" s="194">
        <v>0</v>
      </c>
      <c r="T270" s="195">
        <f>S270*H270</f>
        <v>0</v>
      </c>
      <c r="AR270" s="18" t="s">
        <v>303</v>
      </c>
      <c r="AT270" s="18" t="s">
        <v>216</v>
      </c>
      <c r="AU270" s="18" t="s">
        <v>81</v>
      </c>
      <c r="AY270" s="18" t="s">
        <v>214</v>
      </c>
      <c r="BE270" s="196">
        <f>IF(N270="základní",J270,0)</f>
        <v>0</v>
      </c>
      <c r="BF270" s="196">
        <f>IF(N270="snížená",J270,0)</f>
        <v>0</v>
      </c>
      <c r="BG270" s="196">
        <f>IF(N270="zákl. přenesená",J270,0)</f>
        <v>0</v>
      </c>
      <c r="BH270" s="196">
        <f>IF(N270="sníž. přenesená",J270,0)</f>
        <v>0</v>
      </c>
      <c r="BI270" s="196">
        <f>IF(N270="nulová",J270,0)</f>
        <v>0</v>
      </c>
      <c r="BJ270" s="18" t="s">
        <v>22</v>
      </c>
      <c r="BK270" s="196">
        <f>ROUND(I270*H270,2)</f>
        <v>0</v>
      </c>
      <c r="BL270" s="18" t="s">
        <v>303</v>
      </c>
      <c r="BM270" s="18" t="s">
        <v>138</v>
      </c>
    </row>
    <row r="271" spans="2:65" s="1" customFormat="1" ht="24" x14ac:dyDescent="0.3">
      <c r="B271" s="35"/>
      <c r="C271" s="57"/>
      <c r="D271" s="197" t="s">
        <v>222</v>
      </c>
      <c r="E271" s="57"/>
      <c r="F271" s="198" t="s">
        <v>1639</v>
      </c>
      <c r="G271" s="57"/>
      <c r="H271" s="57"/>
      <c r="I271" s="155"/>
      <c r="J271" s="57"/>
      <c r="K271" s="57"/>
      <c r="L271" s="55"/>
      <c r="M271" s="72"/>
      <c r="N271" s="36"/>
      <c r="O271" s="36"/>
      <c r="P271" s="36"/>
      <c r="Q271" s="36"/>
      <c r="R271" s="36"/>
      <c r="S271" s="36"/>
      <c r="T271" s="73"/>
      <c r="AT271" s="18" t="s">
        <v>222</v>
      </c>
      <c r="AU271" s="18" t="s">
        <v>81</v>
      </c>
    </row>
    <row r="272" spans="2:65" s="12" customFormat="1" x14ac:dyDescent="0.3">
      <c r="B272" s="210"/>
      <c r="C272" s="211"/>
      <c r="D272" s="197" t="s">
        <v>224</v>
      </c>
      <c r="E272" s="212" t="s">
        <v>20</v>
      </c>
      <c r="F272" s="213" t="s">
        <v>243</v>
      </c>
      <c r="G272" s="211"/>
      <c r="H272" s="214">
        <v>5</v>
      </c>
      <c r="I272" s="215"/>
      <c r="J272" s="211"/>
      <c r="K272" s="211"/>
      <c r="L272" s="216"/>
      <c r="M272" s="217"/>
      <c r="N272" s="218"/>
      <c r="O272" s="218"/>
      <c r="P272" s="218"/>
      <c r="Q272" s="218"/>
      <c r="R272" s="218"/>
      <c r="S272" s="218"/>
      <c r="T272" s="219"/>
      <c r="AT272" s="220" t="s">
        <v>224</v>
      </c>
      <c r="AU272" s="220" t="s">
        <v>81</v>
      </c>
      <c r="AV272" s="12" t="s">
        <v>81</v>
      </c>
      <c r="AW272" s="12" t="s">
        <v>37</v>
      </c>
      <c r="AX272" s="12" t="s">
        <v>73</v>
      </c>
      <c r="AY272" s="220" t="s">
        <v>214</v>
      </c>
    </row>
    <row r="273" spans="2:65" s="11" customFormat="1" x14ac:dyDescent="0.3">
      <c r="B273" s="199"/>
      <c r="C273" s="200"/>
      <c r="D273" s="197" t="s">
        <v>224</v>
      </c>
      <c r="E273" s="201" t="s">
        <v>20</v>
      </c>
      <c r="F273" s="202" t="s">
        <v>1640</v>
      </c>
      <c r="G273" s="200"/>
      <c r="H273" s="203" t="s">
        <v>20</v>
      </c>
      <c r="I273" s="204"/>
      <c r="J273" s="200"/>
      <c r="K273" s="200"/>
      <c r="L273" s="205"/>
      <c r="M273" s="206"/>
      <c r="N273" s="207"/>
      <c r="O273" s="207"/>
      <c r="P273" s="207"/>
      <c r="Q273" s="207"/>
      <c r="R273" s="207"/>
      <c r="S273" s="207"/>
      <c r="T273" s="208"/>
      <c r="AT273" s="209" t="s">
        <v>224</v>
      </c>
      <c r="AU273" s="209" t="s">
        <v>81</v>
      </c>
      <c r="AV273" s="11" t="s">
        <v>22</v>
      </c>
      <c r="AW273" s="11" t="s">
        <v>37</v>
      </c>
      <c r="AX273" s="11" t="s">
        <v>73</v>
      </c>
      <c r="AY273" s="209" t="s">
        <v>214</v>
      </c>
    </row>
    <row r="274" spans="2:65" s="13" customFormat="1" x14ac:dyDescent="0.3">
      <c r="B274" s="221"/>
      <c r="C274" s="222"/>
      <c r="D274" s="223" t="s">
        <v>224</v>
      </c>
      <c r="E274" s="224" t="s">
        <v>20</v>
      </c>
      <c r="F274" s="225" t="s">
        <v>228</v>
      </c>
      <c r="G274" s="222"/>
      <c r="H274" s="226">
        <v>5</v>
      </c>
      <c r="I274" s="227"/>
      <c r="J274" s="222"/>
      <c r="K274" s="222"/>
      <c r="L274" s="228"/>
      <c r="M274" s="229"/>
      <c r="N274" s="230"/>
      <c r="O274" s="230"/>
      <c r="P274" s="230"/>
      <c r="Q274" s="230"/>
      <c r="R274" s="230"/>
      <c r="S274" s="230"/>
      <c r="T274" s="231"/>
      <c r="AT274" s="232" t="s">
        <v>224</v>
      </c>
      <c r="AU274" s="232" t="s">
        <v>81</v>
      </c>
      <c r="AV274" s="13" t="s">
        <v>220</v>
      </c>
      <c r="AW274" s="13" t="s">
        <v>37</v>
      </c>
      <c r="AX274" s="13" t="s">
        <v>22</v>
      </c>
      <c r="AY274" s="232" t="s">
        <v>214</v>
      </c>
    </row>
    <row r="275" spans="2:65" s="1" customFormat="1" ht="22.5" customHeight="1" x14ac:dyDescent="0.3">
      <c r="B275" s="35"/>
      <c r="C275" s="185" t="s">
        <v>516</v>
      </c>
      <c r="D275" s="185" t="s">
        <v>216</v>
      </c>
      <c r="E275" s="186" t="s">
        <v>1641</v>
      </c>
      <c r="F275" s="187" t="s">
        <v>1642</v>
      </c>
      <c r="G275" s="188" t="s">
        <v>236</v>
      </c>
      <c r="H275" s="189">
        <v>9</v>
      </c>
      <c r="I275" s="190"/>
      <c r="J275" s="191">
        <f>ROUND(I275*H275,2)</f>
        <v>0</v>
      </c>
      <c r="K275" s="187" t="s">
        <v>20</v>
      </c>
      <c r="L275" s="55"/>
      <c r="M275" s="192" t="s">
        <v>20</v>
      </c>
      <c r="N275" s="193" t="s">
        <v>44</v>
      </c>
      <c r="O275" s="36"/>
      <c r="P275" s="194">
        <f>O275*H275</f>
        <v>0</v>
      </c>
      <c r="Q275" s="194">
        <v>0</v>
      </c>
      <c r="R275" s="194">
        <f>Q275*H275</f>
        <v>0</v>
      </c>
      <c r="S275" s="194">
        <v>0</v>
      </c>
      <c r="T275" s="195">
        <f>S275*H275</f>
        <v>0</v>
      </c>
      <c r="AR275" s="18" t="s">
        <v>303</v>
      </c>
      <c r="AT275" s="18" t="s">
        <v>216</v>
      </c>
      <c r="AU275" s="18" t="s">
        <v>81</v>
      </c>
      <c r="AY275" s="18" t="s">
        <v>214</v>
      </c>
      <c r="BE275" s="196">
        <f>IF(N275="základní",J275,0)</f>
        <v>0</v>
      </c>
      <c r="BF275" s="196">
        <f>IF(N275="snížená",J275,0)</f>
        <v>0</v>
      </c>
      <c r="BG275" s="196">
        <f>IF(N275="zákl. přenesená",J275,0)</f>
        <v>0</v>
      </c>
      <c r="BH275" s="196">
        <f>IF(N275="sníž. přenesená",J275,0)</f>
        <v>0</v>
      </c>
      <c r="BI275" s="196">
        <f>IF(N275="nulová",J275,0)</f>
        <v>0</v>
      </c>
      <c r="BJ275" s="18" t="s">
        <v>22</v>
      </c>
      <c r="BK275" s="196">
        <f>ROUND(I275*H275,2)</f>
        <v>0</v>
      </c>
      <c r="BL275" s="18" t="s">
        <v>303</v>
      </c>
      <c r="BM275" s="18" t="s">
        <v>860</v>
      </c>
    </row>
    <row r="276" spans="2:65" s="1" customFormat="1" x14ac:dyDescent="0.3">
      <c r="B276" s="35"/>
      <c r="C276" s="57"/>
      <c r="D276" s="197" t="s">
        <v>222</v>
      </c>
      <c r="E276" s="57"/>
      <c r="F276" s="198" t="s">
        <v>1642</v>
      </c>
      <c r="G276" s="57"/>
      <c r="H276" s="57"/>
      <c r="I276" s="155"/>
      <c r="J276" s="57"/>
      <c r="K276" s="57"/>
      <c r="L276" s="55"/>
      <c r="M276" s="72"/>
      <c r="N276" s="36"/>
      <c r="O276" s="36"/>
      <c r="P276" s="36"/>
      <c r="Q276" s="36"/>
      <c r="R276" s="36"/>
      <c r="S276" s="36"/>
      <c r="T276" s="73"/>
      <c r="AT276" s="18" t="s">
        <v>222</v>
      </c>
      <c r="AU276" s="18" t="s">
        <v>81</v>
      </c>
    </row>
    <row r="277" spans="2:65" s="12" customFormat="1" x14ac:dyDescent="0.3">
      <c r="B277" s="210"/>
      <c r="C277" s="211"/>
      <c r="D277" s="197" t="s">
        <v>224</v>
      </c>
      <c r="E277" s="212" t="s">
        <v>20</v>
      </c>
      <c r="F277" s="213" t="s">
        <v>269</v>
      </c>
      <c r="G277" s="211"/>
      <c r="H277" s="214">
        <v>9</v>
      </c>
      <c r="I277" s="215"/>
      <c r="J277" s="211"/>
      <c r="K277" s="211"/>
      <c r="L277" s="216"/>
      <c r="M277" s="217"/>
      <c r="N277" s="218"/>
      <c r="O277" s="218"/>
      <c r="P277" s="218"/>
      <c r="Q277" s="218"/>
      <c r="R277" s="218"/>
      <c r="S277" s="218"/>
      <c r="T277" s="219"/>
      <c r="AT277" s="220" t="s">
        <v>224</v>
      </c>
      <c r="AU277" s="220" t="s">
        <v>81</v>
      </c>
      <c r="AV277" s="12" t="s">
        <v>81</v>
      </c>
      <c r="AW277" s="12" t="s">
        <v>37</v>
      </c>
      <c r="AX277" s="12" t="s">
        <v>73</v>
      </c>
      <c r="AY277" s="220" t="s">
        <v>214</v>
      </c>
    </row>
    <row r="278" spans="2:65" s="11" customFormat="1" x14ac:dyDescent="0.3">
      <c r="B278" s="199"/>
      <c r="C278" s="200"/>
      <c r="D278" s="197" t="s">
        <v>224</v>
      </c>
      <c r="E278" s="201" t="s">
        <v>20</v>
      </c>
      <c r="F278" s="202" t="s">
        <v>1640</v>
      </c>
      <c r="G278" s="200"/>
      <c r="H278" s="203" t="s">
        <v>20</v>
      </c>
      <c r="I278" s="204"/>
      <c r="J278" s="200"/>
      <c r="K278" s="200"/>
      <c r="L278" s="205"/>
      <c r="M278" s="206"/>
      <c r="N278" s="207"/>
      <c r="O278" s="207"/>
      <c r="P278" s="207"/>
      <c r="Q278" s="207"/>
      <c r="R278" s="207"/>
      <c r="S278" s="207"/>
      <c r="T278" s="208"/>
      <c r="AT278" s="209" t="s">
        <v>224</v>
      </c>
      <c r="AU278" s="209" t="s">
        <v>81</v>
      </c>
      <c r="AV278" s="11" t="s">
        <v>22</v>
      </c>
      <c r="AW278" s="11" t="s">
        <v>37</v>
      </c>
      <c r="AX278" s="11" t="s">
        <v>73</v>
      </c>
      <c r="AY278" s="209" t="s">
        <v>214</v>
      </c>
    </row>
    <row r="279" spans="2:65" s="13" customFormat="1" x14ac:dyDescent="0.3">
      <c r="B279" s="221"/>
      <c r="C279" s="222"/>
      <c r="D279" s="223" t="s">
        <v>224</v>
      </c>
      <c r="E279" s="224" t="s">
        <v>20</v>
      </c>
      <c r="F279" s="225" t="s">
        <v>228</v>
      </c>
      <c r="G279" s="222"/>
      <c r="H279" s="226">
        <v>9</v>
      </c>
      <c r="I279" s="227"/>
      <c r="J279" s="222"/>
      <c r="K279" s="222"/>
      <c r="L279" s="228"/>
      <c r="M279" s="229"/>
      <c r="N279" s="230"/>
      <c r="O279" s="230"/>
      <c r="P279" s="230"/>
      <c r="Q279" s="230"/>
      <c r="R279" s="230"/>
      <c r="S279" s="230"/>
      <c r="T279" s="231"/>
      <c r="AT279" s="232" t="s">
        <v>224</v>
      </c>
      <c r="AU279" s="232" t="s">
        <v>81</v>
      </c>
      <c r="AV279" s="13" t="s">
        <v>220</v>
      </c>
      <c r="AW279" s="13" t="s">
        <v>37</v>
      </c>
      <c r="AX279" s="13" t="s">
        <v>22</v>
      </c>
      <c r="AY279" s="232" t="s">
        <v>214</v>
      </c>
    </row>
    <row r="280" spans="2:65" s="1" customFormat="1" ht="22.5" customHeight="1" x14ac:dyDescent="0.3">
      <c r="B280" s="35"/>
      <c r="C280" s="185" t="s">
        <v>522</v>
      </c>
      <c r="D280" s="185" t="s">
        <v>216</v>
      </c>
      <c r="E280" s="186" t="s">
        <v>1643</v>
      </c>
      <c r="F280" s="187" t="s">
        <v>1644</v>
      </c>
      <c r="G280" s="188" t="s">
        <v>236</v>
      </c>
      <c r="H280" s="189">
        <v>5</v>
      </c>
      <c r="I280" s="190"/>
      <c r="J280" s="191">
        <f>ROUND(I280*H280,2)</f>
        <v>0</v>
      </c>
      <c r="K280" s="187" t="s">
        <v>20</v>
      </c>
      <c r="L280" s="55"/>
      <c r="M280" s="192" t="s">
        <v>20</v>
      </c>
      <c r="N280" s="193" t="s">
        <v>44</v>
      </c>
      <c r="O280" s="36"/>
      <c r="P280" s="194">
        <f>O280*H280</f>
        <v>0</v>
      </c>
      <c r="Q280" s="194">
        <v>0</v>
      </c>
      <c r="R280" s="194">
        <f>Q280*H280</f>
        <v>0</v>
      </c>
      <c r="S280" s="194">
        <v>0</v>
      </c>
      <c r="T280" s="195">
        <f>S280*H280</f>
        <v>0</v>
      </c>
      <c r="AR280" s="18" t="s">
        <v>303</v>
      </c>
      <c r="AT280" s="18" t="s">
        <v>216</v>
      </c>
      <c r="AU280" s="18" t="s">
        <v>81</v>
      </c>
      <c r="AY280" s="18" t="s">
        <v>214</v>
      </c>
      <c r="BE280" s="196">
        <f>IF(N280="základní",J280,0)</f>
        <v>0</v>
      </c>
      <c r="BF280" s="196">
        <f>IF(N280="snížená",J280,0)</f>
        <v>0</v>
      </c>
      <c r="BG280" s="196">
        <f>IF(N280="zákl. přenesená",J280,0)</f>
        <v>0</v>
      </c>
      <c r="BH280" s="196">
        <f>IF(N280="sníž. přenesená",J280,0)</f>
        <v>0</v>
      </c>
      <c r="BI280" s="196">
        <f>IF(N280="nulová",J280,0)</f>
        <v>0</v>
      </c>
      <c r="BJ280" s="18" t="s">
        <v>22</v>
      </c>
      <c r="BK280" s="196">
        <f>ROUND(I280*H280,2)</f>
        <v>0</v>
      </c>
      <c r="BL280" s="18" t="s">
        <v>303</v>
      </c>
      <c r="BM280" s="18" t="s">
        <v>871</v>
      </c>
    </row>
    <row r="281" spans="2:65" s="1" customFormat="1" x14ac:dyDescent="0.3">
      <c r="B281" s="35"/>
      <c r="C281" s="57"/>
      <c r="D281" s="197" t="s">
        <v>222</v>
      </c>
      <c r="E281" s="57"/>
      <c r="F281" s="198" t="s">
        <v>1644</v>
      </c>
      <c r="G281" s="57"/>
      <c r="H281" s="57"/>
      <c r="I281" s="155"/>
      <c r="J281" s="57"/>
      <c r="K281" s="57"/>
      <c r="L281" s="55"/>
      <c r="M281" s="72"/>
      <c r="N281" s="36"/>
      <c r="O281" s="36"/>
      <c r="P281" s="36"/>
      <c r="Q281" s="36"/>
      <c r="R281" s="36"/>
      <c r="S281" s="36"/>
      <c r="T281" s="73"/>
      <c r="AT281" s="18" t="s">
        <v>222</v>
      </c>
      <c r="AU281" s="18" t="s">
        <v>81</v>
      </c>
    </row>
    <row r="282" spans="2:65" s="12" customFormat="1" x14ac:dyDescent="0.3">
      <c r="B282" s="210"/>
      <c r="C282" s="211"/>
      <c r="D282" s="197" t="s">
        <v>224</v>
      </c>
      <c r="E282" s="212" t="s">
        <v>20</v>
      </c>
      <c r="F282" s="213" t="s">
        <v>243</v>
      </c>
      <c r="G282" s="211"/>
      <c r="H282" s="214">
        <v>5</v>
      </c>
      <c r="I282" s="215"/>
      <c r="J282" s="211"/>
      <c r="K282" s="211"/>
      <c r="L282" s="216"/>
      <c r="M282" s="217"/>
      <c r="N282" s="218"/>
      <c r="O282" s="218"/>
      <c r="P282" s="218"/>
      <c r="Q282" s="218"/>
      <c r="R282" s="218"/>
      <c r="S282" s="218"/>
      <c r="T282" s="219"/>
      <c r="AT282" s="220" t="s">
        <v>224</v>
      </c>
      <c r="AU282" s="220" t="s">
        <v>81</v>
      </c>
      <c r="AV282" s="12" t="s">
        <v>81</v>
      </c>
      <c r="AW282" s="12" t="s">
        <v>37</v>
      </c>
      <c r="AX282" s="12" t="s">
        <v>73</v>
      </c>
      <c r="AY282" s="220" t="s">
        <v>214</v>
      </c>
    </row>
    <row r="283" spans="2:65" s="11" customFormat="1" x14ac:dyDescent="0.3">
      <c r="B283" s="199"/>
      <c r="C283" s="200"/>
      <c r="D283" s="197" t="s">
        <v>224</v>
      </c>
      <c r="E283" s="201" t="s">
        <v>20</v>
      </c>
      <c r="F283" s="202" t="s">
        <v>1529</v>
      </c>
      <c r="G283" s="200"/>
      <c r="H283" s="203" t="s">
        <v>20</v>
      </c>
      <c r="I283" s="204"/>
      <c r="J283" s="200"/>
      <c r="K283" s="200"/>
      <c r="L283" s="205"/>
      <c r="M283" s="206"/>
      <c r="N283" s="207"/>
      <c r="O283" s="207"/>
      <c r="P283" s="207"/>
      <c r="Q283" s="207"/>
      <c r="R283" s="207"/>
      <c r="S283" s="207"/>
      <c r="T283" s="208"/>
      <c r="AT283" s="209" t="s">
        <v>224</v>
      </c>
      <c r="AU283" s="209" t="s">
        <v>81</v>
      </c>
      <c r="AV283" s="11" t="s">
        <v>22</v>
      </c>
      <c r="AW283" s="11" t="s">
        <v>37</v>
      </c>
      <c r="AX283" s="11" t="s">
        <v>73</v>
      </c>
      <c r="AY283" s="209" t="s">
        <v>214</v>
      </c>
    </row>
    <row r="284" spans="2:65" s="13" customFormat="1" x14ac:dyDescent="0.3">
      <c r="B284" s="221"/>
      <c r="C284" s="222"/>
      <c r="D284" s="223" t="s">
        <v>224</v>
      </c>
      <c r="E284" s="224" t="s">
        <v>20</v>
      </c>
      <c r="F284" s="225" t="s">
        <v>228</v>
      </c>
      <c r="G284" s="222"/>
      <c r="H284" s="226">
        <v>5</v>
      </c>
      <c r="I284" s="227"/>
      <c r="J284" s="222"/>
      <c r="K284" s="222"/>
      <c r="L284" s="228"/>
      <c r="M284" s="229"/>
      <c r="N284" s="230"/>
      <c r="O284" s="230"/>
      <c r="P284" s="230"/>
      <c r="Q284" s="230"/>
      <c r="R284" s="230"/>
      <c r="S284" s="230"/>
      <c r="T284" s="231"/>
      <c r="AT284" s="232" t="s">
        <v>224</v>
      </c>
      <c r="AU284" s="232" t="s">
        <v>81</v>
      </c>
      <c r="AV284" s="13" t="s">
        <v>220</v>
      </c>
      <c r="AW284" s="13" t="s">
        <v>37</v>
      </c>
      <c r="AX284" s="13" t="s">
        <v>22</v>
      </c>
      <c r="AY284" s="232" t="s">
        <v>214</v>
      </c>
    </row>
    <row r="285" spans="2:65" s="1" customFormat="1" ht="22.5" customHeight="1" x14ac:dyDescent="0.3">
      <c r="B285" s="35"/>
      <c r="C285" s="185" t="s">
        <v>527</v>
      </c>
      <c r="D285" s="185" t="s">
        <v>216</v>
      </c>
      <c r="E285" s="186" t="s">
        <v>1645</v>
      </c>
      <c r="F285" s="187" t="s">
        <v>1646</v>
      </c>
      <c r="G285" s="188" t="s">
        <v>833</v>
      </c>
      <c r="H285" s="261"/>
      <c r="I285" s="190"/>
      <c r="J285" s="191">
        <f>ROUND(I285*H285,2)</f>
        <v>0</v>
      </c>
      <c r="K285" s="187" t="s">
        <v>20</v>
      </c>
      <c r="L285" s="55"/>
      <c r="M285" s="192" t="s">
        <v>20</v>
      </c>
      <c r="N285" s="193" t="s">
        <v>44</v>
      </c>
      <c r="O285" s="36"/>
      <c r="P285" s="194">
        <f>O285*H285</f>
        <v>0</v>
      </c>
      <c r="Q285" s="194">
        <v>0</v>
      </c>
      <c r="R285" s="194">
        <f>Q285*H285</f>
        <v>0</v>
      </c>
      <c r="S285" s="194">
        <v>0</v>
      </c>
      <c r="T285" s="195">
        <f>S285*H285</f>
        <v>0</v>
      </c>
      <c r="AR285" s="18" t="s">
        <v>303</v>
      </c>
      <c r="AT285" s="18" t="s">
        <v>216</v>
      </c>
      <c r="AU285" s="18" t="s">
        <v>81</v>
      </c>
      <c r="AY285" s="18" t="s">
        <v>214</v>
      </c>
      <c r="BE285" s="196">
        <f>IF(N285="základní",J285,0)</f>
        <v>0</v>
      </c>
      <c r="BF285" s="196">
        <f>IF(N285="snížená",J285,0)</f>
        <v>0</v>
      </c>
      <c r="BG285" s="196">
        <f>IF(N285="zákl. přenesená",J285,0)</f>
        <v>0</v>
      </c>
      <c r="BH285" s="196">
        <f>IF(N285="sníž. přenesená",J285,0)</f>
        <v>0</v>
      </c>
      <c r="BI285" s="196">
        <f>IF(N285="nulová",J285,0)</f>
        <v>0</v>
      </c>
      <c r="BJ285" s="18" t="s">
        <v>22</v>
      </c>
      <c r="BK285" s="196">
        <f>ROUND(I285*H285,2)</f>
        <v>0</v>
      </c>
      <c r="BL285" s="18" t="s">
        <v>303</v>
      </c>
      <c r="BM285" s="18" t="s">
        <v>28</v>
      </c>
    </row>
    <row r="286" spans="2:65" s="1" customFormat="1" x14ac:dyDescent="0.3">
      <c r="B286" s="35"/>
      <c r="C286" s="57"/>
      <c r="D286" s="197" t="s">
        <v>222</v>
      </c>
      <c r="E286" s="57"/>
      <c r="F286" s="198" t="s">
        <v>1646</v>
      </c>
      <c r="G286" s="57"/>
      <c r="H286" s="57"/>
      <c r="I286" s="155"/>
      <c r="J286" s="57"/>
      <c r="K286" s="57"/>
      <c r="L286" s="55"/>
      <c r="M286" s="72"/>
      <c r="N286" s="36"/>
      <c r="O286" s="36"/>
      <c r="P286" s="36"/>
      <c r="Q286" s="36"/>
      <c r="R286" s="36"/>
      <c r="S286" s="36"/>
      <c r="T286" s="73"/>
      <c r="AT286" s="18" t="s">
        <v>222</v>
      </c>
      <c r="AU286" s="18" t="s">
        <v>81</v>
      </c>
    </row>
    <row r="287" spans="2:65" s="10" customFormat="1" ht="29.85" customHeight="1" x14ac:dyDescent="0.35">
      <c r="B287" s="168"/>
      <c r="C287" s="169"/>
      <c r="D287" s="182" t="s">
        <v>72</v>
      </c>
      <c r="E287" s="183" t="s">
        <v>1024</v>
      </c>
      <c r="F287" s="183" t="s">
        <v>1025</v>
      </c>
      <c r="G287" s="169"/>
      <c r="H287" s="169"/>
      <c r="I287" s="172"/>
      <c r="J287" s="184">
        <f>BK287</f>
        <v>0</v>
      </c>
      <c r="K287" s="169"/>
      <c r="L287" s="174"/>
      <c r="M287" s="175"/>
      <c r="N287" s="176"/>
      <c r="O287" s="176"/>
      <c r="P287" s="177">
        <f>SUM(P288:P305)</f>
        <v>0</v>
      </c>
      <c r="Q287" s="176"/>
      <c r="R287" s="177">
        <f>SUM(R288:R305)</f>
        <v>0</v>
      </c>
      <c r="S287" s="176"/>
      <c r="T287" s="178">
        <f>SUM(T288:T305)</f>
        <v>0</v>
      </c>
      <c r="AR287" s="179" t="s">
        <v>81</v>
      </c>
      <c r="AT287" s="180" t="s">
        <v>72</v>
      </c>
      <c r="AU287" s="180" t="s">
        <v>22</v>
      </c>
      <c r="AY287" s="179" t="s">
        <v>214</v>
      </c>
      <c r="BK287" s="181">
        <f>SUM(BK288:BK305)</f>
        <v>0</v>
      </c>
    </row>
    <row r="288" spans="2:65" s="1" customFormat="1" ht="22.5" customHeight="1" x14ac:dyDescent="0.3">
      <c r="B288" s="35"/>
      <c r="C288" s="185" t="s">
        <v>534</v>
      </c>
      <c r="D288" s="185" t="s">
        <v>216</v>
      </c>
      <c r="E288" s="186" t="s">
        <v>1647</v>
      </c>
      <c r="F288" s="187" t="s">
        <v>1648</v>
      </c>
      <c r="G288" s="188" t="s">
        <v>1649</v>
      </c>
      <c r="H288" s="189">
        <v>5.0000000000000001E-3</v>
      </c>
      <c r="I288" s="190"/>
      <c r="J288" s="191">
        <f>ROUND(I288*H288,2)</f>
        <v>0</v>
      </c>
      <c r="K288" s="187" t="s">
        <v>20</v>
      </c>
      <c r="L288" s="55"/>
      <c r="M288" s="192" t="s">
        <v>20</v>
      </c>
      <c r="N288" s="193" t="s">
        <v>44</v>
      </c>
      <c r="O288" s="36"/>
      <c r="P288" s="194">
        <f>O288*H288</f>
        <v>0</v>
      </c>
      <c r="Q288" s="194">
        <v>0</v>
      </c>
      <c r="R288" s="194">
        <f>Q288*H288</f>
        <v>0</v>
      </c>
      <c r="S288" s="194">
        <v>0</v>
      </c>
      <c r="T288" s="195">
        <f>S288*H288</f>
        <v>0</v>
      </c>
      <c r="AR288" s="18" t="s">
        <v>303</v>
      </c>
      <c r="AT288" s="18" t="s">
        <v>216</v>
      </c>
      <c r="AU288" s="18" t="s">
        <v>81</v>
      </c>
      <c r="AY288" s="18" t="s">
        <v>214</v>
      </c>
      <c r="BE288" s="196">
        <f>IF(N288="základní",J288,0)</f>
        <v>0</v>
      </c>
      <c r="BF288" s="196">
        <f>IF(N288="snížená",J288,0)</f>
        <v>0</v>
      </c>
      <c r="BG288" s="196">
        <f>IF(N288="zákl. přenesená",J288,0)</f>
        <v>0</v>
      </c>
      <c r="BH288" s="196">
        <f>IF(N288="sníž. přenesená",J288,0)</f>
        <v>0</v>
      </c>
      <c r="BI288" s="196">
        <f>IF(N288="nulová",J288,0)</f>
        <v>0</v>
      </c>
      <c r="BJ288" s="18" t="s">
        <v>22</v>
      </c>
      <c r="BK288" s="196">
        <f>ROUND(I288*H288,2)</f>
        <v>0</v>
      </c>
      <c r="BL288" s="18" t="s">
        <v>303</v>
      </c>
      <c r="BM288" s="18" t="s">
        <v>891</v>
      </c>
    </row>
    <row r="289" spans="2:65" s="1" customFormat="1" x14ac:dyDescent="0.3">
      <c r="B289" s="35"/>
      <c r="C289" s="57"/>
      <c r="D289" s="197" t="s">
        <v>222</v>
      </c>
      <c r="E289" s="57"/>
      <c r="F289" s="198" t="s">
        <v>1648</v>
      </c>
      <c r="G289" s="57"/>
      <c r="H289" s="57"/>
      <c r="I289" s="155"/>
      <c r="J289" s="57"/>
      <c r="K289" s="57"/>
      <c r="L289" s="55"/>
      <c r="M289" s="72"/>
      <c r="N289" s="36"/>
      <c r="O289" s="36"/>
      <c r="P289" s="36"/>
      <c r="Q289" s="36"/>
      <c r="R289" s="36"/>
      <c r="S289" s="36"/>
      <c r="T289" s="73"/>
      <c r="AT289" s="18" t="s">
        <v>222</v>
      </c>
      <c r="AU289" s="18" t="s">
        <v>81</v>
      </c>
    </row>
    <row r="290" spans="2:65" s="12" customFormat="1" x14ac:dyDescent="0.3">
      <c r="B290" s="210"/>
      <c r="C290" s="211"/>
      <c r="D290" s="197" t="s">
        <v>224</v>
      </c>
      <c r="E290" s="212" t="s">
        <v>20</v>
      </c>
      <c r="F290" s="213" t="s">
        <v>1650</v>
      </c>
      <c r="G290" s="211"/>
      <c r="H290" s="214">
        <v>5.0000000000000001E-3</v>
      </c>
      <c r="I290" s="215"/>
      <c r="J290" s="211"/>
      <c r="K290" s="211"/>
      <c r="L290" s="216"/>
      <c r="M290" s="217"/>
      <c r="N290" s="218"/>
      <c r="O290" s="218"/>
      <c r="P290" s="218"/>
      <c r="Q290" s="218"/>
      <c r="R290" s="218"/>
      <c r="S290" s="218"/>
      <c r="T290" s="219"/>
      <c r="AT290" s="220" t="s">
        <v>224</v>
      </c>
      <c r="AU290" s="220" t="s">
        <v>81</v>
      </c>
      <c r="AV290" s="12" t="s">
        <v>81</v>
      </c>
      <c r="AW290" s="12" t="s">
        <v>37</v>
      </c>
      <c r="AX290" s="12" t="s">
        <v>73</v>
      </c>
      <c r="AY290" s="220" t="s">
        <v>214</v>
      </c>
    </row>
    <row r="291" spans="2:65" s="11" customFormat="1" x14ac:dyDescent="0.3">
      <c r="B291" s="199"/>
      <c r="C291" s="200"/>
      <c r="D291" s="197" t="s">
        <v>224</v>
      </c>
      <c r="E291" s="201" t="s">
        <v>20</v>
      </c>
      <c r="F291" s="202" t="s">
        <v>1651</v>
      </c>
      <c r="G291" s="200"/>
      <c r="H291" s="203" t="s">
        <v>20</v>
      </c>
      <c r="I291" s="204"/>
      <c r="J291" s="200"/>
      <c r="K291" s="200"/>
      <c r="L291" s="205"/>
      <c r="M291" s="206"/>
      <c r="N291" s="207"/>
      <c r="O291" s="207"/>
      <c r="P291" s="207"/>
      <c r="Q291" s="207"/>
      <c r="R291" s="207"/>
      <c r="S291" s="207"/>
      <c r="T291" s="208"/>
      <c r="AT291" s="209" t="s">
        <v>224</v>
      </c>
      <c r="AU291" s="209" t="s">
        <v>81</v>
      </c>
      <c r="AV291" s="11" t="s">
        <v>22</v>
      </c>
      <c r="AW291" s="11" t="s">
        <v>37</v>
      </c>
      <c r="AX291" s="11" t="s">
        <v>73</v>
      </c>
      <c r="AY291" s="209" t="s">
        <v>214</v>
      </c>
    </row>
    <row r="292" spans="2:65" s="11" customFormat="1" x14ac:dyDescent="0.3">
      <c r="B292" s="199"/>
      <c r="C292" s="200"/>
      <c r="D292" s="197" t="s">
        <v>224</v>
      </c>
      <c r="E292" s="201" t="s">
        <v>20</v>
      </c>
      <c r="F292" s="202" t="s">
        <v>1529</v>
      </c>
      <c r="G292" s="200"/>
      <c r="H292" s="203" t="s">
        <v>20</v>
      </c>
      <c r="I292" s="204"/>
      <c r="J292" s="200"/>
      <c r="K292" s="200"/>
      <c r="L292" s="205"/>
      <c r="M292" s="206"/>
      <c r="N292" s="207"/>
      <c r="O292" s="207"/>
      <c r="P292" s="207"/>
      <c r="Q292" s="207"/>
      <c r="R292" s="207"/>
      <c r="S292" s="207"/>
      <c r="T292" s="208"/>
      <c r="AT292" s="209" t="s">
        <v>224</v>
      </c>
      <c r="AU292" s="209" t="s">
        <v>81</v>
      </c>
      <c r="AV292" s="11" t="s">
        <v>22</v>
      </c>
      <c r="AW292" s="11" t="s">
        <v>37</v>
      </c>
      <c r="AX292" s="11" t="s">
        <v>73</v>
      </c>
      <c r="AY292" s="209" t="s">
        <v>214</v>
      </c>
    </row>
    <row r="293" spans="2:65" s="13" customFormat="1" x14ac:dyDescent="0.3">
      <c r="B293" s="221"/>
      <c r="C293" s="222"/>
      <c r="D293" s="223" t="s">
        <v>224</v>
      </c>
      <c r="E293" s="224" t="s">
        <v>20</v>
      </c>
      <c r="F293" s="225" t="s">
        <v>228</v>
      </c>
      <c r="G293" s="222"/>
      <c r="H293" s="226">
        <v>5.0000000000000001E-3</v>
      </c>
      <c r="I293" s="227"/>
      <c r="J293" s="222"/>
      <c r="K293" s="222"/>
      <c r="L293" s="228"/>
      <c r="M293" s="229"/>
      <c r="N293" s="230"/>
      <c r="O293" s="230"/>
      <c r="P293" s="230"/>
      <c r="Q293" s="230"/>
      <c r="R293" s="230"/>
      <c r="S293" s="230"/>
      <c r="T293" s="231"/>
      <c r="AT293" s="232" t="s">
        <v>224</v>
      </c>
      <c r="AU293" s="232" t="s">
        <v>81</v>
      </c>
      <c r="AV293" s="13" t="s">
        <v>220</v>
      </c>
      <c r="AW293" s="13" t="s">
        <v>37</v>
      </c>
      <c r="AX293" s="13" t="s">
        <v>22</v>
      </c>
      <c r="AY293" s="232" t="s">
        <v>214</v>
      </c>
    </row>
    <row r="294" spans="2:65" s="1" customFormat="1" ht="22.5" customHeight="1" x14ac:dyDescent="0.3">
      <c r="B294" s="35"/>
      <c r="C294" s="185" t="s">
        <v>543</v>
      </c>
      <c r="D294" s="185" t="s">
        <v>216</v>
      </c>
      <c r="E294" s="186" t="s">
        <v>1652</v>
      </c>
      <c r="F294" s="187" t="s">
        <v>1653</v>
      </c>
      <c r="G294" s="188" t="s">
        <v>1654</v>
      </c>
      <c r="H294" s="189">
        <v>5</v>
      </c>
      <c r="I294" s="190"/>
      <c r="J294" s="191">
        <f>ROUND(I294*H294,2)</f>
        <v>0</v>
      </c>
      <c r="K294" s="187" t="s">
        <v>20</v>
      </c>
      <c r="L294" s="55"/>
      <c r="M294" s="192" t="s">
        <v>20</v>
      </c>
      <c r="N294" s="193" t="s">
        <v>44</v>
      </c>
      <c r="O294" s="36"/>
      <c r="P294" s="194">
        <f>O294*H294</f>
        <v>0</v>
      </c>
      <c r="Q294" s="194">
        <v>0</v>
      </c>
      <c r="R294" s="194">
        <f>Q294*H294</f>
        <v>0</v>
      </c>
      <c r="S294" s="194">
        <v>0</v>
      </c>
      <c r="T294" s="195">
        <f>S294*H294</f>
        <v>0</v>
      </c>
      <c r="AR294" s="18" t="s">
        <v>303</v>
      </c>
      <c r="AT294" s="18" t="s">
        <v>216</v>
      </c>
      <c r="AU294" s="18" t="s">
        <v>81</v>
      </c>
      <c r="AY294" s="18" t="s">
        <v>214</v>
      </c>
      <c r="BE294" s="196">
        <f>IF(N294="základní",J294,0)</f>
        <v>0</v>
      </c>
      <c r="BF294" s="196">
        <f>IF(N294="snížená",J294,0)</f>
        <v>0</v>
      </c>
      <c r="BG294" s="196">
        <f>IF(N294="zákl. přenesená",J294,0)</f>
        <v>0</v>
      </c>
      <c r="BH294" s="196">
        <f>IF(N294="sníž. přenesená",J294,0)</f>
        <v>0</v>
      </c>
      <c r="BI294" s="196">
        <f>IF(N294="nulová",J294,0)</f>
        <v>0</v>
      </c>
      <c r="BJ294" s="18" t="s">
        <v>22</v>
      </c>
      <c r="BK294" s="196">
        <f>ROUND(I294*H294,2)</f>
        <v>0</v>
      </c>
      <c r="BL294" s="18" t="s">
        <v>303</v>
      </c>
      <c r="BM294" s="18" t="s">
        <v>901</v>
      </c>
    </row>
    <row r="295" spans="2:65" s="1" customFormat="1" x14ac:dyDescent="0.3">
      <c r="B295" s="35"/>
      <c r="C295" s="57"/>
      <c r="D295" s="197" t="s">
        <v>222</v>
      </c>
      <c r="E295" s="57"/>
      <c r="F295" s="198" t="s">
        <v>1653</v>
      </c>
      <c r="G295" s="57"/>
      <c r="H295" s="57"/>
      <c r="I295" s="155"/>
      <c r="J295" s="57"/>
      <c r="K295" s="57"/>
      <c r="L295" s="55"/>
      <c r="M295" s="72"/>
      <c r="N295" s="36"/>
      <c r="O295" s="36"/>
      <c r="P295" s="36"/>
      <c r="Q295" s="36"/>
      <c r="R295" s="36"/>
      <c r="S295" s="36"/>
      <c r="T295" s="73"/>
      <c r="AT295" s="18" t="s">
        <v>222</v>
      </c>
      <c r="AU295" s="18" t="s">
        <v>81</v>
      </c>
    </row>
    <row r="296" spans="2:65" s="12" customFormat="1" x14ac:dyDescent="0.3">
      <c r="B296" s="210"/>
      <c r="C296" s="211"/>
      <c r="D296" s="197" t="s">
        <v>224</v>
      </c>
      <c r="E296" s="212" t="s">
        <v>20</v>
      </c>
      <c r="F296" s="213" t="s">
        <v>243</v>
      </c>
      <c r="G296" s="211"/>
      <c r="H296" s="214">
        <v>5</v>
      </c>
      <c r="I296" s="215"/>
      <c r="J296" s="211"/>
      <c r="K296" s="211"/>
      <c r="L296" s="216"/>
      <c r="M296" s="217"/>
      <c r="N296" s="218"/>
      <c r="O296" s="218"/>
      <c r="P296" s="218"/>
      <c r="Q296" s="218"/>
      <c r="R296" s="218"/>
      <c r="S296" s="218"/>
      <c r="T296" s="219"/>
      <c r="AT296" s="220" t="s">
        <v>224</v>
      </c>
      <c r="AU296" s="220" t="s">
        <v>81</v>
      </c>
      <c r="AV296" s="12" t="s">
        <v>81</v>
      </c>
      <c r="AW296" s="12" t="s">
        <v>37</v>
      </c>
      <c r="AX296" s="12" t="s">
        <v>73</v>
      </c>
      <c r="AY296" s="220" t="s">
        <v>214</v>
      </c>
    </row>
    <row r="297" spans="2:65" s="11" customFormat="1" x14ac:dyDescent="0.3">
      <c r="B297" s="199"/>
      <c r="C297" s="200"/>
      <c r="D297" s="197" t="s">
        <v>224</v>
      </c>
      <c r="E297" s="201" t="s">
        <v>20</v>
      </c>
      <c r="F297" s="202" t="s">
        <v>1529</v>
      </c>
      <c r="G297" s="200"/>
      <c r="H297" s="203" t="s">
        <v>20</v>
      </c>
      <c r="I297" s="204"/>
      <c r="J297" s="200"/>
      <c r="K297" s="200"/>
      <c r="L297" s="205"/>
      <c r="M297" s="206"/>
      <c r="N297" s="207"/>
      <c r="O297" s="207"/>
      <c r="P297" s="207"/>
      <c r="Q297" s="207"/>
      <c r="R297" s="207"/>
      <c r="S297" s="207"/>
      <c r="T297" s="208"/>
      <c r="AT297" s="209" t="s">
        <v>224</v>
      </c>
      <c r="AU297" s="209" t="s">
        <v>81</v>
      </c>
      <c r="AV297" s="11" t="s">
        <v>22</v>
      </c>
      <c r="AW297" s="11" t="s">
        <v>37</v>
      </c>
      <c r="AX297" s="11" t="s">
        <v>73</v>
      </c>
      <c r="AY297" s="209" t="s">
        <v>214</v>
      </c>
    </row>
    <row r="298" spans="2:65" s="13" customFormat="1" x14ac:dyDescent="0.3">
      <c r="B298" s="221"/>
      <c r="C298" s="222"/>
      <c r="D298" s="223" t="s">
        <v>224</v>
      </c>
      <c r="E298" s="224" t="s">
        <v>20</v>
      </c>
      <c r="F298" s="225" t="s">
        <v>228</v>
      </c>
      <c r="G298" s="222"/>
      <c r="H298" s="226">
        <v>5</v>
      </c>
      <c r="I298" s="227"/>
      <c r="J298" s="222"/>
      <c r="K298" s="222"/>
      <c r="L298" s="228"/>
      <c r="M298" s="229"/>
      <c r="N298" s="230"/>
      <c r="O298" s="230"/>
      <c r="P298" s="230"/>
      <c r="Q298" s="230"/>
      <c r="R298" s="230"/>
      <c r="S298" s="230"/>
      <c r="T298" s="231"/>
      <c r="AT298" s="232" t="s">
        <v>224</v>
      </c>
      <c r="AU298" s="232" t="s">
        <v>81</v>
      </c>
      <c r="AV298" s="13" t="s">
        <v>220</v>
      </c>
      <c r="AW298" s="13" t="s">
        <v>37</v>
      </c>
      <c r="AX298" s="13" t="s">
        <v>22</v>
      </c>
      <c r="AY298" s="232" t="s">
        <v>214</v>
      </c>
    </row>
    <row r="299" spans="2:65" s="1" customFormat="1" ht="22.5" customHeight="1" x14ac:dyDescent="0.3">
      <c r="B299" s="35"/>
      <c r="C299" s="185" t="s">
        <v>548</v>
      </c>
      <c r="D299" s="185" t="s">
        <v>216</v>
      </c>
      <c r="E299" s="186" t="s">
        <v>1655</v>
      </c>
      <c r="F299" s="187" t="s">
        <v>1656</v>
      </c>
      <c r="G299" s="188" t="s">
        <v>236</v>
      </c>
      <c r="H299" s="189">
        <v>6</v>
      </c>
      <c r="I299" s="190"/>
      <c r="J299" s="191">
        <f>ROUND(I299*H299,2)</f>
        <v>0</v>
      </c>
      <c r="K299" s="187" t="s">
        <v>20</v>
      </c>
      <c r="L299" s="55"/>
      <c r="M299" s="192" t="s">
        <v>20</v>
      </c>
      <c r="N299" s="193" t="s">
        <v>44</v>
      </c>
      <c r="O299" s="36"/>
      <c r="P299" s="194">
        <f>O299*H299</f>
        <v>0</v>
      </c>
      <c r="Q299" s="194">
        <v>0</v>
      </c>
      <c r="R299" s="194">
        <f>Q299*H299</f>
        <v>0</v>
      </c>
      <c r="S299" s="194">
        <v>0</v>
      </c>
      <c r="T299" s="195">
        <f>S299*H299</f>
        <v>0</v>
      </c>
      <c r="AR299" s="18" t="s">
        <v>303</v>
      </c>
      <c r="AT299" s="18" t="s">
        <v>216</v>
      </c>
      <c r="AU299" s="18" t="s">
        <v>81</v>
      </c>
      <c r="AY299" s="18" t="s">
        <v>214</v>
      </c>
      <c r="BE299" s="196">
        <f>IF(N299="základní",J299,0)</f>
        <v>0</v>
      </c>
      <c r="BF299" s="196">
        <f>IF(N299="snížená",J299,0)</f>
        <v>0</v>
      </c>
      <c r="BG299" s="196">
        <f>IF(N299="zákl. přenesená",J299,0)</f>
        <v>0</v>
      </c>
      <c r="BH299" s="196">
        <f>IF(N299="sníž. přenesená",J299,0)</f>
        <v>0</v>
      </c>
      <c r="BI299" s="196">
        <f>IF(N299="nulová",J299,0)</f>
        <v>0</v>
      </c>
      <c r="BJ299" s="18" t="s">
        <v>22</v>
      </c>
      <c r="BK299" s="196">
        <f>ROUND(I299*H299,2)</f>
        <v>0</v>
      </c>
      <c r="BL299" s="18" t="s">
        <v>303</v>
      </c>
      <c r="BM299" s="18" t="s">
        <v>912</v>
      </c>
    </row>
    <row r="300" spans="2:65" s="1" customFormat="1" x14ac:dyDescent="0.3">
      <c r="B300" s="35"/>
      <c r="C300" s="57"/>
      <c r="D300" s="223" t="s">
        <v>222</v>
      </c>
      <c r="E300" s="57"/>
      <c r="F300" s="260" t="s">
        <v>1656</v>
      </c>
      <c r="G300" s="57"/>
      <c r="H300" s="57"/>
      <c r="I300" s="155"/>
      <c r="J300" s="57"/>
      <c r="K300" s="57"/>
      <c r="L300" s="55"/>
      <c r="M300" s="72"/>
      <c r="N300" s="36"/>
      <c r="O300" s="36"/>
      <c r="P300" s="36"/>
      <c r="Q300" s="36"/>
      <c r="R300" s="36"/>
      <c r="S300" s="36"/>
      <c r="T300" s="73"/>
      <c r="AT300" s="18" t="s">
        <v>222</v>
      </c>
      <c r="AU300" s="18" t="s">
        <v>81</v>
      </c>
    </row>
    <row r="301" spans="2:65" s="1" customFormat="1" ht="22.5" customHeight="1" x14ac:dyDescent="0.3">
      <c r="B301" s="35"/>
      <c r="C301" s="185" t="s">
        <v>559</v>
      </c>
      <c r="D301" s="185" t="s">
        <v>216</v>
      </c>
      <c r="E301" s="186" t="s">
        <v>1040</v>
      </c>
      <c r="F301" s="187" t="s">
        <v>1657</v>
      </c>
      <c r="G301" s="188" t="s">
        <v>833</v>
      </c>
      <c r="H301" s="261"/>
      <c r="I301" s="190"/>
      <c r="J301" s="191">
        <f>ROUND(I301*H301,2)</f>
        <v>0</v>
      </c>
      <c r="K301" s="187" t="s">
        <v>20</v>
      </c>
      <c r="L301" s="55"/>
      <c r="M301" s="192" t="s">
        <v>20</v>
      </c>
      <c r="N301" s="193" t="s">
        <v>44</v>
      </c>
      <c r="O301" s="36"/>
      <c r="P301" s="194">
        <f>O301*H301</f>
        <v>0</v>
      </c>
      <c r="Q301" s="194">
        <v>0</v>
      </c>
      <c r="R301" s="194">
        <f>Q301*H301</f>
        <v>0</v>
      </c>
      <c r="S301" s="194">
        <v>0</v>
      </c>
      <c r="T301" s="195">
        <f>S301*H301</f>
        <v>0</v>
      </c>
      <c r="AR301" s="18" t="s">
        <v>303</v>
      </c>
      <c r="AT301" s="18" t="s">
        <v>216</v>
      </c>
      <c r="AU301" s="18" t="s">
        <v>81</v>
      </c>
      <c r="AY301" s="18" t="s">
        <v>214</v>
      </c>
      <c r="BE301" s="196">
        <f>IF(N301="základní",J301,0)</f>
        <v>0</v>
      </c>
      <c r="BF301" s="196">
        <f>IF(N301="snížená",J301,0)</f>
        <v>0</v>
      </c>
      <c r="BG301" s="196">
        <f>IF(N301="zákl. přenesená",J301,0)</f>
        <v>0</v>
      </c>
      <c r="BH301" s="196">
        <f>IF(N301="sníž. přenesená",J301,0)</f>
        <v>0</v>
      </c>
      <c r="BI301" s="196">
        <f>IF(N301="nulová",J301,0)</f>
        <v>0</v>
      </c>
      <c r="BJ301" s="18" t="s">
        <v>22</v>
      </c>
      <c r="BK301" s="196">
        <f>ROUND(I301*H301,2)</f>
        <v>0</v>
      </c>
      <c r="BL301" s="18" t="s">
        <v>303</v>
      </c>
      <c r="BM301" s="18" t="s">
        <v>925</v>
      </c>
    </row>
    <row r="302" spans="2:65" s="1" customFormat="1" x14ac:dyDescent="0.3">
      <c r="B302" s="35"/>
      <c r="C302" s="57"/>
      <c r="D302" s="197" t="s">
        <v>222</v>
      </c>
      <c r="E302" s="57"/>
      <c r="F302" s="198" t="s">
        <v>1657</v>
      </c>
      <c r="G302" s="57"/>
      <c r="H302" s="57"/>
      <c r="I302" s="155"/>
      <c r="J302" s="57"/>
      <c r="K302" s="57"/>
      <c r="L302" s="55"/>
      <c r="M302" s="72"/>
      <c r="N302" s="36"/>
      <c r="O302" s="36"/>
      <c r="P302" s="36"/>
      <c r="Q302" s="36"/>
      <c r="R302" s="36"/>
      <c r="S302" s="36"/>
      <c r="T302" s="73"/>
      <c r="AT302" s="18" t="s">
        <v>222</v>
      </c>
      <c r="AU302" s="18" t="s">
        <v>81</v>
      </c>
    </row>
    <row r="303" spans="2:65" s="12" customFormat="1" x14ac:dyDescent="0.3">
      <c r="B303" s="210"/>
      <c r="C303" s="211"/>
      <c r="D303" s="197" t="s">
        <v>224</v>
      </c>
      <c r="E303" s="212" t="s">
        <v>20</v>
      </c>
      <c r="F303" s="213" t="s">
        <v>1658</v>
      </c>
      <c r="G303" s="211"/>
      <c r="H303" s="214">
        <v>1.35</v>
      </c>
      <c r="I303" s="215"/>
      <c r="J303" s="211"/>
      <c r="K303" s="211"/>
      <c r="L303" s="216"/>
      <c r="M303" s="217"/>
      <c r="N303" s="218"/>
      <c r="O303" s="218"/>
      <c r="P303" s="218"/>
      <c r="Q303" s="218"/>
      <c r="R303" s="218"/>
      <c r="S303" s="218"/>
      <c r="T303" s="219"/>
      <c r="AT303" s="220" t="s">
        <v>224</v>
      </c>
      <c r="AU303" s="220" t="s">
        <v>81</v>
      </c>
      <c r="AV303" s="12" t="s">
        <v>81</v>
      </c>
      <c r="AW303" s="12" t="s">
        <v>37</v>
      </c>
      <c r="AX303" s="12" t="s">
        <v>73</v>
      </c>
      <c r="AY303" s="220" t="s">
        <v>214</v>
      </c>
    </row>
    <row r="304" spans="2:65" s="11" customFormat="1" x14ac:dyDescent="0.3">
      <c r="B304" s="199"/>
      <c r="C304" s="200"/>
      <c r="D304" s="197" t="s">
        <v>224</v>
      </c>
      <c r="E304" s="201" t="s">
        <v>20</v>
      </c>
      <c r="F304" s="202" t="s">
        <v>1659</v>
      </c>
      <c r="G304" s="200"/>
      <c r="H304" s="203" t="s">
        <v>20</v>
      </c>
      <c r="I304" s="204"/>
      <c r="J304" s="200"/>
      <c r="K304" s="200"/>
      <c r="L304" s="205"/>
      <c r="M304" s="206"/>
      <c r="N304" s="207"/>
      <c r="O304" s="207"/>
      <c r="P304" s="207"/>
      <c r="Q304" s="207"/>
      <c r="R304" s="207"/>
      <c r="S304" s="207"/>
      <c r="T304" s="208"/>
      <c r="AT304" s="209" t="s">
        <v>224</v>
      </c>
      <c r="AU304" s="209" t="s">
        <v>81</v>
      </c>
      <c r="AV304" s="11" t="s">
        <v>22</v>
      </c>
      <c r="AW304" s="11" t="s">
        <v>37</v>
      </c>
      <c r="AX304" s="11" t="s">
        <v>73</v>
      </c>
      <c r="AY304" s="209" t="s">
        <v>214</v>
      </c>
    </row>
    <row r="305" spans="2:65" s="13" customFormat="1" x14ac:dyDescent="0.3">
      <c r="B305" s="221"/>
      <c r="C305" s="222"/>
      <c r="D305" s="197" t="s">
        <v>224</v>
      </c>
      <c r="E305" s="244" t="s">
        <v>20</v>
      </c>
      <c r="F305" s="245" t="s">
        <v>228</v>
      </c>
      <c r="G305" s="222"/>
      <c r="H305" s="246">
        <v>1.35</v>
      </c>
      <c r="I305" s="227"/>
      <c r="J305" s="222"/>
      <c r="K305" s="222"/>
      <c r="L305" s="228"/>
      <c r="M305" s="229"/>
      <c r="N305" s="230"/>
      <c r="O305" s="230"/>
      <c r="P305" s="230"/>
      <c r="Q305" s="230"/>
      <c r="R305" s="230"/>
      <c r="S305" s="230"/>
      <c r="T305" s="231"/>
      <c r="AT305" s="232" t="s">
        <v>224</v>
      </c>
      <c r="AU305" s="232" t="s">
        <v>81</v>
      </c>
      <c r="AV305" s="13" t="s">
        <v>220</v>
      </c>
      <c r="AW305" s="13" t="s">
        <v>37</v>
      </c>
      <c r="AX305" s="13" t="s">
        <v>22</v>
      </c>
      <c r="AY305" s="232" t="s">
        <v>214</v>
      </c>
    </row>
    <row r="306" spans="2:65" s="10" customFormat="1" ht="29.85" customHeight="1" x14ac:dyDescent="0.35">
      <c r="B306" s="168"/>
      <c r="C306" s="169"/>
      <c r="D306" s="182" t="s">
        <v>72</v>
      </c>
      <c r="E306" s="183" t="s">
        <v>1660</v>
      </c>
      <c r="F306" s="183" t="s">
        <v>1661</v>
      </c>
      <c r="G306" s="169"/>
      <c r="H306" s="169"/>
      <c r="I306" s="172"/>
      <c r="J306" s="184">
        <f>BK306</f>
        <v>0</v>
      </c>
      <c r="K306" s="169"/>
      <c r="L306" s="174"/>
      <c r="M306" s="175"/>
      <c r="N306" s="176"/>
      <c r="O306" s="176"/>
      <c r="P306" s="177">
        <f>SUM(P307:P316)</f>
        <v>0</v>
      </c>
      <c r="Q306" s="176"/>
      <c r="R306" s="177">
        <f>SUM(R307:R316)</f>
        <v>0</v>
      </c>
      <c r="S306" s="176"/>
      <c r="T306" s="178">
        <f>SUM(T307:T316)</f>
        <v>0</v>
      </c>
      <c r="AR306" s="179" t="s">
        <v>81</v>
      </c>
      <c r="AT306" s="180" t="s">
        <v>72</v>
      </c>
      <c r="AU306" s="180" t="s">
        <v>22</v>
      </c>
      <c r="AY306" s="179" t="s">
        <v>214</v>
      </c>
      <c r="BK306" s="181">
        <f>SUM(BK307:BK316)</f>
        <v>0</v>
      </c>
    </row>
    <row r="307" spans="2:65" s="1" customFormat="1" ht="22.5" customHeight="1" x14ac:dyDescent="0.3">
      <c r="B307" s="35"/>
      <c r="C307" s="185" t="s">
        <v>565</v>
      </c>
      <c r="D307" s="185" t="s">
        <v>216</v>
      </c>
      <c r="E307" s="186" t="s">
        <v>1662</v>
      </c>
      <c r="F307" s="187" t="s">
        <v>1663</v>
      </c>
      <c r="G307" s="188" t="s">
        <v>1527</v>
      </c>
      <c r="H307" s="189">
        <v>0.5</v>
      </c>
      <c r="I307" s="190"/>
      <c r="J307" s="191">
        <f>ROUND(I307*H307,2)</f>
        <v>0</v>
      </c>
      <c r="K307" s="187" t="s">
        <v>20</v>
      </c>
      <c r="L307" s="55"/>
      <c r="M307" s="192" t="s">
        <v>20</v>
      </c>
      <c r="N307" s="193" t="s">
        <v>44</v>
      </c>
      <c r="O307" s="36"/>
      <c r="P307" s="194">
        <f>O307*H307</f>
        <v>0</v>
      </c>
      <c r="Q307" s="194">
        <v>0</v>
      </c>
      <c r="R307" s="194">
        <f>Q307*H307</f>
        <v>0</v>
      </c>
      <c r="S307" s="194">
        <v>0</v>
      </c>
      <c r="T307" s="195">
        <f>S307*H307</f>
        <v>0</v>
      </c>
      <c r="AR307" s="18" t="s">
        <v>303</v>
      </c>
      <c r="AT307" s="18" t="s">
        <v>216</v>
      </c>
      <c r="AU307" s="18" t="s">
        <v>81</v>
      </c>
      <c r="AY307" s="18" t="s">
        <v>214</v>
      </c>
      <c r="BE307" s="196">
        <f>IF(N307="základní",J307,0)</f>
        <v>0</v>
      </c>
      <c r="BF307" s="196">
        <f>IF(N307="snížená",J307,0)</f>
        <v>0</v>
      </c>
      <c r="BG307" s="196">
        <f>IF(N307="zákl. přenesená",J307,0)</f>
        <v>0</v>
      </c>
      <c r="BH307" s="196">
        <f>IF(N307="sníž. přenesená",J307,0)</f>
        <v>0</v>
      </c>
      <c r="BI307" s="196">
        <f>IF(N307="nulová",J307,0)</f>
        <v>0</v>
      </c>
      <c r="BJ307" s="18" t="s">
        <v>22</v>
      </c>
      <c r="BK307" s="196">
        <f>ROUND(I307*H307,2)</f>
        <v>0</v>
      </c>
      <c r="BL307" s="18" t="s">
        <v>303</v>
      </c>
      <c r="BM307" s="18" t="s">
        <v>938</v>
      </c>
    </row>
    <row r="308" spans="2:65" s="1" customFormat="1" x14ac:dyDescent="0.3">
      <c r="B308" s="35"/>
      <c r="C308" s="57"/>
      <c r="D308" s="197" t="s">
        <v>222</v>
      </c>
      <c r="E308" s="57"/>
      <c r="F308" s="198" t="s">
        <v>1663</v>
      </c>
      <c r="G308" s="57"/>
      <c r="H308" s="57"/>
      <c r="I308" s="155"/>
      <c r="J308" s="57"/>
      <c r="K308" s="57"/>
      <c r="L308" s="55"/>
      <c r="M308" s="72"/>
      <c r="N308" s="36"/>
      <c r="O308" s="36"/>
      <c r="P308" s="36"/>
      <c r="Q308" s="36"/>
      <c r="R308" s="36"/>
      <c r="S308" s="36"/>
      <c r="T308" s="73"/>
      <c r="AT308" s="18" t="s">
        <v>222</v>
      </c>
      <c r="AU308" s="18" t="s">
        <v>81</v>
      </c>
    </row>
    <row r="309" spans="2:65" s="12" customFormat="1" x14ac:dyDescent="0.3">
      <c r="B309" s="210"/>
      <c r="C309" s="211"/>
      <c r="D309" s="197" t="s">
        <v>224</v>
      </c>
      <c r="E309" s="212" t="s">
        <v>20</v>
      </c>
      <c r="F309" s="213" t="s">
        <v>1664</v>
      </c>
      <c r="G309" s="211"/>
      <c r="H309" s="214">
        <v>0.5</v>
      </c>
      <c r="I309" s="215"/>
      <c r="J309" s="211"/>
      <c r="K309" s="211"/>
      <c r="L309" s="216"/>
      <c r="M309" s="217"/>
      <c r="N309" s="218"/>
      <c r="O309" s="218"/>
      <c r="P309" s="218"/>
      <c r="Q309" s="218"/>
      <c r="R309" s="218"/>
      <c r="S309" s="218"/>
      <c r="T309" s="219"/>
      <c r="AT309" s="220" t="s">
        <v>224</v>
      </c>
      <c r="AU309" s="220" t="s">
        <v>81</v>
      </c>
      <c r="AV309" s="12" t="s">
        <v>81</v>
      </c>
      <c r="AW309" s="12" t="s">
        <v>37</v>
      </c>
      <c r="AX309" s="12" t="s">
        <v>73</v>
      </c>
      <c r="AY309" s="220" t="s">
        <v>214</v>
      </c>
    </row>
    <row r="310" spans="2:65" s="11" customFormat="1" x14ac:dyDescent="0.3">
      <c r="B310" s="199"/>
      <c r="C310" s="200"/>
      <c r="D310" s="197" t="s">
        <v>224</v>
      </c>
      <c r="E310" s="201" t="s">
        <v>20</v>
      </c>
      <c r="F310" s="202" t="s">
        <v>1529</v>
      </c>
      <c r="G310" s="200"/>
      <c r="H310" s="203" t="s">
        <v>20</v>
      </c>
      <c r="I310" s="204"/>
      <c r="J310" s="200"/>
      <c r="K310" s="200"/>
      <c r="L310" s="205"/>
      <c r="M310" s="206"/>
      <c r="N310" s="207"/>
      <c r="O310" s="207"/>
      <c r="P310" s="207"/>
      <c r="Q310" s="207"/>
      <c r="R310" s="207"/>
      <c r="S310" s="207"/>
      <c r="T310" s="208"/>
      <c r="AT310" s="209" t="s">
        <v>224</v>
      </c>
      <c r="AU310" s="209" t="s">
        <v>81</v>
      </c>
      <c r="AV310" s="11" t="s">
        <v>22</v>
      </c>
      <c r="AW310" s="11" t="s">
        <v>37</v>
      </c>
      <c r="AX310" s="11" t="s">
        <v>73</v>
      </c>
      <c r="AY310" s="209" t="s">
        <v>214</v>
      </c>
    </row>
    <row r="311" spans="2:65" s="13" customFormat="1" x14ac:dyDescent="0.3">
      <c r="B311" s="221"/>
      <c r="C311" s="222"/>
      <c r="D311" s="223" t="s">
        <v>224</v>
      </c>
      <c r="E311" s="224" t="s">
        <v>20</v>
      </c>
      <c r="F311" s="225" t="s">
        <v>228</v>
      </c>
      <c r="G311" s="222"/>
      <c r="H311" s="226">
        <v>0.5</v>
      </c>
      <c r="I311" s="227"/>
      <c r="J311" s="222"/>
      <c r="K311" s="222"/>
      <c r="L311" s="228"/>
      <c r="M311" s="229"/>
      <c r="N311" s="230"/>
      <c r="O311" s="230"/>
      <c r="P311" s="230"/>
      <c r="Q311" s="230"/>
      <c r="R311" s="230"/>
      <c r="S311" s="230"/>
      <c r="T311" s="231"/>
      <c r="AT311" s="232" t="s">
        <v>224</v>
      </c>
      <c r="AU311" s="232" t="s">
        <v>81</v>
      </c>
      <c r="AV311" s="13" t="s">
        <v>220</v>
      </c>
      <c r="AW311" s="13" t="s">
        <v>37</v>
      </c>
      <c r="AX311" s="13" t="s">
        <v>22</v>
      </c>
      <c r="AY311" s="232" t="s">
        <v>214</v>
      </c>
    </row>
    <row r="312" spans="2:65" s="1" customFormat="1" ht="22.5" customHeight="1" x14ac:dyDescent="0.3">
      <c r="B312" s="35"/>
      <c r="C312" s="185" t="s">
        <v>570</v>
      </c>
      <c r="D312" s="185" t="s">
        <v>216</v>
      </c>
      <c r="E312" s="186" t="s">
        <v>1665</v>
      </c>
      <c r="F312" s="187" t="s">
        <v>1666</v>
      </c>
      <c r="G312" s="188" t="s">
        <v>413</v>
      </c>
      <c r="H312" s="189">
        <v>60</v>
      </c>
      <c r="I312" s="190"/>
      <c r="J312" s="191">
        <f>ROUND(I312*H312,2)</f>
        <v>0</v>
      </c>
      <c r="K312" s="187" t="s">
        <v>20</v>
      </c>
      <c r="L312" s="55"/>
      <c r="M312" s="192" t="s">
        <v>20</v>
      </c>
      <c r="N312" s="193" t="s">
        <v>44</v>
      </c>
      <c r="O312" s="36"/>
      <c r="P312" s="194">
        <f>O312*H312</f>
        <v>0</v>
      </c>
      <c r="Q312" s="194">
        <v>0</v>
      </c>
      <c r="R312" s="194">
        <f>Q312*H312</f>
        <v>0</v>
      </c>
      <c r="S312" s="194">
        <v>0</v>
      </c>
      <c r="T312" s="195">
        <f>S312*H312</f>
        <v>0</v>
      </c>
      <c r="AR312" s="18" t="s">
        <v>303</v>
      </c>
      <c r="AT312" s="18" t="s">
        <v>216</v>
      </c>
      <c r="AU312" s="18" t="s">
        <v>81</v>
      </c>
      <c r="AY312" s="18" t="s">
        <v>214</v>
      </c>
      <c r="BE312" s="196">
        <f>IF(N312="základní",J312,0)</f>
        <v>0</v>
      </c>
      <c r="BF312" s="196">
        <f>IF(N312="snížená",J312,0)</f>
        <v>0</v>
      </c>
      <c r="BG312" s="196">
        <f>IF(N312="zákl. přenesená",J312,0)</f>
        <v>0</v>
      </c>
      <c r="BH312" s="196">
        <f>IF(N312="sníž. přenesená",J312,0)</f>
        <v>0</v>
      </c>
      <c r="BI312" s="196">
        <f>IF(N312="nulová",J312,0)</f>
        <v>0</v>
      </c>
      <c r="BJ312" s="18" t="s">
        <v>22</v>
      </c>
      <c r="BK312" s="196">
        <f>ROUND(I312*H312,2)</f>
        <v>0</v>
      </c>
      <c r="BL312" s="18" t="s">
        <v>303</v>
      </c>
      <c r="BM312" s="18" t="s">
        <v>950</v>
      </c>
    </row>
    <row r="313" spans="2:65" s="1" customFormat="1" x14ac:dyDescent="0.3">
      <c r="B313" s="35"/>
      <c r="C313" s="57"/>
      <c r="D313" s="197" t="s">
        <v>222</v>
      </c>
      <c r="E313" s="57"/>
      <c r="F313" s="198" t="s">
        <v>1666</v>
      </c>
      <c r="G313" s="57"/>
      <c r="H313" s="57"/>
      <c r="I313" s="155"/>
      <c r="J313" s="57"/>
      <c r="K313" s="57"/>
      <c r="L313" s="55"/>
      <c r="M313" s="72"/>
      <c r="N313" s="36"/>
      <c r="O313" s="36"/>
      <c r="P313" s="36"/>
      <c r="Q313" s="36"/>
      <c r="R313" s="36"/>
      <c r="S313" s="36"/>
      <c r="T313" s="73"/>
      <c r="AT313" s="18" t="s">
        <v>222</v>
      </c>
      <c r="AU313" s="18" t="s">
        <v>81</v>
      </c>
    </row>
    <row r="314" spans="2:65" s="12" customFormat="1" x14ac:dyDescent="0.3">
      <c r="B314" s="210"/>
      <c r="C314" s="211"/>
      <c r="D314" s="197" t="s">
        <v>224</v>
      </c>
      <c r="E314" s="212" t="s">
        <v>20</v>
      </c>
      <c r="F314" s="213" t="s">
        <v>1667</v>
      </c>
      <c r="G314" s="211"/>
      <c r="H314" s="214">
        <v>60</v>
      </c>
      <c r="I314" s="215"/>
      <c r="J314" s="211"/>
      <c r="K314" s="211"/>
      <c r="L314" s="216"/>
      <c r="M314" s="217"/>
      <c r="N314" s="218"/>
      <c r="O314" s="218"/>
      <c r="P314" s="218"/>
      <c r="Q314" s="218"/>
      <c r="R314" s="218"/>
      <c r="S314" s="218"/>
      <c r="T314" s="219"/>
      <c r="AT314" s="220" t="s">
        <v>224</v>
      </c>
      <c r="AU314" s="220" t="s">
        <v>81</v>
      </c>
      <c r="AV314" s="12" t="s">
        <v>81</v>
      </c>
      <c r="AW314" s="12" t="s">
        <v>37</v>
      </c>
      <c r="AX314" s="12" t="s">
        <v>73</v>
      </c>
      <c r="AY314" s="220" t="s">
        <v>214</v>
      </c>
    </row>
    <row r="315" spans="2:65" s="11" customFormat="1" x14ac:dyDescent="0.3">
      <c r="B315" s="199"/>
      <c r="C315" s="200"/>
      <c r="D315" s="197" t="s">
        <v>224</v>
      </c>
      <c r="E315" s="201" t="s">
        <v>20</v>
      </c>
      <c r="F315" s="202" t="s">
        <v>1529</v>
      </c>
      <c r="G315" s="200"/>
      <c r="H315" s="203" t="s">
        <v>20</v>
      </c>
      <c r="I315" s="204"/>
      <c r="J315" s="200"/>
      <c r="K315" s="200"/>
      <c r="L315" s="205"/>
      <c r="M315" s="206"/>
      <c r="N315" s="207"/>
      <c r="O315" s="207"/>
      <c r="P315" s="207"/>
      <c r="Q315" s="207"/>
      <c r="R315" s="207"/>
      <c r="S315" s="207"/>
      <c r="T315" s="208"/>
      <c r="AT315" s="209" t="s">
        <v>224</v>
      </c>
      <c r="AU315" s="209" t="s">
        <v>81</v>
      </c>
      <c r="AV315" s="11" t="s">
        <v>22</v>
      </c>
      <c r="AW315" s="11" t="s">
        <v>37</v>
      </c>
      <c r="AX315" s="11" t="s">
        <v>73</v>
      </c>
      <c r="AY315" s="209" t="s">
        <v>214</v>
      </c>
    </row>
    <row r="316" spans="2:65" s="13" customFormat="1" x14ac:dyDescent="0.3">
      <c r="B316" s="221"/>
      <c r="C316" s="222"/>
      <c r="D316" s="197" t="s">
        <v>224</v>
      </c>
      <c r="E316" s="244" t="s">
        <v>20</v>
      </c>
      <c r="F316" s="245" t="s">
        <v>228</v>
      </c>
      <c r="G316" s="222"/>
      <c r="H316" s="246">
        <v>60</v>
      </c>
      <c r="I316" s="227"/>
      <c r="J316" s="222"/>
      <c r="K316" s="222"/>
      <c r="L316" s="228"/>
      <c r="M316" s="262"/>
      <c r="N316" s="263"/>
      <c r="O316" s="263"/>
      <c r="P316" s="263"/>
      <c r="Q316" s="263"/>
      <c r="R316" s="263"/>
      <c r="S316" s="263"/>
      <c r="T316" s="264"/>
      <c r="AT316" s="232" t="s">
        <v>224</v>
      </c>
      <c r="AU316" s="232" t="s">
        <v>81</v>
      </c>
      <c r="AV316" s="13" t="s">
        <v>220</v>
      </c>
      <c r="AW316" s="13" t="s">
        <v>37</v>
      </c>
      <c r="AX316" s="13" t="s">
        <v>22</v>
      </c>
      <c r="AY316" s="232" t="s">
        <v>214</v>
      </c>
    </row>
    <row r="317" spans="2:65" s="1" customFormat="1" ht="6.9" customHeight="1" x14ac:dyDescent="0.3">
      <c r="B317" s="50"/>
      <c r="C317" s="51"/>
      <c r="D317" s="51"/>
      <c r="E317" s="51"/>
      <c r="F317" s="51"/>
      <c r="G317" s="51"/>
      <c r="H317" s="51"/>
      <c r="I317" s="131"/>
      <c r="J317" s="51"/>
      <c r="K317" s="51"/>
      <c r="L317" s="55"/>
    </row>
  </sheetData>
  <sheetProtection password="CC35" sheet="1" objects="1" scenarios="1" formatColumns="0" formatRows="0" sort="0" autoFilter="0"/>
  <autoFilter ref="C84:K84"/>
  <mergeCells count="9">
    <mergeCell ref="E75:H75"/>
    <mergeCell ref="E77:H77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tooltip="Krycí list soupisu" display="1) Krycí list soupisu"/>
    <hyperlink ref="G1:H1" location="C54" tooltip="Rekapitulace" display="2) Rekapitulace"/>
    <hyperlink ref="J1" location="C84" tooltip="Soupis prací" display="3) Soupis prací"/>
    <hyperlink ref="L1:V1" location="'Rekapitulace stavby'!C2" tooltip="Rekapitulace stavby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85"/>
  <sheetViews>
    <sheetView showGridLines="0" workbookViewId="0">
      <pane ySplit="1" topLeftCell="A62" activePane="bottomLeft" state="frozen"/>
      <selection pane="bottomLeft" activeCell="I82" sqref="I82"/>
    </sheetView>
  </sheetViews>
  <sheetFormatPr defaultRowHeight="12" x14ac:dyDescent="0.3"/>
  <cols>
    <col min="1" max="1" width="8.28515625" customWidth="1"/>
    <col min="2" max="2" width="1.7109375" customWidth="1"/>
    <col min="3" max="3" width="4.140625" customWidth="1"/>
    <col min="4" max="4" width="4.28515625" customWidth="1"/>
    <col min="5" max="5" width="17.140625" customWidth="1"/>
    <col min="6" max="6" width="75" customWidth="1"/>
    <col min="7" max="7" width="8.7109375" customWidth="1"/>
    <col min="8" max="8" width="11.140625" customWidth="1"/>
    <col min="9" max="9" width="12.7109375" style="105" customWidth="1"/>
    <col min="10" max="10" width="23.42578125" customWidth="1"/>
    <col min="11" max="11" width="15.42578125" customWidth="1"/>
    <col min="13" max="18" width="9.28515625" hidden="1"/>
    <col min="19" max="19" width="8.140625" hidden="1" customWidth="1"/>
    <col min="20" max="20" width="29.710937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1" spans="1:70" ht="21.75" customHeight="1" x14ac:dyDescent="0.3">
      <c r="A1" s="16"/>
      <c r="B1" s="272"/>
      <c r="C1" s="272"/>
      <c r="D1" s="271" t="s">
        <v>1</v>
      </c>
      <c r="E1" s="272"/>
      <c r="F1" s="273" t="s">
        <v>1719</v>
      </c>
      <c r="G1" s="461" t="s">
        <v>1720</v>
      </c>
      <c r="H1" s="461"/>
      <c r="I1" s="277"/>
      <c r="J1" s="273" t="s">
        <v>1721</v>
      </c>
      <c r="K1" s="271" t="s">
        <v>97</v>
      </c>
      <c r="L1" s="273" t="s">
        <v>1722</v>
      </c>
      <c r="M1" s="273"/>
      <c r="N1" s="273"/>
      <c r="O1" s="273"/>
      <c r="P1" s="273"/>
      <c r="Q1" s="273"/>
      <c r="R1" s="273"/>
      <c r="S1" s="273"/>
      <c r="T1" s="273"/>
      <c r="U1" s="269"/>
      <c r="V1" s="269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</row>
    <row r="2" spans="1:70" ht="36.9" customHeight="1" x14ac:dyDescent="0.3">
      <c r="L2" s="422"/>
      <c r="M2" s="422"/>
      <c r="N2" s="422"/>
      <c r="O2" s="422"/>
      <c r="P2" s="422"/>
      <c r="Q2" s="422"/>
      <c r="R2" s="422"/>
      <c r="S2" s="422"/>
      <c r="T2" s="422"/>
      <c r="U2" s="422"/>
      <c r="V2" s="422"/>
      <c r="AT2" s="18" t="s">
        <v>91</v>
      </c>
    </row>
    <row r="3" spans="1:70" ht="6.9" customHeight="1" x14ac:dyDescent="0.3">
      <c r="B3" s="19"/>
      <c r="C3" s="20"/>
      <c r="D3" s="20"/>
      <c r="E3" s="20"/>
      <c r="F3" s="20"/>
      <c r="G3" s="20"/>
      <c r="H3" s="20"/>
      <c r="I3" s="107"/>
      <c r="J3" s="20"/>
      <c r="K3" s="21"/>
      <c r="AT3" s="18" t="s">
        <v>81</v>
      </c>
    </row>
    <row r="4" spans="1:70" ht="36.9" customHeight="1" x14ac:dyDescent="0.3">
      <c r="B4" s="22"/>
      <c r="C4" s="23"/>
      <c r="D4" s="24" t="s">
        <v>102</v>
      </c>
      <c r="E4" s="23"/>
      <c r="F4" s="23"/>
      <c r="G4" s="23"/>
      <c r="H4" s="23"/>
      <c r="I4" s="108"/>
      <c r="J4" s="23"/>
      <c r="K4" s="25"/>
      <c r="M4" s="26" t="s">
        <v>10</v>
      </c>
      <c r="AT4" s="18" t="s">
        <v>4</v>
      </c>
    </row>
    <row r="5" spans="1:70" ht="6.9" customHeight="1" x14ac:dyDescent="0.3">
      <c r="B5" s="22"/>
      <c r="C5" s="23"/>
      <c r="D5" s="23"/>
      <c r="E5" s="23"/>
      <c r="F5" s="23"/>
      <c r="G5" s="23"/>
      <c r="H5" s="23"/>
      <c r="I5" s="108"/>
      <c r="J5" s="23"/>
      <c r="K5" s="25"/>
    </row>
    <row r="6" spans="1:70" ht="13.2" x14ac:dyDescent="0.3">
      <c r="B6" s="22"/>
      <c r="C6" s="23"/>
      <c r="D6" s="31" t="s">
        <v>16</v>
      </c>
      <c r="E6" s="23"/>
      <c r="F6" s="23"/>
      <c r="G6" s="23"/>
      <c r="H6" s="23"/>
      <c r="I6" s="108"/>
      <c r="J6" s="23"/>
      <c r="K6" s="25"/>
    </row>
    <row r="7" spans="1:70" ht="22.5" customHeight="1" x14ac:dyDescent="0.3">
      <c r="B7" s="22"/>
      <c r="C7" s="23"/>
      <c r="D7" s="23"/>
      <c r="E7" s="462" t="str">
        <f>'Rekapitulace stavby'!K6</f>
        <v>VUZ Dědina - rekonstrukce sociálních zařízení a vstupního schodiště</v>
      </c>
      <c r="F7" s="426"/>
      <c r="G7" s="426"/>
      <c r="H7" s="426"/>
      <c r="I7" s="108"/>
      <c r="J7" s="23"/>
      <c r="K7" s="25"/>
    </row>
    <row r="8" spans="1:70" s="1" customFormat="1" ht="13.2" x14ac:dyDescent="0.3">
      <c r="B8" s="35"/>
      <c r="C8" s="36"/>
      <c r="D8" s="31" t="s">
        <v>113</v>
      </c>
      <c r="E8" s="36"/>
      <c r="F8" s="36"/>
      <c r="G8" s="36"/>
      <c r="H8" s="36"/>
      <c r="I8" s="109"/>
      <c r="J8" s="36"/>
      <c r="K8" s="39"/>
    </row>
    <row r="9" spans="1:70" s="1" customFormat="1" ht="36.9" customHeight="1" x14ac:dyDescent="0.3">
      <c r="B9" s="35"/>
      <c r="C9" s="36"/>
      <c r="D9" s="36"/>
      <c r="E9" s="463" t="s">
        <v>1668</v>
      </c>
      <c r="F9" s="433"/>
      <c r="G9" s="433"/>
      <c r="H9" s="433"/>
      <c r="I9" s="109"/>
      <c r="J9" s="36"/>
      <c r="K9" s="39"/>
    </row>
    <row r="10" spans="1:70" s="1" customFormat="1" x14ac:dyDescent="0.3">
      <c r="B10" s="35"/>
      <c r="C10" s="36"/>
      <c r="D10" s="36"/>
      <c r="E10" s="36"/>
      <c r="F10" s="36"/>
      <c r="G10" s="36"/>
      <c r="H10" s="36"/>
      <c r="I10" s="109"/>
      <c r="J10" s="36"/>
      <c r="K10" s="39"/>
    </row>
    <row r="11" spans="1:70" s="1" customFormat="1" ht="14.4" customHeight="1" x14ac:dyDescent="0.3">
      <c r="B11" s="35"/>
      <c r="C11" s="36"/>
      <c r="D11" s="31" t="s">
        <v>19</v>
      </c>
      <c r="E11" s="36"/>
      <c r="F11" s="29" t="s">
        <v>20</v>
      </c>
      <c r="G11" s="36"/>
      <c r="H11" s="36"/>
      <c r="I11" s="110" t="s">
        <v>21</v>
      </c>
      <c r="J11" s="29" t="s">
        <v>20</v>
      </c>
      <c r="K11" s="39"/>
    </row>
    <row r="12" spans="1:70" s="1" customFormat="1" ht="14.4" customHeight="1" x14ac:dyDescent="0.3">
      <c r="B12" s="35"/>
      <c r="C12" s="36"/>
      <c r="D12" s="31" t="s">
        <v>23</v>
      </c>
      <c r="E12" s="36"/>
      <c r="F12" s="29" t="s">
        <v>24</v>
      </c>
      <c r="G12" s="36"/>
      <c r="H12" s="36"/>
      <c r="I12" s="110" t="s">
        <v>25</v>
      </c>
      <c r="J12" s="111" t="str">
        <f>'Rekapitulace stavby'!AN8</f>
        <v>28.11.2016</v>
      </c>
      <c r="K12" s="39"/>
    </row>
    <row r="13" spans="1:70" s="1" customFormat="1" ht="10.95" customHeight="1" x14ac:dyDescent="0.3">
      <c r="B13" s="35"/>
      <c r="C13" s="36"/>
      <c r="D13" s="36"/>
      <c r="E13" s="36"/>
      <c r="F13" s="36"/>
      <c r="G13" s="36"/>
      <c r="H13" s="36"/>
      <c r="I13" s="109"/>
      <c r="J13" s="36"/>
      <c r="K13" s="39"/>
    </row>
    <row r="14" spans="1:70" s="1" customFormat="1" ht="14.4" customHeight="1" x14ac:dyDescent="0.3">
      <c r="B14" s="35"/>
      <c r="C14" s="36"/>
      <c r="D14" s="31" t="s">
        <v>29</v>
      </c>
      <c r="E14" s="36"/>
      <c r="F14" s="36"/>
      <c r="G14" s="36"/>
      <c r="H14" s="36"/>
      <c r="I14" s="110" t="s">
        <v>30</v>
      </c>
      <c r="J14" s="29" t="s">
        <v>20</v>
      </c>
      <c r="K14" s="39"/>
    </row>
    <row r="15" spans="1:70" s="1" customFormat="1" ht="18" customHeight="1" x14ac:dyDescent="0.3">
      <c r="B15" s="35"/>
      <c r="C15" s="36"/>
      <c r="D15" s="36"/>
      <c r="E15" s="29" t="s">
        <v>31</v>
      </c>
      <c r="F15" s="36"/>
      <c r="G15" s="36"/>
      <c r="H15" s="36"/>
      <c r="I15" s="110" t="s">
        <v>32</v>
      </c>
      <c r="J15" s="29" t="s">
        <v>20</v>
      </c>
      <c r="K15" s="39"/>
    </row>
    <row r="16" spans="1:70" s="1" customFormat="1" ht="6.9" customHeight="1" x14ac:dyDescent="0.3">
      <c r="B16" s="35"/>
      <c r="C16" s="36"/>
      <c r="D16" s="36"/>
      <c r="E16" s="36"/>
      <c r="F16" s="36"/>
      <c r="G16" s="36"/>
      <c r="H16" s="36"/>
      <c r="I16" s="109"/>
      <c r="J16" s="36"/>
      <c r="K16" s="39"/>
    </row>
    <row r="17" spans="2:11" s="1" customFormat="1" ht="14.4" customHeight="1" x14ac:dyDescent="0.3">
      <c r="B17" s="35"/>
      <c r="C17" s="36"/>
      <c r="D17" s="31" t="s">
        <v>33</v>
      </c>
      <c r="E17" s="36"/>
      <c r="F17" s="36"/>
      <c r="G17" s="36"/>
      <c r="H17" s="36"/>
      <c r="I17" s="110" t="s">
        <v>30</v>
      </c>
      <c r="J17" s="29" t="str">
        <f>IF('Rekapitulace stavby'!AN13="Vyplň údaj","",IF('Rekapitulace stavby'!AN13="","",'Rekapitulace stavby'!AN13))</f>
        <v/>
      </c>
      <c r="K17" s="39"/>
    </row>
    <row r="18" spans="2:11" s="1" customFormat="1" ht="18" customHeight="1" x14ac:dyDescent="0.3">
      <c r="B18" s="35"/>
      <c r="C18" s="36"/>
      <c r="D18" s="36"/>
      <c r="E18" s="29" t="str">
        <f>IF('Rekapitulace stavby'!E14="Vyplň údaj","",IF('Rekapitulace stavby'!E14="","",'Rekapitulace stavby'!E14))</f>
        <v/>
      </c>
      <c r="F18" s="36"/>
      <c r="G18" s="36"/>
      <c r="H18" s="36"/>
      <c r="I18" s="110" t="s">
        <v>32</v>
      </c>
      <c r="J18" s="29" t="str">
        <f>IF('Rekapitulace stavby'!AN14="Vyplň údaj","",IF('Rekapitulace stavby'!AN14="","",'Rekapitulace stavby'!AN14))</f>
        <v/>
      </c>
      <c r="K18" s="39"/>
    </row>
    <row r="19" spans="2:11" s="1" customFormat="1" ht="6.9" customHeight="1" x14ac:dyDescent="0.3">
      <c r="B19" s="35"/>
      <c r="C19" s="36"/>
      <c r="D19" s="36"/>
      <c r="E19" s="36"/>
      <c r="F19" s="36"/>
      <c r="G19" s="36"/>
      <c r="H19" s="36"/>
      <c r="I19" s="109"/>
      <c r="J19" s="36"/>
      <c r="K19" s="39"/>
    </row>
    <row r="20" spans="2:11" s="1" customFormat="1" ht="14.4" customHeight="1" x14ac:dyDescent="0.3">
      <c r="B20" s="35"/>
      <c r="C20" s="36"/>
      <c r="D20" s="31" t="s">
        <v>35</v>
      </c>
      <c r="E20" s="36"/>
      <c r="F20" s="36"/>
      <c r="G20" s="36"/>
      <c r="H20" s="36"/>
      <c r="I20" s="110" t="s">
        <v>30</v>
      </c>
      <c r="J20" s="29" t="s">
        <v>20</v>
      </c>
      <c r="K20" s="39"/>
    </row>
    <row r="21" spans="2:11" s="1" customFormat="1" ht="18" customHeight="1" x14ac:dyDescent="0.3">
      <c r="B21" s="35"/>
      <c r="C21" s="36"/>
      <c r="D21" s="36"/>
      <c r="E21" s="29" t="s">
        <v>36</v>
      </c>
      <c r="F21" s="36"/>
      <c r="G21" s="36"/>
      <c r="H21" s="36"/>
      <c r="I21" s="110" t="s">
        <v>32</v>
      </c>
      <c r="J21" s="29" t="s">
        <v>20</v>
      </c>
      <c r="K21" s="39"/>
    </row>
    <row r="22" spans="2:11" s="1" customFormat="1" ht="6.9" customHeight="1" x14ac:dyDescent="0.3">
      <c r="B22" s="35"/>
      <c r="C22" s="36"/>
      <c r="D22" s="36"/>
      <c r="E22" s="36"/>
      <c r="F22" s="36"/>
      <c r="G22" s="36"/>
      <c r="H22" s="36"/>
      <c r="I22" s="109"/>
      <c r="J22" s="36"/>
      <c r="K22" s="39"/>
    </row>
    <row r="23" spans="2:11" s="1" customFormat="1" ht="14.4" customHeight="1" x14ac:dyDescent="0.3">
      <c r="B23" s="35"/>
      <c r="C23" s="36"/>
      <c r="D23" s="31" t="s">
        <v>38</v>
      </c>
      <c r="E23" s="36"/>
      <c r="F23" s="36"/>
      <c r="G23" s="36"/>
      <c r="H23" s="36"/>
      <c r="I23" s="109"/>
      <c r="J23" s="36"/>
      <c r="K23" s="39"/>
    </row>
    <row r="24" spans="2:11" s="6" customFormat="1" ht="22.5" customHeight="1" x14ac:dyDescent="0.3">
      <c r="B24" s="112"/>
      <c r="C24" s="113"/>
      <c r="D24" s="113"/>
      <c r="E24" s="429" t="s">
        <v>20</v>
      </c>
      <c r="F24" s="464"/>
      <c r="G24" s="464"/>
      <c r="H24" s="464"/>
      <c r="I24" s="114"/>
      <c r="J24" s="113"/>
      <c r="K24" s="115"/>
    </row>
    <row r="25" spans="2:11" s="1" customFormat="1" ht="6.9" customHeight="1" x14ac:dyDescent="0.3">
      <c r="B25" s="35"/>
      <c r="C25" s="36"/>
      <c r="D25" s="36"/>
      <c r="E25" s="36"/>
      <c r="F25" s="36"/>
      <c r="G25" s="36"/>
      <c r="H25" s="36"/>
      <c r="I25" s="109"/>
      <c r="J25" s="36"/>
      <c r="K25" s="39"/>
    </row>
    <row r="26" spans="2:11" s="1" customFormat="1" ht="6.9" customHeight="1" x14ac:dyDescent="0.3">
      <c r="B26" s="35"/>
      <c r="C26" s="36"/>
      <c r="D26" s="80"/>
      <c r="E26" s="80"/>
      <c r="F26" s="80"/>
      <c r="G26" s="80"/>
      <c r="H26" s="80"/>
      <c r="I26" s="117"/>
      <c r="J26" s="80"/>
      <c r="K26" s="118"/>
    </row>
    <row r="27" spans="2:11" s="1" customFormat="1" ht="25.35" customHeight="1" x14ac:dyDescent="0.3">
      <c r="B27" s="35"/>
      <c r="C27" s="36"/>
      <c r="D27" s="119" t="s">
        <v>39</v>
      </c>
      <c r="E27" s="36"/>
      <c r="F27" s="36"/>
      <c r="G27" s="36"/>
      <c r="H27" s="36"/>
      <c r="I27" s="109"/>
      <c r="J27" s="120">
        <f>ROUND(J78,2)</f>
        <v>0</v>
      </c>
      <c r="K27" s="39"/>
    </row>
    <row r="28" spans="2:11" s="1" customFormat="1" ht="6.9" customHeight="1" x14ac:dyDescent="0.3">
      <c r="B28" s="35"/>
      <c r="C28" s="36"/>
      <c r="D28" s="80"/>
      <c r="E28" s="80"/>
      <c r="F28" s="80"/>
      <c r="G28" s="80"/>
      <c r="H28" s="80"/>
      <c r="I28" s="117"/>
      <c r="J28" s="80"/>
      <c r="K28" s="118"/>
    </row>
    <row r="29" spans="2:11" s="1" customFormat="1" ht="14.4" customHeight="1" x14ac:dyDescent="0.3">
      <c r="B29" s="35"/>
      <c r="C29" s="36"/>
      <c r="D29" s="36"/>
      <c r="E29" s="36"/>
      <c r="F29" s="40" t="s">
        <v>41</v>
      </c>
      <c r="G29" s="36"/>
      <c r="H29" s="36"/>
      <c r="I29" s="121" t="s">
        <v>40</v>
      </c>
      <c r="J29" s="40" t="s">
        <v>42</v>
      </c>
      <c r="K29" s="39"/>
    </row>
    <row r="30" spans="2:11" s="1" customFormat="1" ht="14.4" customHeight="1" x14ac:dyDescent="0.3">
      <c r="B30" s="35"/>
      <c r="C30" s="36"/>
      <c r="D30" s="43" t="s">
        <v>43</v>
      </c>
      <c r="E30" s="43" t="s">
        <v>44</v>
      </c>
      <c r="F30" s="122">
        <f>ROUND(SUM(BE78:BE84), 2)</f>
        <v>0</v>
      </c>
      <c r="G30" s="36"/>
      <c r="H30" s="36"/>
      <c r="I30" s="123">
        <v>0.21</v>
      </c>
      <c r="J30" s="122">
        <f>ROUND(ROUND((SUM(BE78:BE84)), 2)*I30, 2)</f>
        <v>0</v>
      </c>
      <c r="K30" s="39"/>
    </row>
    <row r="31" spans="2:11" s="1" customFormat="1" ht="14.4" customHeight="1" x14ac:dyDescent="0.3">
      <c r="B31" s="35"/>
      <c r="C31" s="36"/>
      <c r="D31" s="36"/>
      <c r="E31" s="43" t="s">
        <v>45</v>
      </c>
      <c r="F31" s="122">
        <f>ROUND(SUM(BF78:BF84), 2)</f>
        <v>0</v>
      </c>
      <c r="G31" s="36"/>
      <c r="H31" s="36"/>
      <c r="I31" s="123">
        <v>0.15</v>
      </c>
      <c r="J31" s="122">
        <f>ROUND(ROUND((SUM(BF78:BF84)), 2)*I31, 2)</f>
        <v>0</v>
      </c>
      <c r="K31" s="39"/>
    </row>
    <row r="32" spans="2:11" s="1" customFormat="1" ht="14.4" hidden="1" customHeight="1" x14ac:dyDescent="0.3">
      <c r="B32" s="35"/>
      <c r="C32" s="36"/>
      <c r="D32" s="36"/>
      <c r="E32" s="43" t="s">
        <v>46</v>
      </c>
      <c r="F32" s="122">
        <f>ROUND(SUM(BG78:BG84), 2)</f>
        <v>0</v>
      </c>
      <c r="G32" s="36"/>
      <c r="H32" s="36"/>
      <c r="I32" s="123">
        <v>0.21</v>
      </c>
      <c r="J32" s="122">
        <v>0</v>
      </c>
      <c r="K32" s="39"/>
    </row>
    <row r="33" spans="2:11" s="1" customFormat="1" ht="14.4" hidden="1" customHeight="1" x14ac:dyDescent="0.3">
      <c r="B33" s="35"/>
      <c r="C33" s="36"/>
      <c r="D33" s="36"/>
      <c r="E33" s="43" t="s">
        <v>47</v>
      </c>
      <c r="F33" s="122">
        <f>ROUND(SUM(BH78:BH84), 2)</f>
        <v>0</v>
      </c>
      <c r="G33" s="36"/>
      <c r="H33" s="36"/>
      <c r="I33" s="123">
        <v>0.15</v>
      </c>
      <c r="J33" s="122">
        <v>0</v>
      </c>
      <c r="K33" s="39"/>
    </row>
    <row r="34" spans="2:11" s="1" customFormat="1" ht="14.4" hidden="1" customHeight="1" x14ac:dyDescent="0.3">
      <c r="B34" s="35"/>
      <c r="C34" s="36"/>
      <c r="D34" s="36"/>
      <c r="E34" s="43" t="s">
        <v>48</v>
      </c>
      <c r="F34" s="122">
        <f>ROUND(SUM(BI78:BI84), 2)</f>
        <v>0</v>
      </c>
      <c r="G34" s="36"/>
      <c r="H34" s="36"/>
      <c r="I34" s="123">
        <v>0</v>
      </c>
      <c r="J34" s="122">
        <v>0</v>
      </c>
      <c r="K34" s="39"/>
    </row>
    <row r="35" spans="2:11" s="1" customFormat="1" ht="6.9" customHeight="1" x14ac:dyDescent="0.3">
      <c r="B35" s="35"/>
      <c r="C35" s="36"/>
      <c r="D35" s="36"/>
      <c r="E35" s="36"/>
      <c r="F35" s="36"/>
      <c r="G35" s="36"/>
      <c r="H35" s="36"/>
      <c r="I35" s="109"/>
      <c r="J35" s="36"/>
      <c r="K35" s="39"/>
    </row>
    <row r="36" spans="2:11" s="1" customFormat="1" ht="25.35" customHeight="1" x14ac:dyDescent="0.3">
      <c r="B36" s="35"/>
      <c r="C36" s="124"/>
      <c r="D36" s="125" t="s">
        <v>49</v>
      </c>
      <c r="E36" s="74"/>
      <c r="F36" s="74"/>
      <c r="G36" s="126" t="s">
        <v>50</v>
      </c>
      <c r="H36" s="127" t="s">
        <v>51</v>
      </c>
      <c r="I36" s="128"/>
      <c r="J36" s="129">
        <f>SUM(J27:J34)</f>
        <v>0</v>
      </c>
      <c r="K36" s="130"/>
    </row>
    <row r="37" spans="2:11" s="1" customFormat="1" ht="14.4" customHeight="1" x14ac:dyDescent="0.3">
      <c r="B37" s="50"/>
      <c r="C37" s="51"/>
      <c r="D37" s="51"/>
      <c r="E37" s="51"/>
      <c r="F37" s="51"/>
      <c r="G37" s="51"/>
      <c r="H37" s="51"/>
      <c r="I37" s="131"/>
      <c r="J37" s="51"/>
      <c r="K37" s="52"/>
    </row>
    <row r="41" spans="2:11" s="1" customFormat="1" ht="6.9" customHeight="1" x14ac:dyDescent="0.3">
      <c r="B41" s="132"/>
      <c r="C41" s="133"/>
      <c r="D41" s="133"/>
      <c r="E41" s="133"/>
      <c r="F41" s="133"/>
      <c r="G41" s="133"/>
      <c r="H41" s="133"/>
      <c r="I41" s="134"/>
      <c r="J41" s="133"/>
      <c r="K41" s="135"/>
    </row>
    <row r="42" spans="2:11" s="1" customFormat="1" ht="36.9" customHeight="1" x14ac:dyDescent="0.3">
      <c r="B42" s="35"/>
      <c r="C42" s="24" t="s">
        <v>168</v>
      </c>
      <c r="D42" s="36"/>
      <c r="E42" s="36"/>
      <c r="F42" s="36"/>
      <c r="G42" s="36"/>
      <c r="H42" s="36"/>
      <c r="I42" s="109"/>
      <c r="J42" s="36"/>
      <c r="K42" s="39"/>
    </row>
    <row r="43" spans="2:11" s="1" customFormat="1" ht="6.9" customHeight="1" x14ac:dyDescent="0.3">
      <c r="B43" s="35"/>
      <c r="C43" s="36"/>
      <c r="D43" s="36"/>
      <c r="E43" s="36"/>
      <c r="F43" s="36"/>
      <c r="G43" s="36"/>
      <c r="H43" s="36"/>
      <c r="I43" s="109"/>
      <c r="J43" s="36"/>
      <c r="K43" s="39"/>
    </row>
    <row r="44" spans="2:11" s="1" customFormat="1" ht="14.4" customHeight="1" x14ac:dyDescent="0.3">
      <c r="B44" s="35"/>
      <c r="C44" s="31" t="s">
        <v>16</v>
      </c>
      <c r="D44" s="36"/>
      <c r="E44" s="36"/>
      <c r="F44" s="36"/>
      <c r="G44" s="36"/>
      <c r="H44" s="36"/>
      <c r="I44" s="109"/>
      <c r="J44" s="36"/>
      <c r="K44" s="39"/>
    </row>
    <row r="45" spans="2:11" s="1" customFormat="1" ht="22.5" customHeight="1" x14ac:dyDescent="0.3">
      <c r="B45" s="35"/>
      <c r="C45" s="36"/>
      <c r="D45" s="36"/>
      <c r="E45" s="462" t="str">
        <f>E7</f>
        <v>VUZ Dědina - rekonstrukce sociálních zařízení a vstupního schodiště</v>
      </c>
      <c r="F45" s="433"/>
      <c r="G45" s="433"/>
      <c r="H45" s="433"/>
      <c r="I45" s="109"/>
      <c r="J45" s="36"/>
      <c r="K45" s="39"/>
    </row>
    <row r="46" spans="2:11" s="1" customFormat="1" ht="14.4" customHeight="1" x14ac:dyDescent="0.3">
      <c r="B46" s="35"/>
      <c r="C46" s="31" t="s">
        <v>113</v>
      </c>
      <c r="D46" s="36"/>
      <c r="E46" s="36"/>
      <c r="F46" s="36"/>
      <c r="G46" s="36"/>
      <c r="H46" s="36"/>
      <c r="I46" s="109"/>
      <c r="J46" s="36"/>
      <c r="K46" s="39"/>
    </row>
    <row r="47" spans="2:11" s="1" customFormat="1" ht="23.25" customHeight="1" x14ac:dyDescent="0.3">
      <c r="B47" s="35"/>
      <c r="C47" s="36"/>
      <c r="D47" s="36"/>
      <c r="E47" s="463" t="str">
        <f>E9</f>
        <v>D.1.4.3 - Silnoproudá elektrotechnika</v>
      </c>
      <c r="F47" s="433"/>
      <c r="G47" s="433"/>
      <c r="H47" s="433"/>
      <c r="I47" s="109"/>
      <c r="J47" s="36"/>
      <c r="K47" s="39"/>
    </row>
    <row r="48" spans="2:11" s="1" customFormat="1" ht="6.9" customHeight="1" x14ac:dyDescent="0.3">
      <c r="B48" s="35"/>
      <c r="C48" s="36"/>
      <c r="D48" s="36"/>
      <c r="E48" s="36"/>
      <c r="F48" s="36"/>
      <c r="G48" s="36"/>
      <c r="H48" s="36"/>
      <c r="I48" s="109"/>
      <c r="J48" s="36"/>
      <c r="K48" s="39"/>
    </row>
    <row r="49" spans="2:47" s="1" customFormat="1" ht="18" customHeight="1" x14ac:dyDescent="0.3">
      <c r="B49" s="35"/>
      <c r="C49" s="31" t="s">
        <v>23</v>
      </c>
      <c r="D49" s="36"/>
      <c r="E49" s="36"/>
      <c r="F49" s="29" t="str">
        <f>F12</f>
        <v>VUZ Dědina,Pilotů 217,Praha 6</v>
      </c>
      <c r="G49" s="36"/>
      <c r="H49" s="36"/>
      <c r="I49" s="110" t="s">
        <v>25</v>
      </c>
      <c r="J49" s="111" t="str">
        <f>IF(J12="","",J12)</f>
        <v>28.11.2016</v>
      </c>
      <c r="K49" s="39"/>
    </row>
    <row r="50" spans="2:47" s="1" customFormat="1" ht="6.9" customHeight="1" x14ac:dyDescent="0.3">
      <c r="B50" s="35"/>
      <c r="C50" s="36"/>
      <c r="D50" s="36"/>
      <c r="E50" s="36"/>
      <c r="F50" s="36"/>
      <c r="G50" s="36"/>
      <c r="H50" s="36"/>
      <c r="I50" s="109"/>
      <c r="J50" s="36"/>
      <c r="K50" s="39"/>
    </row>
    <row r="51" spans="2:47" s="1" customFormat="1" ht="13.2" x14ac:dyDescent="0.3">
      <c r="B51" s="35"/>
      <c r="C51" s="31" t="s">
        <v>29</v>
      </c>
      <c r="D51" s="36"/>
      <c r="E51" s="36"/>
      <c r="F51" s="29" t="str">
        <f>E15</f>
        <v>ARMÁDNÍ SERVISNÍ p.o.,Podbabská 1589/1,Praha 6</v>
      </c>
      <c r="G51" s="36"/>
      <c r="H51" s="36"/>
      <c r="I51" s="110" t="s">
        <v>35</v>
      </c>
      <c r="J51" s="29" t="str">
        <f>E21</f>
        <v>B K N, spol. s r.o., Vladislavova 29/I,Vysoké Mýto</v>
      </c>
      <c r="K51" s="39"/>
    </row>
    <row r="52" spans="2:47" s="1" customFormat="1" ht="14.4" customHeight="1" x14ac:dyDescent="0.3">
      <c r="B52" s="35"/>
      <c r="C52" s="31" t="s">
        <v>33</v>
      </c>
      <c r="D52" s="36"/>
      <c r="E52" s="36"/>
      <c r="F52" s="29" t="str">
        <f>IF(E18="","",E18)</f>
        <v/>
      </c>
      <c r="G52" s="36"/>
      <c r="H52" s="36"/>
      <c r="I52" s="109"/>
      <c r="J52" s="36"/>
      <c r="K52" s="39"/>
    </row>
    <row r="53" spans="2:47" s="1" customFormat="1" ht="10.35" customHeight="1" x14ac:dyDescent="0.3">
      <c r="B53" s="35"/>
      <c r="C53" s="36"/>
      <c r="D53" s="36"/>
      <c r="E53" s="36"/>
      <c r="F53" s="36"/>
      <c r="G53" s="36"/>
      <c r="H53" s="36"/>
      <c r="I53" s="109"/>
      <c r="J53" s="36"/>
      <c r="K53" s="39"/>
    </row>
    <row r="54" spans="2:47" s="1" customFormat="1" ht="29.25" customHeight="1" x14ac:dyDescent="0.3">
      <c r="B54" s="35"/>
      <c r="C54" s="136" t="s">
        <v>169</v>
      </c>
      <c r="D54" s="124"/>
      <c r="E54" s="124"/>
      <c r="F54" s="124"/>
      <c r="G54" s="124"/>
      <c r="H54" s="124"/>
      <c r="I54" s="137"/>
      <c r="J54" s="138" t="s">
        <v>170</v>
      </c>
      <c r="K54" s="139"/>
    </row>
    <row r="55" spans="2:47" s="1" customFormat="1" ht="10.35" customHeight="1" x14ac:dyDescent="0.3">
      <c r="B55" s="35"/>
      <c r="C55" s="36"/>
      <c r="D55" s="36"/>
      <c r="E55" s="36"/>
      <c r="F55" s="36"/>
      <c r="G55" s="36"/>
      <c r="H55" s="36"/>
      <c r="I55" s="109"/>
      <c r="J55" s="36"/>
      <c r="K55" s="39"/>
    </row>
    <row r="56" spans="2:47" s="1" customFormat="1" ht="29.25" customHeight="1" x14ac:dyDescent="0.3">
      <c r="B56" s="35"/>
      <c r="C56" s="140" t="s">
        <v>171</v>
      </c>
      <c r="D56" s="36"/>
      <c r="E56" s="36"/>
      <c r="F56" s="36"/>
      <c r="G56" s="36"/>
      <c r="H56" s="36"/>
      <c r="I56" s="109"/>
      <c r="J56" s="120">
        <f>J78</f>
        <v>0</v>
      </c>
      <c r="K56" s="39"/>
      <c r="AU56" s="18" t="s">
        <v>172</v>
      </c>
    </row>
    <row r="57" spans="2:47" s="7" customFormat="1" ht="24.9" customHeight="1" x14ac:dyDescent="0.3">
      <c r="B57" s="141"/>
      <c r="C57" s="142"/>
      <c r="D57" s="143" t="s">
        <v>184</v>
      </c>
      <c r="E57" s="144"/>
      <c r="F57" s="144"/>
      <c r="G57" s="144"/>
      <c r="H57" s="144"/>
      <c r="I57" s="145"/>
      <c r="J57" s="146">
        <f>J79</f>
        <v>0</v>
      </c>
      <c r="K57" s="147"/>
    </row>
    <row r="58" spans="2:47" s="8" customFormat="1" ht="19.95" customHeight="1" x14ac:dyDescent="0.3">
      <c r="B58" s="148"/>
      <c r="C58" s="149"/>
      <c r="D58" s="150" t="s">
        <v>1669</v>
      </c>
      <c r="E58" s="151"/>
      <c r="F58" s="151"/>
      <c r="G58" s="151"/>
      <c r="H58" s="151"/>
      <c r="I58" s="152"/>
      <c r="J58" s="153">
        <f>J80</f>
        <v>0</v>
      </c>
      <c r="K58" s="154"/>
    </row>
    <row r="59" spans="2:47" s="1" customFormat="1" ht="21.75" customHeight="1" x14ac:dyDescent="0.3">
      <c r="B59" s="35"/>
      <c r="C59" s="36"/>
      <c r="D59" s="36"/>
      <c r="E59" s="36"/>
      <c r="F59" s="36"/>
      <c r="G59" s="36"/>
      <c r="H59" s="36"/>
      <c r="I59" s="109"/>
      <c r="J59" s="36"/>
      <c r="K59" s="39"/>
    </row>
    <row r="60" spans="2:47" s="1" customFormat="1" ht="6.9" customHeight="1" x14ac:dyDescent="0.3">
      <c r="B60" s="50"/>
      <c r="C60" s="51"/>
      <c r="D60" s="51"/>
      <c r="E60" s="51"/>
      <c r="F60" s="51"/>
      <c r="G60" s="51"/>
      <c r="H60" s="51"/>
      <c r="I60" s="131"/>
      <c r="J60" s="51"/>
      <c r="K60" s="52"/>
    </row>
    <row r="64" spans="2:47" s="1" customFormat="1" ht="6.9" customHeight="1" x14ac:dyDescent="0.3">
      <c r="B64" s="53"/>
      <c r="C64" s="54"/>
      <c r="D64" s="54"/>
      <c r="E64" s="54"/>
      <c r="F64" s="54"/>
      <c r="G64" s="54"/>
      <c r="H64" s="54"/>
      <c r="I64" s="134"/>
      <c r="J64" s="54"/>
      <c r="K64" s="54"/>
      <c r="L64" s="55"/>
    </row>
    <row r="65" spans="2:63" s="1" customFormat="1" ht="36.9" customHeight="1" x14ac:dyDescent="0.3">
      <c r="B65" s="35"/>
      <c r="C65" s="56" t="s">
        <v>199</v>
      </c>
      <c r="D65" s="57"/>
      <c r="E65" s="57"/>
      <c r="F65" s="57"/>
      <c r="G65" s="57"/>
      <c r="H65" s="57"/>
      <c r="I65" s="155"/>
      <c r="J65" s="57"/>
      <c r="K65" s="57"/>
      <c r="L65" s="55"/>
    </row>
    <row r="66" spans="2:63" s="1" customFormat="1" ht="6.9" customHeight="1" x14ac:dyDescent="0.3">
      <c r="B66" s="35"/>
      <c r="C66" s="57"/>
      <c r="D66" s="57"/>
      <c r="E66" s="57"/>
      <c r="F66" s="57"/>
      <c r="G66" s="57"/>
      <c r="H66" s="57"/>
      <c r="I66" s="155"/>
      <c r="J66" s="57"/>
      <c r="K66" s="57"/>
      <c r="L66" s="55"/>
    </row>
    <row r="67" spans="2:63" s="1" customFormat="1" ht="14.4" customHeight="1" x14ac:dyDescent="0.3">
      <c r="B67" s="35"/>
      <c r="C67" s="59" t="s">
        <v>16</v>
      </c>
      <c r="D67" s="57"/>
      <c r="E67" s="57"/>
      <c r="F67" s="57"/>
      <c r="G67" s="57"/>
      <c r="H67" s="57"/>
      <c r="I67" s="155"/>
      <c r="J67" s="57"/>
      <c r="K67" s="57"/>
      <c r="L67" s="55"/>
    </row>
    <row r="68" spans="2:63" s="1" customFormat="1" ht="22.5" customHeight="1" x14ac:dyDescent="0.3">
      <c r="B68" s="35"/>
      <c r="C68" s="57"/>
      <c r="D68" s="57"/>
      <c r="E68" s="460" t="str">
        <f>E7</f>
        <v>VUZ Dědina - rekonstrukce sociálních zařízení a vstupního schodiště</v>
      </c>
      <c r="F68" s="444"/>
      <c r="G68" s="444"/>
      <c r="H68" s="444"/>
      <c r="I68" s="155"/>
      <c r="J68" s="57"/>
      <c r="K68" s="57"/>
      <c r="L68" s="55"/>
    </row>
    <row r="69" spans="2:63" s="1" customFormat="1" ht="14.4" customHeight="1" x14ac:dyDescent="0.3">
      <c r="B69" s="35"/>
      <c r="C69" s="59" t="s">
        <v>113</v>
      </c>
      <c r="D69" s="57"/>
      <c r="E69" s="57"/>
      <c r="F69" s="57"/>
      <c r="G69" s="57"/>
      <c r="H69" s="57"/>
      <c r="I69" s="155"/>
      <c r="J69" s="57"/>
      <c r="K69" s="57"/>
      <c r="L69" s="55"/>
    </row>
    <row r="70" spans="2:63" s="1" customFormat="1" ht="23.25" customHeight="1" x14ac:dyDescent="0.3">
      <c r="B70" s="35"/>
      <c r="C70" s="57"/>
      <c r="D70" s="57"/>
      <c r="E70" s="441" t="str">
        <f>E9</f>
        <v>D.1.4.3 - Silnoproudá elektrotechnika</v>
      </c>
      <c r="F70" s="444"/>
      <c r="G70" s="444"/>
      <c r="H70" s="444"/>
      <c r="I70" s="155"/>
      <c r="J70" s="57"/>
      <c r="K70" s="57"/>
      <c r="L70" s="55"/>
    </row>
    <row r="71" spans="2:63" s="1" customFormat="1" ht="6.9" customHeight="1" x14ac:dyDescent="0.3">
      <c r="B71" s="35"/>
      <c r="C71" s="57"/>
      <c r="D71" s="57"/>
      <c r="E71" s="57"/>
      <c r="F71" s="57"/>
      <c r="G71" s="57"/>
      <c r="H71" s="57"/>
      <c r="I71" s="155"/>
      <c r="J71" s="57"/>
      <c r="K71" s="57"/>
      <c r="L71" s="55"/>
    </row>
    <row r="72" spans="2:63" s="1" customFormat="1" ht="18" customHeight="1" x14ac:dyDescent="0.3">
      <c r="B72" s="35"/>
      <c r="C72" s="59" t="s">
        <v>23</v>
      </c>
      <c r="D72" s="57"/>
      <c r="E72" s="57"/>
      <c r="F72" s="156" t="str">
        <f>F12</f>
        <v>VUZ Dědina,Pilotů 217,Praha 6</v>
      </c>
      <c r="G72" s="57"/>
      <c r="H72" s="57"/>
      <c r="I72" s="157" t="s">
        <v>25</v>
      </c>
      <c r="J72" s="67" t="str">
        <f>IF(J12="","",J12)</f>
        <v>28.11.2016</v>
      </c>
      <c r="K72" s="57"/>
      <c r="L72" s="55"/>
    </row>
    <row r="73" spans="2:63" s="1" customFormat="1" ht="6.9" customHeight="1" x14ac:dyDescent="0.3">
      <c r="B73" s="35"/>
      <c r="C73" s="57"/>
      <c r="D73" s="57"/>
      <c r="E73" s="57"/>
      <c r="F73" s="57"/>
      <c r="G73" s="57"/>
      <c r="H73" s="57"/>
      <c r="I73" s="155"/>
      <c r="J73" s="57"/>
      <c r="K73" s="57"/>
      <c r="L73" s="55"/>
    </row>
    <row r="74" spans="2:63" s="1" customFormat="1" ht="13.2" x14ac:dyDescent="0.3">
      <c r="B74" s="35"/>
      <c r="C74" s="59" t="s">
        <v>29</v>
      </c>
      <c r="D74" s="57"/>
      <c r="E74" s="57"/>
      <c r="F74" s="156" t="str">
        <f>E15</f>
        <v>ARMÁDNÍ SERVISNÍ p.o.,Podbabská 1589/1,Praha 6</v>
      </c>
      <c r="G74" s="57"/>
      <c r="H74" s="57"/>
      <c r="I74" s="157" t="s">
        <v>35</v>
      </c>
      <c r="J74" s="156" t="str">
        <f>E21</f>
        <v>B K N, spol. s r.o., Vladislavova 29/I,Vysoké Mýto</v>
      </c>
      <c r="K74" s="57"/>
      <c r="L74" s="55"/>
    </row>
    <row r="75" spans="2:63" s="1" customFormat="1" ht="14.4" customHeight="1" x14ac:dyDescent="0.3">
      <c r="B75" s="35"/>
      <c r="C75" s="59" t="s">
        <v>33</v>
      </c>
      <c r="D75" s="57"/>
      <c r="E75" s="57"/>
      <c r="F75" s="156" t="str">
        <f>IF(E18="","",E18)</f>
        <v/>
      </c>
      <c r="G75" s="57"/>
      <c r="H75" s="57"/>
      <c r="I75" s="155"/>
      <c r="J75" s="57"/>
      <c r="K75" s="57"/>
      <c r="L75" s="55"/>
    </row>
    <row r="76" spans="2:63" s="1" customFormat="1" ht="10.35" customHeight="1" x14ac:dyDescent="0.3">
      <c r="B76" s="35"/>
      <c r="C76" s="57"/>
      <c r="D76" s="57"/>
      <c r="E76" s="57"/>
      <c r="F76" s="57"/>
      <c r="G76" s="57"/>
      <c r="H76" s="57"/>
      <c r="I76" s="155"/>
      <c r="J76" s="57"/>
      <c r="K76" s="57"/>
      <c r="L76" s="55"/>
    </row>
    <row r="77" spans="2:63" s="9" customFormat="1" ht="29.25" customHeight="1" x14ac:dyDescent="0.3">
      <c r="B77" s="158"/>
      <c r="C77" s="159" t="s">
        <v>200</v>
      </c>
      <c r="D77" s="160" t="s">
        <v>58</v>
      </c>
      <c r="E77" s="160" t="s">
        <v>54</v>
      </c>
      <c r="F77" s="160" t="s">
        <v>201</v>
      </c>
      <c r="G77" s="160" t="s">
        <v>202</v>
      </c>
      <c r="H77" s="160" t="s">
        <v>203</v>
      </c>
      <c r="I77" s="161" t="s">
        <v>204</v>
      </c>
      <c r="J77" s="160" t="s">
        <v>170</v>
      </c>
      <c r="K77" s="162" t="s">
        <v>205</v>
      </c>
      <c r="L77" s="163"/>
      <c r="M77" s="76" t="s">
        <v>206</v>
      </c>
      <c r="N77" s="77" t="s">
        <v>43</v>
      </c>
      <c r="O77" s="77" t="s">
        <v>207</v>
      </c>
      <c r="P77" s="77" t="s">
        <v>208</v>
      </c>
      <c r="Q77" s="77" t="s">
        <v>209</v>
      </c>
      <c r="R77" s="77" t="s">
        <v>210</v>
      </c>
      <c r="S77" s="77" t="s">
        <v>211</v>
      </c>
      <c r="T77" s="78" t="s">
        <v>212</v>
      </c>
    </row>
    <row r="78" spans="2:63" s="1" customFormat="1" ht="29.25" customHeight="1" x14ac:dyDescent="0.35">
      <c r="B78" s="35"/>
      <c r="C78" s="82" t="s">
        <v>171</v>
      </c>
      <c r="D78" s="57"/>
      <c r="E78" s="57"/>
      <c r="F78" s="57"/>
      <c r="G78" s="57"/>
      <c r="H78" s="57"/>
      <c r="I78" s="155"/>
      <c r="J78" s="164">
        <f>BK78</f>
        <v>0</v>
      </c>
      <c r="K78" s="57"/>
      <c r="L78" s="55"/>
      <c r="M78" s="79"/>
      <c r="N78" s="80"/>
      <c r="O78" s="80"/>
      <c r="P78" s="165">
        <f>P79</f>
        <v>0</v>
      </c>
      <c r="Q78" s="80"/>
      <c r="R78" s="165">
        <f>R79</f>
        <v>0</v>
      </c>
      <c r="S78" s="80"/>
      <c r="T78" s="166">
        <f>T79</f>
        <v>0</v>
      </c>
      <c r="AT78" s="18" t="s">
        <v>72</v>
      </c>
      <c r="AU78" s="18" t="s">
        <v>172</v>
      </c>
      <c r="BK78" s="167">
        <f>BK79</f>
        <v>0</v>
      </c>
    </row>
    <row r="79" spans="2:63" s="10" customFormat="1" ht="37.35" customHeight="1" x14ac:dyDescent="0.35">
      <c r="B79" s="168"/>
      <c r="C79" s="169"/>
      <c r="D79" s="170" t="s">
        <v>72</v>
      </c>
      <c r="E79" s="171" t="s">
        <v>772</v>
      </c>
      <c r="F79" s="171" t="s">
        <v>773</v>
      </c>
      <c r="G79" s="169"/>
      <c r="H79" s="169"/>
      <c r="I79" s="172"/>
      <c r="J79" s="173">
        <f>BK79</f>
        <v>0</v>
      </c>
      <c r="K79" s="169"/>
      <c r="L79" s="174"/>
      <c r="M79" s="175"/>
      <c r="N79" s="176"/>
      <c r="O79" s="176"/>
      <c r="P79" s="177">
        <f>P80</f>
        <v>0</v>
      </c>
      <c r="Q79" s="176"/>
      <c r="R79" s="177">
        <f>R80</f>
        <v>0</v>
      </c>
      <c r="S79" s="176"/>
      <c r="T79" s="178">
        <f>T80</f>
        <v>0</v>
      </c>
      <c r="AR79" s="179" t="s">
        <v>81</v>
      </c>
      <c r="AT79" s="180" t="s">
        <v>72</v>
      </c>
      <c r="AU79" s="180" t="s">
        <v>73</v>
      </c>
      <c r="AY79" s="179" t="s">
        <v>214</v>
      </c>
      <c r="BK79" s="181">
        <f>BK80</f>
        <v>0</v>
      </c>
    </row>
    <row r="80" spans="2:63" s="10" customFormat="1" ht="19.95" customHeight="1" x14ac:dyDescent="0.35">
      <c r="B80" s="168"/>
      <c r="C80" s="169"/>
      <c r="D80" s="182" t="s">
        <v>72</v>
      </c>
      <c r="E80" s="183" t="s">
        <v>1670</v>
      </c>
      <c r="F80" s="183" t="s">
        <v>1671</v>
      </c>
      <c r="G80" s="169"/>
      <c r="H80" s="169"/>
      <c r="I80" s="172"/>
      <c r="J80" s="184">
        <f>BK80</f>
        <v>0</v>
      </c>
      <c r="K80" s="169"/>
      <c r="L80" s="174"/>
      <c r="M80" s="175"/>
      <c r="N80" s="176"/>
      <c r="O80" s="176"/>
      <c r="P80" s="177">
        <f>SUM(P81:P84)</f>
        <v>0</v>
      </c>
      <c r="Q80" s="176"/>
      <c r="R80" s="177">
        <f>SUM(R81:R84)</f>
        <v>0</v>
      </c>
      <c r="S80" s="176"/>
      <c r="T80" s="178">
        <f>SUM(T81:T84)</f>
        <v>0</v>
      </c>
      <c r="AR80" s="179" t="s">
        <v>81</v>
      </c>
      <c r="AT80" s="180" t="s">
        <v>72</v>
      </c>
      <c r="AU80" s="180" t="s">
        <v>22</v>
      </c>
      <c r="AY80" s="179" t="s">
        <v>214</v>
      </c>
      <c r="BK80" s="181">
        <f>SUM(BK81:BK84)</f>
        <v>0</v>
      </c>
    </row>
    <row r="81" spans="2:65" s="1" customFormat="1" ht="22.5" customHeight="1" x14ac:dyDescent="0.3">
      <c r="B81" s="35"/>
      <c r="C81" s="185" t="s">
        <v>22</v>
      </c>
      <c r="D81" s="185" t="s">
        <v>216</v>
      </c>
      <c r="E81" s="186" t="s">
        <v>1672</v>
      </c>
      <c r="F81" s="187" t="s">
        <v>90</v>
      </c>
      <c r="G81" s="188" t="s">
        <v>236</v>
      </c>
      <c r="H81" s="189">
        <v>1</v>
      </c>
      <c r="I81" s="190">
        <f>ELEKTROINSTALACE!I14</f>
        <v>0</v>
      </c>
      <c r="J81" s="191">
        <f>ROUND(I81*H81,2)</f>
        <v>0</v>
      </c>
      <c r="K81" s="187" t="s">
        <v>20</v>
      </c>
      <c r="L81" s="55"/>
      <c r="M81" s="192" t="s">
        <v>20</v>
      </c>
      <c r="N81" s="193" t="s">
        <v>44</v>
      </c>
      <c r="O81" s="36"/>
      <c r="P81" s="194">
        <f>O81*H81</f>
        <v>0</v>
      </c>
      <c r="Q81" s="194">
        <v>0</v>
      </c>
      <c r="R81" s="194">
        <f>Q81*H81</f>
        <v>0</v>
      </c>
      <c r="S81" s="194">
        <v>0</v>
      </c>
      <c r="T81" s="195">
        <f>S81*H81</f>
        <v>0</v>
      </c>
      <c r="AR81" s="18" t="s">
        <v>303</v>
      </c>
      <c r="AT81" s="18" t="s">
        <v>216</v>
      </c>
      <c r="AU81" s="18" t="s">
        <v>81</v>
      </c>
      <c r="AY81" s="18" t="s">
        <v>214</v>
      </c>
      <c r="BE81" s="196">
        <f>IF(N81="základní",J81,0)</f>
        <v>0</v>
      </c>
      <c r="BF81" s="196">
        <f>IF(N81="snížená",J81,0)</f>
        <v>0</v>
      </c>
      <c r="BG81" s="196">
        <f>IF(N81="zákl. přenesená",J81,0)</f>
        <v>0</v>
      </c>
      <c r="BH81" s="196">
        <f>IF(N81="sníž. přenesená",J81,0)</f>
        <v>0</v>
      </c>
      <c r="BI81" s="196">
        <f>IF(N81="nulová",J81,0)</f>
        <v>0</v>
      </c>
      <c r="BJ81" s="18" t="s">
        <v>22</v>
      </c>
      <c r="BK81" s="196">
        <f>ROUND(I81*H81,2)</f>
        <v>0</v>
      </c>
      <c r="BL81" s="18" t="s">
        <v>303</v>
      </c>
      <c r="BM81" s="18" t="s">
        <v>1673</v>
      </c>
    </row>
    <row r="82" spans="2:65" s="11" customFormat="1" x14ac:dyDescent="0.3">
      <c r="B82" s="199"/>
      <c r="C82" s="200"/>
      <c r="D82" s="197" t="s">
        <v>224</v>
      </c>
      <c r="E82" s="201" t="s">
        <v>20</v>
      </c>
      <c r="F82" s="202" t="s">
        <v>1674</v>
      </c>
      <c r="G82" s="200"/>
      <c r="H82" s="203" t="s">
        <v>20</v>
      </c>
      <c r="I82" s="204"/>
      <c r="J82" s="200"/>
      <c r="K82" s="200"/>
      <c r="L82" s="205"/>
      <c r="M82" s="206"/>
      <c r="N82" s="207"/>
      <c r="O82" s="207"/>
      <c r="P82" s="207"/>
      <c r="Q82" s="207"/>
      <c r="R82" s="207"/>
      <c r="S82" s="207"/>
      <c r="T82" s="208"/>
      <c r="AT82" s="209" t="s">
        <v>224</v>
      </c>
      <c r="AU82" s="209" t="s">
        <v>81</v>
      </c>
      <c r="AV82" s="11" t="s">
        <v>22</v>
      </c>
      <c r="AW82" s="11" t="s">
        <v>37</v>
      </c>
      <c r="AX82" s="11" t="s">
        <v>73</v>
      </c>
      <c r="AY82" s="209" t="s">
        <v>214</v>
      </c>
    </row>
    <row r="83" spans="2:65" s="12" customFormat="1" x14ac:dyDescent="0.3">
      <c r="B83" s="210"/>
      <c r="C83" s="211"/>
      <c r="D83" s="197" t="s">
        <v>224</v>
      </c>
      <c r="E83" s="212" t="s">
        <v>20</v>
      </c>
      <c r="F83" s="213" t="s">
        <v>22</v>
      </c>
      <c r="G83" s="211"/>
      <c r="H83" s="214">
        <v>1</v>
      </c>
      <c r="I83" s="215"/>
      <c r="J83" s="211"/>
      <c r="K83" s="211"/>
      <c r="L83" s="216"/>
      <c r="M83" s="217"/>
      <c r="N83" s="218"/>
      <c r="O83" s="218"/>
      <c r="P83" s="218"/>
      <c r="Q83" s="218"/>
      <c r="R83" s="218"/>
      <c r="S83" s="218"/>
      <c r="T83" s="219"/>
      <c r="AT83" s="220" t="s">
        <v>224</v>
      </c>
      <c r="AU83" s="220" t="s">
        <v>81</v>
      </c>
      <c r="AV83" s="12" t="s">
        <v>81</v>
      </c>
      <c r="AW83" s="12" t="s">
        <v>37</v>
      </c>
      <c r="AX83" s="12" t="s">
        <v>73</v>
      </c>
      <c r="AY83" s="220" t="s">
        <v>214</v>
      </c>
    </row>
    <row r="84" spans="2:65" s="13" customFormat="1" x14ac:dyDescent="0.3">
      <c r="B84" s="221"/>
      <c r="C84" s="222"/>
      <c r="D84" s="197" t="s">
        <v>224</v>
      </c>
      <c r="E84" s="244" t="s">
        <v>20</v>
      </c>
      <c r="F84" s="245" t="s">
        <v>228</v>
      </c>
      <c r="G84" s="222"/>
      <c r="H84" s="246">
        <v>1</v>
      </c>
      <c r="I84" s="227"/>
      <c r="J84" s="222"/>
      <c r="K84" s="222"/>
      <c r="L84" s="228"/>
      <c r="M84" s="262"/>
      <c r="N84" s="263"/>
      <c r="O84" s="263"/>
      <c r="P84" s="263"/>
      <c r="Q84" s="263"/>
      <c r="R84" s="263"/>
      <c r="S84" s="263"/>
      <c r="T84" s="264"/>
      <c r="AT84" s="232" t="s">
        <v>224</v>
      </c>
      <c r="AU84" s="232" t="s">
        <v>81</v>
      </c>
      <c r="AV84" s="13" t="s">
        <v>220</v>
      </c>
      <c r="AW84" s="13" t="s">
        <v>37</v>
      </c>
      <c r="AX84" s="13" t="s">
        <v>22</v>
      </c>
      <c r="AY84" s="232" t="s">
        <v>214</v>
      </c>
    </row>
    <row r="85" spans="2:65" s="1" customFormat="1" ht="6.9" customHeight="1" x14ac:dyDescent="0.3">
      <c r="B85" s="50"/>
      <c r="C85" s="51"/>
      <c r="D85" s="51"/>
      <c r="E85" s="51"/>
      <c r="F85" s="51"/>
      <c r="G85" s="51"/>
      <c r="H85" s="51"/>
      <c r="I85" s="131"/>
      <c r="J85" s="51"/>
      <c r="K85" s="51"/>
      <c r="L85" s="55"/>
    </row>
  </sheetData>
  <sheetProtection password="CC35" sheet="1" objects="1" scenarios="1" formatColumns="0" formatRows="0" sort="0" autoFilter="0"/>
  <autoFilter ref="C77:K77"/>
  <mergeCells count="9">
    <mergeCell ref="E68:H68"/>
    <mergeCell ref="E70:H70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tooltip="Krycí list soupisu" display="1) Krycí list soupisu"/>
    <hyperlink ref="G1:H1" location="C54" tooltip="Rekapitulace" display="2) Rekapitulace"/>
    <hyperlink ref="J1" location="C77" tooltip="Soupis prací" display="3) Soupis prací"/>
    <hyperlink ref="L1:V1" location="'Rekapitulace stavby'!C2" tooltip="Rekapitulace stavby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8"/>
  <sheetViews>
    <sheetView view="pageBreakPreview" topLeftCell="A64" zoomScale="145" zoomScaleNormal="100" zoomScaleSheetLayoutView="145" workbookViewId="0">
      <selection activeCell="H119" sqref="H119"/>
    </sheetView>
  </sheetViews>
  <sheetFormatPr defaultRowHeight="13.2" x14ac:dyDescent="0.25"/>
  <cols>
    <col min="1" max="1" width="4.140625" style="357" customWidth="1"/>
    <col min="2" max="2" width="12.42578125" style="420" customWidth="1"/>
    <col min="3" max="3" width="40.7109375" style="357" customWidth="1"/>
    <col min="4" max="4" width="3.140625" style="357" customWidth="1"/>
    <col min="5" max="5" width="6.140625" style="357" customWidth="1"/>
    <col min="6" max="6" width="11" style="357" customWidth="1"/>
    <col min="7" max="7" width="11.42578125" style="357" customWidth="1"/>
    <col min="8" max="8" width="11.28515625" style="357" customWidth="1"/>
    <col min="9" max="9" width="12.42578125" style="357" customWidth="1"/>
    <col min="10" max="10" width="9.28515625" style="359"/>
    <col min="11" max="11" width="25.7109375" style="357" customWidth="1"/>
    <col min="12" max="256" width="9.28515625" style="357"/>
    <col min="257" max="257" width="4.140625" style="357" customWidth="1"/>
    <col min="258" max="258" width="12.42578125" style="357" customWidth="1"/>
    <col min="259" max="259" width="40.7109375" style="357" customWidth="1"/>
    <col min="260" max="260" width="3.140625" style="357" customWidth="1"/>
    <col min="261" max="261" width="6.140625" style="357" customWidth="1"/>
    <col min="262" max="262" width="11" style="357" customWidth="1"/>
    <col min="263" max="263" width="11.42578125" style="357" customWidth="1"/>
    <col min="264" max="264" width="11.28515625" style="357" customWidth="1"/>
    <col min="265" max="265" width="12.42578125" style="357" customWidth="1"/>
    <col min="266" max="266" width="9.28515625" style="357"/>
    <col min="267" max="267" width="25.7109375" style="357" customWidth="1"/>
    <col min="268" max="512" width="9.28515625" style="357"/>
    <col min="513" max="513" width="4.140625" style="357" customWidth="1"/>
    <col min="514" max="514" width="12.42578125" style="357" customWidth="1"/>
    <col min="515" max="515" width="40.7109375" style="357" customWidth="1"/>
    <col min="516" max="516" width="3.140625" style="357" customWidth="1"/>
    <col min="517" max="517" width="6.140625" style="357" customWidth="1"/>
    <col min="518" max="518" width="11" style="357" customWidth="1"/>
    <col min="519" max="519" width="11.42578125" style="357" customWidth="1"/>
    <col min="520" max="520" width="11.28515625" style="357" customWidth="1"/>
    <col min="521" max="521" width="12.42578125" style="357" customWidth="1"/>
    <col min="522" max="522" width="9.28515625" style="357"/>
    <col min="523" max="523" width="25.7109375" style="357" customWidth="1"/>
    <col min="524" max="768" width="9.28515625" style="357"/>
    <col min="769" max="769" width="4.140625" style="357" customWidth="1"/>
    <col min="770" max="770" width="12.42578125" style="357" customWidth="1"/>
    <col min="771" max="771" width="40.7109375" style="357" customWidth="1"/>
    <col min="772" max="772" width="3.140625" style="357" customWidth="1"/>
    <col min="773" max="773" width="6.140625" style="357" customWidth="1"/>
    <col min="774" max="774" width="11" style="357" customWidth="1"/>
    <col min="775" max="775" width="11.42578125" style="357" customWidth="1"/>
    <col min="776" max="776" width="11.28515625" style="357" customWidth="1"/>
    <col min="777" max="777" width="12.42578125" style="357" customWidth="1"/>
    <col min="778" max="778" width="9.28515625" style="357"/>
    <col min="779" max="779" width="25.7109375" style="357" customWidth="1"/>
    <col min="780" max="1024" width="9.28515625" style="357"/>
    <col min="1025" max="1025" width="4.140625" style="357" customWidth="1"/>
    <col min="1026" max="1026" width="12.42578125" style="357" customWidth="1"/>
    <col min="1027" max="1027" width="40.7109375" style="357" customWidth="1"/>
    <col min="1028" max="1028" width="3.140625" style="357" customWidth="1"/>
    <col min="1029" max="1029" width="6.140625" style="357" customWidth="1"/>
    <col min="1030" max="1030" width="11" style="357" customWidth="1"/>
    <col min="1031" max="1031" width="11.42578125" style="357" customWidth="1"/>
    <col min="1032" max="1032" width="11.28515625" style="357" customWidth="1"/>
    <col min="1033" max="1033" width="12.42578125" style="357" customWidth="1"/>
    <col min="1034" max="1034" width="9.28515625" style="357"/>
    <col min="1035" max="1035" width="25.7109375" style="357" customWidth="1"/>
    <col min="1036" max="1280" width="9.28515625" style="357"/>
    <col min="1281" max="1281" width="4.140625" style="357" customWidth="1"/>
    <col min="1282" max="1282" width="12.42578125" style="357" customWidth="1"/>
    <col min="1283" max="1283" width="40.7109375" style="357" customWidth="1"/>
    <col min="1284" max="1284" width="3.140625" style="357" customWidth="1"/>
    <col min="1285" max="1285" width="6.140625" style="357" customWidth="1"/>
    <col min="1286" max="1286" width="11" style="357" customWidth="1"/>
    <col min="1287" max="1287" width="11.42578125" style="357" customWidth="1"/>
    <col min="1288" max="1288" width="11.28515625" style="357" customWidth="1"/>
    <col min="1289" max="1289" width="12.42578125" style="357" customWidth="1"/>
    <col min="1290" max="1290" width="9.28515625" style="357"/>
    <col min="1291" max="1291" width="25.7109375" style="357" customWidth="1"/>
    <col min="1292" max="1536" width="9.28515625" style="357"/>
    <col min="1537" max="1537" width="4.140625" style="357" customWidth="1"/>
    <col min="1538" max="1538" width="12.42578125" style="357" customWidth="1"/>
    <col min="1539" max="1539" width="40.7109375" style="357" customWidth="1"/>
    <col min="1540" max="1540" width="3.140625" style="357" customWidth="1"/>
    <col min="1541" max="1541" width="6.140625" style="357" customWidth="1"/>
    <col min="1542" max="1542" width="11" style="357" customWidth="1"/>
    <col min="1543" max="1543" width="11.42578125" style="357" customWidth="1"/>
    <col min="1544" max="1544" width="11.28515625" style="357" customWidth="1"/>
    <col min="1545" max="1545" width="12.42578125" style="357" customWidth="1"/>
    <col min="1546" max="1546" width="9.28515625" style="357"/>
    <col min="1547" max="1547" width="25.7109375" style="357" customWidth="1"/>
    <col min="1548" max="1792" width="9.28515625" style="357"/>
    <col min="1793" max="1793" width="4.140625" style="357" customWidth="1"/>
    <col min="1794" max="1794" width="12.42578125" style="357" customWidth="1"/>
    <col min="1795" max="1795" width="40.7109375" style="357" customWidth="1"/>
    <col min="1796" max="1796" width="3.140625" style="357" customWidth="1"/>
    <col min="1797" max="1797" width="6.140625" style="357" customWidth="1"/>
    <col min="1798" max="1798" width="11" style="357" customWidth="1"/>
    <col min="1799" max="1799" width="11.42578125" style="357" customWidth="1"/>
    <col min="1800" max="1800" width="11.28515625" style="357" customWidth="1"/>
    <col min="1801" max="1801" width="12.42578125" style="357" customWidth="1"/>
    <col min="1802" max="1802" width="9.28515625" style="357"/>
    <col min="1803" max="1803" width="25.7109375" style="357" customWidth="1"/>
    <col min="1804" max="2048" width="9.28515625" style="357"/>
    <col min="2049" max="2049" width="4.140625" style="357" customWidth="1"/>
    <col min="2050" max="2050" width="12.42578125" style="357" customWidth="1"/>
    <col min="2051" max="2051" width="40.7109375" style="357" customWidth="1"/>
    <col min="2052" max="2052" width="3.140625" style="357" customWidth="1"/>
    <col min="2053" max="2053" width="6.140625" style="357" customWidth="1"/>
    <col min="2054" max="2054" width="11" style="357" customWidth="1"/>
    <col min="2055" max="2055" width="11.42578125" style="357" customWidth="1"/>
    <col min="2056" max="2056" width="11.28515625" style="357" customWidth="1"/>
    <col min="2057" max="2057" width="12.42578125" style="357" customWidth="1"/>
    <col min="2058" max="2058" width="9.28515625" style="357"/>
    <col min="2059" max="2059" width="25.7109375" style="357" customWidth="1"/>
    <col min="2060" max="2304" width="9.28515625" style="357"/>
    <col min="2305" max="2305" width="4.140625" style="357" customWidth="1"/>
    <col min="2306" max="2306" width="12.42578125" style="357" customWidth="1"/>
    <col min="2307" max="2307" width="40.7109375" style="357" customWidth="1"/>
    <col min="2308" max="2308" width="3.140625" style="357" customWidth="1"/>
    <col min="2309" max="2309" width="6.140625" style="357" customWidth="1"/>
    <col min="2310" max="2310" width="11" style="357" customWidth="1"/>
    <col min="2311" max="2311" width="11.42578125" style="357" customWidth="1"/>
    <col min="2312" max="2312" width="11.28515625" style="357" customWidth="1"/>
    <col min="2313" max="2313" width="12.42578125" style="357" customWidth="1"/>
    <col min="2314" max="2314" width="9.28515625" style="357"/>
    <col min="2315" max="2315" width="25.7109375" style="357" customWidth="1"/>
    <col min="2316" max="2560" width="9.28515625" style="357"/>
    <col min="2561" max="2561" width="4.140625" style="357" customWidth="1"/>
    <col min="2562" max="2562" width="12.42578125" style="357" customWidth="1"/>
    <col min="2563" max="2563" width="40.7109375" style="357" customWidth="1"/>
    <col min="2564" max="2564" width="3.140625" style="357" customWidth="1"/>
    <col min="2565" max="2565" width="6.140625" style="357" customWidth="1"/>
    <col min="2566" max="2566" width="11" style="357" customWidth="1"/>
    <col min="2567" max="2567" width="11.42578125" style="357" customWidth="1"/>
    <col min="2568" max="2568" width="11.28515625" style="357" customWidth="1"/>
    <col min="2569" max="2569" width="12.42578125" style="357" customWidth="1"/>
    <col min="2570" max="2570" width="9.28515625" style="357"/>
    <col min="2571" max="2571" width="25.7109375" style="357" customWidth="1"/>
    <col min="2572" max="2816" width="9.28515625" style="357"/>
    <col min="2817" max="2817" width="4.140625" style="357" customWidth="1"/>
    <col min="2818" max="2818" width="12.42578125" style="357" customWidth="1"/>
    <col min="2819" max="2819" width="40.7109375" style="357" customWidth="1"/>
    <col min="2820" max="2820" width="3.140625" style="357" customWidth="1"/>
    <col min="2821" max="2821" width="6.140625" style="357" customWidth="1"/>
    <col min="2822" max="2822" width="11" style="357" customWidth="1"/>
    <col min="2823" max="2823" width="11.42578125" style="357" customWidth="1"/>
    <col min="2824" max="2824" width="11.28515625" style="357" customWidth="1"/>
    <col min="2825" max="2825" width="12.42578125" style="357" customWidth="1"/>
    <col min="2826" max="2826" width="9.28515625" style="357"/>
    <col min="2827" max="2827" width="25.7109375" style="357" customWidth="1"/>
    <col min="2828" max="3072" width="9.28515625" style="357"/>
    <col min="3073" max="3073" width="4.140625" style="357" customWidth="1"/>
    <col min="3074" max="3074" width="12.42578125" style="357" customWidth="1"/>
    <col min="3075" max="3075" width="40.7109375" style="357" customWidth="1"/>
    <col min="3076" max="3076" width="3.140625" style="357" customWidth="1"/>
    <col min="3077" max="3077" width="6.140625" style="357" customWidth="1"/>
    <col min="3078" max="3078" width="11" style="357" customWidth="1"/>
    <col min="3079" max="3079" width="11.42578125" style="357" customWidth="1"/>
    <col min="3080" max="3080" width="11.28515625" style="357" customWidth="1"/>
    <col min="3081" max="3081" width="12.42578125" style="357" customWidth="1"/>
    <col min="3082" max="3082" width="9.28515625" style="357"/>
    <col min="3083" max="3083" width="25.7109375" style="357" customWidth="1"/>
    <col min="3084" max="3328" width="9.28515625" style="357"/>
    <col min="3329" max="3329" width="4.140625" style="357" customWidth="1"/>
    <col min="3330" max="3330" width="12.42578125" style="357" customWidth="1"/>
    <col min="3331" max="3331" width="40.7109375" style="357" customWidth="1"/>
    <col min="3332" max="3332" width="3.140625" style="357" customWidth="1"/>
    <col min="3333" max="3333" width="6.140625" style="357" customWidth="1"/>
    <col min="3334" max="3334" width="11" style="357" customWidth="1"/>
    <col min="3335" max="3335" width="11.42578125" style="357" customWidth="1"/>
    <col min="3336" max="3336" width="11.28515625" style="357" customWidth="1"/>
    <col min="3337" max="3337" width="12.42578125" style="357" customWidth="1"/>
    <col min="3338" max="3338" width="9.28515625" style="357"/>
    <col min="3339" max="3339" width="25.7109375" style="357" customWidth="1"/>
    <col min="3340" max="3584" width="9.28515625" style="357"/>
    <col min="3585" max="3585" width="4.140625" style="357" customWidth="1"/>
    <col min="3586" max="3586" width="12.42578125" style="357" customWidth="1"/>
    <col min="3587" max="3587" width="40.7109375" style="357" customWidth="1"/>
    <col min="3588" max="3588" width="3.140625" style="357" customWidth="1"/>
    <col min="3589" max="3589" width="6.140625" style="357" customWidth="1"/>
    <col min="3590" max="3590" width="11" style="357" customWidth="1"/>
    <col min="3591" max="3591" width="11.42578125" style="357" customWidth="1"/>
    <col min="3592" max="3592" width="11.28515625" style="357" customWidth="1"/>
    <col min="3593" max="3593" width="12.42578125" style="357" customWidth="1"/>
    <col min="3594" max="3594" width="9.28515625" style="357"/>
    <col min="3595" max="3595" width="25.7109375" style="357" customWidth="1"/>
    <col min="3596" max="3840" width="9.28515625" style="357"/>
    <col min="3841" max="3841" width="4.140625" style="357" customWidth="1"/>
    <col min="3842" max="3842" width="12.42578125" style="357" customWidth="1"/>
    <col min="3843" max="3843" width="40.7109375" style="357" customWidth="1"/>
    <col min="3844" max="3844" width="3.140625" style="357" customWidth="1"/>
    <col min="3845" max="3845" width="6.140625" style="357" customWidth="1"/>
    <col min="3846" max="3846" width="11" style="357" customWidth="1"/>
    <col min="3847" max="3847" width="11.42578125" style="357" customWidth="1"/>
    <col min="3848" max="3848" width="11.28515625" style="357" customWidth="1"/>
    <col min="3849" max="3849" width="12.42578125" style="357" customWidth="1"/>
    <col min="3850" max="3850" width="9.28515625" style="357"/>
    <col min="3851" max="3851" width="25.7109375" style="357" customWidth="1"/>
    <col min="3852" max="4096" width="9.28515625" style="357"/>
    <col min="4097" max="4097" width="4.140625" style="357" customWidth="1"/>
    <col min="4098" max="4098" width="12.42578125" style="357" customWidth="1"/>
    <col min="4099" max="4099" width="40.7109375" style="357" customWidth="1"/>
    <col min="4100" max="4100" width="3.140625" style="357" customWidth="1"/>
    <col min="4101" max="4101" width="6.140625" style="357" customWidth="1"/>
    <col min="4102" max="4102" width="11" style="357" customWidth="1"/>
    <col min="4103" max="4103" width="11.42578125" style="357" customWidth="1"/>
    <col min="4104" max="4104" width="11.28515625" style="357" customWidth="1"/>
    <col min="4105" max="4105" width="12.42578125" style="357" customWidth="1"/>
    <col min="4106" max="4106" width="9.28515625" style="357"/>
    <col min="4107" max="4107" width="25.7109375" style="357" customWidth="1"/>
    <col min="4108" max="4352" width="9.28515625" style="357"/>
    <col min="4353" max="4353" width="4.140625" style="357" customWidth="1"/>
    <col min="4354" max="4354" width="12.42578125" style="357" customWidth="1"/>
    <col min="4355" max="4355" width="40.7109375" style="357" customWidth="1"/>
    <col min="4356" max="4356" width="3.140625" style="357" customWidth="1"/>
    <col min="4357" max="4357" width="6.140625" style="357" customWidth="1"/>
    <col min="4358" max="4358" width="11" style="357" customWidth="1"/>
    <col min="4359" max="4359" width="11.42578125" style="357" customWidth="1"/>
    <col min="4360" max="4360" width="11.28515625" style="357" customWidth="1"/>
    <col min="4361" max="4361" width="12.42578125" style="357" customWidth="1"/>
    <col min="4362" max="4362" width="9.28515625" style="357"/>
    <col min="4363" max="4363" width="25.7109375" style="357" customWidth="1"/>
    <col min="4364" max="4608" width="9.28515625" style="357"/>
    <col min="4609" max="4609" width="4.140625" style="357" customWidth="1"/>
    <col min="4610" max="4610" width="12.42578125" style="357" customWidth="1"/>
    <col min="4611" max="4611" width="40.7109375" style="357" customWidth="1"/>
    <col min="4612" max="4612" width="3.140625" style="357" customWidth="1"/>
    <col min="4613" max="4613" width="6.140625" style="357" customWidth="1"/>
    <col min="4614" max="4614" width="11" style="357" customWidth="1"/>
    <col min="4615" max="4615" width="11.42578125" style="357" customWidth="1"/>
    <col min="4616" max="4616" width="11.28515625" style="357" customWidth="1"/>
    <col min="4617" max="4617" width="12.42578125" style="357" customWidth="1"/>
    <col min="4618" max="4618" width="9.28515625" style="357"/>
    <col min="4619" max="4619" width="25.7109375" style="357" customWidth="1"/>
    <col min="4620" max="4864" width="9.28515625" style="357"/>
    <col min="4865" max="4865" width="4.140625" style="357" customWidth="1"/>
    <col min="4866" max="4866" width="12.42578125" style="357" customWidth="1"/>
    <col min="4867" max="4867" width="40.7109375" style="357" customWidth="1"/>
    <col min="4868" max="4868" width="3.140625" style="357" customWidth="1"/>
    <col min="4869" max="4869" width="6.140625" style="357" customWidth="1"/>
    <col min="4870" max="4870" width="11" style="357" customWidth="1"/>
    <col min="4871" max="4871" width="11.42578125" style="357" customWidth="1"/>
    <col min="4872" max="4872" width="11.28515625" style="357" customWidth="1"/>
    <col min="4873" max="4873" width="12.42578125" style="357" customWidth="1"/>
    <col min="4874" max="4874" width="9.28515625" style="357"/>
    <col min="4875" max="4875" width="25.7109375" style="357" customWidth="1"/>
    <col min="4876" max="5120" width="9.28515625" style="357"/>
    <col min="5121" max="5121" width="4.140625" style="357" customWidth="1"/>
    <col min="5122" max="5122" width="12.42578125" style="357" customWidth="1"/>
    <col min="5123" max="5123" width="40.7109375" style="357" customWidth="1"/>
    <col min="5124" max="5124" width="3.140625" style="357" customWidth="1"/>
    <col min="5125" max="5125" width="6.140625" style="357" customWidth="1"/>
    <col min="5126" max="5126" width="11" style="357" customWidth="1"/>
    <col min="5127" max="5127" width="11.42578125" style="357" customWidth="1"/>
    <col min="5128" max="5128" width="11.28515625" style="357" customWidth="1"/>
    <col min="5129" max="5129" width="12.42578125" style="357" customWidth="1"/>
    <col min="5130" max="5130" width="9.28515625" style="357"/>
    <col min="5131" max="5131" width="25.7109375" style="357" customWidth="1"/>
    <col min="5132" max="5376" width="9.28515625" style="357"/>
    <col min="5377" max="5377" width="4.140625" style="357" customWidth="1"/>
    <col min="5378" max="5378" width="12.42578125" style="357" customWidth="1"/>
    <col min="5379" max="5379" width="40.7109375" style="357" customWidth="1"/>
    <col min="5380" max="5380" width="3.140625" style="357" customWidth="1"/>
    <col min="5381" max="5381" width="6.140625" style="357" customWidth="1"/>
    <col min="5382" max="5382" width="11" style="357" customWidth="1"/>
    <col min="5383" max="5383" width="11.42578125" style="357" customWidth="1"/>
    <col min="5384" max="5384" width="11.28515625" style="357" customWidth="1"/>
    <col min="5385" max="5385" width="12.42578125" style="357" customWidth="1"/>
    <col min="5386" max="5386" width="9.28515625" style="357"/>
    <col min="5387" max="5387" width="25.7109375" style="357" customWidth="1"/>
    <col min="5388" max="5632" width="9.28515625" style="357"/>
    <col min="5633" max="5633" width="4.140625" style="357" customWidth="1"/>
    <col min="5634" max="5634" width="12.42578125" style="357" customWidth="1"/>
    <col min="5635" max="5635" width="40.7109375" style="357" customWidth="1"/>
    <col min="5636" max="5636" width="3.140625" style="357" customWidth="1"/>
    <col min="5637" max="5637" width="6.140625" style="357" customWidth="1"/>
    <col min="5638" max="5638" width="11" style="357" customWidth="1"/>
    <col min="5639" max="5639" width="11.42578125" style="357" customWidth="1"/>
    <col min="5640" max="5640" width="11.28515625" style="357" customWidth="1"/>
    <col min="5641" max="5641" width="12.42578125" style="357" customWidth="1"/>
    <col min="5642" max="5642" width="9.28515625" style="357"/>
    <col min="5643" max="5643" width="25.7109375" style="357" customWidth="1"/>
    <col min="5644" max="5888" width="9.28515625" style="357"/>
    <col min="5889" max="5889" width="4.140625" style="357" customWidth="1"/>
    <col min="5890" max="5890" width="12.42578125" style="357" customWidth="1"/>
    <col min="5891" max="5891" width="40.7109375" style="357" customWidth="1"/>
    <col min="5892" max="5892" width="3.140625" style="357" customWidth="1"/>
    <col min="5893" max="5893" width="6.140625" style="357" customWidth="1"/>
    <col min="5894" max="5894" width="11" style="357" customWidth="1"/>
    <col min="5895" max="5895" width="11.42578125" style="357" customWidth="1"/>
    <col min="5896" max="5896" width="11.28515625" style="357" customWidth="1"/>
    <col min="5897" max="5897" width="12.42578125" style="357" customWidth="1"/>
    <col min="5898" max="5898" width="9.28515625" style="357"/>
    <col min="5899" max="5899" width="25.7109375" style="357" customWidth="1"/>
    <col min="5900" max="6144" width="9.28515625" style="357"/>
    <col min="6145" max="6145" width="4.140625" style="357" customWidth="1"/>
    <col min="6146" max="6146" width="12.42578125" style="357" customWidth="1"/>
    <col min="6147" max="6147" width="40.7109375" style="357" customWidth="1"/>
    <col min="6148" max="6148" width="3.140625" style="357" customWidth="1"/>
    <col min="6149" max="6149" width="6.140625" style="357" customWidth="1"/>
    <col min="6150" max="6150" width="11" style="357" customWidth="1"/>
    <col min="6151" max="6151" width="11.42578125" style="357" customWidth="1"/>
    <col min="6152" max="6152" width="11.28515625" style="357" customWidth="1"/>
    <col min="6153" max="6153" width="12.42578125" style="357" customWidth="1"/>
    <col min="6154" max="6154" width="9.28515625" style="357"/>
    <col min="6155" max="6155" width="25.7109375" style="357" customWidth="1"/>
    <col min="6156" max="6400" width="9.28515625" style="357"/>
    <col min="6401" max="6401" width="4.140625" style="357" customWidth="1"/>
    <col min="6402" max="6402" width="12.42578125" style="357" customWidth="1"/>
    <col min="6403" max="6403" width="40.7109375" style="357" customWidth="1"/>
    <col min="6404" max="6404" width="3.140625" style="357" customWidth="1"/>
    <col min="6405" max="6405" width="6.140625" style="357" customWidth="1"/>
    <col min="6406" max="6406" width="11" style="357" customWidth="1"/>
    <col min="6407" max="6407" width="11.42578125" style="357" customWidth="1"/>
    <col min="6408" max="6408" width="11.28515625" style="357" customWidth="1"/>
    <col min="6409" max="6409" width="12.42578125" style="357" customWidth="1"/>
    <col min="6410" max="6410" width="9.28515625" style="357"/>
    <col min="6411" max="6411" width="25.7109375" style="357" customWidth="1"/>
    <col min="6412" max="6656" width="9.28515625" style="357"/>
    <col min="6657" max="6657" width="4.140625" style="357" customWidth="1"/>
    <col min="6658" max="6658" width="12.42578125" style="357" customWidth="1"/>
    <col min="6659" max="6659" width="40.7109375" style="357" customWidth="1"/>
    <col min="6660" max="6660" width="3.140625" style="357" customWidth="1"/>
    <col min="6661" max="6661" width="6.140625" style="357" customWidth="1"/>
    <col min="6662" max="6662" width="11" style="357" customWidth="1"/>
    <col min="6663" max="6663" width="11.42578125" style="357" customWidth="1"/>
    <col min="6664" max="6664" width="11.28515625" style="357" customWidth="1"/>
    <col min="6665" max="6665" width="12.42578125" style="357" customWidth="1"/>
    <col min="6666" max="6666" width="9.28515625" style="357"/>
    <col min="6667" max="6667" width="25.7109375" style="357" customWidth="1"/>
    <col min="6668" max="6912" width="9.28515625" style="357"/>
    <col min="6913" max="6913" width="4.140625" style="357" customWidth="1"/>
    <col min="6914" max="6914" width="12.42578125" style="357" customWidth="1"/>
    <col min="6915" max="6915" width="40.7109375" style="357" customWidth="1"/>
    <col min="6916" max="6916" width="3.140625" style="357" customWidth="1"/>
    <col min="6917" max="6917" width="6.140625" style="357" customWidth="1"/>
    <col min="6918" max="6918" width="11" style="357" customWidth="1"/>
    <col min="6919" max="6919" width="11.42578125" style="357" customWidth="1"/>
    <col min="6920" max="6920" width="11.28515625" style="357" customWidth="1"/>
    <col min="6921" max="6921" width="12.42578125" style="357" customWidth="1"/>
    <col min="6922" max="6922" width="9.28515625" style="357"/>
    <col min="6923" max="6923" width="25.7109375" style="357" customWidth="1"/>
    <col min="6924" max="7168" width="9.28515625" style="357"/>
    <col min="7169" max="7169" width="4.140625" style="357" customWidth="1"/>
    <col min="7170" max="7170" width="12.42578125" style="357" customWidth="1"/>
    <col min="7171" max="7171" width="40.7109375" style="357" customWidth="1"/>
    <col min="7172" max="7172" width="3.140625" style="357" customWidth="1"/>
    <col min="7173" max="7173" width="6.140625" style="357" customWidth="1"/>
    <col min="7174" max="7174" width="11" style="357" customWidth="1"/>
    <col min="7175" max="7175" width="11.42578125" style="357" customWidth="1"/>
    <col min="7176" max="7176" width="11.28515625" style="357" customWidth="1"/>
    <col min="7177" max="7177" width="12.42578125" style="357" customWidth="1"/>
    <col min="7178" max="7178" width="9.28515625" style="357"/>
    <col min="7179" max="7179" width="25.7109375" style="357" customWidth="1"/>
    <col min="7180" max="7424" width="9.28515625" style="357"/>
    <col min="7425" max="7425" width="4.140625" style="357" customWidth="1"/>
    <col min="7426" max="7426" width="12.42578125" style="357" customWidth="1"/>
    <col min="7427" max="7427" width="40.7109375" style="357" customWidth="1"/>
    <col min="7428" max="7428" width="3.140625" style="357" customWidth="1"/>
    <col min="7429" max="7429" width="6.140625" style="357" customWidth="1"/>
    <col min="7430" max="7430" width="11" style="357" customWidth="1"/>
    <col min="7431" max="7431" width="11.42578125" style="357" customWidth="1"/>
    <col min="7432" max="7432" width="11.28515625" style="357" customWidth="1"/>
    <col min="7433" max="7433" width="12.42578125" style="357" customWidth="1"/>
    <col min="7434" max="7434" width="9.28515625" style="357"/>
    <col min="7435" max="7435" width="25.7109375" style="357" customWidth="1"/>
    <col min="7436" max="7680" width="9.28515625" style="357"/>
    <col min="7681" max="7681" width="4.140625" style="357" customWidth="1"/>
    <col min="7682" max="7682" width="12.42578125" style="357" customWidth="1"/>
    <col min="7683" max="7683" width="40.7109375" style="357" customWidth="1"/>
    <col min="7684" max="7684" width="3.140625" style="357" customWidth="1"/>
    <col min="7685" max="7685" width="6.140625" style="357" customWidth="1"/>
    <col min="7686" max="7686" width="11" style="357" customWidth="1"/>
    <col min="7687" max="7687" width="11.42578125" style="357" customWidth="1"/>
    <col min="7688" max="7688" width="11.28515625" style="357" customWidth="1"/>
    <col min="7689" max="7689" width="12.42578125" style="357" customWidth="1"/>
    <col min="7690" max="7690" width="9.28515625" style="357"/>
    <col min="7691" max="7691" width="25.7109375" style="357" customWidth="1"/>
    <col min="7692" max="7936" width="9.28515625" style="357"/>
    <col min="7937" max="7937" width="4.140625" style="357" customWidth="1"/>
    <col min="7938" max="7938" width="12.42578125" style="357" customWidth="1"/>
    <col min="7939" max="7939" width="40.7109375" style="357" customWidth="1"/>
    <col min="7940" max="7940" width="3.140625" style="357" customWidth="1"/>
    <col min="7941" max="7941" width="6.140625" style="357" customWidth="1"/>
    <col min="7942" max="7942" width="11" style="357" customWidth="1"/>
    <col min="7943" max="7943" width="11.42578125" style="357" customWidth="1"/>
    <col min="7944" max="7944" width="11.28515625" style="357" customWidth="1"/>
    <col min="7945" max="7945" width="12.42578125" style="357" customWidth="1"/>
    <col min="7946" max="7946" width="9.28515625" style="357"/>
    <col min="7947" max="7947" width="25.7109375" style="357" customWidth="1"/>
    <col min="7948" max="8192" width="9.28515625" style="357"/>
    <col min="8193" max="8193" width="4.140625" style="357" customWidth="1"/>
    <col min="8194" max="8194" width="12.42578125" style="357" customWidth="1"/>
    <col min="8195" max="8195" width="40.7109375" style="357" customWidth="1"/>
    <col min="8196" max="8196" width="3.140625" style="357" customWidth="1"/>
    <col min="8197" max="8197" width="6.140625" style="357" customWidth="1"/>
    <col min="8198" max="8198" width="11" style="357" customWidth="1"/>
    <col min="8199" max="8199" width="11.42578125" style="357" customWidth="1"/>
    <col min="8200" max="8200" width="11.28515625" style="357" customWidth="1"/>
    <col min="8201" max="8201" width="12.42578125" style="357" customWidth="1"/>
    <col min="8202" max="8202" width="9.28515625" style="357"/>
    <col min="8203" max="8203" width="25.7109375" style="357" customWidth="1"/>
    <col min="8204" max="8448" width="9.28515625" style="357"/>
    <col min="8449" max="8449" width="4.140625" style="357" customWidth="1"/>
    <col min="8450" max="8450" width="12.42578125" style="357" customWidth="1"/>
    <col min="8451" max="8451" width="40.7109375" style="357" customWidth="1"/>
    <col min="8452" max="8452" width="3.140625" style="357" customWidth="1"/>
    <col min="8453" max="8453" width="6.140625" style="357" customWidth="1"/>
    <col min="8454" max="8454" width="11" style="357" customWidth="1"/>
    <col min="8455" max="8455" width="11.42578125" style="357" customWidth="1"/>
    <col min="8456" max="8456" width="11.28515625" style="357" customWidth="1"/>
    <col min="8457" max="8457" width="12.42578125" style="357" customWidth="1"/>
    <col min="8458" max="8458" width="9.28515625" style="357"/>
    <col min="8459" max="8459" width="25.7109375" style="357" customWidth="1"/>
    <col min="8460" max="8704" width="9.28515625" style="357"/>
    <col min="8705" max="8705" width="4.140625" style="357" customWidth="1"/>
    <col min="8706" max="8706" width="12.42578125" style="357" customWidth="1"/>
    <col min="8707" max="8707" width="40.7109375" style="357" customWidth="1"/>
    <col min="8708" max="8708" width="3.140625" style="357" customWidth="1"/>
    <col min="8709" max="8709" width="6.140625" style="357" customWidth="1"/>
    <col min="8710" max="8710" width="11" style="357" customWidth="1"/>
    <col min="8711" max="8711" width="11.42578125" style="357" customWidth="1"/>
    <col min="8712" max="8712" width="11.28515625" style="357" customWidth="1"/>
    <col min="8713" max="8713" width="12.42578125" style="357" customWidth="1"/>
    <col min="8714" max="8714" width="9.28515625" style="357"/>
    <col min="8715" max="8715" width="25.7109375" style="357" customWidth="1"/>
    <col min="8716" max="8960" width="9.28515625" style="357"/>
    <col min="8961" max="8961" width="4.140625" style="357" customWidth="1"/>
    <col min="8962" max="8962" width="12.42578125" style="357" customWidth="1"/>
    <col min="8963" max="8963" width="40.7109375" style="357" customWidth="1"/>
    <col min="8964" max="8964" width="3.140625" style="357" customWidth="1"/>
    <col min="8965" max="8965" width="6.140625" style="357" customWidth="1"/>
    <col min="8966" max="8966" width="11" style="357" customWidth="1"/>
    <col min="8967" max="8967" width="11.42578125" style="357" customWidth="1"/>
    <col min="8968" max="8968" width="11.28515625" style="357" customWidth="1"/>
    <col min="8969" max="8969" width="12.42578125" style="357" customWidth="1"/>
    <col min="8970" max="8970" width="9.28515625" style="357"/>
    <col min="8971" max="8971" width="25.7109375" style="357" customWidth="1"/>
    <col min="8972" max="9216" width="9.28515625" style="357"/>
    <col min="9217" max="9217" width="4.140625" style="357" customWidth="1"/>
    <col min="9218" max="9218" width="12.42578125" style="357" customWidth="1"/>
    <col min="9219" max="9219" width="40.7109375" style="357" customWidth="1"/>
    <col min="9220" max="9220" width="3.140625" style="357" customWidth="1"/>
    <col min="9221" max="9221" width="6.140625" style="357" customWidth="1"/>
    <col min="9222" max="9222" width="11" style="357" customWidth="1"/>
    <col min="9223" max="9223" width="11.42578125" style="357" customWidth="1"/>
    <col min="9224" max="9224" width="11.28515625" style="357" customWidth="1"/>
    <col min="9225" max="9225" width="12.42578125" style="357" customWidth="1"/>
    <col min="9226" max="9226" width="9.28515625" style="357"/>
    <col min="9227" max="9227" width="25.7109375" style="357" customWidth="1"/>
    <col min="9228" max="9472" width="9.28515625" style="357"/>
    <col min="9473" max="9473" width="4.140625" style="357" customWidth="1"/>
    <col min="9474" max="9474" width="12.42578125" style="357" customWidth="1"/>
    <col min="9475" max="9475" width="40.7109375" style="357" customWidth="1"/>
    <col min="9476" max="9476" width="3.140625" style="357" customWidth="1"/>
    <col min="9477" max="9477" width="6.140625" style="357" customWidth="1"/>
    <col min="9478" max="9478" width="11" style="357" customWidth="1"/>
    <col min="9479" max="9479" width="11.42578125" style="357" customWidth="1"/>
    <col min="9480" max="9480" width="11.28515625" style="357" customWidth="1"/>
    <col min="9481" max="9481" width="12.42578125" style="357" customWidth="1"/>
    <col min="9482" max="9482" width="9.28515625" style="357"/>
    <col min="9483" max="9483" width="25.7109375" style="357" customWidth="1"/>
    <col min="9484" max="9728" width="9.28515625" style="357"/>
    <col min="9729" max="9729" width="4.140625" style="357" customWidth="1"/>
    <col min="9730" max="9730" width="12.42578125" style="357" customWidth="1"/>
    <col min="9731" max="9731" width="40.7109375" style="357" customWidth="1"/>
    <col min="9732" max="9732" width="3.140625" style="357" customWidth="1"/>
    <col min="9733" max="9733" width="6.140625" style="357" customWidth="1"/>
    <col min="9734" max="9734" width="11" style="357" customWidth="1"/>
    <col min="9735" max="9735" width="11.42578125" style="357" customWidth="1"/>
    <col min="9736" max="9736" width="11.28515625" style="357" customWidth="1"/>
    <col min="9737" max="9737" width="12.42578125" style="357" customWidth="1"/>
    <col min="9738" max="9738" width="9.28515625" style="357"/>
    <col min="9739" max="9739" width="25.7109375" style="357" customWidth="1"/>
    <col min="9740" max="9984" width="9.28515625" style="357"/>
    <col min="9985" max="9985" width="4.140625" style="357" customWidth="1"/>
    <col min="9986" max="9986" width="12.42578125" style="357" customWidth="1"/>
    <col min="9987" max="9987" width="40.7109375" style="357" customWidth="1"/>
    <col min="9988" max="9988" width="3.140625" style="357" customWidth="1"/>
    <col min="9989" max="9989" width="6.140625" style="357" customWidth="1"/>
    <col min="9990" max="9990" width="11" style="357" customWidth="1"/>
    <col min="9991" max="9991" width="11.42578125" style="357" customWidth="1"/>
    <col min="9992" max="9992" width="11.28515625" style="357" customWidth="1"/>
    <col min="9993" max="9993" width="12.42578125" style="357" customWidth="1"/>
    <col min="9994" max="9994" width="9.28515625" style="357"/>
    <col min="9995" max="9995" width="25.7109375" style="357" customWidth="1"/>
    <col min="9996" max="10240" width="9.28515625" style="357"/>
    <col min="10241" max="10241" width="4.140625" style="357" customWidth="1"/>
    <col min="10242" max="10242" width="12.42578125" style="357" customWidth="1"/>
    <col min="10243" max="10243" width="40.7109375" style="357" customWidth="1"/>
    <col min="10244" max="10244" width="3.140625" style="357" customWidth="1"/>
    <col min="10245" max="10245" width="6.140625" style="357" customWidth="1"/>
    <col min="10246" max="10246" width="11" style="357" customWidth="1"/>
    <col min="10247" max="10247" width="11.42578125" style="357" customWidth="1"/>
    <col min="10248" max="10248" width="11.28515625" style="357" customWidth="1"/>
    <col min="10249" max="10249" width="12.42578125" style="357" customWidth="1"/>
    <col min="10250" max="10250" width="9.28515625" style="357"/>
    <col min="10251" max="10251" width="25.7109375" style="357" customWidth="1"/>
    <col min="10252" max="10496" width="9.28515625" style="357"/>
    <col min="10497" max="10497" width="4.140625" style="357" customWidth="1"/>
    <col min="10498" max="10498" width="12.42578125" style="357" customWidth="1"/>
    <col min="10499" max="10499" width="40.7109375" style="357" customWidth="1"/>
    <col min="10500" max="10500" width="3.140625" style="357" customWidth="1"/>
    <col min="10501" max="10501" width="6.140625" style="357" customWidth="1"/>
    <col min="10502" max="10502" width="11" style="357" customWidth="1"/>
    <col min="10503" max="10503" width="11.42578125" style="357" customWidth="1"/>
    <col min="10504" max="10504" width="11.28515625" style="357" customWidth="1"/>
    <col min="10505" max="10505" width="12.42578125" style="357" customWidth="1"/>
    <col min="10506" max="10506" width="9.28515625" style="357"/>
    <col min="10507" max="10507" width="25.7109375" style="357" customWidth="1"/>
    <col min="10508" max="10752" width="9.28515625" style="357"/>
    <col min="10753" max="10753" width="4.140625" style="357" customWidth="1"/>
    <col min="10754" max="10754" width="12.42578125" style="357" customWidth="1"/>
    <col min="10755" max="10755" width="40.7109375" style="357" customWidth="1"/>
    <col min="10756" max="10756" width="3.140625" style="357" customWidth="1"/>
    <col min="10757" max="10757" width="6.140625" style="357" customWidth="1"/>
    <col min="10758" max="10758" width="11" style="357" customWidth="1"/>
    <col min="10759" max="10759" width="11.42578125" style="357" customWidth="1"/>
    <col min="10760" max="10760" width="11.28515625" style="357" customWidth="1"/>
    <col min="10761" max="10761" width="12.42578125" style="357" customWidth="1"/>
    <col min="10762" max="10762" width="9.28515625" style="357"/>
    <col min="10763" max="10763" width="25.7109375" style="357" customWidth="1"/>
    <col min="10764" max="11008" width="9.28515625" style="357"/>
    <col min="11009" max="11009" width="4.140625" style="357" customWidth="1"/>
    <col min="11010" max="11010" width="12.42578125" style="357" customWidth="1"/>
    <col min="11011" max="11011" width="40.7109375" style="357" customWidth="1"/>
    <col min="11012" max="11012" width="3.140625" style="357" customWidth="1"/>
    <col min="11013" max="11013" width="6.140625" style="357" customWidth="1"/>
    <col min="11014" max="11014" width="11" style="357" customWidth="1"/>
    <col min="11015" max="11015" width="11.42578125" style="357" customWidth="1"/>
    <col min="11016" max="11016" width="11.28515625" style="357" customWidth="1"/>
    <col min="11017" max="11017" width="12.42578125" style="357" customWidth="1"/>
    <col min="11018" max="11018" width="9.28515625" style="357"/>
    <col min="11019" max="11019" width="25.7109375" style="357" customWidth="1"/>
    <col min="11020" max="11264" width="9.28515625" style="357"/>
    <col min="11265" max="11265" width="4.140625" style="357" customWidth="1"/>
    <col min="11266" max="11266" width="12.42578125" style="357" customWidth="1"/>
    <col min="11267" max="11267" width="40.7109375" style="357" customWidth="1"/>
    <col min="11268" max="11268" width="3.140625" style="357" customWidth="1"/>
    <col min="11269" max="11269" width="6.140625" style="357" customWidth="1"/>
    <col min="11270" max="11270" width="11" style="357" customWidth="1"/>
    <col min="11271" max="11271" width="11.42578125" style="357" customWidth="1"/>
    <col min="11272" max="11272" width="11.28515625" style="357" customWidth="1"/>
    <col min="11273" max="11273" width="12.42578125" style="357" customWidth="1"/>
    <col min="11274" max="11274" width="9.28515625" style="357"/>
    <col min="11275" max="11275" width="25.7109375" style="357" customWidth="1"/>
    <col min="11276" max="11520" width="9.28515625" style="357"/>
    <col min="11521" max="11521" width="4.140625" style="357" customWidth="1"/>
    <col min="11522" max="11522" width="12.42578125" style="357" customWidth="1"/>
    <col min="11523" max="11523" width="40.7109375" style="357" customWidth="1"/>
    <col min="11524" max="11524" width="3.140625" style="357" customWidth="1"/>
    <col min="11525" max="11525" width="6.140625" style="357" customWidth="1"/>
    <col min="11526" max="11526" width="11" style="357" customWidth="1"/>
    <col min="11527" max="11527" width="11.42578125" style="357" customWidth="1"/>
    <col min="11528" max="11528" width="11.28515625" style="357" customWidth="1"/>
    <col min="11529" max="11529" width="12.42578125" style="357" customWidth="1"/>
    <col min="11530" max="11530" width="9.28515625" style="357"/>
    <col min="11531" max="11531" width="25.7109375" style="357" customWidth="1"/>
    <col min="11532" max="11776" width="9.28515625" style="357"/>
    <col min="11777" max="11777" width="4.140625" style="357" customWidth="1"/>
    <col min="11778" max="11778" width="12.42578125" style="357" customWidth="1"/>
    <col min="11779" max="11779" width="40.7109375" style="357" customWidth="1"/>
    <col min="11780" max="11780" width="3.140625" style="357" customWidth="1"/>
    <col min="11781" max="11781" width="6.140625" style="357" customWidth="1"/>
    <col min="11782" max="11782" width="11" style="357" customWidth="1"/>
    <col min="11783" max="11783" width="11.42578125" style="357" customWidth="1"/>
    <col min="11784" max="11784" width="11.28515625" style="357" customWidth="1"/>
    <col min="11785" max="11785" width="12.42578125" style="357" customWidth="1"/>
    <col min="11786" max="11786" width="9.28515625" style="357"/>
    <col min="11787" max="11787" width="25.7109375" style="357" customWidth="1"/>
    <col min="11788" max="12032" width="9.28515625" style="357"/>
    <col min="12033" max="12033" width="4.140625" style="357" customWidth="1"/>
    <col min="12034" max="12034" width="12.42578125" style="357" customWidth="1"/>
    <col min="12035" max="12035" width="40.7109375" style="357" customWidth="1"/>
    <col min="12036" max="12036" width="3.140625" style="357" customWidth="1"/>
    <col min="12037" max="12037" width="6.140625" style="357" customWidth="1"/>
    <col min="12038" max="12038" width="11" style="357" customWidth="1"/>
    <col min="12039" max="12039" width="11.42578125" style="357" customWidth="1"/>
    <col min="12040" max="12040" width="11.28515625" style="357" customWidth="1"/>
    <col min="12041" max="12041" width="12.42578125" style="357" customWidth="1"/>
    <col min="12042" max="12042" width="9.28515625" style="357"/>
    <col min="12043" max="12043" width="25.7109375" style="357" customWidth="1"/>
    <col min="12044" max="12288" width="9.28515625" style="357"/>
    <col min="12289" max="12289" width="4.140625" style="357" customWidth="1"/>
    <col min="12290" max="12290" width="12.42578125" style="357" customWidth="1"/>
    <col min="12291" max="12291" width="40.7109375" style="357" customWidth="1"/>
    <col min="12292" max="12292" width="3.140625" style="357" customWidth="1"/>
    <col min="12293" max="12293" width="6.140625" style="357" customWidth="1"/>
    <col min="12294" max="12294" width="11" style="357" customWidth="1"/>
    <col min="12295" max="12295" width="11.42578125" style="357" customWidth="1"/>
    <col min="12296" max="12296" width="11.28515625" style="357" customWidth="1"/>
    <col min="12297" max="12297" width="12.42578125" style="357" customWidth="1"/>
    <col min="12298" max="12298" width="9.28515625" style="357"/>
    <col min="12299" max="12299" width="25.7109375" style="357" customWidth="1"/>
    <col min="12300" max="12544" width="9.28515625" style="357"/>
    <col min="12545" max="12545" width="4.140625" style="357" customWidth="1"/>
    <col min="12546" max="12546" width="12.42578125" style="357" customWidth="1"/>
    <col min="12547" max="12547" width="40.7109375" style="357" customWidth="1"/>
    <col min="12548" max="12548" width="3.140625" style="357" customWidth="1"/>
    <col min="12549" max="12549" width="6.140625" style="357" customWidth="1"/>
    <col min="12550" max="12550" width="11" style="357" customWidth="1"/>
    <col min="12551" max="12551" width="11.42578125" style="357" customWidth="1"/>
    <col min="12552" max="12552" width="11.28515625" style="357" customWidth="1"/>
    <col min="12553" max="12553" width="12.42578125" style="357" customWidth="1"/>
    <col min="12554" max="12554" width="9.28515625" style="357"/>
    <col min="12555" max="12555" width="25.7109375" style="357" customWidth="1"/>
    <col min="12556" max="12800" width="9.28515625" style="357"/>
    <col min="12801" max="12801" width="4.140625" style="357" customWidth="1"/>
    <col min="12802" max="12802" width="12.42578125" style="357" customWidth="1"/>
    <col min="12803" max="12803" width="40.7109375" style="357" customWidth="1"/>
    <col min="12804" max="12804" width="3.140625" style="357" customWidth="1"/>
    <col min="12805" max="12805" width="6.140625" style="357" customWidth="1"/>
    <col min="12806" max="12806" width="11" style="357" customWidth="1"/>
    <col min="12807" max="12807" width="11.42578125" style="357" customWidth="1"/>
    <col min="12808" max="12808" width="11.28515625" style="357" customWidth="1"/>
    <col min="12809" max="12809" width="12.42578125" style="357" customWidth="1"/>
    <col min="12810" max="12810" width="9.28515625" style="357"/>
    <col min="12811" max="12811" width="25.7109375" style="357" customWidth="1"/>
    <col min="12812" max="13056" width="9.28515625" style="357"/>
    <col min="13057" max="13057" width="4.140625" style="357" customWidth="1"/>
    <col min="13058" max="13058" width="12.42578125" style="357" customWidth="1"/>
    <col min="13059" max="13059" width="40.7109375" style="357" customWidth="1"/>
    <col min="13060" max="13060" width="3.140625" style="357" customWidth="1"/>
    <col min="13061" max="13061" width="6.140625" style="357" customWidth="1"/>
    <col min="13062" max="13062" width="11" style="357" customWidth="1"/>
    <col min="13063" max="13063" width="11.42578125" style="357" customWidth="1"/>
    <col min="13064" max="13064" width="11.28515625" style="357" customWidth="1"/>
    <col min="13065" max="13065" width="12.42578125" style="357" customWidth="1"/>
    <col min="13066" max="13066" width="9.28515625" style="357"/>
    <col min="13067" max="13067" width="25.7109375" style="357" customWidth="1"/>
    <col min="13068" max="13312" width="9.28515625" style="357"/>
    <col min="13313" max="13313" width="4.140625" style="357" customWidth="1"/>
    <col min="13314" max="13314" width="12.42578125" style="357" customWidth="1"/>
    <col min="13315" max="13315" width="40.7109375" style="357" customWidth="1"/>
    <col min="13316" max="13316" width="3.140625" style="357" customWidth="1"/>
    <col min="13317" max="13317" width="6.140625" style="357" customWidth="1"/>
    <col min="13318" max="13318" width="11" style="357" customWidth="1"/>
    <col min="13319" max="13319" width="11.42578125" style="357" customWidth="1"/>
    <col min="13320" max="13320" width="11.28515625" style="357" customWidth="1"/>
    <col min="13321" max="13321" width="12.42578125" style="357" customWidth="1"/>
    <col min="13322" max="13322" width="9.28515625" style="357"/>
    <col min="13323" max="13323" width="25.7109375" style="357" customWidth="1"/>
    <col min="13324" max="13568" width="9.28515625" style="357"/>
    <col min="13569" max="13569" width="4.140625" style="357" customWidth="1"/>
    <col min="13570" max="13570" width="12.42578125" style="357" customWidth="1"/>
    <col min="13571" max="13571" width="40.7109375" style="357" customWidth="1"/>
    <col min="13572" max="13572" width="3.140625" style="357" customWidth="1"/>
    <col min="13573" max="13573" width="6.140625" style="357" customWidth="1"/>
    <col min="13574" max="13574" width="11" style="357" customWidth="1"/>
    <col min="13575" max="13575" width="11.42578125" style="357" customWidth="1"/>
    <col min="13576" max="13576" width="11.28515625" style="357" customWidth="1"/>
    <col min="13577" max="13577" width="12.42578125" style="357" customWidth="1"/>
    <col min="13578" max="13578" width="9.28515625" style="357"/>
    <col min="13579" max="13579" width="25.7109375" style="357" customWidth="1"/>
    <col min="13580" max="13824" width="9.28515625" style="357"/>
    <col min="13825" max="13825" width="4.140625" style="357" customWidth="1"/>
    <col min="13826" max="13826" width="12.42578125" style="357" customWidth="1"/>
    <col min="13827" max="13827" width="40.7109375" style="357" customWidth="1"/>
    <col min="13828" max="13828" width="3.140625" style="357" customWidth="1"/>
    <col min="13829" max="13829" width="6.140625" style="357" customWidth="1"/>
    <col min="13830" max="13830" width="11" style="357" customWidth="1"/>
    <col min="13831" max="13831" width="11.42578125" style="357" customWidth="1"/>
    <col min="13832" max="13832" width="11.28515625" style="357" customWidth="1"/>
    <col min="13833" max="13833" width="12.42578125" style="357" customWidth="1"/>
    <col min="13834" max="13834" width="9.28515625" style="357"/>
    <col min="13835" max="13835" width="25.7109375" style="357" customWidth="1"/>
    <col min="13836" max="14080" width="9.28515625" style="357"/>
    <col min="14081" max="14081" width="4.140625" style="357" customWidth="1"/>
    <col min="14082" max="14082" width="12.42578125" style="357" customWidth="1"/>
    <col min="14083" max="14083" width="40.7109375" style="357" customWidth="1"/>
    <col min="14084" max="14084" width="3.140625" style="357" customWidth="1"/>
    <col min="14085" max="14085" width="6.140625" style="357" customWidth="1"/>
    <col min="14086" max="14086" width="11" style="357" customWidth="1"/>
    <col min="14087" max="14087" width="11.42578125" style="357" customWidth="1"/>
    <col min="14088" max="14088" width="11.28515625" style="357" customWidth="1"/>
    <col min="14089" max="14089" width="12.42578125" style="357" customWidth="1"/>
    <col min="14090" max="14090" width="9.28515625" style="357"/>
    <col min="14091" max="14091" width="25.7109375" style="357" customWidth="1"/>
    <col min="14092" max="14336" width="9.28515625" style="357"/>
    <col min="14337" max="14337" width="4.140625" style="357" customWidth="1"/>
    <col min="14338" max="14338" width="12.42578125" style="357" customWidth="1"/>
    <col min="14339" max="14339" width="40.7109375" style="357" customWidth="1"/>
    <col min="14340" max="14340" width="3.140625" style="357" customWidth="1"/>
    <col min="14341" max="14341" width="6.140625" style="357" customWidth="1"/>
    <col min="14342" max="14342" width="11" style="357" customWidth="1"/>
    <col min="14343" max="14343" width="11.42578125" style="357" customWidth="1"/>
    <col min="14344" max="14344" width="11.28515625" style="357" customWidth="1"/>
    <col min="14345" max="14345" width="12.42578125" style="357" customWidth="1"/>
    <col min="14346" max="14346" width="9.28515625" style="357"/>
    <col min="14347" max="14347" width="25.7109375" style="357" customWidth="1"/>
    <col min="14348" max="14592" width="9.28515625" style="357"/>
    <col min="14593" max="14593" width="4.140625" style="357" customWidth="1"/>
    <col min="14594" max="14594" width="12.42578125" style="357" customWidth="1"/>
    <col min="14595" max="14595" width="40.7109375" style="357" customWidth="1"/>
    <col min="14596" max="14596" width="3.140625" style="357" customWidth="1"/>
    <col min="14597" max="14597" width="6.140625" style="357" customWidth="1"/>
    <col min="14598" max="14598" width="11" style="357" customWidth="1"/>
    <col min="14599" max="14599" width="11.42578125" style="357" customWidth="1"/>
    <col min="14600" max="14600" width="11.28515625" style="357" customWidth="1"/>
    <col min="14601" max="14601" width="12.42578125" style="357" customWidth="1"/>
    <col min="14602" max="14602" width="9.28515625" style="357"/>
    <col min="14603" max="14603" width="25.7109375" style="357" customWidth="1"/>
    <col min="14604" max="14848" width="9.28515625" style="357"/>
    <col min="14849" max="14849" width="4.140625" style="357" customWidth="1"/>
    <col min="14850" max="14850" width="12.42578125" style="357" customWidth="1"/>
    <col min="14851" max="14851" width="40.7109375" style="357" customWidth="1"/>
    <col min="14852" max="14852" width="3.140625" style="357" customWidth="1"/>
    <col min="14853" max="14853" width="6.140625" style="357" customWidth="1"/>
    <col min="14854" max="14854" width="11" style="357" customWidth="1"/>
    <col min="14855" max="14855" width="11.42578125" style="357" customWidth="1"/>
    <col min="14856" max="14856" width="11.28515625" style="357" customWidth="1"/>
    <col min="14857" max="14857" width="12.42578125" style="357" customWidth="1"/>
    <col min="14858" max="14858" width="9.28515625" style="357"/>
    <col min="14859" max="14859" width="25.7109375" style="357" customWidth="1"/>
    <col min="14860" max="15104" width="9.28515625" style="357"/>
    <col min="15105" max="15105" width="4.140625" style="357" customWidth="1"/>
    <col min="15106" max="15106" width="12.42578125" style="357" customWidth="1"/>
    <col min="15107" max="15107" width="40.7109375" style="357" customWidth="1"/>
    <col min="15108" max="15108" width="3.140625" style="357" customWidth="1"/>
    <col min="15109" max="15109" width="6.140625" style="357" customWidth="1"/>
    <col min="15110" max="15110" width="11" style="357" customWidth="1"/>
    <col min="15111" max="15111" width="11.42578125" style="357" customWidth="1"/>
    <col min="15112" max="15112" width="11.28515625" style="357" customWidth="1"/>
    <col min="15113" max="15113" width="12.42578125" style="357" customWidth="1"/>
    <col min="15114" max="15114" width="9.28515625" style="357"/>
    <col min="15115" max="15115" width="25.7109375" style="357" customWidth="1"/>
    <col min="15116" max="15360" width="9.28515625" style="357"/>
    <col min="15361" max="15361" width="4.140625" style="357" customWidth="1"/>
    <col min="15362" max="15362" width="12.42578125" style="357" customWidth="1"/>
    <col min="15363" max="15363" width="40.7109375" style="357" customWidth="1"/>
    <col min="15364" max="15364" width="3.140625" style="357" customWidth="1"/>
    <col min="15365" max="15365" width="6.140625" style="357" customWidth="1"/>
    <col min="15366" max="15366" width="11" style="357" customWidth="1"/>
    <col min="15367" max="15367" width="11.42578125" style="357" customWidth="1"/>
    <col min="15368" max="15368" width="11.28515625" style="357" customWidth="1"/>
    <col min="15369" max="15369" width="12.42578125" style="357" customWidth="1"/>
    <col min="15370" max="15370" width="9.28515625" style="357"/>
    <col min="15371" max="15371" width="25.7109375" style="357" customWidth="1"/>
    <col min="15372" max="15616" width="9.28515625" style="357"/>
    <col min="15617" max="15617" width="4.140625" style="357" customWidth="1"/>
    <col min="15618" max="15618" width="12.42578125" style="357" customWidth="1"/>
    <col min="15619" max="15619" width="40.7109375" style="357" customWidth="1"/>
    <col min="15620" max="15620" width="3.140625" style="357" customWidth="1"/>
    <col min="15621" max="15621" width="6.140625" style="357" customWidth="1"/>
    <col min="15622" max="15622" width="11" style="357" customWidth="1"/>
    <col min="15623" max="15623" width="11.42578125" style="357" customWidth="1"/>
    <col min="15624" max="15624" width="11.28515625" style="357" customWidth="1"/>
    <col min="15625" max="15625" width="12.42578125" style="357" customWidth="1"/>
    <col min="15626" max="15626" width="9.28515625" style="357"/>
    <col min="15627" max="15627" width="25.7109375" style="357" customWidth="1"/>
    <col min="15628" max="15872" width="9.28515625" style="357"/>
    <col min="15873" max="15873" width="4.140625" style="357" customWidth="1"/>
    <col min="15874" max="15874" width="12.42578125" style="357" customWidth="1"/>
    <col min="15875" max="15875" width="40.7109375" style="357" customWidth="1"/>
    <col min="15876" max="15876" width="3.140625" style="357" customWidth="1"/>
    <col min="15877" max="15877" width="6.140625" style="357" customWidth="1"/>
    <col min="15878" max="15878" width="11" style="357" customWidth="1"/>
    <col min="15879" max="15879" width="11.42578125" style="357" customWidth="1"/>
    <col min="15880" max="15880" width="11.28515625" style="357" customWidth="1"/>
    <col min="15881" max="15881" width="12.42578125" style="357" customWidth="1"/>
    <col min="15882" max="15882" width="9.28515625" style="357"/>
    <col min="15883" max="15883" width="25.7109375" style="357" customWidth="1"/>
    <col min="15884" max="16128" width="9.28515625" style="357"/>
    <col min="16129" max="16129" width="4.140625" style="357" customWidth="1"/>
    <col min="16130" max="16130" width="12.42578125" style="357" customWidth="1"/>
    <col min="16131" max="16131" width="40.7109375" style="357" customWidth="1"/>
    <col min="16132" max="16132" width="3.140625" style="357" customWidth="1"/>
    <col min="16133" max="16133" width="6.140625" style="357" customWidth="1"/>
    <col min="16134" max="16134" width="11" style="357" customWidth="1"/>
    <col min="16135" max="16135" width="11.42578125" style="357" customWidth="1"/>
    <col min="16136" max="16136" width="11.28515625" style="357" customWidth="1"/>
    <col min="16137" max="16137" width="12.42578125" style="357" customWidth="1"/>
    <col min="16138" max="16138" width="9.28515625" style="357"/>
    <col min="16139" max="16139" width="25.7109375" style="357" customWidth="1"/>
    <col min="16140" max="16384" width="9.28515625" style="357"/>
  </cols>
  <sheetData>
    <row r="1" spans="1:10" x14ac:dyDescent="0.25">
      <c r="B1" s="358"/>
    </row>
    <row r="2" spans="1:10" ht="17.25" customHeight="1" x14ac:dyDescent="0.25">
      <c r="A2" s="465" t="s">
        <v>1903</v>
      </c>
      <c r="B2" s="466"/>
      <c r="C2" s="466"/>
      <c r="D2" s="466"/>
      <c r="E2" s="466"/>
      <c r="F2" s="466"/>
    </row>
    <row r="3" spans="1:10" ht="24.9" customHeight="1" x14ac:dyDescent="0.25">
      <c r="A3" s="467" t="s">
        <v>1904</v>
      </c>
      <c r="B3" s="467"/>
      <c r="C3" s="467"/>
      <c r="D3" s="467"/>
      <c r="E3" s="467"/>
      <c r="F3" s="468" t="s">
        <v>1905</v>
      </c>
      <c r="G3" s="469"/>
      <c r="H3" s="468" t="s">
        <v>1906</v>
      </c>
      <c r="I3" s="469"/>
    </row>
    <row r="4" spans="1:10" s="366" customFormat="1" ht="23.25" customHeight="1" thickBot="1" x14ac:dyDescent="0.3">
      <c r="A4" s="360" t="s">
        <v>1907</v>
      </c>
      <c r="B4" s="361" t="s">
        <v>1753</v>
      </c>
      <c r="C4" s="360" t="s">
        <v>1784</v>
      </c>
      <c r="D4" s="362" t="s">
        <v>202</v>
      </c>
      <c r="E4" s="363" t="s">
        <v>1908</v>
      </c>
      <c r="F4" s="364" t="s">
        <v>1909</v>
      </c>
      <c r="G4" s="364" t="s">
        <v>1910</v>
      </c>
      <c r="H4" s="364" t="s">
        <v>1911</v>
      </c>
      <c r="I4" s="364" t="s">
        <v>1910</v>
      </c>
      <c r="J4" s="365"/>
    </row>
    <row r="5" spans="1:10" s="366" customFormat="1" ht="13.8" thickTop="1" x14ac:dyDescent="0.25">
      <c r="A5" s="367"/>
      <c r="B5" s="368"/>
      <c r="C5" s="367"/>
      <c r="D5" s="369"/>
      <c r="E5" s="370"/>
      <c r="F5" s="371"/>
      <c r="G5" s="371"/>
      <c r="H5" s="371"/>
      <c r="I5" s="371"/>
      <c r="J5" s="365"/>
    </row>
    <row r="6" spans="1:10" s="366" customFormat="1" ht="23.25" customHeight="1" x14ac:dyDescent="0.25">
      <c r="A6" s="372"/>
      <c r="B6" s="373" t="s">
        <v>1912</v>
      </c>
      <c r="C6" s="374" t="s">
        <v>1913</v>
      </c>
      <c r="D6" s="375"/>
      <c r="E6" s="370"/>
      <c r="F6" s="376"/>
      <c r="G6" s="376"/>
      <c r="H6" s="376" t="s">
        <v>1914</v>
      </c>
      <c r="I6" s="376"/>
      <c r="J6" s="365"/>
    </row>
    <row r="7" spans="1:10" ht="21.9" customHeight="1" x14ac:dyDescent="0.25">
      <c r="A7" s="372"/>
      <c r="B7" s="373"/>
      <c r="C7" s="375"/>
      <c r="D7" s="375"/>
      <c r="E7" s="370"/>
      <c r="F7" s="376"/>
      <c r="G7" s="376"/>
      <c r="H7" s="376"/>
      <c r="I7" s="376"/>
    </row>
    <row r="8" spans="1:10" ht="21.9" customHeight="1" x14ac:dyDescent="0.25">
      <c r="A8" s="372"/>
      <c r="B8" s="373"/>
      <c r="C8" s="375"/>
      <c r="D8" s="375"/>
      <c r="E8" s="370"/>
      <c r="F8" s="376"/>
      <c r="G8" s="376"/>
      <c r="H8" s="376"/>
      <c r="I8" s="376"/>
    </row>
    <row r="9" spans="1:10" ht="21.9" customHeight="1" x14ac:dyDescent="0.25">
      <c r="A9" s="372">
        <v>1</v>
      </c>
      <c r="B9" s="373"/>
      <c r="C9" s="375" t="s">
        <v>1915</v>
      </c>
      <c r="D9" s="375"/>
      <c r="E9" s="377"/>
      <c r="F9" s="376"/>
      <c r="G9" s="376"/>
      <c r="H9" s="376"/>
      <c r="I9" s="376">
        <f>G142</f>
        <v>0</v>
      </c>
    </row>
    <row r="10" spans="1:10" ht="21.9" customHeight="1" x14ac:dyDescent="0.25">
      <c r="A10" s="372">
        <f>A9+1</f>
        <v>2</v>
      </c>
      <c r="B10" s="373"/>
      <c r="C10" s="375" t="s">
        <v>1916</v>
      </c>
      <c r="D10" s="375"/>
      <c r="E10" s="377"/>
      <c r="F10" s="376"/>
      <c r="G10" s="376"/>
      <c r="H10" s="376"/>
      <c r="I10" s="376">
        <f>I142</f>
        <v>0</v>
      </c>
    </row>
    <row r="11" spans="1:10" ht="21.9" customHeight="1" x14ac:dyDescent="0.25">
      <c r="A11" s="372">
        <f>A10+1</f>
        <v>3</v>
      </c>
      <c r="B11" s="373"/>
      <c r="C11" s="375" t="s">
        <v>1917</v>
      </c>
      <c r="D11" s="375"/>
      <c r="E11" s="377"/>
      <c r="F11" s="376"/>
      <c r="G11" s="366"/>
      <c r="H11" s="376"/>
      <c r="I11" s="376">
        <f>G152</f>
        <v>0</v>
      </c>
    </row>
    <row r="12" spans="1:10" ht="21.9" customHeight="1" x14ac:dyDescent="0.25">
      <c r="A12" s="372">
        <f>A11+1</f>
        <v>4</v>
      </c>
      <c r="B12" s="373"/>
      <c r="C12" s="375" t="s">
        <v>1918</v>
      </c>
      <c r="D12" s="375"/>
      <c r="E12" s="377"/>
      <c r="F12" s="376"/>
      <c r="G12" s="366"/>
      <c r="H12" s="376"/>
      <c r="I12" s="376">
        <f>G161</f>
        <v>0</v>
      </c>
    </row>
    <row r="13" spans="1:10" ht="21.9" customHeight="1" x14ac:dyDescent="0.25">
      <c r="A13" s="372">
        <f>A12+1</f>
        <v>5</v>
      </c>
      <c r="B13" s="373"/>
      <c r="C13" s="375" t="s">
        <v>1919</v>
      </c>
      <c r="D13" s="375"/>
      <c r="E13" s="377"/>
      <c r="F13" s="376"/>
      <c r="G13" s="366"/>
      <c r="H13" s="376"/>
      <c r="I13" s="376">
        <f>G168</f>
        <v>0</v>
      </c>
    </row>
    <row r="14" spans="1:10" ht="21.9" customHeight="1" x14ac:dyDescent="0.25">
      <c r="A14" s="372">
        <f>A13+1</f>
        <v>6</v>
      </c>
      <c r="B14" s="378"/>
      <c r="C14" s="379" t="s">
        <v>1920</v>
      </c>
      <c r="D14" s="379"/>
      <c r="E14" s="380"/>
      <c r="F14" s="381"/>
      <c r="G14" s="381"/>
      <c r="H14" s="381"/>
      <c r="I14" s="381">
        <f>SUM(I9:I13)</f>
        <v>0</v>
      </c>
    </row>
    <row r="15" spans="1:10" ht="21.9" customHeight="1" x14ac:dyDescent="0.25">
      <c r="A15" s="372"/>
      <c r="B15" s="373"/>
      <c r="C15" s="375"/>
      <c r="D15" s="375"/>
      <c r="E15" s="382"/>
      <c r="F15" s="376"/>
      <c r="G15" s="376"/>
      <c r="H15" s="376"/>
      <c r="I15" s="376"/>
    </row>
    <row r="16" spans="1:10" ht="21.9" customHeight="1" x14ac:dyDescent="0.25">
      <c r="A16" s="372"/>
      <c r="B16" s="373"/>
      <c r="C16" s="375"/>
      <c r="D16" s="375"/>
      <c r="E16" s="370"/>
      <c r="F16" s="376"/>
      <c r="G16" s="376"/>
      <c r="H16" s="376"/>
      <c r="I16" s="376"/>
    </row>
    <row r="17" spans="1:9" ht="21.9" customHeight="1" x14ac:dyDescent="0.25">
      <c r="A17" s="372"/>
      <c r="B17" s="373"/>
      <c r="C17" s="375"/>
      <c r="D17" s="375"/>
      <c r="E17" s="370"/>
      <c r="F17" s="383"/>
      <c r="G17" s="384"/>
      <c r="H17" s="384"/>
      <c r="I17" s="384"/>
    </row>
    <row r="18" spans="1:9" ht="21.9" customHeight="1" x14ac:dyDescent="0.25">
      <c r="A18" s="372"/>
      <c r="B18" s="373"/>
      <c r="C18" s="375"/>
      <c r="D18" s="375"/>
      <c r="E18" s="370"/>
      <c r="F18" s="383"/>
      <c r="G18" s="384"/>
      <c r="H18" s="384"/>
      <c r="I18" s="384"/>
    </row>
    <row r="19" spans="1:9" ht="21.9" customHeight="1" x14ac:dyDescent="0.25">
      <c r="A19" s="372"/>
      <c r="B19" s="373"/>
      <c r="C19" s="375"/>
      <c r="D19" s="375"/>
      <c r="E19" s="370"/>
      <c r="F19" s="383"/>
      <c r="G19" s="384"/>
      <c r="H19" s="384"/>
      <c r="I19" s="384"/>
    </row>
    <row r="20" spans="1:9" ht="21.9" customHeight="1" x14ac:dyDescent="0.25">
      <c r="A20" s="372"/>
      <c r="B20" s="373"/>
      <c r="C20" s="375"/>
      <c r="D20" s="375"/>
      <c r="E20" s="370"/>
      <c r="F20" s="383"/>
      <c r="G20" s="384"/>
      <c r="H20" s="384"/>
      <c r="I20" s="384"/>
    </row>
    <row r="21" spans="1:9" ht="21.9" customHeight="1" x14ac:dyDescent="0.25">
      <c r="A21" s="372"/>
      <c r="B21" s="373"/>
      <c r="C21" s="375"/>
      <c r="D21" s="375"/>
      <c r="E21" s="370"/>
      <c r="F21" s="383"/>
      <c r="G21" s="384"/>
      <c r="H21" s="384"/>
      <c r="I21" s="384"/>
    </row>
    <row r="22" spans="1:9" ht="21.9" customHeight="1" x14ac:dyDescent="0.25">
      <c r="A22" s="372"/>
      <c r="B22" s="373"/>
      <c r="C22" s="375"/>
      <c r="D22" s="375"/>
      <c r="E22" s="370"/>
      <c r="F22" s="383"/>
      <c r="G22" s="384"/>
      <c r="H22" s="384"/>
      <c r="I22" s="384"/>
    </row>
    <row r="23" spans="1:9" ht="21.9" customHeight="1" x14ac:dyDescent="0.25">
      <c r="A23" s="372"/>
      <c r="B23" s="373"/>
      <c r="C23" s="375"/>
      <c r="D23" s="375"/>
      <c r="E23" s="370"/>
      <c r="F23" s="383"/>
      <c r="G23" s="384"/>
      <c r="H23" s="384"/>
      <c r="I23" s="384"/>
    </row>
    <row r="24" spans="1:9" ht="21.9" customHeight="1" x14ac:dyDescent="0.25">
      <c r="A24" s="372"/>
      <c r="B24" s="373"/>
      <c r="C24" s="375"/>
      <c r="D24" s="375"/>
      <c r="E24" s="370"/>
      <c r="F24" s="383"/>
      <c r="G24" s="384"/>
      <c r="H24" s="384"/>
      <c r="I24" s="384"/>
    </row>
    <row r="25" spans="1:9" ht="21.9" customHeight="1" x14ac:dyDescent="0.25">
      <c r="A25" s="372"/>
      <c r="B25" s="373"/>
      <c r="C25" s="375"/>
      <c r="D25" s="375"/>
      <c r="E25" s="370"/>
      <c r="F25" s="383"/>
      <c r="G25" s="384"/>
      <c r="H25" s="384"/>
      <c r="I25" s="384"/>
    </row>
    <row r="26" spans="1:9" ht="21.9" customHeight="1" x14ac:dyDescent="0.25">
      <c r="A26" s="372"/>
      <c r="B26" s="373"/>
      <c r="C26" s="375"/>
      <c r="D26" s="375"/>
      <c r="E26" s="370"/>
      <c r="F26" s="383"/>
      <c r="G26" s="384"/>
      <c r="H26" s="384"/>
      <c r="I26" s="384"/>
    </row>
    <row r="27" spans="1:9" ht="21.9" customHeight="1" x14ac:dyDescent="0.25">
      <c r="A27" s="372"/>
      <c r="B27" s="373"/>
      <c r="C27" s="375"/>
      <c r="D27" s="375"/>
      <c r="E27" s="370"/>
      <c r="F27" s="383"/>
      <c r="G27" s="384"/>
      <c r="H27" s="384"/>
      <c r="I27" s="384"/>
    </row>
    <row r="28" spans="1:9" ht="21.9" customHeight="1" x14ac:dyDescent="0.25">
      <c r="A28" s="372"/>
      <c r="B28" s="373"/>
      <c r="C28" s="375"/>
      <c r="D28" s="375"/>
      <c r="E28" s="370"/>
      <c r="F28" s="383"/>
      <c r="G28" s="384"/>
      <c r="H28" s="384"/>
      <c r="I28" s="384"/>
    </row>
    <row r="29" spans="1:9" ht="21.9" customHeight="1" x14ac:dyDescent="0.25">
      <c r="A29" s="372"/>
      <c r="B29" s="373"/>
      <c r="C29" s="375"/>
      <c r="D29" s="375"/>
      <c r="E29" s="370"/>
      <c r="F29" s="383"/>
      <c r="G29" s="384"/>
      <c r="H29" s="384"/>
      <c r="I29" s="384"/>
    </row>
    <row r="30" spans="1:9" ht="21.9" customHeight="1" x14ac:dyDescent="0.25">
      <c r="A30" s="372"/>
      <c r="B30" s="373"/>
      <c r="C30" s="375"/>
      <c r="D30" s="375"/>
      <c r="E30" s="370"/>
      <c r="F30" s="383"/>
      <c r="G30" s="384"/>
      <c r="H30" s="384"/>
      <c r="I30" s="384"/>
    </row>
    <row r="31" spans="1:9" ht="21.9" customHeight="1" x14ac:dyDescent="0.25">
      <c r="A31" s="372"/>
      <c r="B31" s="373"/>
      <c r="C31" s="375"/>
      <c r="D31" s="375"/>
      <c r="E31" s="370"/>
      <c r="F31" s="383"/>
      <c r="G31" s="384"/>
      <c r="H31" s="384"/>
      <c r="I31" s="384"/>
    </row>
    <row r="32" spans="1:9" ht="21.9" customHeight="1" x14ac:dyDescent="0.25">
      <c r="A32" s="372"/>
      <c r="B32" s="373"/>
      <c r="C32" s="375"/>
      <c r="D32" s="375"/>
      <c r="E32" s="370"/>
      <c r="F32" s="383"/>
      <c r="G32" s="384"/>
      <c r="H32" s="384"/>
      <c r="I32" s="384"/>
    </row>
    <row r="33" spans="1:16" ht="21.9" customHeight="1" x14ac:dyDescent="0.25">
      <c r="A33" s="372"/>
      <c r="B33" s="373"/>
      <c r="C33" s="375"/>
      <c r="D33" s="375"/>
      <c r="E33" s="370"/>
      <c r="F33" s="383"/>
      <c r="G33" s="384"/>
      <c r="H33" s="384"/>
      <c r="I33" s="384"/>
    </row>
    <row r="34" spans="1:16" ht="21.9" customHeight="1" x14ac:dyDescent="0.25">
      <c r="A34" s="372"/>
      <c r="B34" s="373"/>
      <c r="C34" s="375"/>
      <c r="D34" s="375"/>
      <c r="E34" s="370"/>
      <c r="F34" s="383"/>
      <c r="G34" s="384"/>
      <c r="H34" s="384"/>
      <c r="I34" s="384"/>
    </row>
    <row r="35" spans="1:16" ht="21.9" customHeight="1" x14ac:dyDescent="0.25">
      <c r="A35" s="372"/>
      <c r="B35" s="373"/>
      <c r="C35" s="375"/>
      <c r="D35" s="375"/>
      <c r="E35" s="370"/>
      <c r="F35" s="383"/>
      <c r="G35" s="384"/>
      <c r="H35" s="384"/>
      <c r="I35" s="384"/>
    </row>
    <row r="36" spans="1:16" ht="21.9" customHeight="1" x14ac:dyDescent="0.25">
      <c r="A36" s="372"/>
      <c r="B36" s="373"/>
      <c r="C36" s="375"/>
      <c r="D36" s="375"/>
      <c r="E36" s="370"/>
      <c r="F36" s="383"/>
      <c r="G36" s="384"/>
      <c r="H36" s="384"/>
      <c r="I36" s="384"/>
    </row>
    <row r="37" spans="1:16" ht="21.9" customHeight="1" x14ac:dyDescent="0.25">
      <c r="A37" s="372"/>
      <c r="B37" s="373"/>
      <c r="C37" s="375"/>
      <c r="D37" s="375"/>
      <c r="E37" s="370"/>
      <c r="F37" s="383"/>
      <c r="G37" s="384"/>
      <c r="H37" s="384"/>
      <c r="I37" s="384"/>
    </row>
    <row r="38" spans="1:16" ht="21.9" customHeight="1" x14ac:dyDescent="0.25">
      <c r="A38" s="372"/>
      <c r="B38" s="373"/>
      <c r="C38" s="375"/>
      <c r="D38" s="375"/>
      <c r="E38" s="370"/>
      <c r="F38" s="383"/>
      <c r="G38" s="384"/>
      <c r="H38" s="384"/>
      <c r="I38" s="384"/>
    </row>
    <row r="39" spans="1:16" ht="21.9" customHeight="1" x14ac:dyDescent="0.25">
      <c r="A39" s="372"/>
      <c r="B39" s="373"/>
      <c r="C39" s="385" t="s">
        <v>1921</v>
      </c>
      <c r="D39" s="375"/>
      <c r="E39" s="370"/>
      <c r="F39" s="383"/>
      <c r="G39" s="384"/>
      <c r="H39" s="384"/>
      <c r="I39" s="384"/>
    </row>
    <row r="40" spans="1:16" ht="23.4" customHeight="1" x14ac:dyDescent="0.25">
      <c r="A40" s="372">
        <v>1</v>
      </c>
      <c r="B40" s="386" t="s">
        <v>1922</v>
      </c>
      <c r="C40" s="375" t="s">
        <v>1923</v>
      </c>
      <c r="D40" s="375" t="s">
        <v>150</v>
      </c>
      <c r="E40" s="370">
        <v>42</v>
      </c>
      <c r="F40" s="387"/>
      <c r="G40" s="376">
        <f>E40*F40</f>
        <v>0</v>
      </c>
      <c r="H40" s="387"/>
      <c r="I40" s="376">
        <f>E40*H40</f>
        <v>0</v>
      </c>
      <c r="J40" s="388" t="s">
        <v>1924</v>
      </c>
      <c r="K40" s="389"/>
      <c r="L40" s="375"/>
      <c r="N40" s="390"/>
      <c r="O40" s="376"/>
      <c r="P40" s="383"/>
    </row>
    <row r="41" spans="1:16" s="395" customFormat="1" ht="14.1" customHeight="1" x14ac:dyDescent="0.25">
      <c r="A41" s="391"/>
      <c r="B41" s="392"/>
      <c r="C41" s="393" t="s">
        <v>1925</v>
      </c>
      <c r="D41" s="394"/>
      <c r="F41" s="396"/>
      <c r="G41" s="396"/>
      <c r="H41" s="396"/>
      <c r="I41" s="396"/>
      <c r="J41" s="397"/>
    </row>
    <row r="42" spans="1:16" s="395" customFormat="1" ht="14.1" customHeight="1" x14ac:dyDescent="0.25">
      <c r="A42" s="391"/>
      <c r="B42" s="392"/>
      <c r="C42" s="398">
        <f>E40</f>
        <v>42</v>
      </c>
      <c r="D42" s="394"/>
      <c r="F42" s="396"/>
      <c r="G42" s="396"/>
      <c r="H42" s="396"/>
      <c r="I42" s="396"/>
      <c r="J42" s="399"/>
    </row>
    <row r="43" spans="1:16" ht="23.4" customHeight="1" x14ac:dyDescent="0.25">
      <c r="A43" s="372">
        <f>A40+1</f>
        <v>2</v>
      </c>
      <c r="B43" s="386" t="s">
        <v>1926</v>
      </c>
      <c r="C43" s="375" t="s">
        <v>1927</v>
      </c>
      <c r="D43" s="375" t="s">
        <v>150</v>
      </c>
      <c r="E43" s="370">
        <v>137</v>
      </c>
      <c r="F43" s="387"/>
      <c r="G43" s="376">
        <f>E43*F43</f>
        <v>0</v>
      </c>
      <c r="H43" s="387"/>
      <c r="I43" s="376">
        <f>E43*H43</f>
        <v>0</v>
      </c>
      <c r="J43" s="388" t="s">
        <v>1924</v>
      </c>
      <c r="K43" s="389"/>
    </row>
    <row r="44" spans="1:16" s="395" customFormat="1" ht="14.1" customHeight="1" x14ac:dyDescent="0.25">
      <c r="A44" s="391"/>
      <c r="B44" s="392"/>
      <c r="C44" s="393" t="s">
        <v>1925</v>
      </c>
      <c r="D44" s="394"/>
      <c r="F44" s="396"/>
      <c r="G44" s="396"/>
      <c r="H44" s="396"/>
      <c r="I44" s="396"/>
      <c r="J44" s="397"/>
    </row>
    <row r="45" spans="1:16" s="395" customFormat="1" ht="14.1" customHeight="1" x14ac:dyDescent="0.25">
      <c r="A45" s="391"/>
      <c r="B45" s="392"/>
      <c r="C45" s="398">
        <f>E43</f>
        <v>137</v>
      </c>
      <c r="D45" s="394"/>
      <c r="F45" s="396"/>
      <c r="G45" s="396"/>
      <c r="H45" s="396"/>
      <c r="I45" s="396"/>
      <c r="J45" s="399"/>
    </row>
    <row r="46" spans="1:16" ht="23.4" customHeight="1" x14ac:dyDescent="0.25">
      <c r="A46" s="372">
        <f>A43+1</f>
        <v>3</v>
      </c>
      <c r="B46" s="386" t="s">
        <v>1928</v>
      </c>
      <c r="C46" s="375" t="s">
        <v>1929</v>
      </c>
      <c r="D46" s="375" t="s">
        <v>150</v>
      </c>
      <c r="E46" s="370">
        <v>95</v>
      </c>
      <c r="F46" s="387"/>
      <c r="G46" s="376">
        <f>E46*F46</f>
        <v>0</v>
      </c>
      <c r="H46" s="387"/>
      <c r="I46" s="376">
        <f>E46*H46</f>
        <v>0</v>
      </c>
      <c r="J46" s="388" t="s">
        <v>1924</v>
      </c>
      <c r="K46" s="389"/>
    </row>
    <row r="47" spans="1:16" s="395" customFormat="1" ht="14.1" customHeight="1" x14ac:dyDescent="0.25">
      <c r="A47" s="391"/>
      <c r="B47" s="392"/>
      <c r="C47" s="393" t="s">
        <v>1925</v>
      </c>
      <c r="D47" s="394"/>
      <c r="F47" s="396"/>
      <c r="G47" s="396"/>
      <c r="H47" s="396"/>
      <c r="I47" s="396"/>
      <c r="J47" s="397"/>
    </row>
    <row r="48" spans="1:16" s="395" customFormat="1" ht="14.1" customHeight="1" x14ac:dyDescent="0.25">
      <c r="A48" s="391"/>
      <c r="B48" s="392"/>
      <c r="C48" s="398">
        <f>E46</f>
        <v>95</v>
      </c>
      <c r="D48" s="394"/>
      <c r="F48" s="396"/>
      <c r="G48" s="396"/>
      <c r="H48" s="396"/>
      <c r="I48" s="396"/>
      <c r="J48" s="399"/>
    </row>
    <row r="49" spans="1:11" ht="23.4" customHeight="1" x14ac:dyDescent="0.25">
      <c r="A49" s="372">
        <f>A46+1</f>
        <v>4</v>
      </c>
      <c r="B49" s="386" t="s">
        <v>1930</v>
      </c>
      <c r="C49" s="375" t="s">
        <v>1931</v>
      </c>
      <c r="D49" s="375" t="s">
        <v>150</v>
      </c>
      <c r="E49" s="370">
        <v>124</v>
      </c>
      <c r="F49" s="387"/>
      <c r="G49" s="376">
        <f>E49*F49</f>
        <v>0</v>
      </c>
      <c r="H49" s="387"/>
      <c r="I49" s="376">
        <f>E49*H49</f>
        <v>0</v>
      </c>
      <c r="J49" s="388" t="s">
        <v>1924</v>
      </c>
      <c r="K49" s="389"/>
    </row>
    <row r="50" spans="1:11" s="395" customFormat="1" ht="14.1" customHeight="1" x14ac:dyDescent="0.25">
      <c r="A50" s="391"/>
      <c r="B50" s="392"/>
      <c r="C50" s="393" t="s">
        <v>1925</v>
      </c>
      <c r="D50" s="394"/>
      <c r="F50" s="396"/>
      <c r="G50" s="396"/>
      <c r="H50" s="396"/>
      <c r="I50" s="396"/>
      <c r="J50" s="397"/>
    </row>
    <row r="51" spans="1:11" s="395" customFormat="1" ht="14.1" customHeight="1" x14ac:dyDescent="0.25">
      <c r="A51" s="391"/>
      <c r="B51" s="392"/>
      <c r="C51" s="398">
        <f>E49</f>
        <v>124</v>
      </c>
      <c r="D51" s="394"/>
      <c r="F51" s="396"/>
      <c r="G51" s="396"/>
      <c r="H51" s="396"/>
      <c r="I51" s="396"/>
      <c r="J51" s="399"/>
    </row>
    <row r="52" spans="1:11" ht="23.4" customHeight="1" x14ac:dyDescent="0.25">
      <c r="A52" s="372">
        <f>A49+1</f>
        <v>5</v>
      </c>
      <c r="B52" s="388" t="s">
        <v>1932</v>
      </c>
      <c r="C52" s="375" t="s">
        <v>1933</v>
      </c>
      <c r="D52" s="375" t="s">
        <v>150</v>
      </c>
      <c r="E52" s="370">
        <v>136</v>
      </c>
      <c r="F52" s="387"/>
      <c r="G52" s="376">
        <f>E52*F52</f>
        <v>0</v>
      </c>
      <c r="H52" s="387"/>
      <c r="I52" s="376">
        <f>E52*H52</f>
        <v>0</v>
      </c>
      <c r="J52" s="388" t="s">
        <v>1932</v>
      </c>
      <c r="K52" s="389"/>
    </row>
    <row r="53" spans="1:11" s="395" customFormat="1" ht="14.1" customHeight="1" x14ac:dyDescent="0.25">
      <c r="A53" s="391"/>
      <c r="B53" s="392"/>
      <c r="C53" s="393" t="s">
        <v>1925</v>
      </c>
      <c r="D53" s="394"/>
      <c r="F53" s="396"/>
      <c r="G53" s="396"/>
      <c r="H53" s="396"/>
      <c r="I53" s="396"/>
      <c r="J53" s="397"/>
    </row>
    <row r="54" spans="1:11" s="395" customFormat="1" ht="14.1" customHeight="1" x14ac:dyDescent="0.25">
      <c r="A54" s="391"/>
      <c r="B54" s="392"/>
      <c r="C54" s="398">
        <f>E52</f>
        <v>136</v>
      </c>
      <c r="D54" s="394"/>
      <c r="F54" s="396"/>
      <c r="G54" s="396"/>
      <c r="H54" s="396"/>
      <c r="I54" s="396"/>
      <c r="J54" s="399"/>
    </row>
    <row r="55" spans="1:11" ht="23.4" customHeight="1" x14ac:dyDescent="0.25">
      <c r="A55" s="372">
        <f>A52+1</f>
        <v>6</v>
      </c>
      <c r="B55" s="386" t="s">
        <v>1934</v>
      </c>
      <c r="C55" s="375" t="s">
        <v>1935</v>
      </c>
      <c r="D55" s="375" t="s">
        <v>1936</v>
      </c>
      <c r="E55" s="370">
        <v>3</v>
      </c>
      <c r="F55" s="376"/>
      <c r="G55" s="376"/>
      <c r="H55" s="387"/>
      <c r="I55" s="376">
        <f>E55*H55</f>
        <v>0</v>
      </c>
      <c r="J55" s="388" t="s">
        <v>1924</v>
      </c>
    </row>
    <row r="56" spans="1:11" s="395" customFormat="1" ht="14.1" customHeight="1" x14ac:dyDescent="0.25">
      <c r="A56" s="391"/>
      <c r="B56" s="392"/>
      <c r="C56" s="393" t="s">
        <v>1925</v>
      </c>
      <c r="D56" s="394"/>
      <c r="F56" s="396"/>
      <c r="G56" s="396"/>
      <c r="H56" s="396"/>
      <c r="I56" s="396"/>
      <c r="J56" s="397"/>
    </row>
    <row r="57" spans="1:11" s="395" customFormat="1" ht="14.1" customHeight="1" x14ac:dyDescent="0.25">
      <c r="A57" s="391"/>
      <c r="B57" s="392"/>
      <c r="C57" s="398">
        <f>E55</f>
        <v>3</v>
      </c>
      <c r="D57" s="394"/>
      <c r="F57" s="396"/>
      <c r="G57" s="396"/>
      <c r="H57" s="396"/>
      <c r="I57" s="396"/>
      <c r="J57" s="399"/>
    </row>
    <row r="58" spans="1:11" ht="23.4" customHeight="1" x14ac:dyDescent="0.25">
      <c r="A58" s="372">
        <f>A55+1</f>
        <v>7</v>
      </c>
      <c r="B58" s="386" t="s">
        <v>1937</v>
      </c>
      <c r="C58" s="375" t="s">
        <v>1938</v>
      </c>
      <c r="D58" s="375" t="s">
        <v>150</v>
      </c>
      <c r="E58" s="370">
        <v>75</v>
      </c>
      <c r="F58" s="387"/>
      <c r="G58" s="376">
        <f>E58*F58</f>
        <v>0</v>
      </c>
      <c r="H58" s="387"/>
      <c r="I58" s="376">
        <f>E58*H58</f>
        <v>0</v>
      </c>
      <c r="J58" s="388" t="s">
        <v>1924</v>
      </c>
      <c r="K58" s="389"/>
    </row>
    <row r="59" spans="1:11" s="395" customFormat="1" ht="14.1" customHeight="1" x14ac:dyDescent="0.25">
      <c r="A59" s="391"/>
      <c r="B59" s="392"/>
      <c r="C59" s="393" t="s">
        <v>1925</v>
      </c>
      <c r="D59" s="394"/>
      <c r="F59" s="396"/>
      <c r="G59" s="396"/>
      <c r="H59" s="396"/>
      <c r="I59" s="396"/>
      <c r="J59" s="397"/>
    </row>
    <row r="60" spans="1:11" s="395" customFormat="1" ht="14.1" customHeight="1" x14ac:dyDescent="0.25">
      <c r="A60" s="391"/>
      <c r="B60" s="392"/>
      <c r="C60" s="398">
        <f>E58</f>
        <v>75</v>
      </c>
      <c r="D60" s="394"/>
      <c r="F60" s="396"/>
      <c r="G60" s="396"/>
      <c r="H60" s="396"/>
      <c r="I60" s="396"/>
      <c r="J60" s="399"/>
    </row>
    <row r="61" spans="1:11" ht="23.4" customHeight="1" x14ac:dyDescent="0.25">
      <c r="A61" s="372">
        <f>A58+1</f>
        <v>8</v>
      </c>
      <c r="B61" s="386" t="s">
        <v>1939</v>
      </c>
      <c r="C61" s="375" t="s">
        <v>1940</v>
      </c>
      <c r="D61" s="375" t="s">
        <v>1936</v>
      </c>
      <c r="E61" s="370">
        <v>15</v>
      </c>
      <c r="F61" s="387"/>
      <c r="G61" s="376">
        <f>E61*F61</f>
        <v>0</v>
      </c>
      <c r="H61" s="387"/>
      <c r="I61" s="376">
        <f>E61*H61</f>
        <v>0</v>
      </c>
      <c r="J61" s="388" t="s">
        <v>1924</v>
      </c>
      <c r="K61" s="389"/>
    </row>
    <row r="62" spans="1:11" s="395" customFormat="1" ht="14.1" customHeight="1" x14ac:dyDescent="0.25">
      <c r="A62" s="391"/>
      <c r="B62" s="392"/>
      <c r="C62" s="393" t="s">
        <v>1925</v>
      </c>
      <c r="D62" s="394"/>
      <c r="F62" s="396"/>
      <c r="G62" s="396"/>
      <c r="H62" s="396"/>
      <c r="I62" s="396"/>
      <c r="J62" s="397"/>
    </row>
    <row r="63" spans="1:11" s="395" customFormat="1" ht="14.1" customHeight="1" x14ac:dyDescent="0.25">
      <c r="A63" s="391"/>
      <c r="B63" s="392"/>
      <c r="C63" s="398">
        <f>E61</f>
        <v>15</v>
      </c>
      <c r="D63" s="394"/>
      <c r="F63" s="396"/>
      <c r="G63" s="396"/>
      <c r="H63" s="396"/>
      <c r="I63" s="396"/>
      <c r="J63" s="399"/>
    </row>
    <row r="64" spans="1:11" ht="23.4" customHeight="1" x14ac:dyDescent="0.25">
      <c r="A64" s="372">
        <f>A61+1</f>
        <v>9</v>
      </c>
      <c r="B64" s="386" t="s">
        <v>1941</v>
      </c>
      <c r="C64" s="375" t="s">
        <v>1942</v>
      </c>
      <c r="D64" s="375" t="s">
        <v>1936</v>
      </c>
      <c r="E64" s="370">
        <v>13</v>
      </c>
      <c r="F64" s="376"/>
      <c r="G64" s="376"/>
      <c r="H64" s="387"/>
      <c r="I64" s="376">
        <f>E64*H64</f>
        <v>0</v>
      </c>
      <c r="J64" s="388" t="s">
        <v>1924</v>
      </c>
    </row>
    <row r="65" spans="1:10" s="395" customFormat="1" ht="14.1" customHeight="1" x14ac:dyDescent="0.25">
      <c r="A65" s="391"/>
      <c r="B65" s="392"/>
      <c r="C65" s="393" t="s">
        <v>1925</v>
      </c>
      <c r="D65" s="394"/>
      <c r="F65" s="396"/>
      <c r="G65" s="396"/>
      <c r="H65" s="396"/>
      <c r="I65" s="396"/>
      <c r="J65" s="397"/>
    </row>
    <row r="66" spans="1:10" s="395" customFormat="1" ht="14.1" customHeight="1" x14ac:dyDescent="0.25">
      <c r="A66" s="391"/>
      <c r="B66" s="392"/>
      <c r="C66" s="398">
        <f>E64</f>
        <v>13</v>
      </c>
      <c r="D66" s="394"/>
      <c r="F66" s="396"/>
      <c r="G66" s="396"/>
      <c r="H66" s="396"/>
      <c r="I66" s="396"/>
      <c r="J66" s="399"/>
    </row>
    <row r="67" spans="1:10" ht="23.4" customHeight="1" x14ac:dyDescent="0.25">
      <c r="A67" s="372">
        <f>A64+1</f>
        <v>10</v>
      </c>
      <c r="B67" s="386" t="s">
        <v>1943</v>
      </c>
      <c r="C67" s="375" t="s">
        <v>1944</v>
      </c>
      <c r="D67" s="375" t="s">
        <v>1936</v>
      </c>
      <c r="E67" s="370">
        <v>4</v>
      </c>
      <c r="F67" s="376"/>
      <c r="G67" s="376"/>
      <c r="H67" s="387"/>
      <c r="I67" s="376">
        <f>E67*H67</f>
        <v>0</v>
      </c>
      <c r="J67" s="388" t="s">
        <v>1924</v>
      </c>
    </row>
    <row r="68" spans="1:10" s="395" customFormat="1" ht="14.1" customHeight="1" x14ac:dyDescent="0.25">
      <c r="A68" s="391"/>
      <c r="B68" s="392"/>
      <c r="C68" s="393" t="s">
        <v>1925</v>
      </c>
      <c r="D68" s="394"/>
      <c r="F68" s="396"/>
      <c r="G68" s="396"/>
      <c r="H68" s="396"/>
      <c r="I68" s="396"/>
      <c r="J68" s="397"/>
    </row>
    <row r="69" spans="1:10" s="395" customFormat="1" ht="14.1" customHeight="1" x14ac:dyDescent="0.25">
      <c r="A69" s="391"/>
      <c r="B69" s="392"/>
      <c r="C69" s="398">
        <f>E67</f>
        <v>4</v>
      </c>
      <c r="D69" s="394"/>
      <c r="F69" s="396"/>
      <c r="G69" s="396"/>
      <c r="H69" s="396"/>
      <c r="I69" s="396"/>
      <c r="J69" s="399"/>
    </row>
    <row r="70" spans="1:10" ht="25.5" customHeight="1" x14ac:dyDescent="0.25">
      <c r="A70" s="372">
        <f>A67+1</f>
        <v>11</v>
      </c>
      <c r="B70" s="386" t="s">
        <v>1945</v>
      </c>
      <c r="C70" s="375" t="s">
        <v>1946</v>
      </c>
      <c r="D70" s="375" t="s">
        <v>1936</v>
      </c>
      <c r="E70" s="370">
        <v>14</v>
      </c>
      <c r="F70" s="376"/>
      <c r="G70" s="376"/>
      <c r="H70" s="387"/>
      <c r="I70" s="376">
        <f>E70*H70</f>
        <v>0</v>
      </c>
      <c r="J70" s="388" t="s">
        <v>1924</v>
      </c>
    </row>
    <row r="71" spans="1:10" s="395" customFormat="1" ht="14.1" customHeight="1" x14ac:dyDescent="0.25">
      <c r="A71" s="391"/>
      <c r="B71" s="392"/>
      <c r="C71" s="393" t="s">
        <v>1925</v>
      </c>
      <c r="D71" s="394"/>
      <c r="F71" s="396"/>
      <c r="G71" s="396"/>
      <c r="H71" s="396"/>
      <c r="I71" s="396"/>
      <c r="J71" s="397"/>
    </row>
    <row r="72" spans="1:10" s="395" customFormat="1" ht="14.1" customHeight="1" x14ac:dyDescent="0.25">
      <c r="A72" s="391"/>
      <c r="B72" s="392"/>
      <c r="C72" s="398">
        <f>E70</f>
        <v>14</v>
      </c>
      <c r="D72" s="394"/>
      <c r="F72" s="396"/>
      <c r="G72" s="396"/>
      <c r="H72" s="396"/>
      <c r="I72" s="396"/>
      <c r="J72" s="399"/>
    </row>
    <row r="73" spans="1:10" ht="23.4" customHeight="1" x14ac:dyDescent="0.25">
      <c r="A73" s="372">
        <f>A70+1</f>
        <v>12</v>
      </c>
      <c r="B73" s="386" t="s">
        <v>1947</v>
      </c>
      <c r="C73" s="375" t="s">
        <v>1948</v>
      </c>
      <c r="D73" s="375" t="s">
        <v>1936</v>
      </c>
      <c r="E73" s="370">
        <v>18</v>
      </c>
      <c r="F73" s="387"/>
      <c r="G73" s="376">
        <f>E73*F73</f>
        <v>0</v>
      </c>
      <c r="H73" s="387"/>
      <c r="I73" s="376">
        <f>E73*H73</f>
        <v>0</v>
      </c>
      <c r="J73" s="388" t="s">
        <v>1924</v>
      </c>
    </row>
    <row r="74" spans="1:10" s="395" customFormat="1" ht="14.1" customHeight="1" x14ac:dyDescent="0.25">
      <c r="A74" s="391"/>
      <c r="B74" s="392"/>
      <c r="C74" s="393" t="s">
        <v>1949</v>
      </c>
      <c r="D74" s="394"/>
      <c r="F74" s="396"/>
      <c r="G74" s="396"/>
      <c r="H74" s="396"/>
      <c r="I74" s="396"/>
      <c r="J74" s="397"/>
    </row>
    <row r="75" spans="1:10" s="395" customFormat="1" ht="14.1" customHeight="1" x14ac:dyDescent="0.25">
      <c r="A75" s="391"/>
      <c r="B75" s="392"/>
      <c r="C75" s="398">
        <f>E73</f>
        <v>18</v>
      </c>
      <c r="D75" s="394"/>
      <c r="F75" s="396"/>
      <c r="G75" s="396"/>
      <c r="H75" s="396"/>
      <c r="I75" s="396"/>
      <c r="J75" s="399"/>
    </row>
    <row r="76" spans="1:10" s="400" customFormat="1" ht="23.4" customHeight="1" x14ac:dyDescent="0.25">
      <c r="A76" s="372">
        <f>A73+1</f>
        <v>13</v>
      </c>
      <c r="B76" s="386" t="s">
        <v>1950</v>
      </c>
      <c r="C76" s="375" t="s">
        <v>1951</v>
      </c>
      <c r="D76" s="375" t="s">
        <v>1936</v>
      </c>
      <c r="E76" s="370">
        <v>16</v>
      </c>
      <c r="F76" s="387"/>
      <c r="G76" s="376">
        <f>E76*F76</f>
        <v>0</v>
      </c>
      <c r="H76" s="387"/>
      <c r="I76" s="376">
        <f>E76*H76</f>
        <v>0</v>
      </c>
      <c r="J76" s="388" t="s">
        <v>1924</v>
      </c>
    </row>
    <row r="77" spans="1:10" s="395" customFormat="1" ht="14.1" customHeight="1" x14ac:dyDescent="0.25">
      <c r="A77" s="391"/>
      <c r="B77" s="392"/>
      <c r="C77" s="393" t="s">
        <v>1949</v>
      </c>
      <c r="D77" s="394"/>
      <c r="F77" s="396"/>
      <c r="G77" s="396"/>
      <c r="H77" s="396"/>
      <c r="I77" s="396"/>
      <c r="J77" s="397"/>
    </row>
    <row r="78" spans="1:10" s="395" customFormat="1" ht="14.1" customHeight="1" x14ac:dyDescent="0.25">
      <c r="A78" s="391"/>
      <c r="B78" s="392"/>
      <c r="C78" s="398">
        <f>E76</f>
        <v>16</v>
      </c>
      <c r="D78" s="394"/>
      <c r="F78" s="396"/>
      <c r="G78" s="396"/>
      <c r="H78" s="396"/>
      <c r="I78" s="396"/>
      <c r="J78" s="399"/>
    </row>
    <row r="79" spans="1:10" ht="23.4" customHeight="1" x14ac:dyDescent="0.25">
      <c r="A79" s="372">
        <f>A76+1</f>
        <v>14</v>
      </c>
      <c r="B79" s="386" t="s">
        <v>1952</v>
      </c>
      <c r="C79" s="375" t="s">
        <v>1953</v>
      </c>
      <c r="D79" s="375" t="s">
        <v>1936</v>
      </c>
      <c r="E79" s="370">
        <v>1</v>
      </c>
      <c r="F79" s="387"/>
      <c r="G79" s="376">
        <f>E79*F79</f>
        <v>0</v>
      </c>
      <c r="H79" s="387"/>
      <c r="I79" s="376">
        <f>E79*H79</f>
        <v>0</v>
      </c>
      <c r="J79" s="388" t="s">
        <v>1924</v>
      </c>
    </row>
    <row r="80" spans="1:10" s="395" customFormat="1" ht="14.1" customHeight="1" x14ac:dyDescent="0.25">
      <c r="A80" s="391"/>
      <c r="B80" s="392"/>
      <c r="C80" s="393" t="s">
        <v>1949</v>
      </c>
      <c r="D80" s="394"/>
      <c r="F80" s="396"/>
      <c r="G80" s="396"/>
      <c r="H80" s="396"/>
      <c r="I80" s="396"/>
      <c r="J80" s="397"/>
    </row>
    <row r="81" spans="1:10" s="395" customFormat="1" ht="14.1" customHeight="1" x14ac:dyDescent="0.25">
      <c r="A81" s="391"/>
      <c r="B81" s="392"/>
      <c r="C81" s="398">
        <f>E79</f>
        <v>1</v>
      </c>
      <c r="D81" s="394"/>
      <c r="F81" s="396"/>
      <c r="G81" s="396"/>
      <c r="H81" s="396"/>
      <c r="I81" s="396"/>
      <c r="J81" s="399"/>
    </row>
    <row r="82" spans="1:10" ht="23.25" customHeight="1" x14ac:dyDescent="0.25">
      <c r="A82" s="372">
        <f>A79+1</f>
        <v>15</v>
      </c>
      <c r="B82" s="386" t="s">
        <v>1954</v>
      </c>
      <c r="C82" s="375" t="s">
        <v>1955</v>
      </c>
      <c r="D82" s="375" t="s">
        <v>1936</v>
      </c>
      <c r="E82" s="370">
        <v>14</v>
      </c>
      <c r="F82" s="387"/>
      <c r="G82" s="376">
        <f>E82*F82</f>
        <v>0</v>
      </c>
      <c r="H82" s="387"/>
      <c r="I82" s="376">
        <f>E82*H82</f>
        <v>0</v>
      </c>
      <c r="J82" s="388" t="s">
        <v>1924</v>
      </c>
    </row>
    <row r="83" spans="1:10" s="395" customFormat="1" ht="14.1" customHeight="1" x14ac:dyDescent="0.25">
      <c r="A83" s="391"/>
      <c r="B83" s="392"/>
      <c r="C83" s="393" t="s">
        <v>1949</v>
      </c>
      <c r="D83" s="394"/>
      <c r="F83" s="396"/>
      <c r="G83" s="396"/>
      <c r="H83" s="396"/>
      <c r="I83" s="396"/>
      <c r="J83" s="397"/>
    </row>
    <row r="84" spans="1:10" s="395" customFormat="1" ht="14.1" customHeight="1" x14ac:dyDescent="0.25">
      <c r="A84" s="391"/>
      <c r="B84" s="392"/>
      <c r="C84" s="398">
        <f>E82</f>
        <v>14</v>
      </c>
      <c r="D84" s="394"/>
      <c r="F84" s="396"/>
      <c r="G84" s="396"/>
      <c r="H84" s="396"/>
      <c r="I84" s="396"/>
      <c r="J84" s="399"/>
    </row>
    <row r="85" spans="1:10" ht="23.4" customHeight="1" x14ac:dyDescent="0.25">
      <c r="A85" s="372">
        <f>A82+1</f>
        <v>16</v>
      </c>
      <c r="B85" s="386" t="s">
        <v>1956</v>
      </c>
      <c r="C85" s="375" t="s">
        <v>1957</v>
      </c>
      <c r="D85" s="375" t="s">
        <v>1936</v>
      </c>
      <c r="E85" s="370">
        <v>12</v>
      </c>
      <c r="F85" s="387"/>
      <c r="G85" s="376">
        <f>E85*F85</f>
        <v>0</v>
      </c>
      <c r="H85" s="387"/>
      <c r="I85" s="376">
        <f>E85*H85</f>
        <v>0</v>
      </c>
      <c r="J85" s="388" t="s">
        <v>1924</v>
      </c>
    </row>
    <row r="86" spans="1:10" s="395" customFormat="1" ht="14.1" customHeight="1" x14ac:dyDescent="0.25">
      <c r="A86" s="391"/>
      <c r="B86" s="392"/>
      <c r="C86" s="393" t="s">
        <v>1949</v>
      </c>
      <c r="D86" s="394"/>
      <c r="F86" s="396"/>
      <c r="G86" s="396"/>
      <c r="H86" s="396"/>
      <c r="I86" s="396"/>
      <c r="J86" s="397"/>
    </row>
    <row r="87" spans="1:10" s="395" customFormat="1" ht="14.1" customHeight="1" x14ac:dyDescent="0.25">
      <c r="A87" s="391"/>
      <c r="B87" s="392"/>
      <c r="C87" s="398">
        <f>E85</f>
        <v>12</v>
      </c>
      <c r="D87" s="394"/>
      <c r="F87" s="396"/>
      <c r="G87" s="396"/>
      <c r="H87" s="396"/>
      <c r="I87" s="396"/>
      <c r="J87" s="399"/>
    </row>
    <row r="88" spans="1:10" ht="23.4" customHeight="1" x14ac:dyDescent="0.25">
      <c r="A88" s="372">
        <f>A85+1</f>
        <v>17</v>
      </c>
      <c r="B88" s="386" t="s">
        <v>1958</v>
      </c>
      <c r="C88" s="375" t="s">
        <v>1959</v>
      </c>
      <c r="D88" s="375" t="s">
        <v>1936</v>
      </c>
      <c r="E88" s="370">
        <v>27</v>
      </c>
      <c r="F88" s="387"/>
      <c r="G88" s="376">
        <f>E88*F88</f>
        <v>0</v>
      </c>
      <c r="H88" s="387"/>
      <c r="I88" s="376">
        <f>E88*H88</f>
        <v>0</v>
      </c>
      <c r="J88" s="388" t="s">
        <v>1924</v>
      </c>
    </row>
    <row r="89" spans="1:10" s="395" customFormat="1" ht="14.1" customHeight="1" x14ac:dyDescent="0.25">
      <c r="A89" s="391"/>
      <c r="B89" s="392"/>
      <c r="C89" s="393" t="s">
        <v>1949</v>
      </c>
      <c r="D89" s="394"/>
      <c r="F89" s="396"/>
      <c r="G89" s="396"/>
      <c r="H89" s="396"/>
      <c r="I89" s="396"/>
      <c r="J89" s="397"/>
    </row>
    <row r="90" spans="1:10" s="395" customFormat="1" ht="14.1" customHeight="1" x14ac:dyDescent="0.25">
      <c r="A90" s="391"/>
      <c r="B90" s="392"/>
      <c r="C90" s="398">
        <f>E88</f>
        <v>27</v>
      </c>
      <c r="D90" s="394"/>
      <c r="F90" s="396"/>
      <c r="G90" s="396"/>
      <c r="H90" s="396"/>
      <c r="I90" s="396"/>
      <c r="J90" s="399"/>
    </row>
    <row r="91" spans="1:10" ht="23.4" customHeight="1" x14ac:dyDescent="0.25">
      <c r="A91" s="372">
        <f>A88+1</f>
        <v>18</v>
      </c>
      <c r="B91" s="386" t="s">
        <v>1960</v>
      </c>
      <c r="C91" s="375" t="s">
        <v>1961</v>
      </c>
      <c r="D91" s="375" t="s">
        <v>1936</v>
      </c>
      <c r="E91" s="370">
        <v>6</v>
      </c>
      <c r="F91" s="387"/>
      <c r="G91" s="376">
        <f>E91*F91</f>
        <v>0</v>
      </c>
      <c r="H91" s="387"/>
      <c r="I91" s="376">
        <f>E91*H91</f>
        <v>0</v>
      </c>
      <c r="J91" s="388" t="s">
        <v>1924</v>
      </c>
    </row>
    <row r="92" spans="1:10" s="395" customFormat="1" ht="14.1" customHeight="1" x14ac:dyDescent="0.25">
      <c r="A92" s="391"/>
      <c r="B92" s="392"/>
      <c r="C92" s="393" t="s">
        <v>1949</v>
      </c>
      <c r="D92" s="394"/>
      <c r="F92" s="396"/>
      <c r="G92" s="396"/>
      <c r="H92" s="396"/>
      <c r="I92" s="396"/>
      <c r="J92" s="397"/>
    </row>
    <row r="93" spans="1:10" s="395" customFormat="1" ht="14.1" customHeight="1" x14ac:dyDescent="0.25">
      <c r="A93" s="391"/>
      <c r="B93" s="392"/>
      <c r="C93" s="398">
        <f>E91</f>
        <v>6</v>
      </c>
      <c r="D93" s="394"/>
      <c r="F93" s="396"/>
      <c r="G93" s="396"/>
      <c r="H93" s="396"/>
      <c r="I93" s="396"/>
      <c r="J93" s="399"/>
    </row>
    <row r="94" spans="1:10" ht="23.4" customHeight="1" x14ac:dyDescent="0.25">
      <c r="A94" s="372">
        <f>A91+1</f>
        <v>19</v>
      </c>
      <c r="B94" s="386" t="s">
        <v>1962</v>
      </c>
      <c r="C94" s="375" t="s">
        <v>1963</v>
      </c>
      <c r="D94" s="375" t="s">
        <v>150</v>
      </c>
      <c r="E94" s="370">
        <v>92</v>
      </c>
      <c r="F94" s="387"/>
      <c r="G94" s="376">
        <f>E94*F94</f>
        <v>0</v>
      </c>
      <c r="H94" s="387"/>
      <c r="I94" s="376">
        <f>E94*H94</f>
        <v>0</v>
      </c>
      <c r="J94" s="388" t="s">
        <v>1924</v>
      </c>
    </row>
    <row r="95" spans="1:10" s="395" customFormat="1" ht="14.1" customHeight="1" x14ac:dyDescent="0.25">
      <c r="A95" s="391"/>
      <c r="B95" s="392"/>
      <c r="C95" s="393" t="s">
        <v>1949</v>
      </c>
      <c r="D95" s="394"/>
      <c r="F95" s="396"/>
      <c r="G95" s="396"/>
      <c r="H95" s="396"/>
      <c r="I95" s="396"/>
      <c r="J95" s="397"/>
    </row>
    <row r="96" spans="1:10" s="395" customFormat="1" ht="14.1" customHeight="1" x14ac:dyDescent="0.25">
      <c r="A96" s="391"/>
      <c r="B96" s="392"/>
      <c r="C96" s="398">
        <f>E94</f>
        <v>92</v>
      </c>
      <c r="D96" s="394"/>
      <c r="F96" s="396"/>
      <c r="G96" s="396"/>
      <c r="H96" s="396"/>
      <c r="I96" s="396"/>
      <c r="J96" s="399"/>
    </row>
    <row r="97" spans="1:10" s="400" customFormat="1" ht="23.4" customHeight="1" x14ac:dyDescent="0.25">
      <c r="A97" s="372">
        <f>A94+1</f>
        <v>20</v>
      </c>
      <c r="B97" s="386" t="s">
        <v>1964</v>
      </c>
      <c r="C97" s="375" t="s">
        <v>1965</v>
      </c>
      <c r="D97" s="375" t="s">
        <v>150</v>
      </c>
      <c r="E97" s="370">
        <v>49</v>
      </c>
      <c r="F97" s="387"/>
      <c r="G97" s="376">
        <f>E97*F97</f>
        <v>0</v>
      </c>
      <c r="H97" s="387"/>
      <c r="I97" s="376">
        <f>E97*H97</f>
        <v>0</v>
      </c>
      <c r="J97" s="388" t="s">
        <v>1924</v>
      </c>
    </row>
    <row r="98" spans="1:10" s="395" customFormat="1" ht="14.1" customHeight="1" x14ac:dyDescent="0.25">
      <c r="A98" s="391"/>
      <c r="B98" s="392"/>
      <c r="C98" s="393" t="s">
        <v>1949</v>
      </c>
      <c r="D98" s="394"/>
      <c r="F98" s="396"/>
      <c r="G98" s="396"/>
      <c r="H98" s="396"/>
      <c r="I98" s="396"/>
      <c r="J98" s="397"/>
    </row>
    <row r="99" spans="1:10" s="395" customFormat="1" ht="14.1" customHeight="1" x14ac:dyDescent="0.25">
      <c r="A99" s="391"/>
      <c r="B99" s="392"/>
      <c r="C99" s="398">
        <f>E97</f>
        <v>49</v>
      </c>
      <c r="D99" s="394"/>
      <c r="F99" s="396"/>
      <c r="G99" s="396"/>
      <c r="H99" s="396"/>
      <c r="I99" s="396"/>
      <c r="J99" s="399"/>
    </row>
    <row r="100" spans="1:10" ht="23.4" customHeight="1" x14ac:dyDescent="0.25">
      <c r="A100" s="372">
        <f>A97+1</f>
        <v>21</v>
      </c>
      <c r="B100" s="388" t="s">
        <v>1932</v>
      </c>
      <c r="C100" s="375" t="s">
        <v>1966</v>
      </c>
      <c r="D100" s="375" t="s">
        <v>1936</v>
      </c>
      <c r="E100" s="370">
        <v>2</v>
      </c>
      <c r="F100" s="387"/>
      <c r="G100" s="376">
        <f>E100*F100</f>
        <v>0</v>
      </c>
      <c r="H100" s="387"/>
      <c r="I100" s="376">
        <f>E100*H100</f>
        <v>0</v>
      </c>
      <c r="J100" s="388" t="s">
        <v>1932</v>
      </c>
    </row>
    <row r="101" spans="1:10" s="395" customFormat="1" ht="14.1" customHeight="1" x14ac:dyDescent="0.25">
      <c r="A101" s="391"/>
      <c r="B101" s="392"/>
      <c r="C101" s="393" t="s">
        <v>1949</v>
      </c>
      <c r="D101" s="394"/>
      <c r="F101" s="396"/>
      <c r="G101" s="396"/>
      <c r="H101" s="396"/>
      <c r="I101" s="396"/>
      <c r="J101" s="397"/>
    </row>
    <row r="102" spans="1:10" s="395" customFormat="1" ht="14.1" customHeight="1" x14ac:dyDescent="0.25">
      <c r="A102" s="391"/>
      <c r="B102" s="392"/>
      <c r="C102" s="398">
        <f>E100</f>
        <v>2</v>
      </c>
      <c r="D102" s="394"/>
      <c r="F102" s="396"/>
      <c r="G102" s="396"/>
      <c r="H102" s="396"/>
      <c r="I102" s="396"/>
      <c r="J102" s="399"/>
    </row>
    <row r="103" spans="1:10" ht="23.4" customHeight="1" x14ac:dyDescent="0.25">
      <c r="A103" s="372">
        <f>A100+1</f>
        <v>22</v>
      </c>
      <c r="B103" s="386" t="s">
        <v>1967</v>
      </c>
      <c r="C103" s="375" t="s">
        <v>1968</v>
      </c>
      <c r="D103" s="375" t="s">
        <v>1936</v>
      </c>
      <c r="E103" s="370">
        <v>2</v>
      </c>
      <c r="F103" s="376"/>
      <c r="G103" s="376"/>
      <c r="H103" s="387"/>
      <c r="I103" s="376">
        <f>E103*H103</f>
        <v>0</v>
      </c>
      <c r="J103" s="388" t="s">
        <v>1924</v>
      </c>
    </row>
    <row r="104" spans="1:10" s="395" customFormat="1" ht="14.1" customHeight="1" x14ac:dyDescent="0.25">
      <c r="A104" s="391"/>
      <c r="B104" s="392"/>
      <c r="C104" s="393" t="s">
        <v>1949</v>
      </c>
      <c r="D104" s="394"/>
      <c r="F104" s="396"/>
      <c r="G104" s="396"/>
      <c r="H104" s="396"/>
      <c r="I104" s="396"/>
      <c r="J104" s="397"/>
    </row>
    <row r="105" spans="1:10" s="395" customFormat="1" ht="14.1" customHeight="1" x14ac:dyDescent="0.25">
      <c r="A105" s="391"/>
      <c r="B105" s="392"/>
      <c r="C105" s="398">
        <f>E103</f>
        <v>2</v>
      </c>
      <c r="D105" s="394"/>
      <c r="F105" s="396"/>
      <c r="G105" s="396"/>
      <c r="H105" s="396"/>
      <c r="I105" s="396"/>
      <c r="J105" s="399"/>
    </row>
    <row r="106" spans="1:10" s="400" customFormat="1" ht="23.4" customHeight="1" x14ac:dyDescent="0.25">
      <c r="A106" s="372">
        <f>A103+1</f>
        <v>23</v>
      </c>
      <c r="B106" s="388" t="s">
        <v>1932</v>
      </c>
      <c r="C106" s="375" t="s">
        <v>1969</v>
      </c>
      <c r="D106" s="375" t="s">
        <v>1936</v>
      </c>
      <c r="E106" s="370">
        <v>12</v>
      </c>
      <c r="F106" s="387"/>
      <c r="G106" s="376">
        <f>E106*F106</f>
        <v>0</v>
      </c>
      <c r="H106" s="387"/>
      <c r="I106" s="376">
        <f>E106*H106</f>
        <v>0</v>
      </c>
      <c r="J106" s="388" t="s">
        <v>1932</v>
      </c>
    </row>
    <row r="107" spans="1:10" s="395" customFormat="1" ht="14.1" customHeight="1" x14ac:dyDescent="0.25">
      <c r="A107" s="391"/>
      <c r="B107" s="392"/>
      <c r="C107" s="393" t="s">
        <v>1949</v>
      </c>
      <c r="D107" s="394"/>
      <c r="F107" s="396"/>
      <c r="G107" s="396"/>
      <c r="H107" s="396"/>
      <c r="I107" s="396"/>
      <c r="J107" s="397"/>
    </row>
    <row r="108" spans="1:10" s="395" customFormat="1" ht="14.1" customHeight="1" x14ac:dyDescent="0.25">
      <c r="A108" s="391"/>
      <c r="B108" s="392"/>
      <c r="C108" s="398">
        <f>E106</f>
        <v>12</v>
      </c>
      <c r="D108" s="394"/>
      <c r="F108" s="396"/>
      <c r="G108" s="396"/>
      <c r="H108" s="396"/>
      <c r="I108" s="396"/>
      <c r="J108" s="399"/>
    </row>
    <row r="109" spans="1:10" s="400" customFormat="1" ht="23.4" customHeight="1" x14ac:dyDescent="0.25">
      <c r="A109" s="372">
        <f>A106+1</f>
        <v>24</v>
      </c>
      <c r="B109" s="388" t="s">
        <v>1932</v>
      </c>
      <c r="C109" s="375" t="s">
        <v>1969</v>
      </c>
      <c r="D109" s="375" t="s">
        <v>1936</v>
      </c>
      <c r="E109" s="370">
        <v>11</v>
      </c>
      <c r="F109" s="387"/>
      <c r="G109" s="376">
        <f>E109*F109</f>
        <v>0</v>
      </c>
      <c r="H109" s="387"/>
      <c r="I109" s="376">
        <f>E109*H109</f>
        <v>0</v>
      </c>
      <c r="J109" s="388" t="s">
        <v>1932</v>
      </c>
    </row>
    <row r="110" spans="1:10" s="395" customFormat="1" ht="14.1" customHeight="1" x14ac:dyDescent="0.25">
      <c r="A110" s="391"/>
      <c r="B110" s="392"/>
      <c r="C110" s="393" t="s">
        <v>1949</v>
      </c>
      <c r="D110" s="394"/>
      <c r="F110" s="396"/>
      <c r="G110" s="396"/>
      <c r="H110" s="396"/>
      <c r="I110" s="396"/>
      <c r="J110" s="397"/>
    </row>
    <row r="111" spans="1:10" s="395" customFormat="1" ht="14.1" customHeight="1" x14ac:dyDescent="0.25">
      <c r="A111" s="391"/>
      <c r="B111" s="392"/>
      <c r="C111" s="398">
        <f>E109</f>
        <v>11</v>
      </c>
      <c r="D111" s="394"/>
      <c r="F111" s="396"/>
      <c r="G111" s="396"/>
      <c r="H111" s="396"/>
      <c r="I111" s="396"/>
      <c r="J111" s="399"/>
    </row>
    <row r="112" spans="1:10" ht="26.25" customHeight="1" x14ac:dyDescent="0.25">
      <c r="A112" s="372">
        <f>A109+1</f>
        <v>25</v>
      </c>
      <c r="B112" s="388" t="s">
        <v>1970</v>
      </c>
      <c r="C112" s="375" t="s">
        <v>1971</v>
      </c>
      <c r="D112" s="375" t="s">
        <v>1936</v>
      </c>
      <c r="E112" s="370">
        <v>2</v>
      </c>
      <c r="F112" s="376"/>
      <c r="G112" s="376"/>
      <c r="H112" s="387"/>
      <c r="I112" s="376">
        <f>E112*H112</f>
        <v>0</v>
      </c>
      <c r="J112" s="388" t="s">
        <v>1932</v>
      </c>
    </row>
    <row r="113" spans="1:11" s="395" customFormat="1" ht="14.1" customHeight="1" x14ac:dyDescent="0.25">
      <c r="A113" s="391"/>
      <c r="B113" s="392"/>
      <c r="C113" s="393" t="s">
        <v>1949</v>
      </c>
      <c r="D113" s="394"/>
      <c r="F113" s="396"/>
      <c r="G113" s="396"/>
      <c r="H113" s="396"/>
      <c r="I113" s="396"/>
      <c r="J113" s="397"/>
    </row>
    <row r="114" spans="1:11" s="395" customFormat="1" ht="14.1" customHeight="1" x14ac:dyDescent="0.25">
      <c r="A114" s="391"/>
      <c r="B114" s="392"/>
      <c r="C114" s="398">
        <f>E112</f>
        <v>2</v>
      </c>
      <c r="D114" s="394"/>
      <c r="F114" s="396"/>
      <c r="G114" s="396"/>
      <c r="H114" s="396"/>
      <c r="I114" s="396"/>
      <c r="J114" s="399"/>
    </row>
    <row r="115" spans="1:11" ht="26.25" customHeight="1" x14ac:dyDescent="0.25">
      <c r="A115" s="372">
        <f>A112+1</f>
        <v>26</v>
      </c>
      <c r="B115" s="388" t="s">
        <v>1970</v>
      </c>
      <c r="C115" s="375" t="s">
        <v>1972</v>
      </c>
      <c r="D115" s="375" t="s">
        <v>1936</v>
      </c>
      <c r="E115" s="370">
        <v>8</v>
      </c>
      <c r="F115" s="376"/>
      <c r="G115" s="376"/>
      <c r="H115" s="387"/>
      <c r="I115" s="376">
        <f>E115*H115</f>
        <v>0</v>
      </c>
      <c r="J115" s="388" t="s">
        <v>1932</v>
      </c>
    </row>
    <row r="116" spans="1:11" s="395" customFormat="1" ht="14.1" customHeight="1" x14ac:dyDescent="0.25">
      <c r="A116" s="391"/>
      <c r="B116" s="392"/>
      <c r="C116" s="393" t="s">
        <v>1949</v>
      </c>
      <c r="D116" s="394"/>
      <c r="F116" s="396"/>
      <c r="G116" s="396"/>
      <c r="H116" s="396"/>
      <c r="I116" s="396"/>
      <c r="J116" s="397"/>
    </row>
    <row r="117" spans="1:11" s="395" customFormat="1" ht="14.1" customHeight="1" x14ac:dyDescent="0.25">
      <c r="A117" s="391"/>
      <c r="B117" s="392"/>
      <c r="C117" s="398">
        <f>E115</f>
        <v>8</v>
      </c>
      <c r="D117" s="394"/>
      <c r="F117" s="396"/>
      <c r="G117" s="396"/>
      <c r="H117" s="396"/>
      <c r="I117" s="396"/>
      <c r="J117" s="399"/>
    </row>
    <row r="118" spans="1:11" ht="26.25" customHeight="1" x14ac:dyDescent="0.25">
      <c r="A118" s="372">
        <f>A115+1</f>
        <v>27</v>
      </c>
      <c r="B118" s="388" t="s">
        <v>1970</v>
      </c>
      <c r="C118" s="375" t="s">
        <v>1973</v>
      </c>
      <c r="D118" s="375" t="s">
        <v>1936</v>
      </c>
      <c r="E118" s="370">
        <v>2</v>
      </c>
      <c r="F118" s="376"/>
      <c r="G118" s="376"/>
      <c r="H118" s="387">
        <v>0</v>
      </c>
      <c r="I118" s="376">
        <f>E118*H118</f>
        <v>0</v>
      </c>
      <c r="J118" s="388" t="s">
        <v>1932</v>
      </c>
    </row>
    <row r="119" spans="1:11" s="395" customFormat="1" ht="14.1" customHeight="1" x14ac:dyDescent="0.25">
      <c r="A119" s="391"/>
      <c r="B119" s="392"/>
      <c r="C119" s="393" t="s">
        <v>1949</v>
      </c>
      <c r="D119" s="394"/>
      <c r="F119" s="396"/>
      <c r="G119" s="396"/>
      <c r="H119" s="396"/>
      <c r="I119" s="396"/>
      <c r="J119" s="397"/>
    </row>
    <row r="120" spans="1:11" s="395" customFormat="1" ht="14.1" customHeight="1" x14ac:dyDescent="0.25">
      <c r="A120" s="391"/>
      <c r="B120" s="392"/>
      <c r="C120" s="398">
        <f>E118</f>
        <v>2</v>
      </c>
      <c r="D120" s="394"/>
      <c r="F120" s="396"/>
      <c r="G120" s="396"/>
      <c r="H120" s="396"/>
      <c r="I120" s="396"/>
      <c r="J120" s="399"/>
    </row>
    <row r="121" spans="1:11" s="400" customFormat="1" ht="23.4" customHeight="1" x14ac:dyDescent="0.25">
      <c r="A121" s="372">
        <f>A118+1</f>
        <v>28</v>
      </c>
      <c r="B121" s="386" t="s">
        <v>1974</v>
      </c>
      <c r="C121" s="375" t="s">
        <v>1975</v>
      </c>
      <c r="D121" s="375" t="s">
        <v>150</v>
      </c>
      <c r="E121" s="370">
        <v>34</v>
      </c>
      <c r="F121" s="376"/>
      <c r="G121" s="376"/>
      <c r="H121" s="387"/>
      <c r="I121" s="376">
        <f>E121*H121</f>
        <v>0</v>
      </c>
      <c r="J121" s="388" t="s">
        <v>1924</v>
      </c>
      <c r="K121" s="401"/>
    </row>
    <row r="122" spans="1:11" s="395" customFormat="1" ht="14.1" customHeight="1" x14ac:dyDescent="0.25">
      <c r="A122" s="391"/>
      <c r="B122" s="392"/>
      <c r="C122" s="393" t="s">
        <v>1949</v>
      </c>
      <c r="D122" s="394"/>
      <c r="F122" s="396"/>
      <c r="G122" s="396"/>
      <c r="H122" s="396"/>
      <c r="I122" s="396"/>
      <c r="J122" s="397"/>
    </row>
    <row r="123" spans="1:11" s="395" customFormat="1" ht="14.1" customHeight="1" x14ac:dyDescent="0.25">
      <c r="A123" s="391"/>
      <c r="B123" s="392"/>
      <c r="C123" s="398">
        <f>E121</f>
        <v>34</v>
      </c>
      <c r="D123" s="394"/>
      <c r="F123" s="396"/>
      <c r="G123" s="396"/>
      <c r="H123" s="396"/>
      <c r="I123" s="396"/>
      <c r="J123" s="399"/>
    </row>
    <row r="124" spans="1:11" s="400" customFormat="1" ht="23.4" customHeight="1" x14ac:dyDescent="0.25">
      <c r="A124" s="372">
        <f>A121+1</f>
        <v>29</v>
      </c>
      <c r="B124" s="386" t="s">
        <v>1976</v>
      </c>
      <c r="C124" s="375" t="s">
        <v>1977</v>
      </c>
      <c r="D124" s="375" t="s">
        <v>1936</v>
      </c>
      <c r="E124" s="370">
        <v>12</v>
      </c>
      <c r="F124" s="376"/>
      <c r="G124" s="376"/>
      <c r="H124" s="387"/>
      <c r="I124" s="376">
        <f>E124*H124</f>
        <v>0</v>
      </c>
      <c r="J124" s="388" t="s">
        <v>1924</v>
      </c>
    </row>
    <row r="125" spans="1:11" s="395" customFormat="1" ht="14.1" customHeight="1" x14ac:dyDescent="0.25">
      <c r="A125" s="391"/>
      <c r="B125" s="392"/>
      <c r="C125" s="393" t="s">
        <v>1949</v>
      </c>
      <c r="D125" s="394"/>
      <c r="F125" s="396"/>
      <c r="G125" s="396"/>
      <c r="H125" s="396"/>
      <c r="I125" s="396"/>
      <c r="J125" s="397"/>
    </row>
    <row r="126" spans="1:11" s="395" customFormat="1" ht="14.1" customHeight="1" x14ac:dyDescent="0.25">
      <c r="A126" s="391"/>
      <c r="B126" s="392"/>
      <c r="C126" s="398">
        <f>E124</f>
        <v>12</v>
      </c>
      <c r="D126" s="394"/>
      <c r="F126" s="396"/>
      <c r="G126" s="396"/>
      <c r="H126" s="396"/>
      <c r="I126" s="396"/>
      <c r="J126" s="399"/>
    </row>
    <row r="127" spans="1:11" s="400" customFormat="1" ht="23.4" customHeight="1" x14ac:dyDescent="0.25">
      <c r="A127" s="372">
        <f>A124+1</f>
        <v>30</v>
      </c>
      <c r="B127" s="386" t="s">
        <v>1978</v>
      </c>
      <c r="C127" s="375" t="s">
        <v>1979</v>
      </c>
      <c r="D127" s="375" t="s">
        <v>109</v>
      </c>
      <c r="E127" s="370">
        <v>1</v>
      </c>
      <c r="F127" s="376"/>
      <c r="G127" s="376"/>
      <c r="H127" s="387"/>
      <c r="I127" s="376">
        <f>E127*H127</f>
        <v>0</v>
      </c>
      <c r="J127" s="388" t="s">
        <v>1924</v>
      </c>
    </row>
    <row r="128" spans="1:11" s="395" customFormat="1" ht="14.1" customHeight="1" x14ac:dyDescent="0.25">
      <c r="A128" s="391"/>
      <c r="B128" s="392"/>
      <c r="C128" s="393" t="s">
        <v>1949</v>
      </c>
      <c r="D128" s="394"/>
      <c r="F128" s="396"/>
      <c r="G128" s="396"/>
      <c r="H128" s="396"/>
      <c r="I128" s="396"/>
      <c r="J128" s="397"/>
    </row>
    <row r="129" spans="1:13" s="395" customFormat="1" ht="14.1" customHeight="1" x14ac:dyDescent="0.25">
      <c r="A129" s="391"/>
      <c r="B129" s="392"/>
      <c r="C129" s="398">
        <f>E127</f>
        <v>1</v>
      </c>
      <c r="D129" s="394"/>
      <c r="F129" s="396"/>
      <c r="G129" s="396"/>
      <c r="H129" s="396"/>
      <c r="I129" s="396"/>
      <c r="J129" s="399"/>
    </row>
    <row r="130" spans="1:13" s="402" customFormat="1" ht="23.4" customHeight="1" x14ac:dyDescent="0.25">
      <c r="A130" s="372">
        <f>A127+1</f>
        <v>31</v>
      </c>
      <c r="B130" s="386">
        <v>34700000</v>
      </c>
      <c r="C130" s="375" t="s">
        <v>1980</v>
      </c>
      <c r="D130" s="375" t="s">
        <v>1936</v>
      </c>
      <c r="E130" s="370">
        <v>90</v>
      </c>
      <c r="F130" s="376"/>
      <c r="G130" s="376"/>
      <c r="H130" s="387"/>
      <c r="I130" s="376">
        <f>E130*H130</f>
        <v>0</v>
      </c>
      <c r="J130" s="388" t="s">
        <v>1924</v>
      </c>
    </row>
    <row r="131" spans="1:13" s="395" customFormat="1" ht="14.1" customHeight="1" x14ac:dyDescent="0.25">
      <c r="A131" s="391"/>
      <c r="B131" s="392"/>
      <c r="C131" s="393" t="s">
        <v>1949</v>
      </c>
      <c r="D131" s="394"/>
      <c r="F131" s="396"/>
      <c r="G131" s="396"/>
      <c r="H131" s="396"/>
      <c r="I131" s="396"/>
      <c r="J131" s="397"/>
    </row>
    <row r="132" spans="1:13" s="395" customFormat="1" ht="14.1" customHeight="1" x14ac:dyDescent="0.25">
      <c r="A132" s="391"/>
      <c r="B132" s="392"/>
      <c r="C132" s="398">
        <f>E130</f>
        <v>90</v>
      </c>
      <c r="D132" s="394"/>
      <c r="F132" s="396"/>
      <c r="G132" s="396"/>
      <c r="H132" s="396"/>
      <c r="I132" s="396"/>
      <c r="J132" s="399"/>
    </row>
    <row r="133" spans="1:13" s="402" customFormat="1" ht="23.4" customHeight="1" x14ac:dyDescent="0.25">
      <c r="A133" s="372">
        <f>A130+1</f>
        <v>32</v>
      </c>
      <c r="B133" s="386">
        <v>34700000</v>
      </c>
      <c r="C133" s="375" t="s">
        <v>1981</v>
      </c>
      <c r="D133" s="375" t="s">
        <v>150</v>
      </c>
      <c r="E133" s="370">
        <v>104</v>
      </c>
      <c r="F133" s="376"/>
      <c r="G133" s="376"/>
      <c r="H133" s="387"/>
      <c r="I133" s="376">
        <f>E133*H133</f>
        <v>0</v>
      </c>
      <c r="J133" s="388" t="s">
        <v>1924</v>
      </c>
    </row>
    <row r="134" spans="1:13" s="395" customFormat="1" ht="14.1" customHeight="1" x14ac:dyDescent="0.25">
      <c r="A134" s="391"/>
      <c r="B134" s="392"/>
      <c r="C134" s="393" t="s">
        <v>1949</v>
      </c>
      <c r="D134" s="394"/>
      <c r="F134" s="396"/>
      <c r="G134" s="396"/>
      <c r="H134" s="396"/>
      <c r="I134" s="396"/>
      <c r="J134" s="397"/>
    </row>
    <row r="135" spans="1:13" s="395" customFormat="1" ht="14.1" customHeight="1" x14ac:dyDescent="0.25">
      <c r="A135" s="391"/>
      <c r="B135" s="392"/>
      <c r="C135" s="398">
        <f>E133</f>
        <v>104</v>
      </c>
      <c r="D135" s="394"/>
      <c r="F135" s="396"/>
      <c r="G135" s="396"/>
      <c r="H135" s="396"/>
      <c r="I135" s="396"/>
      <c r="J135" s="399"/>
    </row>
    <row r="136" spans="1:13" s="366" customFormat="1" ht="28.5" customHeight="1" x14ac:dyDescent="0.25">
      <c r="A136" s="372">
        <f>A133+1</f>
        <v>33</v>
      </c>
      <c r="B136" s="403">
        <v>740991100</v>
      </c>
      <c r="C136" s="375" t="s">
        <v>1982</v>
      </c>
      <c r="D136" s="375" t="s">
        <v>1936</v>
      </c>
      <c r="E136" s="370">
        <v>1</v>
      </c>
      <c r="F136" s="376"/>
      <c r="G136" s="376"/>
      <c r="H136" s="387"/>
      <c r="I136" s="376">
        <f>E136*H136</f>
        <v>0</v>
      </c>
      <c r="J136" s="388" t="s">
        <v>1924</v>
      </c>
      <c r="M136" s="370"/>
    </row>
    <row r="137" spans="1:13" s="395" customFormat="1" ht="14.1" customHeight="1" x14ac:dyDescent="0.25">
      <c r="A137" s="391"/>
      <c r="B137" s="392"/>
      <c r="C137" s="393" t="s">
        <v>1949</v>
      </c>
      <c r="D137" s="394"/>
      <c r="F137" s="396"/>
      <c r="G137" s="396"/>
      <c r="H137" s="396"/>
      <c r="I137" s="396"/>
      <c r="J137" s="397"/>
    </row>
    <row r="138" spans="1:13" s="395" customFormat="1" ht="14.1" customHeight="1" x14ac:dyDescent="0.25">
      <c r="A138" s="391"/>
      <c r="B138" s="392"/>
      <c r="C138" s="398">
        <f>E136</f>
        <v>1</v>
      </c>
      <c r="D138" s="394"/>
      <c r="F138" s="396"/>
      <c r="G138" s="396"/>
      <c r="H138" s="396"/>
      <c r="I138" s="396"/>
      <c r="J138" s="399"/>
    </row>
    <row r="139" spans="1:13" s="366" customFormat="1" ht="39.75" customHeight="1" x14ac:dyDescent="0.25">
      <c r="A139" s="372">
        <f>A136+1</f>
        <v>34</v>
      </c>
      <c r="B139" s="386" t="s">
        <v>1983</v>
      </c>
      <c r="C139" s="375" t="s">
        <v>1984</v>
      </c>
      <c r="D139" s="375" t="s">
        <v>1936</v>
      </c>
      <c r="E139" s="370">
        <v>2</v>
      </c>
      <c r="F139" s="376"/>
      <c r="G139" s="376"/>
      <c r="H139" s="387"/>
      <c r="I139" s="376">
        <f>E139*H139</f>
        <v>0</v>
      </c>
      <c r="J139" s="388" t="s">
        <v>1924</v>
      </c>
    </row>
    <row r="140" spans="1:13" s="395" customFormat="1" ht="14.1" customHeight="1" x14ac:dyDescent="0.25">
      <c r="A140" s="391"/>
      <c r="B140" s="392"/>
      <c r="C140" s="393" t="s">
        <v>1949</v>
      </c>
      <c r="D140" s="394"/>
      <c r="F140" s="396"/>
      <c r="G140" s="396"/>
      <c r="H140" s="396"/>
      <c r="I140" s="396"/>
      <c r="J140" s="397"/>
    </row>
    <row r="141" spans="1:13" s="395" customFormat="1" ht="14.1" customHeight="1" x14ac:dyDescent="0.25">
      <c r="A141" s="391"/>
      <c r="B141" s="392"/>
      <c r="C141" s="398">
        <f>E139</f>
        <v>2</v>
      </c>
      <c r="D141" s="394"/>
      <c r="F141" s="396"/>
      <c r="G141" s="396"/>
      <c r="H141" s="396"/>
      <c r="I141" s="396"/>
      <c r="J141" s="399"/>
    </row>
    <row r="142" spans="1:13" s="411" customFormat="1" ht="23.4" customHeight="1" x14ac:dyDescent="0.25">
      <c r="A142" s="372">
        <f>A139+1</f>
        <v>35</v>
      </c>
      <c r="B142" s="404"/>
      <c r="C142" s="405" t="s">
        <v>1985</v>
      </c>
      <c r="D142" s="379"/>
      <c r="E142" s="406"/>
      <c r="F142" s="381"/>
      <c r="G142" s="407">
        <f>SUM(G43:G139)</f>
        <v>0</v>
      </c>
      <c r="H142" s="381"/>
      <c r="I142" s="407">
        <f>SUM(I43:I139)</f>
        <v>0</v>
      </c>
      <c r="J142" s="408"/>
      <c r="K142" s="409"/>
      <c r="L142" s="410"/>
    </row>
    <row r="143" spans="1:13" s="402" customFormat="1" ht="23.4" customHeight="1" x14ac:dyDescent="0.25">
      <c r="A143" s="372"/>
      <c r="B143" s="372"/>
      <c r="C143" s="385"/>
      <c r="D143" s="375"/>
      <c r="E143" s="370"/>
      <c r="F143" s="376"/>
      <c r="G143" s="412"/>
      <c r="H143" s="376"/>
      <c r="I143" s="412"/>
      <c r="J143" s="413"/>
      <c r="K143" s="414"/>
      <c r="L143" s="415"/>
    </row>
    <row r="144" spans="1:13" s="402" customFormat="1" ht="23.4" customHeight="1" x14ac:dyDescent="0.25">
      <c r="A144" s="372"/>
      <c r="B144" s="372"/>
      <c r="C144" s="385"/>
      <c r="D144" s="375"/>
      <c r="E144" s="370"/>
      <c r="F144" s="376"/>
      <c r="G144" s="412"/>
      <c r="H144" s="376"/>
      <c r="I144" s="412"/>
      <c r="J144" s="413"/>
      <c r="K144" s="414"/>
      <c r="L144" s="415"/>
    </row>
    <row r="145" spans="1:12" ht="23.4" customHeight="1" x14ac:dyDescent="0.25">
      <c r="A145" s="372"/>
      <c r="B145" s="372"/>
      <c r="C145" s="416" t="s">
        <v>1986</v>
      </c>
      <c r="D145" s="375"/>
      <c r="E145" s="370"/>
      <c r="F145" s="376"/>
      <c r="G145" s="376"/>
      <c r="H145" s="376"/>
      <c r="I145" s="376"/>
    </row>
    <row r="146" spans="1:12" s="395" customFormat="1" ht="14.1" customHeight="1" x14ac:dyDescent="0.25">
      <c r="A146" s="391"/>
      <c r="B146" s="392"/>
      <c r="C146" s="393" t="s">
        <v>1987</v>
      </c>
      <c r="D146" s="394"/>
      <c r="F146" s="396"/>
      <c r="G146" s="396"/>
      <c r="H146" s="396"/>
      <c r="I146" s="396"/>
      <c r="J146" s="397"/>
    </row>
    <row r="147" spans="1:12" ht="36" customHeight="1" x14ac:dyDescent="0.25">
      <c r="A147" s="372">
        <f>A145+1</f>
        <v>1</v>
      </c>
      <c r="B147" s="417" t="s">
        <v>1988</v>
      </c>
      <c r="C147" s="375" t="s">
        <v>1989</v>
      </c>
      <c r="D147" s="375" t="s">
        <v>1936</v>
      </c>
      <c r="E147" s="370">
        <v>1</v>
      </c>
      <c r="F147" s="387"/>
      <c r="G147" s="376">
        <f>E147*F147</f>
        <v>0</v>
      </c>
      <c r="H147" s="376"/>
      <c r="I147" s="376"/>
      <c r="J147" s="418"/>
    </row>
    <row r="148" spans="1:12" ht="23.4" customHeight="1" x14ac:dyDescent="0.25">
      <c r="A148" s="372">
        <f>A147+1</f>
        <v>2</v>
      </c>
      <c r="B148" s="417" t="s">
        <v>1988</v>
      </c>
      <c r="C148" s="375" t="s">
        <v>1990</v>
      </c>
      <c r="D148" s="375" t="s">
        <v>1936</v>
      </c>
      <c r="E148" s="370">
        <v>1</v>
      </c>
      <c r="F148" s="387"/>
      <c r="G148" s="376">
        <f>E148*F148</f>
        <v>0</v>
      </c>
      <c r="H148" s="376"/>
      <c r="I148" s="376"/>
      <c r="J148" s="419"/>
      <c r="K148" s="419"/>
    </row>
    <row r="149" spans="1:12" ht="23.4" customHeight="1" x14ac:dyDescent="0.25">
      <c r="A149" s="372">
        <f>A148+1</f>
        <v>3</v>
      </c>
      <c r="B149" s="417" t="s">
        <v>1988</v>
      </c>
      <c r="C149" s="375" t="s">
        <v>1991</v>
      </c>
      <c r="D149" s="375" t="s">
        <v>1936</v>
      </c>
      <c r="E149" s="370">
        <v>1</v>
      </c>
      <c r="F149" s="387"/>
      <c r="G149" s="376">
        <f>E149*F149</f>
        <v>0</v>
      </c>
      <c r="H149" s="376"/>
      <c r="I149" s="376"/>
      <c r="J149" s="415"/>
      <c r="K149" s="415"/>
      <c r="L149" s="415"/>
    </row>
    <row r="150" spans="1:12" ht="23.4" customHeight="1" x14ac:dyDescent="0.25">
      <c r="A150" s="372">
        <f>A149+1</f>
        <v>4</v>
      </c>
      <c r="B150" s="417" t="s">
        <v>1988</v>
      </c>
      <c r="C150" s="375" t="s">
        <v>1992</v>
      </c>
      <c r="D150" s="375" t="s">
        <v>1936</v>
      </c>
      <c r="E150" s="370">
        <v>1</v>
      </c>
      <c r="F150" s="387"/>
      <c r="G150" s="376">
        <f>E150*F150</f>
        <v>0</v>
      </c>
      <c r="H150" s="376"/>
      <c r="I150" s="376"/>
      <c r="J150" s="415"/>
      <c r="K150" s="415"/>
      <c r="L150" s="415"/>
    </row>
    <row r="151" spans="1:12" ht="23.4" customHeight="1" x14ac:dyDescent="0.25">
      <c r="A151" s="372">
        <f>A150+1</f>
        <v>5</v>
      </c>
      <c r="B151" s="417" t="s">
        <v>1988</v>
      </c>
      <c r="C151" s="375" t="s">
        <v>1993</v>
      </c>
      <c r="D151" s="375" t="s">
        <v>1936</v>
      </c>
      <c r="E151" s="370">
        <v>6</v>
      </c>
      <c r="F151" s="387"/>
      <c r="G151" s="376">
        <f>E151*F151</f>
        <v>0</v>
      </c>
      <c r="H151" s="376"/>
      <c r="I151" s="376"/>
      <c r="J151" s="415"/>
      <c r="K151" s="415"/>
      <c r="L151" s="415"/>
    </row>
    <row r="152" spans="1:12" s="411" customFormat="1" ht="23.4" customHeight="1" x14ac:dyDescent="0.25">
      <c r="A152" s="372">
        <f>A151+1</f>
        <v>6</v>
      </c>
      <c r="B152" s="404"/>
      <c r="C152" s="405" t="s">
        <v>1994</v>
      </c>
      <c r="D152" s="379"/>
      <c r="E152" s="406"/>
      <c r="F152" s="381"/>
      <c r="G152" s="407">
        <f>SUM(G147:G151)</f>
        <v>0</v>
      </c>
      <c r="H152" s="381"/>
      <c r="I152" s="407"/>
      <c r="J152" s="408"/>
      <c r="K152" s="409"/>
      <c r="L152" s="410"/>
    </row>
    <row r="153" spans="1:12" s="402" customFormat="1" ht="23.4" customHeight="1" x14ac:dyDescent="0.25">
      <c r="A153" s="372"/>
      <c r="B153" s="372"/>
      <c r="C153" s="385"/>
      <c r="D153" s="375"/>
      <c r="E153" s="370"/>
      <c r="F153" s="376"/>
      <c r="G153" s="412"/>
      <c r="H153" s="376"/>
      <c r="I153" s="412"/>
      <c r="J153" s="413"/>
      <c r="K153" s="414"/>
      <c r="L153" s="415"/>
    </row>
    <row r="154" spans="1:12" ht="23.4" customHeight="1" x14ac:dyDescent="0.25">
      <c r="A154" s="372"/>
      <c r="B154" s="372"/>
      <c r="C154" s="416" t="s">
        <v>1995</v>
      </c>
      <c r="D154" s="375"/>
      <c r="E154" s="370"/>
      <c r="F154" s="376"/>
      <c r="G154" s="376"/>
      <c r="H154" s="376"/>
      <c r="I154" s="376"/>
    </row>
    <row r="155" spans="1:12" s="395" customFormat="1" ht="14.1" customHeight="1" x14ac:dyDescent="0.25">
      <c r="A155" s="391"/>
      <c r="B155" s="392"/>
      <c r="C155" s="393" t="s">
        <v>1996</v>
      </c>
      <c r="D155" s="394"/>
      <c r="F155" s="396"/>
      <c r="G155" s="396"/>
      <c r="H155" s="396"/>
      <c r="I155" s="396"/>
      <c r="J155" s="397"/>
    </row>
    <row r="156" spans="1:12" ht="36" customHeight="1" x14ac:dyDescent="0.25">
      <c r="A156" s="372">
        <f>A154+1</f>
        <v>1</v>
      </c>
      <c r="B156" s="417" t="s">
        <v>1988</v>
      </c>
      <c r="C156" s="375" t="s">
        <v>1989</v>
      </c>
      <c r="D156" s="375" t="s">
        <v>1936</v>
      </c>
      <c r="E156" s="370">
        <v>1</v>
      </c>
      <c r="F156" s="387"/>
      <c r="G156" s="376">
        <f>E156*F156</f>
        <v>0</v>
      </c>
      <c r="H156" s="376"/>
      <c r="I156" s="376"/>
      <c r="J156" s="418"/>
    </row>
    <row r="157" spans="1:12" ht="23.4" customHeight="1" x14ac:dyDescent="0.25">
      <c r="A157" s="372">
        <f>A156+1</f>
        <v>2</v>
      </c>
      <c r="B157" s="417" t="s">
        <v>1988</v>
      </c>
      <c r="C157" s="375" t="s">
        <v>1990</v>
      </c>
      <c r="D157" s="375" t="s">
        <v>1936</v>
      </c>
      <c r="E157" s="370">
        <v>1</v>
      </c>
      <c r="F157" s="387"/>
      <c r="G157" s="376">
        <f>E157*F157</f>
        <v>0</v>
      </c>
      <c r="H157" s="376"/>
      <c r="I157" s="376"/>
      <c r="J157" s="419"/>
      <c r="K157" s="419"/>
    </row>
    <row r="158" spans="1:12" ht="23.4" customHeight="1" x14ac:dyDescent="0.25">
      <c r="A158" s="372">
        <f>A157+1</f>
        <v>3</v>
      </c>
      <c r="B158" s="417" t="s">
        <v>1988</v>
      </c>
      <c r="C158" s="375" t="s">
        <v>1991</v>
      </c>
      <c r="D158" s="375" t="s">
        <v>1936</v>
      </c>
      <c r="E158" s="370">
        <v>1</v>
      </c>
      <c r="F158" s="387"/>
      <c r="G158" s="376">
        <f>E158*F158</f>
        <v>0</v>
      </c>
      <c r="H158" s="376"/>
      <c r="I158" s="376"/>
      <c r="J158" s="415"/>
      <c r="K158" s="415"/>
      <c r="L158" s="415"/>
    </row>
    <row r="159" spans="1:12" ht="23.4" customHeight="1" x14ac:dyDescent="0.25">
      <c r="A159" s="372">
        <f>A158+1</f>
        <v>4</v>
      </c>
      <c r="B159" s="417" t="s">
        <v>1988</v>
      </c>
      <c r="C159" s="375" t="s">
        <v>1992</v>
      </c>
      <c r="D159" s="375" t="s">
        <v>1936</v>
      </c>
      <c r="E159" s="370">
        <v>1</v>
      </c>
      <c r="F159" s="387"/>
      <c r="G159" s="376">
        <f>E159*F159</f>
        <v>0</v>
      </c>
      <c r="H159" s="376"/>
      <c r="I159" s="376"/>
      <c r="J159" s="415"/>
      <c r="K159" s="415"/>
      <c r="L159" s="415"/>
    </row>
    <row r="160" spans="1:12" ht="23.4" customHeight="1" x14ac:dyDescent="0.25">
      <c r="A160" s="372">
        <f>A159+1</f>
        <v>5</v>
      </c>
      <c r="B160" s="417" t="s">
        <v>1988</v>
      </c>
      <c r="C160" s="375" t="s">
        <v>1993</v>
      </c>
      <c r="D160" s="375" t="s">
        <v>1936</v>
      </c>
      <c r="E160" s="370">
        <v>3</v>
      </c>
      <c r="F160" s="387"/>
      <c r="G160" s="376">
        <f>E160*F160</f>
        <v>0</v>
      </c>
      <c r="H160" s="376"/>
      <c r="I160" s="376"/>
      <c r="J160" s="415"/>
      <c r="K160" s="415"/>
      <c r="L160" s="415"/>
    </row>
    <row r="161" spans="1:12" s="411" customFormat="1" ht="23.4" customHeight="1" x14ac:dyDescent="0.25">
      <c r="A161" s="372">
        <f>A160+1</f>
        <v>6</v>
      </c>
      <c r="B161" s="404"/>
      <c r="C161" s="405" t="s">
        <v>1997</v>
      </c>
      <c r="D161" s="379"/>
      <c r="E161" s="406"/>
      <c r="F161" s="381"/>
      <c r="G161" s="407">
        <f>SUM(G156:G160)</f>
        <v>0</v>
      </c>
      <c r="H161" s="381"/>
      <c r="I161" s="407"/>
      <c r="J161" s="408"/>
      <c r="K161" s="409"/>
      <c r="L161" s="410"/>
    </row>
    <row r="162" spans="1:12" s="402" customFormat="1" ht="23.4" customHeight="1" x14ac:dyDescent="0.25">
      <c r="A162" s="372"/>
      <c r="B162" s="372"/>
      <c r="C162" s="385"/>
      <c r="D162" s="375"/>
      <c r="E162" s="370"/>
      <c r="F162" s="376"/>
      <c r="G162" s="412"/>
      <c r="H162" s="376"/>
      <c r="I162" s="412"/>
      <c r="J162" s="413"/>
      <c r="K162" s="414"/>
      <c r="L162" s="415"/>
    </row>
    <row r="163" spans="1:12" ht="23.4" customHeight="1" x14ac:dyDescent="0.25">
      <c r="A163" s="372"/>
      <c r="B163" s="372"/>
      <c r="C163" s="416" t="s">
        <v>1919</v>
      </c>
      <c r="D163" s="375"/>
      <c r="E163" s="370"/>
      <c r="F163" s="376"/>
      <c r="G163" s="376"/>
      <c r="H163" s="376"/>
      <c r="I163" s="376"/>
    </row>
    <row r="164" spans="1:12" s="395" customFormat="1" ht="14.1" customHeight="1" x14ac:dyDescent="0.25">
      <c r="A164" s="391"/>
      <c r="B164" s="392"/>
      <c r="C164" s="393" t="s">
        <v>1998</v>
      </c>
      <c r="D164" s="394"/>
      <c r="F164" s="396"/>
      <c r="G164" s="396"/>
      <c r="H164" s="396"/>
      <c r="I164" s="396"/>
      <c r="J164" s="397"/>
    </row>
    <row r="165" spans="1:12" ht="42" customHeight="1" x14ac:dyDescent="0.25">
      <c r="A165" s="372">
        <f>A163+1</f>
        <v>1</v>
      </c>
      <c r="B165" s="417" t="s">
        <v>1999</v>
      </c>
      <c r="C165" s="375" t="s">
        <v>2000</v>
      </c>
      <c r="D165" s="375" t="s">
        <v>1936</v>
      </c>
      <c r="E165" s="370">
        <v>2</v>
      </c>
      <c r="F165" s="387"/>
      <c r="G165" s="376">
        <f>E165*F165</f>
        <v>0</v>
      </c>
      <c r="H165" s="376"/>
      <c r="I165" s="376"/>
      <c r="J165" s="418"/>
    </row>
    <row r="166" spans="1:12" ht="23.4" customHeight="1" x14ac:dyDescent="0.25">
      <c r="A166" s="372">
        <f>A165+1</f>
        <v>2</v>
      </c>
      <c r="B166" s="417" t="s">
        <v>1988</v>
      </c>
      <c r="C166" s="375" t="s">
        <v>2001</v>
      </c>
      <c r="D166" s="375" t="s">
        <v>1936</v>
      </c>
      <c r="E166" s="370">
        <v>1</v>
      </c>
      <c r="F166" s="387"/>
      <c r="G166" s="376">
        <f>E166*F166</f>
        <v>0</v>
      </c>
      <c r="H166" s="376"/>
      <c r="I166" s="376"/>
      <c r="J166" s="415"/>
      <c r="K166" s="415"/>
      <c r="L166" s="415"/>
    </row>
    <row r="167" spans="1:12" ht="23.4" customHeight="1" x14ac:dyDescent="0.25">
      <c r="A167" s="372">
        <f>A166+1</f>
        <v>3</v>
      </c>
      <c r="B167" s="417" t="s">
        <v>1988</v>
      </c>
      <c r="C167" s="375" t="s">
        <v>2002</v>
      </c>
      <c r="D167" s="375" t="s">
        <v>1936</v>
      </c>
      <c r="E167" s="370">
        <v>1</v>
      </c>
      <c r="F167" s="387"/>
      <c r="G167" s="376">
        <f>E167*F167</f>
        <v>0</v>
      </c>
      <c r="H167" s="376"/>
      <c r="I167" s="376"/>
      <c r="J167" s="415"/>
      <c r="K167" s="415"/>
      <c r="L167" s="415"/>
    </row>
    <row r="168" spans="1:12" s="411" customFormat="1" ht="23.4" customHeight="1" x14ac:dyDescent="0.25">
      <c r="A168" s="372">
        <f>A167+1</f>
        <v>4</v>
      </c>
      <c r="B168" s="404"/>
      <c r="C168" s="405" t="s">
        <v>2003</v>
      </c>
      <c r="D168" s="379"/>
      <c r="E168" s="406"/>
      <c r="F168" s="381"/>
      <c r="G168" s="407">
        <f>SUM(G165:G167)</f>
        <v>0</v>
      </c>
      <c r="H168" s="381"/>
      <c r="I168" s="407"/>
      <c r="J168" s="408"/>
      <c r="K168" s="409"/>
      <c r="L168" s="410"/>
    </row>
  </sheetData>
  <sheetProtection password="CD90" sheet="1"/>
  <dataConsolidate/>
  <mergeCells count="4">
    <mergeCell ref="A2:F2"/>
    <mergeCell ref="A3:E3"/>
    <mergeCell ref="F3:G3"/>
    <mergeCell ref="H3:I3"/>
  </mergeCells>
  <pageMargins left="0.55118110236220474" right="0.31496062992125984" top="0.98425196850393704" bottom="0.98425196850393704" header="0.51181102362204722" footer="0.51181102362204722"/>
  <pageSetup paperSize="9" scale="87" orientation="portrait" useFirstPageNumber="1" horizontalDpi="300" verticalDpi="300" r:id="rId1"/>
  <headerFooter alignWithMargins="0">
    <oddHeader>&amp;L&amp;14
      &amp;C&amp;"Arial CE,tučné\&amp;14
SEZNAM PRACÍ A DODÁVEK&amp;Rstránka č.&amp;P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96"/>
  <sheetViews>
    <sheetView showGridLines="0" workbookViewId="0">
      <pane ySplit="1" topLeftCell="A2" activePane="bottomLeft" state="frozen"/>
      <selection pane="bottomLeft"/>
    </sheetView>
  </sheetViews>
  <sheetFormatPr defaultRowHeight="12" x14ac:dyDescent="0.3"/>
  <cols>
    <col min="1" max="1" width="8.28515625" customWidth="1"/>
    <col min="2" max="2" width="1.7109375" customWidth="1"/>
    <col min="3" max="3" width="4.140625" customWidth="1"/>
    <col min="4" max="4" width="4.28515625" customWidth="1"/>
    <col min="5" max="5" width="17.140625" customWidth="1"/>
    <col min="6" max="6" width="75" customWidth="1"/>
    <col min="7" max="7" width="8.7109375" customWidth="1"/>
    <col min="8" max="8" width="11.140625" customWidth="1"/>
    <col min="9" max="9" width="12.7109375" style="105" customWidth="1"/>
    <col min="10" max="10" width="23.42578125" customWidth="1"/>
    <col min="11" max="11" width="15.42578125" customWidth="1"/>
    <col min="13" max="18" width="9.28515625" hidden="1"/>
    <col min="19" max="19" width="8.140625" hidden="1" customWidth="1"/>
    <col min="20" max="20" width="29.710937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1" spans="1:70" ht="21.75" customHeight="1" x14ac:dyDescent="0.3">
      <c r="A1" s="16"/>
      <c r="B1" s="272"/>
      <c r="C1" s="272"/>
      <c r="D1" s="271" t="s">
        <v>1</v>
      </c>
      <c r="E1" s="272"/>
      <c r="F1" s="273" t="s">
        <v>1719</v>
      </c>
      <c r="G1" s="461" t="s">
        <v>1720</v>
      </c>
      <c r="H1" s="461"/>
      <c r="I1" s="277"/>
      <c r="J1" s="273" t="s">
        <v>1721</v>
      </c>
      <c r="K1" s="271" t="s">
        <v>97</v>
      </c>
      <c r="L1" s="273" t="s">
        <v>1722</v>
      </c>
      <c r="M1" s="273"/>
      <c r="N1" s="273"/>
      <c r="O1" s="273"/>
      <c r="P1" s="273"/>
      <c r="Q1" s="273"/>
      <c r="R1" s="273"/>
      <c r="S1" s="273"/>
      <c r="T1" s="273"/>
      <c r="U1" s="269"/>
      <c r="V1" s="269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</row>
    <row r="2" spans="1:70" ht="36.9" customHeight="1" x14ac:dyDescent="0.3">
      <c r="L2" s="422"/>
      <c r="M2" s="422"/>
      <c r="N2" s="422"/>
      <c r="O2" s="422"/>
      <c r="P2" s="422"/>
      <c r="Q2" s="422"/>
      <c r="R2" s="422"/>
      <c r="S2" s="422"/>
      <c r="T2" s="422"/>
      <c r="U2" s="422"/>
      <c r="V2" s="422"/>
      <c r="AT2" s="18" t="s">
        <v>95</v>
      </c>
    </row>
    <row r="3" spans="1:70" ht="6.9" customHeight="1" x14ac:dyDescent="0.3">
      <c r="B3" s="19"/>
      <c r="C3" s="20"/>
      <c r="D3" s="20"/>
      <c r="E3" s="20"/>
      <c r="F3" s="20"/>
      <c r="G3" s="20"/>
      <c r="H3" s="20"/>
      <c r="I3" s="107"/>
      <c r="J3" s="20"/>
      <c r="K3" s="21"/>
      <c r="AT3" s="18" t="s">
        <v>81</v>
      </c>
    </row>
    <row r="4" spans="1:70" ht="36.9" customHeight="1" x14ac:dyDescent="0.3">
      <c r="B4" s="22"/>
      <c r="C4" s="23"/>
      <c r="D4" s="24" t="s">
        <v>102</v>
      </c>
      <c r="E4" s="23"/>
      <c r="F4" s="23"/>
      <c r="G4" s="23"/>
      <c r="H4" s="23"/>
      <c r="I4" s="108"/>
      <c r="J4" s="23"/>
      <c r="K4" s="25"/>
      <c r="M4" s="26" t="s">
        <v>10</v>
      </c>
      <c r="AT4" s="18" t="s">
        <v>4</v>
      </c>
    </row>
    <row r="5" spans="1:70" ht="6.9" customHeight="1" x14ac:dyDescent="0.3">
      <c r="B5" s="22"/>
      <c r="C5" s="23"/>
      <c r="D5" s="23"/>
      <c r="E5" s="23"/>
      <c r="F5" s="23"/>
      <c r="G5" s="23"/>
      <c r="H5" s="23"/>
      <c r="I5" s="108"/>
      <c r="J5" s="23"/>
      <c r="K5" s="25"/>
    </row>
    <row r="6" spans="1:70" ht="13.2" x14ac:dyDescent="0.3">
      <c r="B6" s="22"/>
      <c r="C6" s="23"/>
      <c r="D6" s="31" t="s">
        <v>16</v>
      </c>
      <c r="E6" s="23"/>
      <c r="F6" s="23"/>
      <c r="G6" s="23"/>
      <c r="H6" s="23"/>
      <c r="I6" s="108"/>
      <c r="J6" s="23"/>
      <c r="K6" s="25"/>
    </row>
    <row r="7" spans="1:70" ht="22.5" customHeight="1" x14ac:dyDescent="0.3">
      <c r="B7" s="22"/>
      <c r="C7" s="23"/>
      <c r="D7" s="23"/>
      <c r="E7" s="462" t="str">
        <f>'Rekapitulace stavby'!K6</f>
        <v>VUZ Dědina - rekonstrukce sociálních zařízení a vstupního schodiště</v>
      </c>
      <c r="F7" s="426"/>
      <c r="G7" s="426"/>
      <c r="H7" s="426"/>
      <c r="I7" s="108"/>
      <c r="J7" s="23"/>
      <c r="K7" s="25"/>
    </row>
    <row r="8" spans="1:70" s="1" customFormat="1" ht="13.2" x14ac:dyDescent="0.3">
      <c r="B8" s="35"/>
      <c r="C8" s="36"/>
      <c r="D8" s="31" t="s">
        <v>113</v>
      </c>
      <c r="E8" s="36"/>
      <c r="F8" s="36"/>
      <c r="G8" s="36"/>
      <c r="H8" s="36"/>
      <c r="I8" s="109"/>
      <c r="J8" s="36"/>
      <c r="K8" s="39"/>
    </row>
    <row r="9" spans="1:70" s="1" customFormat="1" ht="36.9" customHeight="1" x14ac:dyDescent="0.3">
      <c r="B9" s="35"/>
      <c r="C9" s="36"/>
      <c r="D9" s="36"/>
      <c r="E9" s="463" t="s">
        <v>1675</v>
      </c>
      <c r="F9" s="433"/>
      <c r="G9" s="433"/>
      <c r="H9" s="433"/>
      <c r="I9" s="109"/>
      <c r="J9" s="36"/>
      <c r="K9" s="39"/>
    </row>
    <row r="10" spans="1:70" s="1" customFormat="1" x14ac:dyDescent="0.3">
      <c r="B10" s="35"/>
      <c r="C10" s="36"/>
      <c r="D10" s="36"/>
      <c r="E10" s="36"/>
      <c r="F10" s="36"/>
      <c r="G10" s="36"/>
      <c r="H10" s="36"/>
      <c r="I10" s="109"/>
      <c r="J10" s="36"/>
      <c r="K10" s="39"/>
    </row>
    <row r="11" spans="1:70" s="1" customFormat="1" ht="14.4" customHeight="1" x14ac:dyDescent="0.3">
      <c r="B11" s="35"/>
      <c r="C11" s="36"/>
      <c r="D11" s="31" t="s">
        <v>19</v>
      </c>
      <c r="E11" s="36"/>
      <c r="F11" s="29" t="s">
        <v>96</v>
      </c>
      <c r="G11" s="36"/>
      <c r="H11" s="36"/>
      <c r="I11" s="110" t="s">
        <v>21</v>
      </c>
      <c r="J11" s="29" t="s">
        <v>20</v>
      </c>
      <c r="K11" s="39"/>
    </row>
    <row r="12" spans="1:70" s="1" customFormat="1" ht="14.4" customHeight="1" x14ac:dyDescent="0.3">
      <c r="B12" s="35"/>
      <c r="C12" s="36"/>
      <c r="D12" s="31" t="s">
        <v>23</v>
      </c>
      <c r="E12" s="36"/>
      <c r="F12" s="29" t="s">
        <v>24</v>
      </c>
      <c r="G12" s="36"/>
      <c r="H12" s="36"/>
      <c r="I12" s="110" t="s">
        <v>25</v>
      </c>
      <c r="J12" s="111" t="str">
        <f>'Rekapitulace stavby'!AN8</f>
        <v>28.11.2016</v>
      </c>
      <c r="K12" s="39"/>
    </row>
    <row r="13" spans="1:70" s="1" customFormat="1" ht="10.95" customHeight="1" x14ac:dyDescent="0.3">
      <c r="B13" s="35"/>
      <c r="C13" s="36"/>
      <c r="D13" s="36"/>
      <c r="E13" s="36"/>
      <c r="F13" s="36"/>
      <c r="G13" s="36"/>
      <c r="H13" s="36"/>
      <c r="I13" s="109"/>
      <c r="J13" s="36"/>
      <c r="K13" s="39"/>
    </row>
    <row r="14" spans="1:70" s="1" customFormat="1" ht="14.4" customHeight="1" x14ac:dyDescent="0.3">
      <c r="B14" s="35"/>
      <c r="C14" s="36"/>
      <c r="D14" s="31" t="s">
        <v>29</v>
      </c>
      <c r="E14" s="36"/>
      <c r="F14" s="36"/>
      <c r="G14" s="36"/>
      <c r="H14" s="36"/>
      <c r="I14" s="110" t="s">
        <v>30</v>
      </c>
      <c r="J14" s="29" t="s">
        <v>20</v>
      </c>
      <c r="K14" s="39"/>
    </row>
    <row r="15" spans="1:70" s="1" customFormat="1" ht="18" customHeight="1" x14ac:dyDescent="0.3">
      <c r="B15" s="35"/>
      <c r="C15" s="36"/>
      <c r="D15" s="36"/>
      <c r="E15" s="29" t="s">
        <v>31</v>
      </c>
      <c r="F15" s="36"/>
      <c r="G15" s="36"/>
      <c r="H15" s="36"/>
      <c r="I15" s="110" t="s">
        <v>32</v>
      </c>
      <c r="J15" s="29" t="s">
        <v>20</v>
      </c>
      <c r="K15" s="39"/>
    </row>
    <row r="16" spans="1:70" s="1" customFormat="1" ht="6.9" customHeight="1" x14ac:dyDescent="0.3">
      <c r="B16" s="35"/>
      <c r="C16" s="36"/>
      <c r="D16" s="36"/>
      <c r="E16" s="36"/>
      <c r="F16" s="36"/>
      <c r="G16" s="36"/>
      <c r="H16" s="36"/>
      <c r="I16" s="109"/>
      <c r="J16" s="36"/>
      <c r="K16" s="39"/>
    </row>
    <row r="17" spans="2:11" s="1" customFormat="1" ht="14.4" customHeight="1" x14ac:dyDescent="0.3">
      <c r="B17" s="35"/>
      <c r="C17" s="36"/>
      <c r="D17" s="31" t="s">
        <v>33</v>
      </c>
      <c r="E17" s="36"/>
      <c r="F17" s="36"/>
      <c r="G17" s="36"/>
      <c r="H17" s="36"/>
      <c r="I17" s="110" t="s">
        <v>30</v>
      </c>
      <c r="J17" s="29" t="str">
        <f>IF('Rekapitulace stavby'!AN13="Vyplň údaj","",IF('Rekapitulace stavby'!AN13="","",'Rekapitulace stavby'!AN13))</f>
        <v/>
      </c>
      <c r="K17" s="39"/>
    </row>
    <row r="18" spans="2:11" s="1" customFormat="1" ht="18" customHeight="1" x14ac:dyDescent="0.3">
      <c r="B18" s="35"/>
      <c r="C18" s="36"/>
      <c r="D18" s="36"/>
      <c r="E18" s="29" t="str">
        <f>IF('Rekapitulace stavby'!E14="Vyplň údaj","",IF('Rekapitulace stavby'!E14="","",'Rekapitulace stavby'!E14))</f>
        <v/>
      </c>
      <c r="F18" s="36"/>
      <c r="G18" s="36"/>
      <c r="H18" s="36"/>
      <c r="I18" s="110" t="s">
        <v>32</v>
      </c>
      <c r="J18" s="29" t="str">
        <f>IF('Rekapitulace stavby'!AN14="Vyplň údaj","",IF('Rekapitulace stavby'!AN14="","",'Rekapitulace stavby'!AN14))</f>
        <v/>
      </c>
      <c r="K18" s="39"/>
    </row>
    <row r="19" spans="2:11" s="1" customFormat="1" ht="6.9" customHeight="1" x14ac:dyDescent="0.3">
      <c r="B19" s="35"/>
      <c r="C19" s="36"/>
      <c r="D19" s="36"/>
      <c r="E19" s="36"/>
      <c r="F19" s="36"/>
      <c r="G19" s="36"/>
      <c r="H19" s="36"/>
      <c r="I19" s="109"/>
      <c r="J19" s="36"/>
      <c r="K19" s="39"/>
    </row>
    <row r="20" spans="2:11" s="1" customFormat="1" ht="14.4" customHeight="1" x14ac:dyDescent="0.3">
      <c r="B20" s="35"/>
      <c r="C20" s="36"/>
      <c r="D20" s="31" t="s">
        <v>35</v>
      </c>
      <c r="E20" s="36"/>
      <c r="F20" s="36"/>
      <c r="G20" s="36"/>
      <c r="H20" s="36"/>
      <c r="I20" s="110" t="s">
        <v>30</v>
      </c>
      <c r="J20" s="29" t="s">
        <v>20</v>
      </c>
      <c r="K20" s="39"/>
    </row>
    <row r="21" spans="2:11" s="1" customFormat="1" ht="18" customHeight="1" x14ac:dyDescent="0.3">
      <c r="B21" s="35"/>
      <c r="C21" s="36"/>
      <c r="D21" s="36"/>
      <c r="E21" s="29" t="s">
        <v>1676</v>
      </c>
      <c r="F21" s="36"/>
      <c r="G21" s="36"/>
      <c r="H21" s="36"/>
      <c r="I21" s="110" t="s">
        <v>32</v>
      </c>
      <c r="J21" s="29" t="s">
        <v>20</v>
      </c>
      <c r="K21" s="39"/>
    </row>
    <row r="22" spans="2:11" s="1" customFormat="1" ht="6.9" customHeight="1" x14ac:dyDescent="0.3">
      <c r="B22" s="35"/>
      <c r="C22" s="36"/>
      <c r="D22" s="36"/>
      <c r="E22" s="36"/>
      <c r="F22" s="36"/>
      <c r="G22" s="36"/>
      <c r="H22" s="36"/>
      <c r="I22" s="109"/>
      <c r="J22" s="36"/>
      <c r="K22" s="39"/>
    </row>
    <row r="23" spans="2:11" s="1" customFormat="1" ht="14.4" customHeight="1" x14ac:dyDescent="0.3">
      <c r="B23" s="35"/>
      <c r="C23" s="36"/>
      <c r="D23" s="31" t="s">
        <v>38</v>
      </c>
      <c r="E23" s="36"/>
      <c r="F23" s="36"/>
      <c r="G23" s="36"/>
      <c r="H23" s="36"/>
      <c r="I23" s="109"/>
      <c r="J23" s="36"/>
      <c r="K23" s="39"/>
    </row>
    <row r="24" spans="2:11" s="6" customFormat="1" ht="162.75" customHeight="1" x14ac:dyDescent="0.3">
      <c r="B24" s="112"/>
      <c r="C24" s="113"/>
      <c r="D24" s="113"/>
      <c r="E24" s="429" t="s">
        <v>147</v>
      </c>
      <c r="F24" s="464"/>
      <c r="G24" s="464"/>
      <c r="H24" s="464"/>
      <c r="I24" s="114"/>
      <c r="J24" s="113"/>
      <c r="K24" s="115"/>
    </row>
    <row r="25" spans="2:11" s="1" customFormat="1" ht="6.9" customHeight="1" x14ac:dyDescent="0.3">
      <c r="B25" s="35"/>
      <c r="C25" s="36"/>
      <c r="D25" s="36"/>
      <c r="E25" s="36"/>
      <c r="F25" s="36"/>
      <c r="G25" s="36"/>
      <c r="H25" s="36"/>
      <c r="I25" s="109"/>
      <c r="J25" s="36"/>
      <c r="K25" s="39"/>
    </row>
    <row r="26" spans="2:11" s="1" customFormat="1" ht="6.9" customHeight="1" x14ac:dyDescent="0.3">
      <c r="B26" s="35"/>
      <c r="C26" s="36"/>
      <c r="D26" s="80"/>
      <c r="E26" s="80"/>
      <c r="F26" s="80"/>
      <c r="G26" s="80"/>
      <c r="H26" s="80"/>
      <c r="I26" s="117"/>
      <c r="J26" s="80"/>
      <c r="K26" s="118"/>
    </row>
    <row r="27" spans="2:11" s="1" customFormat="1" ht="25.35" customHeight="1" x14ac:dyDescent="0.3">
      <c r="B27" s="35"/>
      <c r="C27" s="36"/>
      <c r="D27" s="119" t="s">
        <v>39</v>
      </c>
      <c r="E27" s="36"/>
      <c r="F27" s="36"/>
      <c r="G27" s="36"/>
      <c r="H27" s="36"/>
      <c r="I27" s="109"/>
      <c r="J27" s="120">
        <f>ROUND(J79,2)</f>
        <v>0</v>
      </c>
      <c r="K27" s="39"/>
    </row>
    <row r="28" spans="2:11" s="1" customFormat="1" ht="6.9" customHeight="1" x14ac:dyDescent="0.3">
      <c r="B28" s="35"/>
      <c r="C28" s="36"/>
      <c r="D28" s="80"/>
      <c r="E28" s="80"/>
      <c r="F28" s="80"/>
      <c r="G28" s="80"/>
      <c r="H28" s="80"/>
      <c r="I28" s="117"/>
      <c r="J28" s="80"/>
      <c r="K28" s="118"/>
    </row>
    <row r="29" spans="2:11" s="1" customFormat="1" ht="14.4" customHeight="1" x14ac:dyDescent="0.3">
      <c r="B29" s="35"/>
      <c r="C29" s="36"/>
      <c r="D29" s="36"/>
      <c r="E29" s="36"/>
      <c r="F29" s="40" t="s">
        <v>41</v>
      </c>
      <c r="G29" s="36"/>
      <c r="H29" s="36"/>
      <c r="I29" s="121" t="s">
        <v>40</v>
      </c>
      <c r="J29" s="40" t="s">
        <v>42</v>
      </c>
      <c r="K29" s="39"/>
    </row>
    <row r="30" spans="2:11" s="1" customFormat="1" ht="14.4" customHeight="1" x14ac:dyDescent="0.3">
      <c r="B30" s="35"/>
      <c r="C30" s="36"/>
      <c r="D30" s="43" t="s">
        <v>43</v>
      </c>
      <c r="E30" s="43" t="s">
        <v>44</v>
      </c>
      <c r="F30" s="122">
        <f>ROUND(SUM(BE79:BE95), 2)</f>
        <v>0</v>
      </c>
      <c r="G30" s="36"/>
      <c r="H30" s="36"/>
      <c r="I30" s="123">
        <v>0.21</v>
      </c>
      <c r="J30" s="122">
        <f>ROUND(ROUND((SUM(BE79:BE95)), 2)*I30, 2)</f>
        <v>0</v>
      </c>
      <c r="K30" s="39"/>
    </row>
    <row r="31" spans="2:11" s="1" customFormat="1" ht="14.4" customHeight="1" x14ac:dyDescent="0.3">
      <c r="B31" s="35"/>
      <c r="C31" s="36"/>
      <c r="D31" s="36"/>
      <c r="E31" s="43" t="s">
        <v>45</v>
      </c>
      <c r="F31" s="122">
        <f>ROUND(SUM(BF79:BF95), 2)</f>
        <v>0</v>
      </c>
      <c r="G31" s="36"/>
      <c r="H31" s="36"/>
      <c r="I31" s="123">
        <v>0.15</v>
      </c>
      <c r="J31" s="122">
        <f>ROUND(ROUND((SUM(BF79:BF95)), 2)*I31, 2)</f>
        <v>0</v>
      </c>
      <c r="K31" s="39"/>
    </row>
    <row r="32" spans="2:11" s="1" customFormat="1" ht="14.4" hidden="1" customHeight="1" x14ac:dyDescent="0.3">
      <c r="B32" s="35"/>
      <c r="C32" s="36"/>
      <c r="D32" s="36"/>
      <c r="E32" s="43" t="s">
        <v>46</v>
      </c>
      <c r="F32" s="122">
        <f>ROUND(SUM(BG79:BG95), 2)</f>
        <v>0</v>
      </c>
      <c r="G32" s="36"/>
      <c r="H32" s="36"/>
      <c r="I32" s="123">
        <v>0.21</v>
      </c>
      <c r="J32" s="122">
        <v>0</v>
      </c>
      <c r="K32" s="39"/>
    </row>
    <row r="33" spans="2:11" s="1" customFormat="1" ht="14.4" hidden="1" customHeight="1" x14ac:dyDescent="0.3">
      <c r="B33" s="35"/>
      <c r="C33" s="36"/>
      <c r="D33" s="36"/>
      <c r="E33" s="43" t="s">
        <v>47</v>
      </c>
      <c r="F33" s="122">
        <f>ROUND(SUM(BH79:BH95), 2)</f>
        <v>0</v>
      </c>
      <c r="G33" s="36"/>
      <c r="H33" s="36"/>
      <c r="I33" s="123">
        <v>0.15</v>
      </c>
      <c r="J33" s="122">
        <v>0</v>
      </c>
      <c r="K33" s="39"/>
    </row>
    <row r="34" spans="2:11" s="1" customFormat="1" ht="14.4" hidden="1" customHeight="1" x14ac:dyDescent="0.3">
      <c r="B34" s="35"/>
      <c r="C34" s="36"/>
      <c r="D34" s="36"/>
      <c r="E34" s="43" t="s">
        <v>48</v>
      </c>
      <c r="F34" s="122">
        <f>ROUND(SUM(BI79:BI95), 2)</f>
        <v>0</v>
      </c>
      <c r="G34" s="36"/>
      <c r="H34" s="36"/>
      <c r="I34" s="123">
        <v>0</v>
      </c>
      <c r="J34" s="122">
        <v>0</v>
      </c>
      <c r="K34" s="39"/>
    </row>
    <row r="35" spans="2:11" s="1" customFormat="1" ht="6.9" customHeight="1" x14ac:dyDescent="0.3">
      <c r="B35" s="35"/>
      <c r="C35" s="36"/>
      <c r="D35" s="36"/>
      <c r="E35" s="36"/>
      <c r="F35" s="36"/>
      <c r="G35" s="36"/>
      <c r="H35" s="36"/>
      <c r="I35" s="109"/>
      <c r="J35" s="36"/>
      <c r="K35" s="39"/>
    </row>
    <row r="36" spans="2:11" s="1" customFormat="1" ht="25.35" customHeight="1" x14ac:dyDescent="0.3">
      <c r="B36" s="35"/>
      <c r="C36" s="124"/>
      <c r="D36" s="125" t="s">
        <v>49</v>
      </c>
      <c r="E36" s="74"/>
      <c r="F36" s="74"/>
      <c r="G36" s="126" t="s">
        <v>50</v>
      </c>
      <c r="H36" s="127" t="s">
        <v>51</v>
      </c>
      <c r="I36" s="128"/>
      <c r="J36" s="129">
        <f>SUM(J27:J34)</f>
        <v>0</v>
      </c>
      <c r="K36" s="130"/>
    </row>
    <row r="37" spans="2:11" s="1" customFormat="1" ht="14.4" customHeight="1" x14ac:dyDescent="0.3">
      <c r="B37" s="50"/>
      <c r="C37" s="51"/>
      <c r="D37" s="51"/>
      <c r="E37" s="51"/>
      <c r="F37" s="51"/>
      <c r="G37" s="51"/>
      <c r="H37" s="51"/>
      <c r="I37" s="131"/>
      <c r="J37" s="51"/>
      <c r="K37" s="52"/>
    </row>
    <row r="41" spans="2:11" s="1" customFormat="1" ht="6.9" customHeight="1" x14ac:dyDescent="0.3">
      <c r="B41" s="132"/>
      <c r="C41" s="133"/>
      <c r="D41" s="133"/>
      <c r="E41" s="133"/>
      <c r="F41" s="133"/>
      <c r="G41" s="133"/>
      <c r="H41" s="133"/>
      <c r="I41" s="134"/>
      <c r="J41" s="133"/>
      <c r="K41" s="135"/>
    </row>
    <row r="42" spans="2:11" s="1" customFormat="1" ht="36.9" customHeight="1" x14ac:dyDescent="0.3">
      <c r="B42" s="35"/>
      <c r="C42" s="24" t="s">
        <v>168</v>
      </c>
      <c r="D42" s="36"/>
      <c r="E42" s="36"/>
      <c r="F42" s="36"/>
      <c r="G42" s="36"/>
      <c r="H42" s="36"/>
      <c r="I42" s="109"/>
      <c r="J42" s="36"/>
      <c r="K42" s="39"/>
    </row>
    <row r="43" spans="2:11" s="1" customFormat="1" ht="6.9" customHeight="1" x14ac:dyDescent="0.3">
      <c r="B43" s="35"/>
      <c r="C43" s="36"/>
      <c r="D43" s="36"/>
      <c r="E43" s="36"/>
      <c r="F43" s="36"/>
      <c r="G43" s="36"/>
      <c r="H43" s="36"/>
      <c r="I43" s="109"/>
      <c r="J43" s="36"/>
      <c r="K43" s="39"/>
    </row>
    <row r="44" spans="2:11" s="1" customFormat="1" ht="14.4" customHeight="1" x14ac:dyDescent="0.3">
      <c r="B44" s="35"/>
      <c r="C44" s="31" t="s">
        <v>16</v>
      </c>
      <c r="D44" s="36"/>
      <c r="E44" s="36"/>
      <c r="F44" s="36"/>
      <c r="G44" s="36"/>
      <c r="H44" s="36"/>
      <c r="I44" s="109"/>
      <c r="J44" s="36"/>
      <c r="K44" s="39"/>
    </row>
    <row r="45" spans="2:11" s="1" customFormat="1" ht="22.5" customHeight="1" x14ac:dyDescent="0.3">
      <c r="B45" s="35"/>
      <c r="C45" s="36"/>
      <c r="D45" s="36"/>
      <c r="E45" s="462" t="str">
        <f>E7</f>
        <v>VUZ Dědina - rekonstrukce sociálních zařízení a vstupního schodiště</v>
      </c>
      <c r="F45" s="433"/>
      <c r="G45" s="433"/>
      <c r="H45" s="433"/>
      <c r="I45" s="109"/>
      <c r="J45" s="36"/>
      <c r="K45" s="39"/>
    </row>
    <row r="46" spans="2:11" s="1" customFormat="1" ht="14.4" customHeight="1" x14ac:dyDescent="0.3">
      <c r="B46" s="35"/>
      <c r="C46" s="31" t="s">
        <v>113</v>
      </c>
      <c r="D46" s="36"/>
      <c r="E46" s="36"/>
      <c r="F46" s="36"/>
      <c r="G46" s="36"/>
      <c r="H46" s="36"/>
      <c r="I46" s="109"/>
      <c r="J46" s="36"/>
      <c r="K46" s="39"/>
    </row>
    <row r="47" spans="2:11" s="1" customFormat="1" ht="23.25" customHeight="1" x14ac:dyDescent="0.3">
      <c r="B47" s="35"/>
      <c r="C47" s="36"/>
      <c r="D47" s="36"/>
      <c r="E47" s="463" t="str">
        <f>E9</f>
        <v>OST - Vedlejší a ostatní náklady stavby</v>
      </c>
      <c r="F47" s="433"/>
      <c r="G47" s="433"/>
      <c r="H47" s="433"/>
      <c r="I47" s="109"/>
      <c r="J47" s="36"/>
      <c r="K47" s="39"/>
    </row>
    <row r="48" spans="2:11" s="1" customFormat="1" ht="6.9" customHeight="1" x14ac:dyDescent="0.3">
      <c r="B48" s="35"/>
      <c r="C48" s="36"/>
      <c r="D48" s="36"/>
      <c r="E48" s="36"/>
      <c r="F48" s="36"/>
      <c r="G48" s="36"/>
      <c r="H48" s="36"/>
      <c r="I48" s="109"/>
      <c r="J48" s="36"/>
      <c r="K48" s="39"/>
    </row>
    <row r="49" spans="2:47" s="1" customFormat="1" ht="18" customHeight="1" x14ac:dyDescent="0.3">
      <c r="B49" s="35"/>
      <c r="C49" s="31" t="s">
        <v>23</v>
      </c>
      <c r="D49" s="36"/>
      <c r="E49" s="36"/>
      <c r="F49" s="29" t="str">
        <f>F12</f>
        <v>VUZ Dědina,Pilotů 217,Praha 6</v>
      </c>
      <c r="G49" s="36"/>
      <c r="H49" s="36"/>
      <c r="I49" s="110" t="s">
        <v>25</v>
      </c>
      <c r="J49" s="111" t="str">
        <f>IF(J12="","",J12)</f>
        <v>28.11.2016</v>
      </c>
      <c r="K49" s="39"/>
    </row>
    <row r="50" spans="2:47" s="1" customFormat="1" ht="6.9" customHeight="1" x14ac:dyDescent="0.3">
      <c r="B50" s="35"/>
      <c r="C50" s="36"/>
      <c r="D50" s="36"/>
      <c r="E50" s="36"/>
      <c r="F50" s="36"/>
      <c r="G50" s="36"/>
      <c r="H50" s="36"/>
      <c r="I50" s="109"/>
      <c r="J50" s="36"/>
      <c r="K50" s="39"/>
    </row>
    <row r="51" spans="2:47" s="1" customFormat="1" ht="13.2" x14ac:dyDescent="0.3">
      <c r="B51" s="35"/>
      <c r="C51" s="31" t="s">
        <v>29</v>
      </c>
      <c r="D51" s="36"/>
      <c r="E51" s="36"/>
      <c r="F51" s="29" t="str">
        <f>E15</f>
        <v>ARMÁDNÍ SERVISNÍ p.o.,Podbabská 1589/1,Praha 6</v>
      </c>
      <c r="G51" s="36"/>
      <c r="H51" s="36"/>
      <c r="I51" s="110" t="s">
        <v>35</v>
      </c>
      <c r="J51" s="29" t="str">
        <f>E21</f>
        <v>BKN s.r.o., Vladislavova 29/I, Vysoké Mýto</v>
      </c>
      <c r="K51" s="39"/>
    </row>
    <row r="52" spans="2:47" s="1" customFormat="1" ht="14.4" customHeight="1" x14ac:dyDescent="0.3">
      <c r="B52" s="35"/>
      <c r="C52" s="31" t="s">
        <v>33</v>
      </c>
      <c r="D52" s="36"/>
      <c r="E52" s="36"/>
      <c r="F52" s="29" t="str">
        <f>IF(E18="","",E18)</f>
        <v/>
      </c>
      <c r="G52" s="36"/>
      <c r="H52" s="36"/>
      <c r="I52" s="109"/>
      <c r="J52" s="36"/>
      <c r="K52" s="39"/>
    </row>
    <row r="53" spans="2:47" s="1" customFormat="1" ht="10.35" customHeight="1" x14ac:dyDescent="0.3">
      <c r="B53" s="35"/>
      <c r="C53" s="36"/>
      <c r="D53" s="36"/>
      <c r="E53" s="36"/>
      <c r="F53" s="36"/>
      <c r="G53" s="36"/>
      <c r="H53" s="36"/>
      <c r="I53" s="109"/>
      <c r="J53" s="36"/>
      <c r="K53" s="39"/>
    </row>
    <row r="54" spans="2:47" s="1" customFormat="1" ht="29.25" customHeight="1" x14ac:dyDescent="0.3">
      <c r="B54" s="35"/>
      <c r="C54" s="136" t="s">
        <v>169</v>
      </c>
      <c r="D54" s="124"/>
      <c r="E54" s="124"/>
      <c r="F54" s="124"/>
      <c r="G54" s="124"/>
      <c r="H54" s="124"/>
      <c r="I54" s="137"/>
      <c r="J54" s="138" t="s">
        <v>170</v>
      </c>
      <c r="K54" s="139"/>
    </row>
    <row r="55" spans="2:47" s="1" customFormat="1" ht="10.35" customHeight="1" x14ac:dyDescent="0.3">
      <c r="B55" s="35"/>
      <c r="C55" s="36"/>
      <c r="D55" s="36"/>
      <c r="E55" s="36"/>
      <c r="F55" s="36"/>
      <c r="G55" s="36"/>
      <c r="H55" s="36"/>
      <c r="I55" s="109"/>
      <c r="J55" s="36"/>
      <c r="K55" s="39"/>
    </row>
    <row r="56" spans="2:47" s="1" customFormat="1" ht="29.25" customHeight="1" x14ac:dyDescent="0.3">
      <c r="B56" s="35"/>
      <c r="C56" s="140" t="s">
        <v>171</v>
      </c>
      <c r="D56" s="36"/>
      <c r="E56" s="36"/>
      <c r="F56" s="36"/>
      <c r="G56" s="36"/>
      <c r="H56" s="36"/>
      <c r="I56" s="109"/>
      <c r="J56" s="120">
        <f>J79</f>
        <v>0</v>
      </c>
      <c r="K56" s="39"/>
      <c r="AU56" s="18" t="s">
        <v>172</v>
      </c>
    </row>
    <row r="57" spans="2:47" s="7" customFormat="1" ht="24.9" customHeight="1" x14ac:dyDescent="0.3">
      <c r="B57" s="141"/>
      <c r="C57" s="142"/>
      <c r="D57" s="143" t="s">
        <v>1677</v>
      </c>
      <c r="E57" s="144"/>
      <c r="F57" s="144"/>
      <c r="G57" s="144"/>
      <c r="H57" s="144"/>
      <c r="I57" s="145"/>
      <c r="J57" s="146">
        <f>J80</f>
        <v>0</v>
      </c>
      <c r="K57" s="147"/>
    </row>
    <row r="58" spans="2:47" s="8" customFormat="1" ht="19.95" customHeight="1" x14ac:dyDescent="0.3">
      <c r="B58" s="148"/>
      <c r="C58" s="149"/>
      <c r="D58" s="150" t="s">
        <v>1678</v>
      </c>
      <c r="E58" s="151"/>
      <c r="F58" s="151"/>
      <c r="G58" s="151"/>
      <c r="H58" s="151"/>
      <c r="I58" s="152"/>
      <c r="J58" s="153">
        <f>J81</f>
        <v>0</v>
      </c>
      <c r="K58" s="154"/>
    </row>
    <row r="59" spans="2:47" s="8" customFormat="1" ht="19.95" customHeight="1" x14ac:dyDescent="0.3">
      <c r="B59" s="148"/>
      <c r="C59" s="149"/>
      <c r="D59" s="150" t="s">
        <v>1679</v>
      </c>
      <c r="E59" s="151"/>
      <c r="F59" s="151"/>
      <c r="G59" s="151"/>
      <c r="H59" s="151"/>
      <c r="I59" s="152"/>
      <c r="J59" s="153">
        <f>J84</f>
        <v>0</v>
      </c>
      <c r="K59" s="154"/>
    </row>
    <row r="60" spans="2:47" s="1" customFormat="1" ht="21.75" customHeight="1" x14ac:dyDescent="0.3">
      <c r="B60" s="35"/>
      <c r="C60" s="36"/>
      <c r="D60" s="36"/>
      <c r="E60" s="36"/>
      <c r="F60" s="36"/>
      <c r="G60" s="36"/>
      <c r="H60" s="36"/>
      <c r="I60" s="109"/>
      <c r="J60" s="36"/>
      <c r="K60" s="39"/>
    </row>
    <row r="61" spans="2:47" s="1" customFormat="1" ht="6.9" customHeight="1" x14ac:dyDescent="0.3">
      <c r="B61" s="50"/>
      <c r="C61" s="51"/>
      <c r="D61" s="51"/>
      <c r="E61" s="51"/>
      <c r="F61" s="51"/>
      <c r="G61" s="51"/>
      <c r="H61" s="51"/>
      <c r="I61" s="131"/>
      <c r="J61" s="51"/>
      <c r="K61" s="52"/>
    </row>
    <row r="65" spans="2:63" s="1" customFormat="1" ht="6.9" customHeight="1" x14ac:dyDescent="0.3">
      <c r="B65" s="53"/>
      <c r="C65" s="54"/>
      <c r="D65" s="54"/>
      <c r="E65" s="54"/>
      <c r="F65" s="54"/>
      <c r="G65" s="54"/>
      <c r="H65" s="54"/>
      <c r="I65" s="134"/>
      <c r="J65" s="54"/>
      <c r="K65" s="54"/>
      <c r="L65" s="55"/>
    </row>
    <row r="66" spans="2:63" s="1" customFormat="1" ht="36.9" customHeight="1" x14ac:dyDescent="0.3">
      <c r="B66" s="35"/>
      <c r="C66" s="56" t="s">
        <v>199</v>
      </c>
      <c r="D66" s="57"/>
      <c r="E66" s="57"/>
      <c r="F66" s="57"/>
      <c r="G66" s="57"/>
      <c r="H66" s="57"/>
      <c r="I66" s="155"/>
      <c r="J66" s="57"/>
      <c r="K66" s="57"/>
      <c r="L66" s="55"/>
    </row>
    <row r="67" spans="2:63" s="1" customFormat="1" ht="6.9" customHeight="1" x14ac:dyDescent="0.3">
      <c r="B67" s="35"/>
      <c r="C67" s="57"/>
      <c r="D67" s="57"/>
      <c r="E67" s="57"/>
      <c r="F67" s="57"/>
      <c r="G67" s="57"/>
      <c r="H67" s="57"/>
      <c r="I67" s="155"/>
      <c r="J67" s="57"/>
      <c r="K67" s="57"/>
      <c r="L67" s="55"/>
    </row>
    <row r="68" spans="2:63" s="1" customFormat="1" ht="14.4" customHeight="1" x14ac:dyDescent="0.3">
      <c r="B68" s="35"/>
      <c r="C68" s="59" t="s">
        <v>16</v>
      </c>
      <c r="D68" s="57"/>
      <c r="E68" s="57"/>
      <c r="F68" s="57"/>
      <c r="G68" s="57"/>
      <c r="H68" s="57"/>
      <c r="I68" s="155"/>
      <c r="J68" s="57"/>
      <c r="K68" s="57"/>
      <c r="L68" s="55"/>
    </row>
    <row r="69" spans="2:63" s="1" customFormat="1" ht="22.5" customHeight="1" x14ac:dyDescent="0.3">
      <c r="B69" s="35"/>
      <c r="C69" s="57"/>
      <c r="D69" s="57"/>
      <c r="E69" s="460" t="str">
        <f>E7</f>
        <v>VUZ Dědina - rekonstrukce sociálních zařízení a vstupního schodiště</v>
      </c>
      <c r="F69" s="444"/>
      <c r="G69" s="444"/>
      <c r="H69" s="444"/>
      <c r="I69" s="155"/>
      <c r="J69" s="57"/>
      <c r="K69" s="57"/>
      <c r="L69" s="55"/>
    </row>
    <row r="70" spans="2:63" s="1" customFormat="1" ht="14.4" customHeight="1" x14ac:dyDescent="0.3">
      <c r="B70" s="35"/>
      <c r="C70" s="59" t="s">
        <v>113</v>
      </c>
      <c r="D70" s="57"/>
      <c r="E70" s="57"/>
      <c r="F70" s="57"/>
      <c r="G70" s="57"/>
      <c r="H70" s="57"/>
      <c r="I70" s="155"/>
      <c r="J70" s="57"/>
      <c r="K70" s="57"/>
      <c r="L70" s="55"/>
    </row>
    <row r="71" spans="2:63" s="1" customFormat="1" ht="23.25" customHeight="1" x14ac:dyDescent="0.3">
      <c r="B71" s="35"/>
      <c r="C71" s="57"/>
      <c r="D71" s="57"/>
      <c r="E71" s="441" t="str">
        <f>E9</f>
        <v>OST - Vedlejší a ostatní náklady stavby</v>
      </c>
      <c r="F71" s="444"/>
      <c r="G71" s="444"/>
      <c r="H71" s="444"/>
      <c r="I71" s="155"/>
      <c r="J71" s="57"/>
      <c r="K71" s="57"/>
      <c r="L71" s="55"/>
    </row>
    <row r="72" spans="2:63" s="1" customFormat="1" ht="6.9" customHeight="1" x14ac:dyDescent="0.3">
      <c r="B72" s="35"/>
      <c r="C72" s="57"/>
      <c r="D72" s="57"/>
      <c r="E72" s="57"/>
      <c r="F72" s="57"/>
      <c r="G72" s="57"/>
      <c r="H72" s="57"/>
      <c r="I72" s="155"/>
      <c r="J72" s="57"/>
      <c r="K72" s="57"/>
      <c r="L72" s="55"/>
    </row>
    <row r="73" spans="2:63" s="1" customFormat="1" ht="18" customHeight="1" x14ac:dyDescent="0.3">
      <c r="B73" s="35"/>
      <c r="C73" s="59" t="s">
        <v>23</v>
      </c>
      <c r="D73" s="57"/>
      <c r="E73" s="57"/>
      <c r="F73" s="156" t="str">
        <f>F12</f>
        <v>VUZ Dědina,Pilotů 217,Praha 6</v>
      </c>
      <c r="G73" s="57"/>
      <c r="H73" s="57"/>
      <c r="I73" s="157" t="s">
        <v>25</v>
      </c>
      <c r="J73" s="67" t="str">
        <f>IF(J12="","",J12)</f>
        <v>28.11.2016</v>
      </c>
      <c r="K73" s="57"/>
      <c r="L73" s="55"/>
    </row>
    <row r="74" spans="2:63" s="1" customFormat="1" ht="6.9" customHeight="1" x14ac:dyDescent="0.3">
      <c r="B74" s="35"/>
      <c r="C74" s="57"/>
      <c r="D74" s="57"/>
      <c r="E74" s="57"/>
      <c r="F74" s="57"/>
      <c r="G74" s="57"/>
      <c r="H74" s="57"/>
      <c r="I74" s="155"/>
      <c r="J74" s="57"/>
      <c r="K74" s="57"/>
      <c r="L74" s="55"/>
    </row>
    <row r="75" spans="2:63" s="1" customFormat="1" ht="13.2" x14ac:dyDescent="0.3">
      <c r="B75" s="35"/>
      <c r="C75" s="59" t="s">
        <v>29</v>
      </c>
      <c r="D75" s="57"/>
      <c r="E75" s="57"/>
      <c r="F75" s="156" t="str">
        <f>E15</f>
        <v>ARMÁDNÍ SERVISNÍ p.o.,Podbabská 1589/1,Praha 6</v>
      </c>
      <c r="G75" s="57"/>
      <c r="H75" s="57"/>
      <c r="I75" s="157" t="s">
        <v>35</v>
      </c>
      <c r="J75" s="156" t="str">
        <f>E21</f>
        <v>BKN s.r.o., Vladislavova 29/I, Vysoké Mýto</v>
      </c>
      <c r="K75" s="57"/>
      <c r="L75" s="55"/>
    </row>
    <row r="76" spans="2:63" s="1" customFormat="1" ht="14.4" customHeight="1" x14ac:dyDescent="0.3">
      <c r="B76" s="35"/>
      <c r="C76" s="59" t="s">
        <v>33</v>
      </c>
      <c r="D76" s="57"/>
      <c r="E76" s="57"/>
      <c r="F76" s="156" t="str">
        <f>IF(E18="","",E18)</f>
        <v/>
      </c>
      <c r="G76" s="57"/>
      <c r="H76" s="57"/>
      <c r="I76" s="155"/>
      <c r="J76" s="57"/>
      <c r="K76" s="57"/>
      <c r="L76" s="55"/>
    </row>
    <row r="77" spans="2:63" s="1" customFormat="1" ht="10.35" customHeight="1" x14ac:dyDescent="0.3">
      <c r="B77" s="35"/>
      <c r="C77" s="57"/>
      <c r="D77" s="57"/>
      <c r="E77" s="57"/>
      <c r="F77" s="57"/>
      <c r="G77" s="57"/>
      <c r="H77" s="57"/>
      <c r="I77" s="155"/>
      <c r="J77" s="57"/>
      <c r="K77" s="57"/>
      <c r="L77" s="55"/>
    </row>
    <row r="78" spans="2:63" s="9" customFormat="1" ht="29.25" customHeight="1" x14ac:dyDescent="0.3">
      <c r="B78" s="158"/>
      <c r="C78" s="159" t="s">
        <v>200</v>
      </c>
      <c r="D78" s="160" t="s">
        <v>58</v>
      </c>
      <c r="E78" s="160" t="s">
        <v>54</v>
      </c>
      <c r="F78" s="160" t="s">
        <v>201</v>
      </c>
      <c r="G78" s="160" t="s">
        <v>202</v>
      </c>
      <c r="H78" s="160" t="s">
        <v>203</v>
      </c>
      <c r="I78" s="161" t="s">
        <v>204</v>
      </c>
      <c r="J78" s="160" t="s">
        <v>170</v>
      </c>
      <c r="K78" s="162" t="s">
        <v>205</v>
      </c>
      <c r="L78" s="163"/>
      <c r="M78" s="76" t="s">
        <v>206</v>
      </c>
      <c r="N78" s="77" t="s">
        <v>43</v>
      </c>
      <c r="O78" s="77" t="s">
        <v>207</v>
      </c>
      <c r="P78" s="77" t="s">
        <v>208</v>
      </c>
      <c r="Q78" s="77" t="s">
        <v>209</v>
      </c>
      <c r="R78" s="77" t="s">
        <v>210</v>
      </c>
      <c r="S78" s="77" t="s">
        <v>211</v>
      </c>
      <c r="T78" s="78" t="s">
        <v>212</v>
      </c>
    </row>
    <row r="79" spans="2:63" s="1" customFormat="1" ht="29.25" customHeight="1" x14ac:dyDescent="0.35">
      <c r="B79" s="35"/>
      <c r="C79" s="82" t="s">
        <v>171</v>
      </c>
      <c r="D79" s="57"/>
      <c r="E79" s="57"/>
      <c r="F79" s="57"/>
      <c r="G79" s="57"/>
      <c r="H79" s="57"/>
      <c r="I79" s="155"/>
      <c r="J79" s="164">
        <f>BK79</f>
        <v>0</v>
      </c>
      <c r="K79" s="57"/>
      <c r="L79" s="55"/>
      <c r="M79" s="79"/>
      <c r="N79" s="80"/>
      <c r="O79" s="80"/>
      <c r="P79" s="165">
        <f>P80</f>
        <v>0</v>
      </c>
      <c r="Q79" s="80"/>
      <c r="R79" s="165">
        <f>R80</f>
        <v>0</v>
      </c>
      <c r="S79" s="80"/>
      <c r="T79" s="166">
        <f>T80</f>
        <v>0</v>
      </c>
      <c r="AT79" s="18" t="s">
        <v>72</v>
      </c>
      <c r="AU79" s="18" t="s">
        <v>172</v>
      </c>
      <c r="BK79" s="167">
        <f>BK80</f>
        <v>0</v>
      </c>
    </row>
    <row r="80" spans="2:63" s="10" customFormat="1" ht="37.35" customHeight="1" x14ac:dyDescent="0.35">
      <c r="B80" s="168"/>
      <c r="C80" s="169"/>
      <c r="D80" s="170" t="s">
        <v>72</v>
      </c>
      <c r="E80" s="171" t="s">
        <v>1680</v>
      </c>
      <c r="F80" s="171" t="s">
        <v>1681</v>
      </c>
      <c r="G80" s="169"/>
      <c r="H80" s="169"/>
      <c r="I80" s="172"/>
      <c r="J80" s="173">
        <f>BK80</f>
        <v>0</v>
      </c>
      <c r="K80" s="169"/>
      <c r="L80" s="174"/>
      <c r="M80" s="175"/>
      <c r="N80" s="176"/>
      <c r="O80" s="176"/>
      <c r="P80" s="177">
        <f>P81+P84</f>
        <v>0</v>
      </c>
      <c r="Q80" s="176"/>
      <c r="R80" s="177">
        <f>R81+R84</f>
        <v>0</v>
      </c>
      <c r="S80" s="176"/>
      <c r="T80" s="178">
        <f>T81+T84</f>
        <v>0</v>
      </c>
      <c r="AR80" s="179" t="s">
        <v>243</v>
      </c>
      <c r="AT80" s="180" t="s">
        <v>72</v>
      </c>
      <c r="AU80" s="180" t="s">
        <v>73</v>
      </c>
      <c r="AY80" s="179" t="s">
        <v>214</v>
      </c>
      <c r="BK80" s="181">
        <f>BK81+BK84</f>
        <v>0</v>
      </c>
    </row>
    <row r="81" spans="2:65" s="10" customFormat="1" ht="19.95" customHeight="1" x14ac:dyDescent="0.35">
      <c r="B81" s="168"/>
      <c r="C81" s="169"/>
      <c r="D81" s="182" t="s">
        <v>72</v>
      </c>
      <c r="E81" s="183" t="s">
        <v>73</v>
      </c>
      <c r="F81" s="183" t="s">
        <v>1681</v>
      </c>
      <c r="G81" s="169"/>
      <c r="H81" s="169"/>
      <c r="I81" s="172"/>
      <c r="J81" s="184">
        <f>BK81</f>
        <v>0</v>
      </c>
      <c r="K81" s="169"/>
      <c r="L81" s="174"/>
      <c r="M81" s="175"/>
      <c r="N81" s="176"/>
      <c r="O81" s="176"/>
      <c r="P81" s="177">
        <f>SUM(P82:P83)</f>
        <v>0</v>
      </c>
      <c r="Q81" s="176"/>
      <c r="R81" s="177">
        <f>SUM(R82:R83)</f>
        <v>0</v>
      </c>
      <c r="S81" s="176"/>
      <c r="T81" s="178">
        <f>SUM(T82:T83)</f>
        <v>0</v>
      </c>
      <c r="AR81" s="179" t="s">
        <v>243</v>
      </c>
      <c r="AT81" s="180" t="s">
        <v>72</v>
      </c>
      <c r="AU81" s="180" t="s">
        <v>22</v>
      </c>
      <c r="AY81" s="179" t="s">
        <v>214</v>
      </c>
      <c r="BK81" s="181">
        <f>SUM(BK82:BK83)</f>
        <v>0</v>
      </c>
    </row>
    <row r="82" spans="2:65" s="1" customFormat="1" ht="22.5" customHeight="1" x14ac:dyDescent="0.3">
      <c r="B82" s="35"/>
      <c r="C82" s="185" t="s">
        <v>22</v>
      </c>
      <c r="D82" s="185" t="s">
        <v>216</v>
      </c>
      <c r="E82" s="186" t="s">
        <v>1682</v>
      </c>
      <c r="F82" s="187" t="s">
        <v>1683</v>
      </c>
      <c r="G82" s="188" t="s">
        <v>1684</v>
      </c>
      <c r="H82" s="189">
        <v>1</v>
      </c>
      <c r="I82" s="190"/>
      <c r="J82" s="191">
        <f>ROUND(I82*H82,2)</f>
        <v>0</v>
      </c>
      <c r="K82" s="187" t="s">
        <v>20</v>
      </c>
      <c r="L82" s="55"/>
      <c r="M82" s="192" t="s">
        <v>20</v>
      </c>
      <c r="N82" s="193" t="s">
        <v>44</v>
      </c>
      <c r="O82" s="36"/>
      <c r="P82" s="194">
        <f>O82*H82</f>
        <v>0</v>
      </c>
      <c r="Q82" s="194">
        <v>0</v>
      </c>
      <c r="R82" s="194">
        <f>Q82*H82</f>
        <v>0</v>
      </c>
      <c r="S82" s="194">
        <v>0</v>
      </c>
      <c r="T82" s="195">
        <f>S82*H82</f>
        <v>0</v>
      </c>
      <c r="AR82" s="18" t="s">
        <v>1685</v>
      </c>
      <c r="AT82" s="18" t="s">
        <v>216</v>
      </c>
      <c r="AU82" s="18" t="s">
        <v>81</v>
      </c>
      <c r="AY82" s="18" t="s">
        <v>214</v>
      </c>
      <c r="BE82" s="196">
        <f>IF(N82="základní",J82,0)</f>
        <v>0</v>
      </c>
      <c r="BF82" s="196">
        <f>IF(N82="snížená",J82,0)</f>
        <v>0</v>
      </c>
      <c r="BG82" s="196">
        <f>IF(N82="zákl. přenesená",J82,0)</f>
        <v>0</v>
      </c>
      <c r="BH82" s="196">
        <f>IF(N82="sníž. přenesená",J82,0)</f>
        <v>0</v>
      </c>
      <c r="BI82" s="196">
        <f>IF(N82="nulová",J82,0)</f>
        <v>0</v>
      </c>
      <c r="BJ82" s="18" t="s">
        <v>22</v>
      </c>
      <c r="BK82" s="196">
        <f>ROUND(I82*H82,2)</f>
        <v>0</v>
      </c>
      <c r="BL82" s="18" t="s">
        <v>1685</v>
      </c>
      <c r="BM82" s="18" t="s">
        <v>1686</v>
      </c>
    </row>
    <row r="83" spans="2:65" s="1" customFormat="1" ht="144" x14ac:dyDescent="0.3">
      <c r="B83" s="35"/>
      <c r="C83" s="57"/>
      <c r="D83" s="197" t="s">
        <v>509</v>
      </c>
      <c r="E83" s="57"/>
      <c r="F83" s="259" t="s">
        <v>1687</v>
      </c>
      <c r="G83" s="57"/>
      <c r="H83" s="57"/>
      <c r="I83" s="155"/>
      <c r="J83" s="57"/>
      <c r="K83" s="57"/>
      <c r="L83" s="55"/>
      <c r="M83" s="72"/>
      <c r="N83" s="36"/>
      <c r="O83" s="36"/>
      <c r="P83" s="36"/>
      <c r="Q83" s="36"/>
      <c r="R83" s="36"/>
      <c r="S83" s="36"/>
      <c r="T83" s="73"/>
      <c r="AT83" s="18" t="s">
        <v>509</v>
      </c>
      <c r="AU83" s="18" t="s">
        <v>81</v>
      </c>
    </row>
    <row r="84" spans="2:65" s="10" customFormat="1" ht="29.85" customHeight="1" x14ac:dyDescent="0.35">
      <c r="B84" s="168"/>
      <c r="C84" s="169"/>
      <c r="D84" s="182" t="s">
        <v>72</v>
      </c>
      <c r="E84" s="183" t="s">
        <v>1688</v>
      </c>
      <c r="F84" s="183" t="s">
        <v>1689</v>
      </c>
      <c r="G84" s="169"/>
      <c r="H84" s="169"/>
      <c r="I84" s="172"/>
      <c r="J84" s="184">
        <f>BK84</f>
        <v>0</v>
      </c>
      <c r="K84" s="169"/>
      <c r="L84" s="174"/>
      <c r="M84" s="175"/>
      <c r="N84" s="176"/>
      <c r="O84" s="176"/>
      <c r="P84" s="177">
        <f>SUM(P85:P95)</f>
        <v>0</v>
      </c>
      <c r="Q84" s="176"/>
      <c r="R84" s="177">
        <f>SUM(R85:R95)</f>
        <v>0</v>
      </c>
      <c r="S84" s="176"/>
      <c r="T84" s="178">
        <f>SUM(T85:T95)</f>
        <v>0</v>
      </c>
      <c r="AR84" s="179" t="s">
        <v>220</v>
      </c>
      <c r="AT84" s="180" t="s">
        <v>72</v>
      </c>
      <c r="AU84" s="180" t="s">
        <v>22</v>
      </c>
      <c r="AY84" s="179" t="s">
        <v>214</v>
      </c>
      <c r="BK84" s="181">
        <f>SUM(BK85:BK95)</f>
        <v>0</v>
      </c>
    </row>
    <row r="85" spans="2:65" s="1" customFormat="1" ht="22.5" customHeight="1" x14ac:dyDescent="0.3">
      <c r="B85" s="35"/>
      <c r="C85" s="185" t="s">
        <v>81</v>
      </c>
      <c r="D85" s="185" t="s">
        <v>216</v>
      </c>
      <c r="E85" s="186" t="s">
        <v>1690</v>
      </c>
      <c r="F85" s="187" t="s">
        <v>1691</v>
      </c>
      <c r="G85" s="188" t="s">
        <v>236</v>
      </c>
      <c r="H85" s="189">
        <v>1</v>
      </c>
      <c r="I85" s="190"/>
      <c r="J85" s="191">
        <f>ROUND(I85*H85,2)</f>
        <v>0</v>
      </c>
      <c r="K85" s="187" t="s">
        <v>20</v>
      </c>
      <c r="L85" s="55"/>
      <c r="M85" s="192" t="s">
        <v>20</v>
      </c>
      <c r="N85" s="193" t="s">
        <v>44</v>
      </c>
      <c r="O85" s="36"/>
      <c r="P85" s="194">
        <f>O85*H85</f>
        <v>0</v>
      </c>
      <c r="Q85" s="194">
        <v>0</v>
      </c>
      <c r="R85" s="194">
        <f>Q85*H85</f>
        <v>0</v>
      </c>
      <c r="S85" s="194">
        <v>0</v>
      </c>
      <c r="T85" s="195">
        <f>S85*H85</f>
        <v>0</v>
      </c>
      <c r="AR85" s="18" t="s">
        <v>1692</v>
      </c>
      <c r="AT85" s="18" t="s">
        <v>216</v>
      </c>
      <c r="AU85" s="18" t="s">
        <v>81</v>
      </c>
      <c r="AY85" s="18" t="s">
        <v>214</v>
      </c>
      <c r="BE85" s="196">
        <f>IF(N85="základní",J85,0)</f>
        <v>0</v>
      </c>
      <c r="BF85" s="196">
        <f>IF(N85="snížená",J85,0)</f>
        <v>0</v>
      </c>
      <c r="BG85" s="196">
        <f>IF(N85="zákl. přenesená",J85,0)</f>
        <v>0</v>
      </c>
      <c r="BH85" s="196">
        <f>IF(N85="sníž. přenesená",J85,0)</f>
        <v>0</v>
      </c>
      <c r="BI85" s="196">
        <f>IF(N85="nulová",J85,0)</f>
        <v>0</v>
      </c>
      <c r="BJ85" s="18" t="s">
        <v>22</v>
      </c>
      <c r="BK85" s="196">
        <f>ROUND(I85*H85,2)</f>
        <v>0</v>
      </c>
      <c r="BL85" s="18" t="s">
        <v>1692</v>
      </c>
      <c r="BM85" s="18" t="s">
        <v>1693</v>
      </c>
    </row>
    <row r="86" spans="2:65" s="1" customFormat="1" ht="22.5" customHeight="1" x14ac:dyDescent="0.3">
      <c r="B86" s="35"/>
      <c r="C86" s="185" t="s">
        <v>233</v>
      </c>
      <c r="D86" s="185" t="s">
        <v>216</v>
      </c>
      <c r="E86" s="186" t="s">
        <v>1694</v>
      </c>
      <c r="F86" s="187" t="s">
        <v>1695</v>
      </c>
      <c r="G86" s="188" t="s">
        <v>236</v>
      </c>
      <c r="H86" s="189">
        <v>1</v>
      </c>
      <c r="I86" s="190"/>
      <c r="J86" s="191">
        <f>ROUND(I86*H86,2)</f>
        <v>0</v>
      </c>
      <c r="K86" s="187" t="s">
        <v>20</v>
      </c>
      <c r="L86" s="55"/>
      <c r="M86" s="192" t="s">
        <v>20</v>
      </c>
      <c r="N86" s="193" t="s">
        <v>44</v>
      </c>
      <c r="O86" s="36"/>
      <c r="P86" s="194">
        <f>O86*H86</f>
        <v>0</v>
      </c>
      <c r="Q86" s="194">
        <v>0</v>
      </c>
      <c r="R86" s="194">
        <f>Q86*H86</f>
        <v>0</v>
      </c>
      <c r="S86" s="194">
        <v>0</v>
      </c>
      <c r="T86" s="195">
        <f>S86*H86</f>
        <v>0</v>
      </c>
      <c r="AR86" s="18" t="s">
        <v>1692</v>
      </c>
      <c r="AT86" s="18" t="s">
        <v>216</v>
      </c>
      <c r="AU86" s="18" t="s">
        <v>81</v>
      </c>
      <c r="AY86" s="18" t="s">
        <v>214</v>
      </c>
      <c r="BE86" s="196">
        <f>IF(N86="základní",J86,0)</f>
        <v>0</v>
      </c>
      <c r="BF86" s="196">
        <f>IF(N86="snížená",J86,0)</f>
        <v>0</v>
      </c>
      <c r="BG86" s="196">
        <f>IF(N86="zákl. přenesená",J86,0)</f>
        <v>0</v>
      </c>
      <c r="BH86" s="196">
        <f>IF(N86="sníž. přenesená",J86,0)</f>
        <v>0</v>
      </c>
      <c r="BI86" s="196">
        <f>IF(N86="nulová",J86,0)</f>
        <v>0</v>
      </c>
      <c r="BJ86" s="18" t="s">
        <v>22</v>
      </c>
      <c r="BK86" s="196">
        <f>ROUND(I86*H86,2)</f>
        <v>0</v>
      </c>
      <c r="BL86" s="18" t="s">
        <v>1692</v>
      </c>
      <c r="BM86" s="18" t="s">
        <v>1696</v>
      </c>
    </row>
    <row r="87" spans="2:65" s="1" customFormat="1" ht="22.5" customHeight="1" x14ac:dyDescent="0.3">
      <c r="B87" s="35"/>
      <c r="C87" s="185" t="s">
        <v>220</v>
      </c>
      <c r="D87" s="185" t="s">
        <v>216</v>
      </c>
      <c r="E87" s="186" t="s">
        <v>1697</v>
      </c>
      <c r="F87" s="187" t="s">
        <v>1698</v>
      </c>
      <c r="G87" s="188" t="s">
        <v>1684</v>
      </c>
      <c r="H87" s="189">
        <v>1</v>
      </c>
      <c r="I87" s="190"/>
      <c r="J87" s="191">
        <f>ROUND(I87*H87,2)</f>
        <v>0</v>
      </c>
      <c r="K87" s="187" t="s">
        <v>20</v>
      </c>
      <c r="L87" s="55"/>
      <c r="M87" s="192" t="s">
        <v>20</v>
      </c>
      <c r="N87" s="193" t="s">
        <v>44</v>
      </c>
      <c r="O87" s="36"/>
      <c r="P87" s="194">
        <f>O87*H87</f>
        <v>0</v>
      </c>
      <c r="Q87" s="194">
        <v>0</v>
      </c>
      <c r="R87" s="194">
        <f>Q87*H87</f>
        <v>0</v>
      </c>
      <c r="S87" s="194">
        <v>0</v>
      </c>
      <c r="T87" s="195">
        <f>S87*H87</f>
        <v>0</v>
      </c>
      <c r="AR87" s="18" t="s">
        <v>1692</v>
      </c>
      <c r="AT87" s="18" t="s">
        <v>216</v>
      </c>
      <c r="AU87" s="18" t="s">
        <v>81</v>
      </c>
      <c r="AY87" s="18" t="s">
        <v>214</v>
      </c>
      <c r="BE87" s="196">
        <f>IF(N87="základní",J87,0)</f>
        <v>0</v>
      </c>
      <c r="BF87" s="196">
        <f>IF(N87="snížená",J87,0)</f>
        <v>0</v>
      </c>
      <c r="BG87" s="196">
        <f>IF(N87="zákl. přenesená",J87,0)</f>
        <v>0</v>
      </c>
      <c r="BH87" s="196">
        <f>IF(N87="sníž. přenesená",J87,0)</f>
        <v>0</v>
      </c>
      <c r="BI87" s="196">
        <f>IF(N87="nulová",J87,0)</f>
        <v>0</v>
      </c>
      <c r="BJ87" s="18" t="s">
        <v>22</v>
      </c>
      <c r="BK87" s="196">
        <f>ROUND(I87*H87,2)</f>
        <v>0</v>
      </c>
      <c r="BL87" s="18" t="s">
        <v>1692</v>
      </c>
      <c r="BM87" s="18" t="s">
        <v>1699</v>
      </c>
    </row>
    <row r="88" spans="2:65" s="1" customFormat="1" ht="48" x14ac:dyDescent="0.3">
      <c r="B88" s="35"/>
      <c r="C88" s="57"/>
      <c r="D88" s="223" t="s">
        <v>509</v>
      </c>
      <c r="E88" s="57"/>
      <c r="F88" s="268" t="s">
        <v>1700</v>
      </c>
      <c r="G88" s="57"/>
      <c r="H88" s="57"/>
      <c r="I88" s="155"/>
      <c r="J88" s="57"/>
      <c r="K88" s="57"/>
      <c r="L88" s="55"/>
      <c r="M88" s="72"/>
      <c r="N88" s="36"/>
      <c r="O88" s="36"/>
      <c r="P88" s="36"/>
      <c r="Q88" s="36"/>
      <c r="R88" s="36"/>
      <c r="S88" s="36"/>
      <c r="T88" s="73"/>
      <c r="AT88" s="18" t="s">
        <v>509</v>
      </c>
      <c r="AU88" s="18" t="s">
        <v>81</v>
      </c>
    </row>
    <row r="89" spans="2:65" s="1" customFormat="1" ht="22.5" customHeight="1" x14ac:dyDescent="0.3">
      <c r="B89" s="35"/>
      <c r="C89" s="185" t="s">
        <v>243</v>
      </c>
      <c r="D89" s="185" t="s">
        <v>216</v>
      </c>
      <c r="E89" s="186" t="s">
        <v>1701</v>
      </c>
      <c r="F89" s="187" t="s">
        <v>1702</v>
      </c>
      <c r="G89" s="188" t="s">
        <v>236</v>
      </c>
      <c r="H89" s="189">
        <v>1</v>
      </c>
      <c r="I89" s="190"/>
      <c r="J89" s="191">
        <f>ROUND(I89*H89,2)</f>
        <v>0</v>
      </c>
      <c r="K89" s="187" t="s">
        <v>20</v>
      </c>
      <c r="L89" s="55"/>
      <c r="M89" s="192" t="s">
        <v>20</v>
      </c>
      <c r="N89" s="193" t="s">
        <v>44</v>
      </c>
      <c r="O89" s="36"/>
      <c r="P89" s="194">
        <f>O89*H89</f>
        <v>0</v>
      </c>
      <c r="Q89" s="194">
        <v>0</v>
      </c>
      <c r="R89" s="194">
        <f>Q89*H89</f>
        <v>0</v>
      </c>
      <c r="S89" s="194">
        <v>0</v>
      </c>
      <c r="T89" s="195">
        <f>S89*H89</f>
        <v>0</v>
      </c>
      <c r="AR89" s="18" t="s">
        <v>1692</v>
      </c>
      <c r="AT89" s="18" t="s">
        <v>216</v>
      </c>
      <c r="AU89" s="18" t="s">
        <v>81</v>
      </c>
      <c r="AY89" s="18" t="s">
        <v>214</v>
      </c>
      <c r="BE89" s="196">
        <f>IF(N89="základní",J89,0)</f>
        <v>0</v>
      </c>
      <c r="BF89" s="196">
        <f>IF(N89="snížená",J89,0)</f>
        <v>0</v>
      </c>
      <c r="BG89" s="196">
        <f>IF(N89="zákl. přenesená",J89,0)</f>
        <v>0</v>
      </c>
      <c r="BH89" s="196">
        <f>IF(N89="sníž. přenesená",J89,0)</f>
        <v>0</v>
      </c>
      <c r="BI89" s="196">
        <f>IF(N89="nulová",J89,0)</f>
        <v>0</v>
      </c>
      <c r="BJ89" s="18" t="s">
        <v>22</v>
      </c>
      <c r="BK89" s="196">
        <f>ROUND(I89*H89,2)</f>
        <v>0</v>
      </c>
      <c r="BL89" s="18" t="s">
        <v>1692</v>
      </c>
      <c r="BM89" s="18" t="s">
        <v>1703</v>
      </c>
    </row>
    <row r="90" spans="2:65" s="1" customFormat="1" ht="22.5" customHeight="1" x14ac:dyDescent="0.3">
      <c r="B90" s="35"/>
      <c r="C90" s="185" t="s">
        <v>248</v>
      </c>
      <c r="D90" s="185" t="s">
        <v>216</v>
      </c>
      <c r="E90" s="186" t="s">
        <v>1704</v>
      </c>
      <c r="F90" s="187" t="s">
        <v>1705</v>
      </c>
      <c r="G90" s="188" t="s">
        <v>1684</v>
      </c>
      <c r="H90" s="189">
        <v>1</v>
      </c>
      <c r="I90" s="190"/>
      <c r="J90" s="191">
        <f>ROUND(I90*H90,2)</f>
        <v>0</v>
      </c>
      <c r="K90" s="187" t="s">
        <v>20</v>
      </c>
      <c r="L90" s="55"/>
      <c r="M90" s="192" t="s">
        <v>20</v>
      </c>
      <c r="N90" s="193" t="s">
        <v>44</v>
      </c>
      <c r="O90" s="36"/>
      <c r="P90" s="194">
        <f>O90*H90</f>
        <v>0</v>
      </c>
      <c r="Q90" s="194">
        <v>0</v>
      </c>
      <c r="R90" s="194">
        <f>Q90*H90</f>
        <v>0</v>
      </c>
      <c r="S90" s="194">
        <v>0</v>
      </c>
      <c r="T90" s="195">
        <f>S90*H90</f>
        <v>0</v>
      </c>
      <c r="AR90" s="18" t="s">
        <v>1692</v>
      </c>
      <c r="AT90" s="18" t="s">
        <v>216</v>
      </c>
      <c r="AU90" s="18" t="s">
        <v>81</v>
      </c>
      <c r="AY90" s="18" t="s">
        <v>214</v>
      </c>
      <c r="BE90" s="196">
        <f>IF(N90="základní",J90,0)</f>
        <v>0</v>
      </c>
      <c r="BF90" s="196">
        <f>IF(N90="snížená",J90,0)</f>
        <v>0</v>
      </c>
      <c r="BG90" s="196">
        <f>IF(N90="zákl. přenesená",J90,0)</f>
        <v>0</v>
      </c>
      <c r="BH90" s="196">
        <f>IF(N90="sníž. přenesená",J90,0)</f>
        <v>0</v>
      </c>
      <c r="BI90" s="196">
        <f>IF(N90="nulová",J90,0)</f>
        <v>0</v>
      </c>
      <c r="BJ90" s="18" t="s">
        <v>22</v>
      </c>
      <c r="BK90" s="196">
        <f>ROUND(I90*H90,2)</f>
        <v>0</v>
      </c>
      <c r="BL90" s="18" t="s">
        <v>1692</v>
      </c>
      <c r="BM90" s="18" t="s">
        <v>1706</v>
      </c>
    </row>
    <row r="91" spans="2:65" s="1" customFormat="1" ht="48" x14ac:dyDescent="0.3">
      <c r="B91" s="35"/>
      <c r="C91" s="57"/>
      <c r="D91" s="223" t="s">
        <v>509</v>
      </c>
      <c r="E91" s="57"/>
      <c r="F91" s="268" t="s">
        <v>1707</v>
      </c>
      <c r="G91" s="57"/>
      <c r="H91" s="57"/>
      <c r="I91" s="155"/>
      <c r="J91" s="57"/>
      <c r="K91" s="57"/>
      <c r="L91" s="55"/>
      <c r="M91" s="72"/>
      <c r="N91" s="36"/>
      <c r="O91" s="36"/>
      <c r="P91" s="36"/>
      <c r="Q91" s="36"/>
      <c r="R91" s="36"/>
      <c r="S91" s="36"/>
      <c r="T91" s="73"/>
      <c r="AT91" s="18" t="s">
        <v>509</v>
      </c>
      <c r="AU91" s="18" t="s">
        <v>81</v>
      </c>
    </row>
    <row r="92" spans="2:65" s="1" customFormat="1" ht="22.5" customHeight="1" x14ac:dyDescent="0.3">
      <c r="B92" s="35"/>
      <c r="C92" s="185" t="s">
        <v>255</v>
      </c>
      <c r="D92" s="185" t="s">
        <v>216</v>
      </c>
      <c r="E92" s="186" t="s">
        <v>1708</v>
      </c>
      <c r="F92" s="187" t="s">
        <v>1709</v>
      </c>
      <c r="G92" s="188" t="s">
        <v>1684</v>
      </c>
      <c r="H92" s="189">
        <v>1</v>
      </c>
      <c r="I92" s="190"/>
      <c r="J92" s="191">
        <f>ROUND(I92*H92,2)</f>
        <v>0</v>
      </c>
      <c r="K92" s="187" t="s">
        <v>20</v>
      </c>
      <c r="L92" s="55"/>
      <c r="M92" s="192" t="s">
        <v>20</v>
      </c>
      <c r="N92" s="193" t="s">
        <v>44</v>
      </c>
      <c r="O92" s="36"/>
      <c r="P92" s="194">
        <f>O92*H92</f>
        <v>0</v>
      </c>
      <c r="Q92" s="194">
        <v>0</v>
      </c>
      <c r="R92" s="194">
        <f>Q92*H92</f>
        <v>0</v>
      </c>
      <c r="S92" s="194">
        <v>0</v>
      </c>
      <c r="T92" s="195">
        <f>S92*H92</f>
        <v>0</v>
      </c>
      <c r="AR92" s="18" t="s">
        <v>1692</v>
      </c>
      <c r="AT92" s="18" t="s">
        <v>216</v>
      </c>
      <c r="AU92" s="18" t="s">
        <v>81</v>
      </c>
      <c r="AY92" s="18" t="s">
        <v>214</v>
      </c>
      <c r="BE92" s="196">
        <f>IF(N92="základní",J92,0)</f>
        <v>0</v>
      </c>
      <c r="BF92" s="196">
        <f>IF(N92="snížená",J92,0)</f>
        <v>0</v>
      </c>
      <c r="BG92" s="196">
        <f>IF(N92="zákl. přenesená",J92,0)</f>
        <v>0</v>
      </c>
      <c r="BH92" s="196">
        <f>IF(N92="sníž. přenesená",J92,0)</f>
        <v>0</v>
      </c>
      <c r="BI92" s="196">
        <f>IF(N92="nulová",J92,0)</f>
        <v>0</v>
      </c>
      <c r="BJ92" s="18" t="s">
        <v>22</v>
      </c>
      <c r="BK92" s="196">
        <f>ROUND(I92*H92,2)</f>
        <v>0</v>
      </c>
      <c r="BL92" s="18" t="s">
        <v>1692</v>
      </c>
      <c r="BM92" s="18" t="s">
        <v>1710</v>
      </c>
    </row>
    <row r="93" spans="2:65" s="1" customFormat="1" ht="60" x14ac:dyDescent="0.3">
      <c r="B93" s="35"/>
      <c r="C93" s="57"/>
      <c r="D93" s="223" t="s">
        <v>509</v>
      </c>
      <c r="E93" s="57"/>
      <c r="F93" s="268" t="s">
        <v>1711</v>
      </c>
      <c r="G93" s="57"/>
      <c r="H93" s="57"/>
      <c r="I93" s="155"/>
      <c r="J93" s="57"/>
      <c r="K93" s="57"/>
      <c r="L93" s="55"/>
      <c r="M93" s="72"/>
      <c r="N93" s="36"/>
      <c r="O93" s="36"/>
      <c r="P93" s="36"/>
      <c r="Q93" s="36"/>
      <c r="R93" s="36"/>
      <c r="S93" s="36"/>
      <c r="T93" s="73"/>
      <c r="AT93" s="18" t="s">
        <v>509</v>
      </c>
      <c r="AU93" s="18" t="s">
        <v>81</v>
      </c>
    </row>
    <row r="94" spans="2:65" s="1" customFormat="1" ht="22.5" customHeight="1" x14ac:dyDescent="0.3">
      <c r="B94" s="35"/>
      <c r="C94" s="185" t="s">
        <v>262</v>
      </c>
      <c r="D94" s="185" t="s">
        <v>216</v>
      </c>
      <c r="E94" s="186" t="s">
        <v>1712</v>
      </c>
      <c r="F94" s="187" t="s">
        <v>1713</v>
      </c>
      <c r="G94" s="188" t="s">
        <v>1684</v>
      </c>
      <c r="H94" s="189">
        <v>1</v>
      </c>
      <c r="I94" s="190"/>
      <c r="J94" s="191">
        <f>ROUND(I94*H94,2)</f>
        <v>0</v>
      </c>
      <c r="K94" s="187" t="s">
        <v>20</v>
      </c>
      <c r="L94" s="55"/>
      <c r="M94" s="192" t="s">
        <v>20</v>
      </c>
      <c r="N94" s="193" t="s">
        <v>44</v>
      </c>
      <c r="O94" s="36"/>
      <c r="P94" s="194">
        <f>O94*H94</f>
        <v>0</v>
      </c>
      <c r="Q94" s="194">
        <v>0</v>
      </c>
      <c r="R94" s="194">
        <f>Q94*H94</f>
        <v>0</v>
      </c>
      <c r="S94" s="194">
        <v>0</v>
      </c>
      <c r="T94" s="195">
        <f>S94*H94</f>
        <v>0</v>
      </c>
      <c r="AR94" s="18" t="s">
        <v>1692</v>
      </c>
      <c r="AT94" s="18" t="s">
        <v>216</v>
      </c>
      <c r="AU94" s="18" t="s">
        <v>81</v>
      </c>
      <c r="AY94" s="18" t="s">
        <v>214</v>
      </c>
      <c r="BE94" s="196">
        <f>IF(N94="základní",J94,0)</f>
        <v>0</v>
      </c>
      <c r="BF94" s="196">
        <f>IF(N94="snížená",J94,0)</f>
        <v>0</v>
      </c>
      <c r="BG94" s="196">
        <f>IF(N94="zákl. přenesená",J94,0)</f>
        <v>0</v>
      </c>
      <c r="BH94" s="196">
        <f>IF(N94="sníž. přenesená",J94,0)</f>
        <v>0</v>
      </c>
      <c r="BI94" s="196">
        <f>IF(N94="nulová",J94,0)</f>
        <v>0</v>
      </c>
      <c r="BJ94" s="18" t="s">
        <v>22</v>
      </c>
      <c r="BK94" s="196">
        <f>ROUND(I94*H94,2)</f>
        <v>0</v>
      </c>
      <c r="BL94" s="18" t="s">
        <v>1692</v>
      </c>
      <c r="BM94" s="18" t="s">
        <v>1714</v>
      </c>
    </row>
    <row r="95" spans="2:65" s="1" customFormat="1" ht="48" x14ac:dyDescent="0.3">
      <c r="B95" s="35"/>
      <c r="C95" s="57"/>
      <c r="D95" s="197" t="s">
        <v>509</v>
      </c>
      <c r="E95" s="57"/>
      <c r="F95" s="259" t="s">
        <v>1715</v>
      </c>
      <c r="G95" s="57"/>
      <c r="H95" s="57"/>
      <c r="I95" s="155"/>
      <c r="J95" s="57"/>
      <c r="K95" s="57"/>
      <c r="L95" s="55"/>
      <c r="M95" s="265"/>
      <c r="N95" s="266"/>
      <c r="O95" s="266"/>
      <c r="P95" s="266"/>
      <c r="Q95" s="266"/>
      <c r="R95" s="266"/>
      <c r="S95" s="266"/>
      <c r="T95" s="267"/>
      <c r="AT95" s="18" t="s">
        <v>509</v>
      </c>
      <c r="AU95" s="18" t="s">
        <v>81</v>
      </c>
    </row>
    <row r="96" spans="2:65" s="1" customFormat="1" ht="6.9" customHeight="1" x14ac:dyDescent="0.3">
      <c r="B96" s="50"/>
      <c r="C96" s="51"/>
      <c r="D96" s="51"/>
      <c r="E96" s="51"/>
      <c r="F96" s="51"/>
      <c r="G96" s="51"/>
      <c r="H96" s="51"/>
      <c r="I96" s="131"/>
      <c r="J96" s="51"/>
      <c r="K96" s="51"/>
      <c r="L96" s="55"/>
    </row>
  </sheetData>
  <sheetProtection password="CC35" sheet="1" objects="1" scenarios="1" formatColumns="0" formatRows="0" sort="0" autoFilter="0"/>
  <autoFilter ref="C78:K78"/>
  <mergeCells count="9">
    <mergeCell ref="E69:H69"/>
    <mergeCell ref="E71:H71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tooltip="Krycí list soupisu" display="1) Krycí list soupisu"/>
    <hyperlink ref="G1:H1" location="C54" tooltip="Rekapitulace" display="2) Rekapitulace"/>
    <hyperlink ref="J1" location="C78" tooltip="Soupis prací" display="3) Soupis prací"/>
    <hyperlink ref="L1:V1" location="'Rekapitulace stavby'!C2" tooltip="Rekapitulace stavby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16"/>
  <sheetViews>
    <sheetView showGridLines="0" zoomScaleNormal="100" workbookViewId="0"/>
  </sheetViews>
  <sheetFormatPr defaultRowHeight="12" x14ac:dyDescent="0.3"/>
  <cols>
    <col min="1" max="1" width="8.28515625" style="278" customWidth="1"/>
    <col min="2" max="2" width="1.7109375" style="278" customWidth="1"/>
    <col min="3" max="4" width="5" style="278" customWidth="1"/>
    <col min="5" max="5" width="11.7109375" style="278" customWidth="1"/>
    <col min="6" max="6" width="9.140625" style="278" customWidth="1"/>
    <col min="7" max="7" width="5" style="278" customWidth="1"/>
    <col min="8" max="8" width="77.85546875" style="278" customWidth="1"/>
    <col min="9" max="10" width="20" style="278" customWidth="1"/>
    <col min="11" max="11" width="1.7109375" style="278" customWidth="1"/>
    <col min="12" max="256" width="9.28515625" style="278"/>
    <col min="257" max="257" width="8.28515625" style="278" customWidth="1"/>
    <col min="258" max="258" width="1.7109375" style="278" customWidth="1"/>
    <col min="259" max="260" width="5" style="278" customWidth="1"/>
    <col min="261" max="261" width="11.7109375" style="278" customWidth="1"/>
    <col min="262" max="262" width="9.140625" style="278" customWidth="1"/>
    <col min="263" max="263" width="5" style="278" customWidth="1"/>
    <col min="264" max="264" width="77.85546875" style="278" customWidth="1"/>
    <col min="265" max="266" width="20" style="278" customWidth="1"/>
    <col min="267" max="267" width="1.7109375" style="278" customWidth="1"/>
    <col min="268" max="512" width="9.28515625" style="278"/>
    <col min="513" max="513" width="8.28515625" style="278" customWidth="1"/>
    <col min="514" max="514" width="1.7109375" style="278" customWidth="1"/>
    <col min="515" max="516" width="5" style="278" customWidth="1"/>
    <col min="517" max="517" width="11.7109375" style="278" customWidth="1"/>
    <col min="518" max="518" width="9.140625" style="278" customWidth="1"/>
    <col min="519" max="519" width="5" style="278" customWidth="1"/>
    <col min="520" max="520" width="77.85546875" style="278" customWidth="1"/>
    <col min="521" max="522" width="20" style="278" customWidth="1"/>
    <col min="523" max="523" width="1.7109375" style="278" customWidth="1"/>
    <col min="524" max="768" width="9.28515625" style="278"/>
    <col min="769" max="769" width="8.28515625" style="278" customWidth="1"/>
    <col min="770" max="770" width="1.7109375" style="278" customWidth="1"/>
    <col min="771" max="772" width="5" style="278" customWidth="1"/>
    <col min="773" max="773" width="11.7109375" style="278" customWidth="1"/>
    <col min="774" max="774" width="9.140625" style="278" customWidth="1"/>
    <col min="775" max="775" width="5" style="278" customWidth="1"/>
    <col min="776" max="776" width="77.85546875" style="278" customWidth="1"/>
    <col min="777" max="778" width="20" style="278" customWidth="1"/>
    <col min="779" max="779" width="1.7109375" style="278" customWidth="1"/>
    <col min="780" max="1024" width="9.28515625" style="278"/>
    <col min="1025" max="1025" width="8.28515625" style="278" customWidth="1"/>
    <col min="1026" max="1026" width="1.7109375" style="278" customWidth="1"/>
    <col min="1027" max="1028" width="5" style="278" customWidth="1"/>
    <col min="1029" max="1029" width="11.7109375" style="278" customWidth="1"/>
    <col min="1030" max="1030" width="9.140625" style="278" customWidth="1"/>
    <col min="1031" max="1031" width="5" style="278" customWidth="1"/>
    <col min="1032" max="1032" width="77.85546875" style="278" customWidth="1"/>
    <col min="1033" max="1034" width="20" style="278" customWidth="1"/>
    <col min="1035" max="1035" width="1.7109375" style="278" customWidth="1"/>
    <col min="1036" max="1280" width="9.28515625" style="278"/>
    <col min="1281" max="1281" width="8.28515625" style="278" customWidth="1"/>
    <col min="1282" max="1282" width="1.7109375" style="278" customWidth="1"/>
    <col min="1283" max="1284" width="5" style="278" customWidth="1"/>
    <col min="1285" max="1285" width="11.7109375" style="278" customWidth="1"/>
    <col min="1286" max="1286" width="9.140625" style="278" customWidth="1"/>
    <col min="1287" max="1287" width="5" style="278" customWidth="1"/>
    <col min="1288" max="1288" width="77.85546875" style="278" customWidth="1"/>
    <col min="1289" max="1290" width="20" style="278" customWidth="1"/>
    <col min="1291" max="1291" width="1.7109375" style="278" customWidth="1"/>
    <col min="1292" max="1536" width="9.28515625" style="278"/>
    <col min="1537" max="1537" width="8.28515625" style="278" customWidth="1"/>
    <col min="1538" max="1538" width="1.7109375" style="278" customWidth="1"/>
    <col min="1539" max="1540" width="5" style="278" customWidth="1"/>
    <col min="1541" max="1541" width="11.7109375" style="278" customWidth="1"/>
    <col min="1542" max="1542" width="9.140625" style="278" customWidth="1"/>
    <col min="1543" max="1543" width="5" style="278" customWidth="1"/>
    <col min="1544" max="1544" width="77.85546875" style="278" customWidth="1"/>
    <col min="1545" max="1546" width="20" style="278" customWidth="1"/>
    <col min="1547" max="1547" width="1.7109375" style="278" customWidth="1"/>
    <col min="1548" max="1792" width="9.28515625" style="278"/>
    <col min="1793" max="1793" width="8.28515625" style="278" customWidth="1"/>
    <col min="1794" max="1794" width="1.7109375" style="278" customWidth="1"/>
    <col min="1795" max="1796" width="5" style="278" customWidth="1"/>
    <col min="1797" max="1797" width="11.7109375" style="278" customWidth="1"/>
    <col min="1798" max="1798" width="9.140625" style="278" customWidth="1"/>
    <col min="1799" max="1799" width="5" style="278" customWidth="1"/>
    <col min="1800" max="1800" width="77.85546875" style="278" customWidth="1"/>
    <col min="1801" max="1802" width="20" style="278" customWidth="1"/>
    <col min="1803" max="1803" width="1.7109375" style="278" customWidth="1"/>
    <col min="1804" max="2048" width="9.28515625" style="278"/>
    <col min="2049" max="2049" width="8.28515625" style="278" customWidth="1"/>
    <col min="2050" max="2050" width="1.7109375" style="278" customWidth="1"/>
    <col min="2051" max="2052" width="5" style="278" customWidth="1"/>
    <col min="2053" max="2053" width="11.7109375" style="278" customWidth="1"/>
    <col min="2054" max="2054" width="9.140625" style="278" customWidth="1"/>
    <col min="2055" max="2055" width="5" style="278" customWidth="1"/>
    <col min="2056" max="2056" width="77.85546875" style="278" customWidth="1"/>
    <col min="2057" max="2058" width="20" style="278" customWidth="1"/>
    <col min="2059" max="2059" width="1.7109375" style="278" customWidth="1"/>
    <col min="2060" max="2304" width="9.28515625" style="278"/>
    <col min="2305" max="2305" width="8.28515625" style="278" customWidth="1"/>
    <col min="2306" max="2306" width="1.7109375" style="278" customWidth="1"/>
    <col min="2307" max="2308" width="5" style="278" customWidth="1"/>
    <col min="2309" max="2309" width="11.7109375" style="278" customWidth="1"/>
    <col min="2310" max="2310" width="9.140625" style="278" customWidth="1"/>
    <col min="2311" max="2311" width="5" style="278" customWidth="1"/>
    <col min="2312" max="2312" width="77.85546875" style="278" customWidth="1"/>
    <col min="2313" max="2314" width="20" style="278" customWidth="1"/>
    <col min="2315" max="2315" width="1.7109375" style="278" customWidth="1"/>
    <col min="2316" max="2560" width="9.28515625" style="278"/>
    <col min="2561" max="2561" width="8.28515625" style="278" customWidth="1"/>
    <col min="2562" max="2562" width="1.7109375" style="278" customWidth="1"/>
    <col min="2563" max="2564" width="5" style="278" customWidth="1"/>
    <col min="2565" max="2565" width="11.7109375" style="278" customWidth="1"/>
    <col min="2566" max="2566" width="9.140625" style="278" customWidth="1"/>
    <col min="2567" max="2567" width="5" style="278" customWidth="1"/>
    <col min="2568" max="2568" width="77.85546875" style="278" customWidth="1"/>
    <col min="2569" max="2570" width="20" style="278" customWidth="1"/>
    <col min="2571" max="2571" width="1.7109375" style="278" customWidth="1"/>
    <col min="2572" max="2816" width="9.28515625" style="278"/>
    <col min="2817" max="2817" width="8.28515625" style="278" customWidth="1"/>
    <col min="2818" max="2818" width="1.7109375" style="278" customWidth="1"/>
    <col min="2819" max="2820" width="5" style="278" customWidth="1"/>
    <col min="2821" max="2821" width="11.7109375" style="278" customWidth="1"/>
    <col min="2822" max="2822" width="9.140625" style="278" customWidth="1"/>
    <col min="2823" max="2823" width="5" style="278" customWidth="1"/>
    <col min="2824" max="2824" width="77.85546875" style="278" customWidth="1"/>
    <col min="2825" max="2826" width="20" style="278" customWidth="1"/>
    <col min="2827" max="2827" width="1.7109375" style="278" customWidth="1"/>
    <col min="2828" max="3072" width="9.28515625" style="278"/>
    <col min="3073" max="3073" width="8.28515625" style="278" customWidth="1"/>
    <col min="3074" max="3074" width="1.7109375" style="278" customWidth="1"/>
    <col min="3075" max="3076" width="5" style="278" customWidth="1"/>
    <col min="3077" max="3077" width="11.7109375" style="278" customWidth="1"/>
    <col min="3078" max="3078" width="9.140625" style="278" customWidth="1"/>
    <col min="3079" max="3079" width="5" style="278" customWidth="1"/>
    <col min="3080" max="3080" width="77.85546875" style="278" customWidth="1"/>
    <col min="3081" max="3082" width="20" style="278" customWidth="1"/>
    <col min="3083" max="3083" width="1.7109375" style="278" customWidth="1"/>
    <col min="3084" max="3328" width="9.28515625" style="278"/>
    <col min="3329" max="3329" width="8.28515625" style="278" customWidth="1"/>
    <col min="3330" max="3330" width="1.7109375" style="278" customWidth="1"/>
    <col min="3331" max="3332" width="5" style="278" customWidth="1"/>
    <col min="3333" max="3333" width="11.7109375" style="278" customWidth="1"/>
    <col min="3334" max="3334" width="9.140625" style="278" customWidth="1"/>
    <col min="3335" max="3335" width="5" style="278" customWidth="1"/>
    <col min="3336" max="3336" width="77.85546875" style="278" customWidth="1"/>
    <col min="3337" max="3338" width="20" style="278" customWidth="1"/>
    <col min="3339" max="3339" width="1.7109375" style="278" customWidth="1"/>
    <col min="3340" max="3584" width="9.28515625" style="278"/>
    <col min="3585" max="3585" width="8.28515625" style="278" customWidth="1"/>
    <col min="3586" max="3586" width="1.7109375" style="278" customWidth="1"/>
    <col min="3587" max="3588" width="5" style="278" customWidth="1"/>
    <col min="3589" max="3589" width="11.7109375" style="278" customWidth="1"/>
    <col min="3590" max="3590" width="9.140625" style="278" customWidth="1"/>
    <col min="3591" max="3591" width="5" style="278" customWidth="1"/>
    <col min="3592" max="3592" width="77.85546875" style="278" customWidth="1"/>
    <col min="3593" max="3594" width="20" style="278" customWidth="1"/>
    <col min="3595" max="3595" width="1.7109375" style="278" customWidth="1"/>
    <col min="3596" max="3840" width="9.28515625" style="278"/>
    <col min="3841" max="3841" width="8.28515625" style="278" customWidth="1"/>
    <col min="3842" max="3842" width="1.7109375" style="278" customWidth="1"/>
    <col min="3843" max="3844" width="5" style="278" customWidth="1"/>
    <col min="3845" max="3845" width="11.7109375" style="278" customWidth="1"/>
    <col min="3846" max="3846" width="9.140625" style="278" customWidth="1"/>
    <col min="3847" max="3847" width="5" style="278" customWidth="1"/>
    <col min="3848" max="3848" width="77.85546875" style="278" customWidth="1"/>
    <col min="3849" max="3850" width="20" style="278" customWidth="1"/>
    <col min="3851" max="3851" width="1.7109375" style="278" customWidth="1"/>
    <col min="3852" max="4096" width="9.28515625" style="278"/>
    <col min="4097" max="4097" width="8.28515625" style="278" customWidth="1"/>
    <col min="4098" max="4098" width="1.7109375" style="278" customWidth="1"/>
    <col min="4099" max="4100" width="5" style="278" customWidth="1"/>
    <col min="4101" max="4101" width="11.7109375" style="278" customWidth="1"/>
    <col min="4102" max="4102" width="9.140625" style="278" customWidth="1"/>
    <col min="4103" max="4103" width="5" style="278" customWidth="1"/>
    <col min="4104" max="4104" width="77.85546875" style="278" customWidth="1"/>
    <col min="4105" max="4106" width="20" style="278" customWidth="1"/>
    <col min="4107" max="4107" width="1.7109375" style="278" customWidth="1"/>
    <col min="4108" max="4352" width="9.28515625" style="278"/>
    <col min="4353" max="4353" width="8.28515625" style="278" customWidth="1"/>
    <col min="4354" max="4354" width="1.7109375" style="278" customWidth="1"/>
    <col min="4355" max="4356" width="5" style="278" customWidth="1"/>
    <col min="4357" max="4357" width="11.7109375" style="278" customWidth="1"/>
    <col min="4358" max="4358" width="9.140625" style="278" customWidth="1"/>
    <col min="4359" max="4359" width="5" style="278" customWidth="1"/>
    <col min="4360" max="4360" width="77.85546875" style="278" customWidth="1"/>
    <col min="4361" max="4362" width="20" style="278" customWidth="1"/>
    <col min="4363" max="4363" width="1.7109375" style="278" customWidth="1"/>
    <col min="4364" max="4608" width="9.28515625" style="278"/>
    <col min="4609" max="4609" width="8.28515625" style="278" customWidth="1"/>
    <col min="4610" max="4610" width="1.7109375" style="278" customWidth="1"/>
    <col min="4611" max="4612" width="5" style="278" customWidth="1"/>
    <col min="4613" max="4613" width="11.7109375" style="278" customWidth="1"/>
    <col min="4614" max="4614" width="9.140625" style="278" customWidth="1"/>
    <col min="4615" max="4615" width="5" style="278" customWidth="1"/>
    <col min="4616" max="4616" width="77.85546875" style="278" customWidth="1"/>
    <col min="4617" max="4618" width="20" style="278" customWidth="1"/>
    <col min="4619" max="4619" width="1.7109375" style="278" customWidth="1"/>
    <col min="4620" max="4864" width="9.28515625" style="278"/>
    <col min="4865" max="4865" width="8.28515625" style="278" customWidth="1"/>
    <col min="4866" max="4866" width="1.7109375" style="278" customWidth="1"/>
    <col min="4867" max="4868" width="5" style="278" customWidth="1"/>
    <col min="4869" max="4869" width="11.7109375" style="278" customWidth="1"/>
    <col min="4870" max="4870" width="9.140625" style="278" customWidth="1"/>
    <col min="4871" max="4871" width="5" style="278" customWidth="1"/>
    <col min="4872" max="4872" width="77.85546875" style="278" customWidth="1"/>
    <col min="4873" max="4874" width="20" style="278" customWidth="1"/>
    <col min="4875" max="4875" width="1.7109375" style="278" customWidth="1"/>
    <col min="4876" max="5120" width="9.28515625" style="278"/>
    <col min="5121" max="5121" width="8.28515625" style="278" customWidth="1"/>
    <col min="5122" max="5122" width="1.7109375" style="278" customWidth="1"/>
    <col min="5123" max="5124" width="5" style="278" customWidth="1"/>
    <col min="5125" max="5125" width="11.7109375" style="278" customWidth="1"/>
    <col min="5126" max="5126" width="9.140625" style="278" customWidth="1"/>
    <col min="5127" max="5127" width="5" style="278" customWidth="1"/>
    <col min="5128" max="5128" width="77.85546875" style="278" customWidth="1"/>
    <col min="5129" max="5130" width="20" style="278" customWidth="1"/>
    <col min="5131" max="5131" width="1.7109375" style="278" customWidth="1"/>
    <col min="5132" max="5376" width="9.28515625" style="278"/>
    <col min="5377" max="5377" width="8.28515625" style="278" customWidth="1"/>
    <col min="5378" max="5378" width="1.7109375" style="278" customWidth="1"/>
    <col min="5379" max="5380" width="5" style="278" customWidth="1"/>
    <col min="5381" max="5381" width="11.7109375" style="278" customWidth="1"/>
    <col min="5382" max="5382" width="9.140625" style="278" customWidth="1"/>
    <col min="5383" max="5383" width="5" style="278" customWidth="1"/>
    <col min="5384" max="5384" width="77.85546875" style="278" customWidth="1"/>
    <col min="5385" max="5386" width="20" style="278" customWidth="1"/>
    <col min="5387" max="5387" width="1.7109375" style="278" customWidth="1"/>
    <col min="5388" max="5632" width="9.28515625" style="278"/>
    <col min="5633" max="5633" width="8.28515625" style="278" customWidth="1"/>
    <col min="5634" max="5634" width="1.7109375" style="278" customWidth="1"/>
    <col min="5635" max="5636" width="5" style="278" customWidth="1"/>
    <col min="5637" max="5637" width="11.7109375" style="278" customWidth="1"/>
    <col min="5638" max="5638" width="9.140625" style="278" customWidth="1"/>
    <col min="5639" max="5639" width="5" style="278" customWidth="1"/>
    <col min="5640" max="5640" width="77.85546875" style="278" customWidth="1"/>
    <col min="5641" max="5642" width="20" style="278" customWidth="1"/>
    <col min="5643" max="5643" width="1.7109375" style="278" customWidth="1"/>
    <col min="5644" max="5888" width="9.28515625" style="278"/>
    <col min="5889" max="5889" width="8.28515625" style="278" customWidth="1"/>
    <col min="5890" max="5890" width="1.7109375" style="278" customWidth="1"/>
    <col min="5891" max="5892" width="5" style="278" customWidth="1"/>
    <col min="5893" max="5893" width="11.7109375" style="278" customWidth="1"/>
    <col min="5894" max="5894" width="9.140625" style="278" customWidth="1"/>
    <col min="5895" max="5895" width="5" style="278" customWidth="1"/>
    <col min="5896" max="5896" width="77.85546875" style="278" customWidth="1"/>
    <col min="5897" max="5898" width="20" style="278" customWidth="1"/>
    <col min="5899" max="5899" width="1.7109375" style="278" customWidth="1"/>
    <col min="5900" max="6144" width="9.28515625" style="278"/>
    <col min="6145" max="6145" width="8.28515625" style="278" customWidth="1"/>
    <col min="6146" max="6146" width="1.7109375" style="278" customWidth="1"/>
    <col min="6147" max="6148" width="5" style="278" customWidth="1"/>
    <col min="6149" max="6149" width="11.7109375" style="278" customWidth="1"/>
    <col min="6150" max="6150" width="9.140625" style="278" customWidth="1"/>
    <col min="6151" max="6151" width="5" style="278" customWidth="1"/>
    <col min="6152" max="6152" width="77.85546875" style="278" customWidth="1"/>
    <col min="6153" max="6154" width="20" style="278" customWidth="1"/>
    <col min="6155" max="6155" width="1.7109375" style="278" customWidth="1"/>
    <col min="6156" max="6400" width="9.28515625" style="278"/>
    <col min="6401" max="6401" width="8.28515625" style="278" customWidth="1"/>
    <col min="6402" max="6402" width="1.7109375" style="278" customWidth="1"/>
    <col min="6403" max="6404" width="5" style="278" customWidth="1"/>
    <col min="6405" max="6405" width="11.7109375" style="278" customWidth="1"/>
    <col min="6406" max="6406" width="9.140625" style="278" customWidth="1"/>
    <col min="6407" max="6407" width="5" style="278" customWidth="1"/>
    <col min="6408" max="6408" width="77.85546875" style="278" customWidth="1"/>
    <col min="6409" max="6410" width="20" style="278" customWidth="1"/>
    <col min="6411" max="6411" width="1.7109375" style="278" customWidth="1"/>
    <col min="6412" max="6656" width="9.28515625" style="278"/>
    <col min="6657" max="6657" width="8.28515625" style="278" customWidth="1"/>
    <col min="6658" max="6658" width="1.7109375" style="278" customWidth="1"/>
    <col min="6659" max="6660" width="5" style="278" customWidth="1"/>
    <col min="6661" max="6661" width="11.7109375" style="278" customWidth="1"/>
    <col min="6662" max="6662" width="9.140625" style="278" customWidth="1"/>
    <col min="6663" max="6663" width="5" style="278" customWidth="1"/>
    <col min="6664" max="6664" width="77.85546875" style="278" customWidth="1"/>
    <col min="6665" max="6666" width="20" style="278" customWidth="1"/>
    <col min="6667" max="6667" width="1.7109375" style="278" customWidth="1"/>
    <col min="6668" max="6912" width="9.28515625" style="278"/>
    <col min="6913" max="6913" width="8.28515625" style="278" customWidth="1"/>
    <col min="6914" max="6914" width="1.7109375" style="278" customWidth="1"/>
    <col min="6915" max="6916" width="5" style="278" customWidth="1"/>
    <col min="6917" max="6917" width="11.7109375" style="278" customWidth="1"/>
    <col min="6918" max="6918" width="9.140625" style="278" customWidth="1"/>
    <col min="6919" max="6919" width="5" style="278" customWidth="1"/>
    <col min="6920" max="6920" width="77.85546875" style="278" customWidth="1"/>
    <col min="6921" max="6922" width="20" style="278" customWidth="1"/>
    <col min="6923" max="6923" width="1.7109375" style="278" customWidth="1"/>
    <col min="6924" max="7168" width="9.28515625" style="278"/>
    <col min="7169" max="7169" width="8.28515625" style="278" customWidth="1"/>
    <col min="7170" max="7170" width="1.7109375" style="278" customWidth="1"/>
    <col min="7171" max="7172" width="5" style="278" customWidth="1"/>
    <col min="7173" max="7173" width="11.7109375" style="278" customWidth="1"/>
    <col min="7174" max="7174" width="9.140625" style="278" customWidth="1"/>
    <col min="7175" max="7175" width="5" style="278" customWidth="1"/>
    <col min="7176" max="7176" width="77.85546875" style="278" customWidth="1"/>
    <col min="7177" max="7178" width="20" style="278" customWidth="1"/>
    <col min="7179" max="7179" width="1.7109375" style="278" customWidth="1"/>
    <col min="7180" max="7424" width="9.28515625" style="278"/>
    <col min="7425" max="7425" width="8.28515625" style="278" customWidth="1"/>
    <col min="7426" max="7426" width="1.7109375" style="278" customWidth="1"/>
    <col min="7427" max="7428" width="5" style="278" customWidth="1"/>
    <col min="7429" max="7429" width="11.7109375" style="278" customWidth="1"/>
    <col min="7430" max="7430" width="9.140625" style="278" customWidth="1"/>
    <col min="7431" max="7431" width="5" style="278" customWidth="1"/>
    <col min="7432" max="7432" width="77.85546875" style="278" customWidth="1"/>
    <col min="7433" max="7434" width="20" style="278" customWidth="1"/>
    <col min="7435" max="7435" width="1.7109375" style="278" customWidth="1"/>
    <col min="7436" max="7680" width="9.28515625" style="278"/>
    <col min="7681" max="7681" width="8.28515625" style="278" customWidth="1"/>
    <col min="7682" max="7682" width="1.7109375" style="278" customWidth="1"/>
    <col min="7683" max="7684" width="5" style="278" customWidth="1"/>
    <col min="7685" max="7685" width="11.7109375" style="278" customWidth="1"/>
    <col min="7686" max="7686" width="9.140625" style="278" customWidth="1"/>
    <col min="7687" max="7687" width="5" style="278" customWidth="1"/>
    <col min="7688" max="7688" width="77.85546875" style="278" customWidth="1"/>
    <col min="7689" max="7690" width="20" style="278" customWidth="1"/>
    <col min="7691" max="7691" width="1.7109375" style="278" customWidth="1"/>
    <col min="7692" max="7936" width="9.28515625" style="278"/>
    <col min="7937" max="7937" width="8.28515625" style="278" customWidth="1"/>
    <col min="7938" max="7938" width="1.7109375" style="278" customWidth="1"/>
    <col min="7939" max="7940" width="5" style="278" customWidth="1"/>
    <col min="7941" max="7941" width="11.7109375" style="278" customWidth="1"/>
    <col min="7942" max="7942" width="9.140625" style="278" customWidth="1"/>
    <col min="7943" max="7943" width="5" style="278" customWidth="1"/>
    <col min="7944" max="7944" width="77.85546875" style="278" customWidth="1"/>
    <col min="7945" max="7946" width="20" style="278" customWidth="1"/>
    <col min="7947" max="7947" width="1.7109375" style="278" customWidth="1"/>
    <col min="7948" max="8192" width="9.28515625" style="278"/>
    <col min="8193" max="8193" width="8.28515625" style="278" customWidth="1"/>
    <col min="8194" max="8194" width="1.7109375" style="278" customWidth="1"/>
    <col min="8195" max="8196" width="5" style="278" customWidth="1"/>
    <col min="8197" max="8197" width="11.7109375" style="278" customWidth="1"/>
    <col min="8198" max="8198" width="9.140625" style="278" customWidth="1"/>
    <col min="8199" max="8199" width="5" style="278" customWidth="1"/>
    <col min="8200" max="8200" width="77.85546875" style="278" customWidth="1"/>
    <col min="8201" max="8202" width="20" style="278" customWidth="1"/>
    <col min="8203" max="8203" width="1.7109375" style="278" customWidth="1"/>
    <col min="8204" max="8448" width="9.28515625" style="278"/>
    <col min="8449" max="8449" width="8.28515625" style="278" customWidth="1"/>
    <col min="8450" max="8450" width="1.7109375" style="278" customWidth="1"/>
    <col min="8451" max="8452" width="5" style="278" customWidth="1"/>
    <col min="8453" max="8453" width="11.7109375" style="278" customWidth="1"/>
    <col min="8454" max="8454" width="9.140625" style="278" customWidth="1"/>
    <col min="8455" max="8455" width="5" style="278" customWidth="1"/>
    <col min="8456" max="8456" width="77.85546875" style="278" customWidth="1"/>
    <col min="8457" max="8458" width="20" style="278" customWidth="1"/>
    <col min="8459" max="8459" width="1.7109375" style="278" customWidth="1"/>
    <col min="8460" max="8704" width="9.28515625" style="278"/>
    <col min="8705" max="8705" width="8.28515625" style="278" customWidth="1"/>
    <col min="8706" max="8706" width="1.7109375" style="278" customWidth="1"/>
    <col min="8707" max="8708" width="5" style="278" customWidth="1"/>
    <col min="8709" max="8709" width="11.7109375" style="278" customWidth="1"/>
    <col min="8710" max="8710" width="9.140625" style="278" customWidth="1"/>
    <col min="8711" max="8711" width="5" style="278" customWidth="1"/>
    <col min="8712" max="8712" width="77.85546875" style="278" customWidth="1"/>
    <col min="8713" max="8714" width="20" style="278" customWidth="1"/>
    <col min="8715" max="8715" width="1.7109375" style="278" customWidth="1"/>
    <col min="8716" max="8960" width="9.28515625" style="278"/>
    <col min="8961" max="8961" width="8.28515625" style="278" customWidth="1"/>
    <col min="8962" max="8962" width="1.7109375" style="278" customWidth="1"/>
    <col min="8963" max="8964" width="5" style="278" customWidth="1"/>
    <col min="8965" max="8965" width="11.7109375" style="278" customWidth="1"/>
    <col min="8966" max="8966" width="9.140625" style="278" customWidth="1"/>
    <col min="8967" max="8967" width="5" style="278" customWidth="1"/>
    <col min="8968" max="8968" width="77.85546875" style="278" customWidth="1"/>
    <col min="8969" max="8970" width="20" style="278" customWidth="1"/>
    <col min="8971" max="8971" width="1.7109375" style="278" customWidth="1"/>
    <col min="8972" max="9216" width="9.28515625" style="278"/>
    <col min="9217" max="9217" width="8.28515625" style="278" customWidth="1"/>
    <col min="9218" max="9218" width="1.7109375" style="278" customWidth="1"/>
    <col min="9219" max="9220" width="5" style="278" customWidth="1"/>
    <col min="9221" max="9221" width="11.7109375" style="278" customWidth="1"/>
    <col min="9222" max="9222" width="9.140625" style="278" customWidth="1"/>
    <col min="9223" max="9223" width="5" style="278" customWidth="1"/>
    <col min="9224" max="9224" width="77.85546875" style="278" customWidth="1"/>
    <col min="9225" max="9226" width="20" style="278" customWidth="1"/>
    <col min="9227" max="9227" width="1.7109375" style="278" customWidth="1"/>
    <col min="9228" max="9472" width="9.28515625" style="278"/>
    <col min="9473" max="9473" width="8.28515625" style="278" customWidth="1"/>
    <col min="9474" max="9474" width="1.7109375" style="278" customWidth="1"/>
    <col min="9475" max="9476" width="5" style="278" customWidth="1"/>
    <col min="9477" max="9477" width="11.7109375" style="278" customWidth="1"/>
    <col min="9478" max="9478" width="9.140625" style="278" customWidth="1"/>
    <col min="9479" max="9479" width="5" style="278" customWidth="1"/>
    <col min="9480" max="9480" width="77.85546875" style="278" customWidth="1"/>
    <col min="9481" max="9482" width="20" style="278" customWidth="1"/>
    <col min="9483" max="9483" width="1.7109375" style="278" customWidth="1"/>
    <col min="9484" max="9728" width="9.28515625" style="278"/>
    <col min="9729" max="9729" width="8.28515625" style="278" customWidth="1"/>
    <col min="9730" max="9730" width="1.7109375" style="278" customWidth="1"/>
    <col min="9731" max="9732" width="5" style="278" customWidth="1"/>
    <col min="9733" max="9733" width="11.7109375" style="278" customWidth="1"/>
    <col min="9734" max="9734" width="9.140625" style="278" customWidth="1"/>
    <col min="9735" max="9735" width="5" style="278" customWidth="1"/>
    <col min="9736" max="9736" width="77.85546875" style="278" customWidth="1"/>
    <col min="9737" max="9738" width="20" style="278" customWidth="1"/>
    <col min="9739" max="9739" width="1.7109375" style="278" customWidth="1"/>
    <col min="9740" max="9984" width="9.28515625" style="278"/>
    <col min="9985" max="9985" width="8.28515625" style="278" customWidth="1"/>
    <col min="9986" max="9986" width="1.7109375" style="278" customWidth="1"/>
    <col min="9987" max="9988" width="5" style="278" customWidth="1"/>
    <col min="9989" max="9989" width="11.7109375" style="278" customWidth="1"/>
    <col min="9990" max="9990" width="9.140625" style="278" customWidth="1"/>
    <col min="9991" max="9991" width="5" style="278" customWidth="1"/>
    <col min="9992" max="9992" width="77.85546875" style="278" customWidth="1"/>
    <col min="9993" max="9994" width="20" style="278" customWidth="1"/>
    <col min="9995" max="9995" width="1.7109375" style="278" customWidth="1"/>
    <col min="9996" max="10240" width="9.28515625" style="278"/>
    <col min="10241" max="10241" width="8.28515625" style="278" customWidth="1"/>
    <col min="10242" max="10242" width="1.7109375" style="278" customWidth="1"/>
    <col min="10243" max="10244" width="5" style="278" customWidth="1"/>
    <col min="10245" max="10245" width="11.7109375" style="278" customWidth="1"/>
    <col min="10246" max="10246" width="9.140625" style="278" customWidth="1"/>
    <col min="10247" max="10247" width="5" style="278" customWidth="1"/>
    <col min="10248" max="10248" width="77.85546875" style="278" customWidth="1"/>
    <col min="10249" max="10250" width="20" style="278" customWidth="1"/>
    <col min="10251" max="10251" width="1.7109375" style="278" customWidth="1"/>
    <col min="10252" max="10496" width="9.28515625" style="278"/>
    <col min="10497" max="10497" width="8.28515625" style="278" customWidth="1"/>
    <col min="10498" max="10498" width="1.7109375" style="278" customWidth="1"/>
    <col min="10499" max="10500" width="5" style="278" customWidth="1"/>
    <col min="10501" max="10501" width="11.7109375" style="278" customWidth="1"/>
    <col min="10502" max="10502" width="9.140625" style="278" customWidth="1"/>
    <col min="10503" max="10503" width="5" style="278" customWidth="1"/>
    <col min="10504" max="10504" width="77.85546875" style="278" customWidth="1"/>
    <col min="10505" max="10506" width="20" style="278" customWidth="1"/>
    <col min="10507" max="10507" width="1.7109375" style="278" customWidth="1"/>
    <col min="10508" max="10752" width="9.28515625" style="278"/>
    <col min="10753" max="10753" width="8.28515625" style="278" customWidth="1"/>
    <col min="10754" max="10754" width="1.7109375" style="278" customWidth="1"/>
    <col min="10755" max="10756" width="5" style="278" customWidth="1"/>
    <col min="10757" max="10757" width="11.7109375" style="278" customWidth="1"/>
    <col min="10758" max="10758" width="9.140625" style="278" customWidth="1"/>
    <col min="10759" max="10759" width="5" style="278" customWidth="1"/>
    <col min="10760" max="10760" width="77.85546875" style="278" customWidth="1"/>
    <col min="10761" max="10762" width="20" style="278" customWidth="1"/>
    <col min="10763" max="10763" width="1.7109375" style="278" customWidth="1"/>
    <col min="10764" max="11008" width="9.28515625" style="278"/>
    <col min="11009" max="11009" width="8.28515625" style="278" customWidth="1"/>
    <col min="11010" max="11010" width="1.7109375" style="278" customWidth="1"/>
    <col min="11011" max="11012" width="5" style="278" customWidth="1"/>
    <col min="11013" max="11013" width="11.7109375" style="278" customWidth="1"/>
    <col min="11014" max="11014" width="9.140625" style="278" customWidth="1"/>
    <col min="11015" max="11015" width="5" style="278" customWidth="1"/>
    <col min="11016" max="11016" width="77.85546875" style="278" customWidth="1"/>
    <col min="11017" max="11018" width="20" style="278" customWidth="1"/>
    <col min="11019" max="11019" width="1.7109375" style="278" customWidth="1"/>
    <col min="11020" max="11264" width="9.28515625" style="278"/>
    <col min="11265" max="11265" width="8.28515625" style="278" customWidth="1"/>
    <col min="11266" max="11266" width="1.7109375" style="278" customWidth="1"/>
    <col min="11267" max="11268" width="5" style="278" customWidth="1"/>
    <col min="11269" max="11269" width="11.7109375" style="278" customWidth="1"/>
    <col min="11270" max="11270" width="9.140625" style="278" customWidth="1"/>
    <col min="11271" max="11271" width="5" style="278" customWidth="1"/>
    <col min="11272" max="11272" width="77.85546875" style="278" customWidth="1"/>
    <col min="11273" max="11274" width="20" style="278" customWidth="1"/>
    <col min="11275" max="11275" width="1.7109375" style="278" customWidth="1"/>
    <col min="11276" max="11520" width="9.28515625" style="278"/>
    <col min="11521" max="11521" width="8.28515625" style="278" customWidth="1"/>
    <col min="11522" max="11522" width="1.7109375" style="278" customWidth="1"/>
    <col min="11523" max="11524" width="5" style="278" customWidth="1"/>
    <col min="11525" max="11525" width="11.7109375" style="278" customWidth="1"/>
    <col min="11526" max="11526" width="9.140625" style="278" customWidth="1"/>
    <col min="11527" max="11527" width="5" style="278" customWidth="1"/>
    <col min="11528" max="11528" width="77.85546875" style="278" customWidth="1"/>
    <col min="11529" max="11530" width="20" style="278" customWidth="1"/>
    <col min="11531" max="11531" width="1.7109375" style="278" customWidth="1"/>
    <col min="11532" max="11776" width="9.28515625" style="278"/>
    <col min="11777" max="11777" width="8.28515625" style="278" customWidth="1"/>
    <col min="11778" max="11778" width="1.7109375" style="278" customWidth="1"/>
    <col min="11779" max="11780" width="5" style="278" customWidth="1"/>
    <col min="11781" max="11781" width="11.7109375" style="278" customWidth="1"/>
    <col min="11782" max="11782" width="9.140625" style="278" customWidth="1"/>
    <col min="11783" max="11783" width="5" style="278" customWidth="1"/>
    <col min="11784" max="11784" width="77.85546875" style="278" customWidth="1"/>
    <col min="11785" max="11786" width="20" style="278" customWidth="1"/>
    <col min="11787" max="11787" width="1.7109375" style="278" customWidth="1"/>
    <col min="11788" max="12032" width="9.28515625" style="278"/>
    <col min="12033" max="12033" width="8.28515625" style="278" customWidth="1"/>
    <col min="12034" max="12034" width="1.7109375" style="278" customWidth="1"/>
    <col min="12035" max="12036" width="5" style="278" customWidth="1"/>
    <col min="12037" max="12037" width="11.7109375" style="278" customWidth="1"/>
    <col min="12038" max="12038" width="9.140625" style="278" customWidth="1"/>
    <col min="12039" max="12039" width="5" style="278" customWidth="1"/>
    <col min="12040" max="12040" width="77.85546875" style="278" customWidth="1"/>
    <col min="12041" max="12042" width="20" style="278" customWidth="1"/>
    <col min="12043" max="12043" width="1.7109375" style="278" customWidth="1"/>
    <col min="12044" max="12288" width="9.28515625" style="278"/>
    <col min="12289" max="12289" width="8.28515625" style="278" customWidth="1"/>
    <col min="12290" max="12290" width="1.7109375" style="278" customWidth="1"/>
    <col min="12291" max="12292" width="5" style="278" customWidth="1"/>
    <col min="12293" max="12293" width="11.7109375" style="278" customWidth="1"/>
    <col min="12294" max="12294" width="9.140625" style="278" customWidth="1"/>
    <col min="12295" max="12295" width="5" style="278" customWidth="1"/>
    <col min="12296" max="12296" width="77.85546875" style="278" customWidth="1"/>
    <col min="12297" max="12298" width="20" style="278" customWidth="1"/>
    <col min="12299" max="12299" width="1.7109375" style="278" customWidth="1"/>
    <col min="12300" max="12544" width="9.28515625" style="278"/>
    <col min="12545" max="12545" width="8.28515625" style="278" customWidth="1"/>
    <col min="12546" max="12546" width="1.7109375" style="278" customWidth="1"/>
    <col min="12547" max="12548" width="5" style="278" customWidth="1"/>
    <col min="12549" max="12549" width="11.7109375" style="278" customWidth="1"/>
    <col min="12550" max="12550" width="9.140625" style="278" customWidth="1"/>
    <col min="12551" max="12551" width="5" style="278" customWidth="1"/>
    <col min="12552" max="12552" width="77.85546875" style="278" customWidth="1"/>
    <col min="12553" max="12554" width="20" style="278" customWidth="1"/>
    <col min="12555" max="12555" width="1.7109375" style="278" customWidth="1"/>
    <col min="12556" max="12800" width="9.28515625" style="278"/>
    <col min="12801" max="12801" width="8.28515625" style="278" customWidth="1"/>
    <col min="12802" max="12802" width="1.7109375" style="278" customWidth="1"/>
    <col min="12803" max="12804" width="5" style="278" customWidth="1"/>
    <col min="12805" max="12805" width="11.7109375" style="278" customWidth="1"/>
    <col min="12806" max="12806" width="9.140625" style="278" customWidth="1"/>
    <col min="12807" max="12807" width="5" style="278" customWidth="1"/>
    <col min="12808" max="12808" width="77.85546875" style="278" customWidth="1"/>
    <col min="12809" max="12810" width="20" style="278" customWidth="1"/>
    <col min="12811" max="12811" width="1.7109375" style="278" customWidth="1"/>
    <col min="12812" max="13056" width="9.28515625" style="278"/>
    <col min="13057" max="13057" width="8.28515625" style="278" customWidth="1"/>
    <col min="13058" max="13058" width="1.7109375" style="278" customWidth="1"/>
    <col min="13059" max="13060" width="5" style="278" customWidth="1"/>
    <col min="13061" max="13061" width="11.7109375" style="278" customWidth="1"/>
    <col min="13062" max="13062" width="9.140625" style="278" customWidth="1"/>
    <col min="13063" max="13063" width="5" style="278" customWidth="1"/>
    <col min="13064" max="13064" width="77.85546875" style="278" customWidth="1"/>
    <col min="13065" max="13066" width="20" style="278" customWidth="1"/>
    <col min="13067" max="13067" width="1.7109375" style="278" customWidth="1"/>
    <col min="13068" max="13312" width="9.28515625" style="278"/>
    <col min="13313" max="13313" width="8.28515625" style="278" customWidth="1"/>
    <col min="13314" max="13314" width="1.7109375" style="278" customWidth="1"/>
    <col min="13315" max="13316" width="5" style="278" customWidth="1"/>
    <col min="13317" max="13317" width="11.7109375" style="278" customWidth="1"/>
    <col min="13318" max="13318" width="9.140625" style="278" customWidth="1"/>
    <col min="13319" max="13319" width="5" style="278" customWidth="1"/>
    <col min="13320" max="13320" width="77.85546875" style="278" customWidth="1"/>
    <col min="13321" max="13322" width="20" style="278" customWidth="1"/>
    <col min="13323" max="13323" width="1.7109375" style="278" customWidth="1"/>
    <col min="13324" max="13568" width="9.28515625" style="278"/>
    <col min="13569" max="13569" width="8.28515625" style="278" customWidth="1"/>
    <col min="13570" max="13570" width="1.7109375" style="278" customWidth="1"/>
    <col min="13571" max="13572" width="5" style="278" customWidth="1"/>
    <col min="13573" max="13573" width="11.7109375" style="278" customWidth="1"/>
    <col min="13574" max="13574" width="9.140625" style="278" customWidth="1"/>
    <col min="13575" max="13575" width="5" style="278" customWidth="1"/>
    <col min="13576" max="13576" width="77.85546875" style="278" customWidth="1"/>
    <col min="13577" max="13578" width="20" style="278" customWidth="1"/>
    <col min="13579" max="13579" width="1.7109375" style="278" customWidth="1"/>
    <col min="13580" max="13824" width="9.28515625" style="278"/>
    <col min="13825" max="13825" width="8.28515625" style="278" customWidth="1"/>
    <col min="13826" max="13826" width="1.7109375" style="278" customWidth="1"/>
    <col min="13827" max="13828" width="5" style="278" customWidth="1"/>
    <col min="13829" max="13829" width="11.7109375" style="278" customWidth="1"/>
    <col min="13830" max="13830" width="9.140625" style="278" customWidth="1"/>
    <col min="13831" max="13831" width="5" style="278" customWidth="1"/>
    <col min="13832" max="13832" width="77.85546875" style="278" customWidth="1"/>
    <col min="13833" max="13834" width="20" style="278" customWidth="1"/>
    <col min="13835" max="13835" width="1.7109375" style="278" customWidth="1"/>
    <col min="13836" max="14080" width="9.28515625" style="278"/>
    <col min="14081" max="14081" width="8.28515625" style="278" customWidth="1"/>
    <col min="14082" max="14082" width="1.7109375" style="278" customWidth="1"/>
    <col min="14083" max="14084" width="5" style="278" customWidth="1"/>
    <col min="14085" max="14085" width="11.7109375" style="278" customWidth="1"/>
    <col min="14086" max="14086" width="9.140625" style="278" customWidth="1"/>
    <col min="14087" max="14087" width="5" style="278" customWidth="1"/>
    <col min="14088" max="14088" width="77.85546875" style="278" customWidth="1"/>
    <col min="14089" max="14090" width="20" style="278" customWidth="1"/>
    <col min="14091" max="14091" width="1.7109375" style="278" customWidth="1"/>
    <col min="14092" max="14336" width="9.28515625" style="278"/>
    <col min="14337" max="14337" width="8.28515625" style="278" customWidth="1"/>
    <col min="14338" max="14338" width="1.7109375" style="278" customWidth="1"/>
    <col min="14339" max="14340" width="5" style="278" customWidth="1"/>
    <col min="14341" max="14341" width="11.7109375" style="278" customWidth="1"/>
    <col min="14342" max="14342" width="9.140625" style="278" customWidth="1"/>
    <col min="14343" max="14343" width="5" style="278" customWidth="1"/>
    <col min="14344" max="14344" width="77.85546875" style="278" customWidth="1"/>
    <col min="14345" max="14346" width="20" style="278" customWidth="1"/>
    <col min="14347" max="14347" width="1.7109375" style="278" customWidth="1"/>
    <col min="14348" max="14592" width="9.28515625" style="278"/>
    <col min="14593" max="14593" width="8.28515625" style="278" customWidth="1"/>
    <col min="14594" max="14594" width="1.7109375" style="278" customWidth="1"/>
    <col min="14595" max="14596" width="5" style="278" customWidth="1"/>
    <col min="14597" max="14597" width="11.7109375" style="278" customWidth="1"/>
    <col min="14598" max="14598" width="9.140625" style="278" customWidth="1"/>
    <col min="14599" max="14599" width="5" style="278" customWidth="1"/>
    <col min="14600" max="14600" width="77.85546875" style="278" customWidth="1"/>
    <col min="14601" max="14602" width="20" style="278" customWidth="1"/>
    <col min="14603" max="14603" width="1.7109375" style="278" customWidth="1"/>
    <col min="14604" max="14848" width="9.28515625" style="278"/>
    <col min="14849" max="14849" width="8.28515625" style="278" customWidth="1"/>
    <col min="14850" max="14850" width="1.7109375" style="278" customWidth="1"/>
    <col min="14851" max="14852" width="5" style="278" customWidth="1"/>
    <col min="14853" max="14853" width="11.7109375" style="278" customWidth="1"/>
    <col min="14854" max="14854" width="9.140625" style="278" customWidth="1"/>
    <col min="14855" max="14855" width="5" style="278" customWidth="1"/>
    <col min="14856" max="14856" width="77.85546875" style="278" customWidth="1"/>
    <col min="14857" max="14858" width="20" style="278" customWidth="1"/>
    <col min="14859" max="14859" width="1.7109375" style="278" customWidth="1"/>
    <col min="14860" max="15104" width="9.28515625" style="278"/>
    <col min="15105" max="15105" width="8.28515625" style="278" customWidth="1"/>
    <col min="15106" max="15106" width="1.7109375" style="278" customWidth="1"/>
    <col min="15107" max="15108" width="5" style="278" customWidth="1"/>
    <col min="15109" max="15109" width="11.7109375" style="278" customWidth="1"/>
    <col min="15110" max="15110" width="9.140625" style="278" customWidth="1"/>
    <col min="15111" max="15111" width="5" style="278" customWidth="1"/>
    <col min="15112" max="15112" width="77.85546875" style="278" customWidth="1"/>
    <col min="15113" max="15114" width="20" style="278" customWidth="1"/>
    <col min="15115" max="15115" width="1.7109375" style="278" customWidth="1"/>
    <col min="15116" max="15360" width="9.28515625" style="278"/>
    <col min="15361" max="15361" width="8.28515625" style="278" customWidth="1"/>
    <col min="15362" max="15362" width="1.7109375" style="278" customWidth="1"/>
    <col min="15363" max="15364" width="5" style="278" customWidth="1"/>
    <col min="15365" max="15365" width="11.7109375" style="278" customWidth="1"/>
    <col min="15366" max="15366" width="9.140625" style="278" customWidth="1"/>
    <col min="15367" max="15367" width="5" style="278" customWidth="1"/>
    <col min="15368" max="15368" width="77.85546875" style="278" customWidth="1"/>
    <col min="15369" max="15370" width="20" style="278" customWidth="1"/>
    <col min="15371" max="15371" width="1.7109375" style="278" customWidth="1"/>
    <col min="15372" max="15616" width="9.28515625" style="278"/>
    <col min="15617" max="15617" width="8.28515625" style="278" customWidth="1"/>
    <col min="15618" max="15618" width="1.7109375" style="278" customWidth="1"/>
    <col min="15619" max="15620" width="5" style="278" customWidth="1"/>
    <col min="15621" max="15621" width="11.7109375" style="278" customWidth="1"/>
    <col min="15622" max="15622" width="9.140625" style="278" customWidth="1"/>
    <col min="15623" max="15623" width="5" style="278" customWidth="1"/>
    <col min="15624" max="15624" width="77.85546875" style="278" customWidth="1"/>
    <col min="15625" max="15626" width="20" style="278" customWidth="1"/>
    <col min="15627" max="15627" width="1.7109375" style="278" customWidth="1"/>
    <col min="15628" max="15872" width="9.28515625" style="278"/>
    <col min="15873" max="15873" width="8.28515625" style="278" customWidth="1"/>
    <col min="15874" max="15874" width="1.7109375" style="278" customWidth="1"/>
    <col min="15875" max="15876" width="5" style="278" customWidth="1"/>
    <col min="15877" max="15877" width="11.7109375" style="278" customWidth="1"/>
    <col min="15878" max="15878" width="9.140625" style="278" customWidth="1"/>
    <col min="15879" max="15879" width="5" style="278" customWidth="1"/>
    <col min="15880" max="15880" width="77.85546875" style="278" customWidth="1"/>
    <col min="15881" max="15882" width="20" style="278" customWidth="1"/>
    <col min="15883" max="15883" width="1.7109375" style="278" customWidth="1"/>
    <col min="15884" max="16128" width="9.28515625" style="278"/>
    <col min="16129" max="16129" width="8.28515625" style="278" customWidth="1"/>
    <col min="16130" max="16130" width="1.7109375" style="278" customWidth="1"/>
    <col min="16131" max="16132" width="5" style="278" customWidth="1"/>
    <col min="16133" max="16133" width="11.7109375" style="278" customWidth="1"/>
    <col min="16134" max="16134" width="9.140625" style="278" customWidth="1"/>
    <col min="16135" max="16135" width="5" style="278" customWidth="1"/>
    <col min="16136" max="16136" width="77.85546875" style="278" customWidth="1"/>
    <col min="16137" max="16138" width="20" style="278" customWidth="1"/>
    <col min="16139" max="16139" width="1.7109375" style="278" customWidth="1"/>
    <col min="16140" max="16384" width="9.28515625" style="278"/>
  </cols>
  <sheetData>
    <row r="1" spans="2:11" ht="37.5" customHeight="1" x14ac:dyDescent="0.3"/>
    <row r="2" spans="2:11" ht="7.5" customHeight="1" x14ac:dyDescent="0.3">
      <c r="B2" s="279"/>
      <c r="C2" s="280"/>
      <c r="D2" s="280"/>
      <c r="E2" s="280"/>
      <c r="F2" s="280"/>
      <c r="G2" s="280"/>
      <c r="H2" s="280"/>
      <c r="I2" s="280"/>
      <c r="J2" s="280"/>
      <c r="K2" s="281"/>
    </row>
    <row r="3" spans="2:11" s="284" customFormat="1" ht="45" customHeight="1" x14ac:dyDescent="0.3">
      <c r="B3" s="282"/>
      <c r="C3" s="471" t="s">
        <v>1723</v>
      </c>
      <c r="D3" s="471"/>
      <c r="E3" s="471"/>
      <c r="F3" s="471"/>
      <c r="G3" s="471"/>
      <c r="H3" s="471"/>
      <c r="I3" s="471"/>
      <c r="J3" s="471"/>
      <c r="K3" s="283"/>
    </row>
    <row r="4" spans="2:11" ht="25.5" customHeight="1" x14ac:dyDescent="0.3">
      <c r="B4" s="285"/>
      <c r="C4" s="472" t="s">
        <v>1724</v>
      </c>
      <c r="D4" s="472"/>
      <c r="E4" s="472"/>
      <c r="F4" s="472"/>
      <c r="G4" s="472"/>
      <c r="H4" s="472"/>
      <c r="I4" s="472"/>
      <c r="J4" s="472"/>
      <c r="K4" s="286"/>
    </row>
    <row r="5" spans="2:11" ht="5.25" customHeight="1" x14ac:dyDescent="0.3">
      <c r="B5" s="285"/>
      <c r="C5" s="287"/>
      <c r="D5" s="287"/>
      <c r="E5" s="287"/>
      <c r="F5" s="287"/>
      <c r="G5" s="287"/>
      <c r="H5" s="287"/>
      <c r="I5" s="287"/>
      <c r="J5" s="287"/>
      <c r="K5" s="286"/>
    </row>
    <row r="6" spans="2:11" ht="15" customHeight="1" x14ac:dyDescent="0.3">
      <c r="B6" s="285"/>
      <c r="C6" s="470" t="s">
        <v>1725</v>
      </c>
      <c r="D6" s="470"/>
      <c r="E6" s="470"/>
      <c r="F6" s="470"/>
      <c r="G6" s="470"/>
      <c r="H6" s="470"/>
      <c r="I6" s="470"/>
      <c r="J6" s="470"/>
      <c r="K6" s="286"/>
    </row>
    <row r="7" spans="2:11" ht="15" customHeight="1" x14ac:dyDescent="0.3">
      <c r="B7" s="288"/>
      <c r="C7" s="470" t="s">
        <v>1726</v>
      </c>
      <c r="D7" s="470"/>
      <c r="E7" s="470"/>
      <c r="F7" s="470"/>
      <c r="G7" s="470"/>
      <c r="H7" s="470"/>
      <c r="I7" s="470"/>
      <c r="J7" s="470"/>
      <c r="K7" s="286"/>
    </row>
    <row r="8" spans="2:11" ht="12.75" customHeight="1" x14ac:dyDescent="0.3">
      <c r="B8" s="288"/>
      <c r="C8" s="289"/>
      <c r="D8" s="289"/>
      <c r="E8" s="289"/>
      <c r="F8" s="289"/>
      <c r="G8" s="289"/>
      <c r="H8" s="289"/>
      <c r="I8" s="289"/>
      <c r="J8" s="289"/>
      <c r="K8" s="286"/>
    </row>
    <row r="9" spans="2:11" ht="15" customHeight="1" x14ac:dyDescent="0.3">
      <c r="B9" s="288"/>
      <c r="C9" s="470" t="s">
        <v>1727</v>
      </c>
      <c r="D9" s="470"/>
      <c r="E9" s="470"/>
      <c r="F9" s="470"/>
      <c r="G9" s="470"/>
      <c r="H9" s="470"/>
      <c r="I9" s="470"/>
      <c r="J9" s="470"/>
      <c r="K9" s="286"/>
    </row>
    <row r="10" spans="2:11" ht="15" customHeight="1" x14ac:dyDescent="0.3">
      <c r="B10" s="288"/>
      <c r="C10" s="289"/>
      <c r="D10" s="470" t="s">
        <v>1728</v>
      </c>
      <c r="E10" s="470"/>
      <c r="F10" s="470"/>
      <c r="G10" s="470"/>
      <c r="H10" s="470"/>
      <c r="I10" s="470"/>
      <c r="J10" s="470"/>
      <c r="K10" s="286"/>
    </row>
    <row r="11" spans="2:11" ht="15" customHeight="1" x14ac:dyDescent="0.3">
      <c r="B11" s="288"/>
      <c r="C11" s="290"/>
      <c r="D11" s="470" t="s">
        <v>1729</v>
      </c>
      <c r="E11" s="470"/>
      <c r="F11" s="470"/>
      <c r="G11" s="470"/>
      <c r="H11" s="470"/>
      <c r="I11" s="470"/>
      <c r="J11" s="470"/>
      <c r="K11" s="286"/>
    </row>
    <row r="12" spans="2:11" ht="12.75" customHeight="1" x14ac:dyDescent="0.3">
      <c r="B12" s="288"/>
      <c r="C12" s="290"/>
      <c r="D12" s="290"/>
      <c r="E12" s="290"/>
      <c r="F12" s="290"/>
      <c r="G12" s="290"/>
      <c r="H12" s="290"/>
      <c r="I12" s="290"/>
      <c r="J12" s="290"/>
      <c r="K12" s="286"/>
    </row>
    <row r="13" spans="2:11" ht="15" customHeight="1" x14ac:dyDescent="0.3">
      <c r="B13" s="288"/>
      <c r="C13" s="290"/>
      <c r="D13" s="470" t="s">
        <v>1730</v>
      </c>
      <c r="E13" s="470"/>
      <c r="F13" s="470"/>
      <c r="G13" s="470"/>
      <c r="H13" s="470"/>
      <c r="I13" s="470"/>
      <c r="J13" s="470"/>
      <c r="K13" s="286"/>
    </row>
    <row r="14" spans="2:11" ht="15" customHeight="1" x14ac:dyDescent="0.3">
      <c r="B14" s="288"/>
      <c r="C14" s="290"/>
      <c r="D14" s="470" t="s">
        <v>1731</v>
      </c>
      <c r="E14" s="470"/>
      <c r="F14" s="470"/>
      <c r="G14" s="470"/>
      <c r="H14" s="470"/>
      <c r="I14" s="470"/>
      <c r="J14" s="470"/>
      <c r="K14" s="286"/>
    </row>
    <row r="15" spans="2:11" ht="15" customHeight="1" x14ac:dyDescent="0.3">
      <c r="B15" s="288"/>
      <c r="C15" s="290"/>
      <c r="D15" s="470" t="s">
        <v>1732</v>
      </c>
      <c r="E15" s="470"/>
      <c r="F15" s="470"/>
      <c r="G15" s="470"/>
      <c r="H15" s="470"/>
      <c r="I15" s="470"/>
      <c r="J15" s="470"/>
      <c r="K15" s="286"/>
    </row>
    <row r="16" spans="2:11" ht="15" customHeight="1" x14ac:dyDescent="0.3">
      <c r="B16" s="288"/>
      <c r="C16" s="290"/>
      <c r="D16" s="290"/>
      <c r="E16" s="291" t="s">
        <v>79</v>
      </c>
      <c r="F16" s="470" t="s">
        <v>1733</v>
      </c>
      <c r="G16" s="470"/>
      <c r="H16" s="470"/>
      <c r="I16" s="470"/>
      <c r="J16" s="470"/>
      <c r="K16" s="286"/>
    </row>
    <row r="17" spans="2:11" ht="15" customHeight="1" x14ac:dyDescent="0.3">
      <c r="B17" s="288"/>
      <c r="C17" s="290"/>
      <c r="D17" s="290"/>
      <c r="E17" s="291" t="s">
        <v>1734</v>
      </c>
      <c r="F17" s="470" t="s">
        <v>1735</v>
      </c>
      <c r="G17" s="470"/>
      <c r="H17" s="470"/>
      <c r="I17" s="470"/>
      <c r="J17" s="470"/>
      <c r="K17" s="286"/>
    </row>
    <row r="18" spans="2:11" ht="15" customHeight="1" x14ac:dyDescent="0.3">
      <c r="B18" s="288"/>
      <c r="C18" s="290"/>
      <c r="D18" s="290"/>
      <c r="E18" s="291" t="s">
        <v>1736</v>
      </c>
      <c r="F18" s="470" t="s">
        <v>1737</v>
      </c>
      <c r="G18" s="470"/>
      <c r="H18" s="470"/>
      <c r="I18" s="470"/>
      <c r="J18" s="470"/>
      <c r="K18" s="286"/>
    </row>
    <row r="19" spans="2:11" ht="15" customHeight="1" x14ac:dyDescent="0.3">
      <c r="B19" s="288"/>
      <c r="C19" s="290"/>
      <c r="D19" s="290"/>
      <c r="E19" s="291" t="s">
        <v>94</v>
      </c>
      <c r="F19" s="470" t="s">
        <v>1738</v>
      </c>
      <c r="G19" s="470"/>
      <c r="H19" s="470"/>
      <c r="I19" s="470"/>
      <c r="J19" s="470"/>
      <c r="K19" s="286"/>
    </row>
    <row r="20" spans="2:11" ht="15" customHeight="1" x14ac:dyDescent="0.3">
      <c r="B20" s="288"/>
      <c r="C20" s="290"/>
      <c r="D20" s="290"/>
      <c r="E20" s="291" t="s">
        <v>92</v>
      </c>
      <c r="F20" s="470" t="s">
        <v>1513</v>
      </c>
      <c r="G20" s="470"/>
      <c r="H20" s="470"/>
      <c r="I20" s="470"/>
      <c r="J20" s="470"/>
      <c r="K20" s="286"/>
    </row>
    <row r="21" spans="2:11" ht="15" customHeight="1" x14ac:dyDescent="0.3">
      <c r="B21" s="288"/>
      <c r="C21" s="290"/>
      <c r="D21" s="290"/>
      <c r="E21" s="291" t="s">
        <v>1739</v>
      </c>
      <c r="F21" s="470" t="s">
        <v>1740</v>
      </c>
      <c r="G21" s="470"/>
      <c r="H21" s="470"/>
      <c r="I21" s="470"/>
      <c r="J21" s="470"/>
      <c r="K21" s="286"/>
    </row>
    <row r="22" spans="2:11" ht="12.75" customHeight="1" x14ac:dyDescent="0.3">
      <c r="B22" s="288"/>
      <c r="C22" s="290"/>
      <c r="D22" s="290"/>
      <c r="E22" s="290"/>
      <c r="F22" s="290"/>
      <c r="G22" s="290"/>
      <c r="H22" s="290"/>
      <c r="I22" s="290"/>
      <c r="J22" s="290"/>
      <c r="K22" s="286"/>
    </row>
    <row r="23" spans="2:11" ht="15" customHeight="1" x14ac:dyDescent="0.3">
      <c r="B23" s="288"/>
      <c r="C23" s="470" t="s">
        <v>1741</v>
      </c>
      <c r="D23" s="470"/>
      <c r="E23" s="470"/>
      <c r="F23" s="470"/>
      <c r="G23" s="470"/>
      <c r="H23" s="470"/>
      <c r="I23" s="470"/>
      <c r="J23" s="470"/>
      <c r="K23" s="286"/>
    </row>
    <row r="24" spans="2:11" ht="15" customHeight="1" x14ac:dyDescent="0.3">
      <c r="B24" s="288"/>
      <c r="C24" s="470" t="s">
        <v>1742</v>
      </c>
      <c r="D24" s="470"/>
      <c r="E24" s="470"/>
      <c r="F24" s="470"/>
      <c r="G24" s="470"/>
      <c r="H24" s="470"/>
      <c r="I24" s="470"/>
      <c r="J24" s="470"/>
      <c r="K24" s="286"/>
    </row>
    <row r="25" spans="2:11" ht="15" customHeight="1" x14ac:dyDescent="0.3">
      <c r="B25" s="288"/>
      <c r="C25" s="289"/>
      <c r="D25" s="470" t="s">
        <v>1743</v>
      </c>
      <c r="E25" s="470"/>
      <c r="F25" s="470"/>
      <c r="G25" s="470"/>
      <c r="H25" s="470"/>
      <c r="I25" s="470"/>
      <c r="J25" s="470"/>
      <c r="K25" s="286"/>
    </row>
    <row r="26" spans="2:11" ht="15" customHeight="1" x14ac:dyDescent="0.3">
      <c r="B26" s="288"/>
      <c r="C26" s="290"/>
      <c r="D26" s="470" t="s">
        <v>1744</v>
      </c>
      <c r="E26" s="470"/>
      <c r="F26" s="470"/>
      <c r="G26" s="470"/>
      <c r="H26" s="470"/>
      <c r="I26" s="470"/>
      <c r="J26" s="470"/>
      <c r="K26" s="286"/>
    </row>
    <row r="27" spans="2:11" ht="12.75" customHeight="1" x14ac:dyDescent="0.3">
      <c r="B27" s="288"/>
      <c r="C27" s="290"/>
      <c r="D27" s="290"/>
      <c r="E27" s="290"/>
      <c r="F27" s="290"/>
      <c r="G27" s="290"/>
      <c r="H27" s="290"/>
      <c r="I27" s="290"/>
      <c r="J27" s="290"/>
      <c r="K27" s="286"/>
    </row>
    <row r="28" spans="2:11" ht="15" customHeight="1" x14ac:dyDescent="0.3">
      <c r="B28" s="288"/>
      <c r="C28" s="290"/>
      <c r="D28" s="470" t="s">
        <v>1745</v>
      </c>
      <c r="E28" s="470"/>
      <c r="F28" s="470"/>
      <c r="G28" s="470"/>
      <c r="H28" s="470"/>
      <c r="I28" s="470"/>
      <c r="J28" s="470"/>
      <c r="K28" s="286"/>
    </row>
    <row r="29" spans="2:11" ht="15" customHeight="1" x14ac:dyDescent="0.3">
      <c r="B29" s="288"/>
      <c r="C29" s="290"/>
      <c r="D29" s="470" t="s">
        <v>1746</v>
      </c>
      <c r="E29" s="470"/>
      <c r="F29" s="470"/>
      <c r="G29" s="470"/>
      <c r="H29" s="470"/>
      <c r="I29" s="470"/>
      <c r="J29" s="470"/>
      <c r="K29" s="286"/>
    </row>
    <row r="30" spans="2:11" ht="12.75" customHeight="1" x14ac:dyDescent="0.3">
      <c r="B30" s="288"/>
      <c r="C30" s="290"/>
      <c r="D30" s="290"/>
      <c r="E30" s="290"/>
      <c r="F30" s="290"/>
      <c r="G30" s="290"/>
      <c r="H30" s="290"/>
      <c r="I30" s="290"/>
      <c r="J30" s="290"/>
      <c r="K30" s="286"/>
    </row>
    <row r="31" spans="2:11" ht="15" customHeight="1" x14ac:dyDescent="0.3">
      <c r="B31" s="288"/>
      <c r="C31" s="290"/>
      <c r="D31" s="470" t="s">
        <v>1747</v>
      </c>
      <c r="E31" s="470"/>
      <c r="F31" s="470"/>
      <c r="G31" s="470"/>
      <c r="H31" s="470"/>
      <c r="I31" s="470"/>
      <c r="J31" s="470"/>
      <c r="K31" s="286"/>
    </row>
    <row r="32" spans="2:11" ht="15" customHeight="1" x14ac:dyDescent="0.3">
      <c r="B32" s="288"/>
      <c r="C32" s="290"/>
      <c r="D32" s="470" t="s">
        <v>1748</v>
      </c>
      <c r="E32" s="470"/>
      <c r="F32" s="470"/>
      <c r="G32" s="470"/>
      <c r="H32" s="470"/>
      <c r="I32" s="470"/>
      <c r="J32" s="470"/>
      <c r="K32" s="286"/>
    </row>
    <row r="33" spans="2:11" ht="15" customHeight="1" x14ac:dyDescent="0.3">
      <c r="B33" s="288"/>
      <c r="C33" s="290"/>
      <c r="D33" s="470" t="s">
        <v>1749</v>
      </c>
      <c r="E33" s="470"/>
      <c r="F33" s="470"/>
      <c r="G33" s="470"/>
      <c r="H33" s="470"/>
      <c r="I33" s="470"/>
      <c r="J33" s="470"/>
      <c r="K33" s="286"/>
    </row>
    <row r="34" spans="2:11" ht="15" customHeight="1" x14ac:dyDescent="0.3">
      <c r="B34" s="288"/>
      <c r="C34" s="290"/>
      <c r="D34" s="289"/>
      <c r="E34" s="292" t="s">
        <v>200</v>
      </c>
      <c r="F34" s="289"/>
      <c r="G34" s="470" t="s">
        <v>1750</v>
      </c>
      <c r="H34" s="470"/>
      <c r="I34" s="470"/>
      <c r="J34" s="470"/>
      <c r="K34" s="286"/>
    </row>
    <row r="35" spans="2:11" ht="30.75" customHeight="1" x14ac:dyDescent="0.3">
      <c r="B35" s="288"/>
      <c r="C35" s="290"/>
      <c r="D35" s="289"/>
      <c r="E35" s="292" t="s">
        <v>1751</v>
      </c>
      <c r="F35" s="289"/>
      <c r="G35" s="470" t="s">
        <v>1752</v>
      </c>
      <c r="H35" s="470"/>
      <c r="I35" s="470"/>
      <c r="J35" s="470"/>
      <c r="K35" s="286"/>
    </row>
    <row r="36" spans="2:11" ht="15" customHeight="1" x14ac:dyDescent="0.3">
      <c r="B36" s="288"/>
      <c r="C36" s="290"/>
      <c r="D36" s="289"/>
      <c r="E36" s="292" t="s">
        <v>54</v>
      </c>
      <c r="F36" s="289"/>
      <c r="G36" s="470" t="s">
        <v>1753</v>
      </c>
      <c r="H36" s="470"/>
      <c r="I36" s="470"/>
      <c r="J36" s="470"/>
      <c r="K36" s="286"/>
    </row>
    <row r="37" spans="2:11" ht="15" customHeight="1" x14ac:dyDescent="0.3">
      <c r="B37" s="288"/>
      <c r="C37" s="290"/>
      <c r="D37" s="289"/>
      <c r="E37" s="292" t="s">
        <v>201</v>
      </c>
      <c r="F37" s="289"/>
      <c r="G37" s="470" t="s">
        <v>1754</v>
      </c>
      <c r="H37" s="470"/>
      <c r="I37" s="470"/>
      <c r="J37" s="470"/>
      <c r="K37" s="286"/>
    </row>
    <row r="38" spans="2:11" ht="15" customHeight="1" x14ac:dyDescent="0.3">
      <c r="B38" s="288"/>
      <c r="C38" s="290"/>
      <c r="D38" s="289"/>
      <c r="E38" s="292" t="s">
        <v>202</v>
      </c>
      <c r="F38" s="289"/>
      <c r="G38" s="470" t="s">
        <v>1755</v>
      </c>
      <c r="H38" s="470"/>
      <c r="I38" s="470"/>
      <c r="J38" s="470"/>
      <c r="K38" s="286"/>
    </row>
    <row r="39" spans="2:11" ht="15" customHeight="1" x14ac:dyDescent="0.3">
      <c r="B39" s="288"/>
      <c r="C39" s="290"/>
      <c r="D39" s="289"/>
      <c r="E39" s="292" t="s">
        <v>203</v>
      </c>
      <c r="F39" s="289"/>
      <c r="G39" s="470" t="s">
        <v>1756</v>
      </c>
      <c r="H39" s="470"/>
      <c r="I39" s="470"/>
      <c r="J39" s="470"/>
      <c r="K39" s="286"/>
    </row>
    <row r="40" spans="2:11" ht="15" customHeight="1" x14ac:dyDescent="0.3">
      <c r="B40" s="288"/>
      <c r="C40" s="290"/>
      <c r="D40" s="289"/>
      <c r="E40" s="292" t="s">
        <v>1757</v>
      </c>
      <c r="F40" s="289"/>
      <c r="G40" s="470" t="s">
        <v>1758</v>
      </c>
      <c r="H40" s="470"/>
      <c r="I40" s="470"/>
      <c r="J40" s="470"/>
      <c r="K40" s="286"/>
    </row>
    <row r="41" spans="2:11" ht="15" customHeight="1" x14ac:dyDescent="0.3">
      <c r="B41" s="288"/>
      <c r="C41" s="290"/>
      <c r="D41" s="289"/>
      <c r="E41" s="292"/>
      <c r="F41" s="289"/>
      <c r="G41" s="470" t="s">
        <v>1759</v>
      </c>
      <c r="H41" s="470"/>
      <c r="I41" s="470"/>
      <c r="J41" s="470"/>
      <c r="K41" s="286"/>
    </row>
    <row r="42" spans="2:11" ht="15" customHeight="1" x14ac:dyDescent="0.3">
      <c r="B42" s="288"/>
      <c r="C42" s="290"/>
      <c r="D42" s="289"/>
      <c r="E42" s="292" t="s">
        <v>1760</v>
      </c>
      <c r="F42" s="289"/>
      <c r="G42" s="470" t="s">
        <v>1761</v>
      </c>
      <c r="H42" s="470"/>
      <c r="I42" s="470"/>
      <c r="J42" s="470"/>
      <c r="K42" s="286"/>
    </row>
    <row r="43" spans="2:11" ht="15" customHeight="1" x14ac:dyDescent="0.3">
      <c r="B43" s="288"/>
      <c r="C43" s="290"/>
      <c r="D43" s="289"/>
      <c r="E43" s="292" t="s">
        <v>205</v>
      </c>
      <c r="F43" s="289"/>
      <c r="G43" s="470" t="s">
        <v>1762</v>
      </c>
      <c r="H43" s="470"/>
      <c r="I43" s="470"/>
      <c r="J43" s="470"/>
      <c r="K43" s="286"/>
    </row>
    <row r="44" spans="2:11" ht="12.75" customHeight="1" x14ac:dyDescent="0.3">
      <c r="B44" s="288"/>
      <c r="C44" s="290"/>
      <c r="D44" s="289"/>
      <c r="E44" s="289"/>
      <c r="F44" s="289"/>
      <c r="G44" s="289"/>
      <c r="H44" s="289"/>
      <c r="I44" s="289"/>
      <c r="J44" s="289"/>
      <c r="K44" s="286"/>
    </row>
    <row r="45" spans="2:11" ht="15" customHeight="1" x14ac:dyDescent="0.3">
      <c r="B45" s="288"/>
      <c r="C45" s="290"/>
      <c r="D45" s="470" t="s">
        <v>1763</v>
      </c>
      <c r="E45" s="470"/>
      <c r="F45" s="470"/>
      <c r="G45" s="470"/>
      <c r="H45" s="470"/>
      <c r="I45" s="470"/>
      <c r="J45" s="470"/>
      <c r="K45" s="286"/>
    </row>
    <row r="46" spans="2:11" ht="15" customHeight="1" x14ac:dyDescent="0.3">
      <c r="B46" s="288"/>
      <c r="C46" s="290"/>
      <c r="D46" s="290"/>
      <c r="E46" s="470" t="s">
        <v>1764</v>
      </c>
      <c r="F46" s="470"/>
      <c r="G46" s="470"/>
      <c r="H46" s="470"/>
      <c r="I46" s="470"/>
      <c r="J46" s="470"/>
      <c r="K46" s="286"/>
    </row>
    <row r="47" spans="2:11" ht="15" customHeight="1" x14ac:dyDescent="0.3">
      <c r="B47" s="288"/>
      <c r="C47" s="290"/>
      <c r="D47" s="290"/>
      <c r="E47" s="470" t="s">
        <v>1765</v>
      </c>
      <c r="F47" s="470"/>
      <c r="G47" s="470"/>
      <c r="H47" s="470"/>
      <c r="I47" s="470"/>
      <c r="J47" s="470"/>
      <c r="K47" s="286"/>
    </row>
    <row r="48" spans="2:11" ht="15" customHeight="1" x14ac:dyDescent="0.3">
      <c r="B48" s="288"/>
      <c r="C48" s="290"/>
      <c r="D48" s="290"/>
      <c r="E48" s="470" t="s">
        <v>1766</v>
      </c>
      <c r="F48" s="470"/>
      <c r="G48" s="470"/>
      <c r="H48" s="470"/>
      <c r="I48" s="470"/>
      <c r="J48" s="470"/>
      <c r="K48" s="286"/>
    </row>
    <row r="49" spans="2:11" ht="15" customHeight="1" x14ac:dyDescent="0.3">
      <c r="B49" s="288"/>
      <c r="C49" s="290"/>
      <c r="D49" s="470" t="s">
        <v>1767</v>
      </c>
      <c r="E49" s="470"/>
      <c r="F49" s="470"/>
      <c r="G49" s="470"/>
      <c r="H49" s="470"/>
      <c r="I49" s="470"/>
      <c r="J49" s="470"/>
      <c r="K49" s="286"/>
    </row>
    <row r="50" spans="2:11" ht="25.5" customHeight="1" x14ac:dyDescent="0.3">
      <c r="B50" s="285"/>
      <c r="C50" s="472" t="s">
        <v>1768</v>
      </c>
      <c r="D50" s="472"/>
      <c r="E50" s="472"/>
      <c r="F50" s="472"/>
      <c r="G50" s="472"/>
      <c r="H50" s="472"/>
      <c r="I50" s="472"/>
      <c r="J50" s="472"/>
      <c r="K50" s="286"/>
    </row>
    <row r="51" spans="2:11" ht="5.25" customHeight="1" x14ac:dyDescent="0.3">
      <c r="B51" s="285"/>
      <c r="C51" s="287"/>
      <c r="D51" s="287"/>
      <c r="E51" s="287"/>
      <c r="F51" s="287"/>
      <c r="G51" s="287"/>
      <c r="H51" s="287"/>
      <c r="I51" s="287"/>
      <c r="J51" s="287"/>
      <c r="K51" s="286"/>
    </row>
    <row r="52" spans="2:11" ht="15" customHeight="1" x14ac:dyDescent="0.3">
      <c r="B52" s="285"/>
      <c r="C52" s="470" t="s">
        <v>1769</v>
      </c>
      <c r="D52" s="470"/>
      <c r="E52" s="470"/>
      <c r="F52" s="470"/>
      <c r="G52" s="470"/>
      <c r="H52" s="470"/>
      <c r="I52" s="470"/>
      <c r="J52" s="470"/>
      <c r="K52" s="286"/>
    </row>
    <row r="53" spans="2:11" ht="15" customHeight="1" x14ac:dyDescent="0.3">
      <c r="B53" s="285"/>
      <c r="C53" s="470" t="s">
        <v>1770</v>
      </c>
      <c r="D53" s="470"/>
      <c r="E53" s="470"/>
      <c r="F53" s="470"/>
      <c r="G53" s="470"/>
      <c r="H53" s="470"/>
      <c r="I53" s="470"/>
      <c r="J53" s="470"/>
      <c r="K53" s="286"/>
    </row>
    <row r="54" spans="2:11" ht="12.75" customHeight="1" x14ac:dyDescent="0.3">
      <c r="B54" s="285"/>
      <c r="C54" s="289"/>
      <c r="D54" s="289"/>
      <c r="E54" s="289"/>
      <c r="F54" s="289"/>
      <c r="G54" s="289"/>
      <c r="H54" s="289"/>
      <c r="I54" s="289"/>
      <c r="J54" s="289"/>
      <c r="K54" s="286"/>
    </row>
    <row r="55" spans="2:11" ht="15" customHeight="1" x14ac:dyDescent="0.3">
      <c r="B55" s="285"/>
      <c r="C55" s="470" t="s">
        <v>1771</v>
      </c>
      <c r="D55" s="470"/>
      <c r="E55" s="470"/>
      <c r="F55" s="470"/>
      <c r="G55" s="470"/>
      <c r="H55" s="470"/>
      <c r="I55" s="470"/>
      <c r="J55" s="470"/>
      <c r="K55" s="286"/>
    </row>
    <row r="56" spans="2:11" ht="15" customHeight="1" x14ac:dyDescent="0.3">
      <c r="B56" s="285"/>
      <c r="C56" s="290"/>
      <c r="D56" s="470" t="s">
        <v>1772</v>
      </c>
      <c r="E56" s="470"/>
      <c r="F56" s="470"/>
      <c r="G56" s="470"/>
      <c r="H56" s="470"/>
      <c r="I56" s="470"/>
      <c r="J56" s="470"/>
      <c r="K56" s="286"/>
    </row>
    <row r="57" spans="2:11" ht="15" customHeight="1" x14ac:dyDescent="0.3">
      <c r="B57" s="285"/>
      <c r="C57" s="290"/>
      <c r="D57" s="470" t="s">
        <v>1773</v>
      </c>
      <c r="E57" s="470"/>
      <c r="F57" s="470"/>
      <c r="G57" s="470"/>
      <c r="H57" s="470"/>
      <c r="I57" s="470"/>
      <c r="J57" s="470"/>
      <c r="K57" s="286"/>
    </row>
    <row r="58" spans="2:11" ht="15" customHeight="1" x14ac:dyDescent="0.3">
      <c r="B58" s="285"/>
      <c r="C58" s="290"/>
      <c r="D58" s="470" t="s">
        <v>1774</v>
      </c>
      <c r="E58" s="470"/>
      <c r="F58" s="470"/>
      <c r="G58" s="470"/>
      <c r="H58" s="470"/>
      <c r="I58" s="470"/>
      <c r="J58" s="470"/>
      <c r="K58" s="286"/>
    </row>
    <row r="59" spans="2:11" ht="15" customHeight="1" x14ac:dyDescent="0.3">
      <c r="B59" s="285"/>
      <c r="C59" s="290"/>
      <c r="D59" s="470" t="s">
        <v>1775</v>
      </c>
      <c r="E59" s="470"/>
      <c r="F59" s="470"/>
      <c r="G59" s="470"/>
      <c r="H59" s="470"/>
      <c r="I59" s="470"/>
      <c r="J59" s="470"/>
      <c r="K59" s="286"/>
    </row>
    <row r="60" spans="2:11" ht="15" customHeight="1" x14ac:dyDescent="0.3">
      <c r="B60" s="285"/>
      <c r="C60" s="290"/>
      <c r="D60" s="474" t="s">
        <v>1776</v>
      </c>
      <c r="E60" s="474"/>
      <c r="F60" s="474"/>
      <c r="G60" s="474"/>
      <c r="H60" s="474"/>
      <c r="I60" s="474"/>
      <c r="J60" s="474"/>
      <c r="K60" s="286"/>
    </row>
    <row r="61" spans="2:11" ht="15" customHeight="1" x14ac:dyDescent="0.3">
      <c r="B61" s="285"/>
      <c r="C61" s="290"/>
      <c r="D61" s="470" t="s">
        <v>1777</v>
      </c>
      <c r="E61" s="470"/>
      <c r="F61" s="470"/>
      <c r="G61" s="470"/>
      <c r="H61" s="470"/>
      <c r="I61" s="470"/>
      <c r="J61" s="470"/>
      <c r="K61" s="286"/>
    </row>
    <row r="62" spans="2:11" ht="12.75" customHeight="1" x14ac:dyDescent="0.3">
      <c r="B62" s="285"/>
      <c r="C62" s="290"/>
      <c r="D62" s="290"/>
      <c r="E62" s="293"/>
      <c r="F62" s="290"/>
      <c r="G62" s="290"/>
      <c r="H62" s="290"/>
      <c r="I62" s="290"/>
      <c r="J62" s="290"/>
      <c r="K62" s="286"/>
    </row>
    <row r="63" spans="2:11" ht="15" customHeight="1" x14ac:dyDescent="0.3">
      <c r="B63" s="285"/>
      <c r="C63" s="290"/>
      <c r="D63" s="470" t="s">
        <v>1778</v>
      </c>
      <c r="E63" s="470"/>
      <c r="F63" s="470"/>
      <c r="G63" s="470"/>
      <c r="H63" s="470"/>
      <c r="I63" s="470"/>
      <c r="J63" s="470"/>
      <c r="K63" s="286"/>
    </row>
    <row r="64" spans="2:11" ht="15" customHeight="1" x14ac:dyDescent="0.3">
      <c r="B64" s="285"/>
      <c r="C64" s="290"/>
      <c r="D64" s="474" t="s">
        <v>1779</v>
      </c>
      <c r="E64" s="474"/>
      <c r="F64" s="474"/>
      <c r="G64" s="474"/>
      <c r="H64" s="474"/>
      <c r="I64" s="474"/>
      <c r="J64" s="474"/>
      <c r="K64" s="286"/>
    </row>
    <row r="65" spans="2:11" ht="15" customHeight="1" x14ac:dyDescent="0.3">
      <c r="B65" s="285"/>
      <c r="C65" s="290"/>
      <c r="D65" s="470" t="s">
        <v>1780</v>
      </c>
      <c r="E65" s="470"/>
      <c r="F65" s="470"/>
      <c r="G65" s="470"/>
      <c r="H65" s="470"/>
      <c r="I65" s="470"/>
      <c r="J65" s="470"/>
      <c r="K65" s="286"/>
    </row>
    <row r="66" spans="2:11" ht="15" customHeight="1" x14ac:dyDescent="0.3">
      <c r="B66" s="285"/>
      <c r="C66" s="290"/>
      <c r="D66" s="470" t="s">
        <v>1781</v>
      </c>
      <c r="E66" s="470"/>
      <c r="F66" s="470"/>
      <c r="G66" s="470"/>
      <c r="H66" s="470"/>
      <c r="I66" s="470"/>
      <c r="J66" s="470"/>
      <c r="K66" s="286"/>
    </row>
    <row r="67" spans="2:11" ht="15" customHeight="1" x14ac:dyDescent="0.3">
      <c r="B67" s="285"/>
      <c r="C67" s="290"/>
      <c r="D67" s="470" t="s">
        <v>1782</v>
      </c>
      <c r="E67" s="470"/>
      <c r="F67" s="470"/>
      <c r="G67" s="470"/>
      <c r="H67" s="470"/>
      <c r="I67" s="470"/>
      <c r="J67" s="470"/>
      <c r="K67" s="286"/>
    </row>
    <row r="68" spans="2:11" ht="15" customHeight="1" x14ac:dyDescent="0.3">
      <c r="B68" s="285"/>
      <c r="C68" s="290"/>
      <c r="D68" s="470" t="s">
        <v>1783</v>
      </c>
      <c r="E68" s="470"/>
      <c r="F68" s="470"/>
      <c r="G68" s="470"/>
      <c r="H68" s="470"/>
      <c r="I68" s="470"/>
      <c r="J68" s="470"/>
      <c r="K68" s="286"/>
    </row>
    <row r="69" spans="2:11" ht="12.75" customHeight="1" x14ac:dyDescent="0.3">
      <c r="B69" s="294"/>
      <c r="C69" s="295"/>
      <c r="D69" s="295"/>
      <c r="E69" s="295"/>
      <c r="F69" s="295"/>
      <c r="G69" s="295"/>
      <c r="H69" s="295"/>
      <c r="I69" s="295"/>
      <c r="J69" s="295"/>
      <c r="K69" s="296"/>
    </row>
    <row r="70" spans="2:11" ht="18.75" customHeight="1" x14ac:dyDescent="0.3">
      <c r="B70" s="297"/>
      <c r="C70" s="297"/>
      <c r="D70" s="297"/>
      <c r="E70" s="297"/>
      <c r="F70" s="297"/>
      <c r="G70" s="297"/>
      <c r="H70" s="297"/>
      <c r="I70" s="297"/>
      <c r="J70" s="297"/>
      <c r="K70" s="298"/>
    </row>
    <row r="71" spans="2:11" ht="18.75" customHeight="1" x14ac:dyDescent="0.3">
      <c r="B71" s="298"/>
      <c r="C71" s="298"/>
      <c r="D71" s="298"/>
      <c r="E71" s="298"/>
      <c r="F71" s="298"/>
      <c r="G71" s="298"/>
      <c r="H71" s="298"/>
      <c r="I71" s="298"/>
      <c r="J71" s="298"/>
      <c r="K71" s="298"/>
    </row>
    <row r="72" spans="2:11" ht="7.5" customHeight="1" x14ac:dyDescent="0.3">
      <c r="B72" s="299"/>
      <c r="C72" s="300"/>
      <c r="D72" s="300"/>
      <c r="E72" s="300"/>
      <c r="F72" s="300"/>
      <c r="G72" s="300"/>
      <c r="H72" s="300"/>
      <c r="I72" s="300"/>
      <c r="J72" s="300"/>
      <c r="K72" s="301"/>
    </row>
    <row r="73" spans="2:11" ht="45" customHeight="1" x14ac:dyDescent="0.3">
      <c r="B73" s="302"/>
      <c r="C73" s="473" t="s">
        <v>1722</v>
      </c>
      <c r="D73" s="473"/>
      <c r="E73" s="473"/>
      <c r="F73" s="473"/>
      <c r="G73" s="473"/>
      <c r="H73" s="473"/>
      <c r="I73" s="473"/>
      <c r="J73" s="473"/>
      <c r="K73" s="303"/>
    </row>
    <row r="74" spans="2:11" ht="17.25" customHeight="1" x14ac:dyDescent="0.3">
      <c r="B74" s="302"/>
      <c r="C74" s="304" t="s">
        <v>1784</v>
      </c>
      <c r="D74" s="304"/>
      <c r="E74" s="304"/>
      <c r="F74" s="304" t="s">
        <v>1785</v>
      </c>
      <c r="G74" s="305"/>
      <c r="H74" s="304" t="s">
        <v>201</v>
      </c>
      <c r="I74" s="304" t="s">
        <v>58</v>
      </c>
      <c r="J74" s="304" t="s">
        <v>1786</v>
      </c>
      <c r="K74" s="303"/>
    </row>
    <row r="75" spans="2:11" ht="17.25" customHeight="1" x14ac:dyDescent="0.3">
      <c r="B75" s="302"/>
      <c r="C75" s="306" t="s">
        <v>1787</v>
      </c>
      <c r="D75" s="306"/>
      <c r="E75" s="306"/>
      <c r="F75" s="307" t="s">
        <v>1788</v>
      </c>
      <c r="G75" s="308"/>
      <c r="H75" s="306"/>
      <c r="I75" s="306"/>
      <c r="J75" s="306" t="s">
        <v>1789</v>
      </c>
      <c r="K75" s="303"/>
    </row>
    <row r="76" spans="2:11" ht="5.25" customHeight="1" x14ac:dyDescent="0.3">
      <c r="B76" s="302"/>
      <c r="C76" s="309"/>
      <c r="D76" s="309"/>
      <c r="E76" s="309"/>
      <c r="F76" s="309"/>
      <c r="G76" s="310"/>
      <c r="H76" s="309"/>
      <c r="I76" s="309"/>
      <c r="J76" s="309"/>
      <c r="K76" s="303"/>
    </row>
    <row r="77" spans="2:11" ht="15" customHeight="1" x14ac:dyDescent="0.3">
      <c r="B77" s="302"/>
      <c r="C77" s="292" t="s">
        <v>54</v>
      </c>
      <c r="D77" s="309"/>
      <c r="E77" s="309"/>
      <c r="F77" s="311" t="s">
        <v>1790</v>
      </c>
      <c r="G77" s="310"/>
      <c r="H77" s="292" t="s">
        <v>1791</v>
      </c>
      <c r="I77" s="292" t="s">
        <v>1792</v>
      </c>
      <c r="J77" s="292">
        <v>20</v>
      </c>
      <c r="K77" s="303"/>
    </row>
    <row r="78" spans="2:11" ht="15" customHeight="1" x14ac:dyDescent="0.3">
      <c r="B78" s="302"/>
      <c r="C78" s="292" t="s">
        <v>1793</v>
      </c>
      <c r="D78" s="292"/>
      <c r="E78" s="292"/>
      <c r="F78" s="311" t="s">
        <v>1790</v>
      </c>
      <c r="G78" s="310"/>
      <c r="H78" s="292" t="s">
        <v>1794</v>
      </c>
      <c r="I78" s="292" t="s">
        <v>1792</v>
      </c>
      <c r="J78" s="292">
        <v>120</v>
      </c>
      <c r="K78" s="303"/>
    </row>
    <row r="79" spans="2:11" ht="15" customHeight="1" x14ac:dyDescent="0.3">
      <c r="B79" s="312"/>
      <c r="C79" s="292" t="s">
        <v>1795</v>
      </c>
      <c r="D79" s="292"/>
      <c r="E79" s="292"/>
      <c r="F79" s="311" t="s">
        <v>1796</v>
      </c>
      <c r="G79" s="310"/>
      <c r="H79" s="292" t="s">
        <v>1797</v>
      </c>
      <c r="I79" s="292" t="s">
        <v>1792</v>
      </c>
      <c r="J79" s="292">
        <v>50</v>
      </c>
      <c r="K79" s="303"/>
    </row>
    <row r="80" spans="2:11" ht="15" customHeight="1" x14ac:dyDescent="0.3">
      <c r="B80" s="312"/>
      <c r="C80" s="292" t="s">
        <v>1798</v>
      </c>
      <c r="D80" s="292"/>
      <c r="E80" s="292"/>
      <c r="F80" s="311" t="s">
        <v>1790</v>
      </c>
      <c r="G80" s="310"/>
      <c r="H80" s="292" t="s">
        <v>1799</v>
      </c>
      <c r="I80" s="292" t="s">
        <v>1800</v>
      </c>
      <c r="J80" s="292"/>
      <c r="K80" s="303"/>
    </row>
    <row r="81" spans="2:11" ht="15" customHeight="1" x14ac:dyDescent="0.3">
      <c r="B81" s="312"/>
      <c r="C81" s="313" t="s">
        <v>1801</v>
      </c>
      <c r="D81" s="313"/>
      <c r="E81" s="313"/>
      <c r="F81" s="314" t="s">
        <v>1796</v>
      </c>
      <c r="G81" s="313"/>
      <c r="H81" s="313" t="s">
        <v>1802</v>
      </c>
      <c r="I81" s="313" t="s">
        <v>1792</v>
      </c>
      <c r="J81" s="313">
        <v>15</v>
      </c>
      <c r="K81" s="303"/>
    </row>
    <row r="82" spans="2:11" ht="15" customHeight="1" x14ac:dyDescent="0.3">
      <c r="B82" s="312"/>
      <c r="C82" s="313" t="s">
        <v>1803</v>
      </c>
      <c r="D82" s="313"/>
      <c r="E82" s="313"/>
      <c r="F82" s="314" t="s">
        <v>1796</v>
      </c>
      <c r="G82" s="313"/>
      <c r="H82" s="313" t="s">
        <v>1804</v>
      </c>
      <c r="I82" s="313" t="s">
        <v>1792</v>
      </c>
      <c r="J82" s="313">
        <v>15</v>
      </c>
      <c r="K82" s="303"/>
    </row>
    <row r="83" spans="2:11" ht="15" customHeight="1" x14ac:dyDescent="0.3">
      <c r="B83" s="312"/>
      <c r="C83" s="313" t="s">
        <v>1805</v>
      </c>
      <c r="D83" s="313"/>
      <c r="E83" s="313"/>
      <c r="F83" s="314" t="s">
        <v>1796</v>
      </c>
      <c r="G83" s="313"/>
      <c r="H83" s="313" t="s">
        <v>1806</v>
      </c>
      <c r="I83" s="313" t="s">
        <v>1792</v>
      </c>
      <c r="J83" s="313">
        <v>20</v>
      </c>
      <c r="K83" s="303"/>
    </row>
    <row r="84" spans="2:11" ht="15" customHeight="1" x14ac:dyDescent="0.3">
      <c r="B84" s="312"/>
      <c r="C84" s="313" t="s">
        <v>1807</v>
      </c>
      <c r="D84" s="313"/>
      <c r="E84" s="313"/>
      <c r="F84" s="314" t="s">
        <v>1796</v>
      </c>
      <c r="G84" s="313"/>
      <c r="H84" s="313" t="s">
        <v>1808</v>
      </c>
      <c r="I84" s="313" t="s">
        <v>1792</v>
      </c>
      <c r="J84" s="313">
        <v>20</v>
      </c>
      <c r="K84" s="303"/>
    </row>
    <row r="85" spans="2:11" ht="15" customHeight="1" x14ac:dyDescent="0.3">
      <c r="B85" s="312"/>
      <c r="C85" s="292" t="s">
        <v>1809</v>
      </c>
      <c r="D85" s="292"/>
      <c r="E85" s="292"/>
      <c r="F85" s="311" t="s">
        <v>1796</v>
      </c>
      <c r="G85" s="310"/>
      <c r="H85" s="292" t="s">
        <v>1810</v>
      </c>
      <c r="I85" s="292" t="s">
        <v>1792</v>
      </c>
      <c r="J85" s="292">
        <v>50</v>
      </c>
      <c r="K85" s="303"/>
    </row>
    <row r="86" spans="2:11" ht="15" customHeight="1" x14ac:dyDescent="0.3">
      <c r="B86" s="312"/>
      <c r="C86" s="292" t="s">
        <v>1811</v>
      </c>
      <c r="D86" s="292"/>
      <c r="E86" s="292"/>
      <c r="F86" s="311" t="s">
        <v>1796</v>
      </c>
      <c r="G86" s="310"/>
      <c r="H86" s="292" t="s">
        <v>1812</v>
      </c>
      <c r="I86" s="292" t="s">
        <v>1792</v>
      </c>
      <c r="J86" s="292">
        <v>20</v>
      </c>
      <c r="K86" s="303"/>
    </row>
    <row r="87" spans="2:11" ht="15" customHeight="1" x14ac:dyDescent="0.3">
      <c r="B87" s="312"/>
      <c r="C87" s="292" t="s">
        <v>1813</v>
      </c>
      <c r="D87" s="292"/>
      <c r="E87" s="292"/>
      <c r="F87" s="311" t="s">
        <v>1796</v>
      </c>
      <c r="G87" s="310"/>
      <c r="H87" s="292" t="s">
        <v>1814</v>
      </c>
      <c r="I87" s="292" t="s">
        <v>1792</v>
      </c>
      <c r="J87" s="292">
        <v>20</v>
      </c>
      <c r="K87" s="303"/>
    </row>
    <row r="88" spans="2:11" ht="15" customHeight="1" x14ac:dyDescent="0.3">
      <c r="B88" s="312"/>
      <c r="C88" s="292" t="s">
        <v>1815</v>
      </c>
      <c r="D88" s="292"/>
      <c r="E88" s="292"/>
      <c r="F88" s="311" t="s">
        <v>1796</v>
      </c>
      <c r="G88" s="310"/>
      <c r="H88" s="292" t="s">
        <v>1816</v>
      </c>
      <c r="I88" s="292" t="s">
        <v>1792</v>
      </c>
      <c r="J88" s="292">
        <v>50</v>
      </c>
      <c r="K88" s="303"/>
    </row>
    <row r="89" spans="2:11" ht="15" customHeight="1" x14ac:dyDescent="0.3">
      <c r="B89" s="312"/>
      <c r="C89" s="292" t="s">
        <v>1817</v>
      </c>
      <c r="D89" s="292"/>
      <c r="E89" s="292"/>
      <c r="F89" s="311" t="s">
        <v>1796</v>
      </c>
      <c r="G89" s="310"/>
      <c r="H89" s="292" t="s">
        <v>1817</v>
      </c>
      <c r="I89" s="292" t="s">
        <v>1792</v>
      </c>
      <c r="J89" s="292">
        <v>50</v>
      </c>
      <c r="K89" s="303"/>
    </row>
    <row r="90" spans="2:11" ht="15" customHeight="1" x14ac:dyDescent="0.3">
      <c r="B90" s="312"/>
      <c r="C90" s="292" t="s">
        <v>206</v>
      </c>
      <c r="D90" s="292"/>
      <c r="E90" s="292"/>
      <c r="F90" s="311" t="s">
        <v>1796</v>
      </c>
      <c r="G90" s="310"/>
      <c r="H90" s="292" t="s">
        <v>1818</v>
      </c>
      <c r="I90" s="292" t="s">
        <v>1792</v>
      </c>
      <c r="J90" s="292">
        <v>255</v>
      </c>
      <c r="K90" s="303"/>
    </row>
    <row r="91" spans="2:11" ht="15" customHeight="1" x14ac:dyDescent="0.3">
      <c r="B91" s="312"/>
      <c r="C91" s="292" t="s">
        <v>1819</v>
      </c>
      <c r="D91" s="292"/>
      <c r="E91" s="292"/>
      <c r="F91" s="311" t="s">
        <v>1790</v>
      </c>
      <c r="G91" s="310"/>
      <c r="H91" s="292" t="s">
        <v>1820</v>
      </c>
      <c r="I91" s="292" t="s">
        <v>1821</v>
      </c>
      <c r="J91" s="292"/>
      <c r="K91" s="303"/>
    </row>
    <row r="92" spans="2:11" ht="15" customHeight="1" x14ac:dyDescent="0.3">
      <c r="B92" s="312"/>
      <c r="C92" s="292" t="s">
        <v>1822</v>
      </c>
      <c r="D92" s="292"/>
      <c r="E92" s="292"/>
      <c r="F92" s="311" t="s">
        <v>1790</v>
      </c>
      <c r="G92" s="310"/>
      <c r="H92" s="292" t="s">
        <v>1823</v>
      </c>
      <c r="I92" s="292" t="s">
        <v>1824</v>
      </c>
      <c r="J92" s="292"/>
      <c r="K92" s="303"/>
    </row>
    <row r="93" spans="2:11" ht="15" customHeight="1" x14ac:dyDescent="0.3">
      <c r="B93" s="312"/>
      <c r="C93" s="292" t="s">
        <v>1825</v>
      </c>
      <c r="D93" s="292"/>
      <c r="E93" s="292"/>
      <c r="F93" s="311" t="s">
        <v>1790</v>
      </c>
      <c r="G93" s="310"/>
      <c r="H93" s="292" t="s">
        <v>1825</v>
      </c>
      <c r="I93" s="292" t="s">
        <v>1824</v>
      </c>
      <c r="J93" s="292"/>
      <c r="K93" s="303"/>
    </row>
    <row r="94" spans="2:11" ht="15" customHeight="1" x14ac:dyDescent="0.3">
      <c r="B94" s="312"/>
      <c r="C94" s="292" t="s">
        <v>39</v>
      </c>
      <c r="D94" s="292"/>
      <c r="E94" s="292"/>
      <c r="F94" s="311" t="s">
        <v>1790</v>
      </c>
      <c r="G94" s="310"/>
      <c r="H94" s="292" t="s">
        <v>1826</v>
      </c>
      <c r="I94" s="292" t="s">
        <v>1824</v>
      </c>
      <c r="J94" s="292"/>
      <c r="K94" s="303"/>
    </row>
    <row r="95" spans="2:11" ht="15" customHeight="1" x14ac:dyDescent="0.3">
      <c r="B95" s="312"/>
      <c r="C95" s="292" t="s">
        <v>49</v>
      </c>
      <c r="D95" s="292"/>
      <c r="E95" s="292"/>
      <c r="F95" s="311" t="s">
        <v>1790</v>
      </c>
      <c r="G95" s="310"/>
      <c r="H95" s="292" t="s">
        <v>1827</v>
      </c>
      <c r="I95" s="292" t="s">
        <v>1824</v>
      </c>
      <c r="J95" s="292"/>
      <c r="K95" s="303"/>
    </row>
    <row r="96" spans="2:11" ht="15" customHeight="1" x14ac:dyDescent="0.3">
      <c r="B96" s="315"/>
      <c r="C96" s="316"/>
      <c r="D96" s="316"/>
      <c r="E96" s="316"/>
      <c r="F96" s="316"/>
      <c r="G96" s="316"/>
      <c r="H96" s="316"/>
      <c r="I96" s="316"/>
      <c r="J96" s="316"/>
      <c r="K96" s="317"/>
    </row>
    <row r="97" spans="2:11" ht="18.75" customHeight="1" x14ac:dyDescent="0.3">
      <c r="B97" s="318"/>
      <c r="C97" s="319"/>
      <c r="D97" s="319"/>
      <c r="E97" s="319"/>
      <c r="F97" s="319"/>
      <c r="G97" s="319"/>
      <c r="H97" s="319"/>
      <c r="I97" s="319"/>
      <c r="J97" s="319"/>
      <c r="K97" s="318"/>
    </row>
    <row r="98" spans="2:11" ht="18.75" customHeight="1" x14ac:dyDescent="0.3">
      <c r="B98" s="298"/>
      <c r="C98" s="298"/>
      <c r="D98" s="298"/>
      <c r="E98" s="298"/>
      <c r="F98" s="298"/>
      <c r="G98" s="298"/>
      <c r="H98" s="298"/>
      <c r="I98" s="298"/>
      <c r="J98" s="298"/>
      <c r="K98" s="298"/>
    </row>
    <row r="99" spans="2:11" ht="7.5" customHeight="1" x14ac:dyDescent="0.3">
      <c r="B99" s="299"/>
      <c r="C99" s="300"/>
      <c r="D99" s="300"/>
      <c r="E99" s="300"/>
      <c r="F99" s="300"/>
      <c r="G99" s="300"/>
      <c r="H99" s="300"/>
      <c r="I99" s="300"/>
      <c r="J99" s="300"/>
      <c r="K99" s="301"/>
    </row>
    <row r="100" spans="2:11" ht="45" customHeight="1" x14ac:dyDescent="0.3">
      <c r="B100" s="302"/>
      <c r="C100" s="473" t="s">
        <v>1828</v>
      </c>
      <c r="D100" s="473"/>
      <c r="E100" s="473"/>
      <c r="F100" s="473"/>
      <c r="G100" s="473"/>
      <c r="H100" s="473"/>
      <c r="I100" s="473"/>
      <c r="J100" s="473"/>
      <c r="K100" s="303"/>
    </row>
    <row r="101" spans="2:11" ht="17.25" customHeight="1" x14ac:dyDescent="0.3">
      <c r="B101" s="302"/>
      <c r="C101" s="304" t="s">
        <v>1784</v>
      </c>
      <c r="D101" s="304"/>
      <c r="E101" s="304"/>
      <c r="F101" s="304" t="s">
        <v>1785</v>
      </c>
      <c r="G101" s="305"/>
      <c r="H101" s="304" t="s">
        <v>201</v>
      </c>
      <c r="I101" s="304" t="s">
        <v>58</v>
      </c>
      <c r="J101" s="304" t="s">
        <v>1786</v>
      </c>
      <c r="K101" s="303"/>
    </row>
    <row r="102" spans="2:11" ht="17.25" customHeight="1" x14ac:dyDescent="0.3">
      <c r="B102" s="302"/>
      <c r="C102" s="306" t="s">
        <v>1787</v>
      </c>
      <c r="D102" s="306"/>
      <c r="E102" s="306"/>
      <c r="F102" s="307" t="s">
        <v>1788</v>
      </c>
      <c r="G102" s="308"/>
      <c r="H102" s="306"/>
      <c r="I102" s="306"/>
      <c r="J102" s="306" t="s">
        <v>1789</v>
      </c>
      <c r="K102" s="303"/>
    </row>
    <row r="103" spans="2:11" ht="5.25" customHeight="1" x14ac:dyDescent="0.3">
      <c r="B103" s="302"/>
      <c r="C103" s="304"/>
      <c r="D103" s="304"/>
      <c r="E103" s="304"/>
      <c r="F103" s="304"/>
      <c r="G103" s="320"/>
      <c r="H103" s="304"/>
      <c r="I103" s="304"/>
      <c r="J103" s="304"/>
      <c r="K103" s="303"/>
    </row>
    <row r="104" spans="2:11" ht="15" customHeight="1" x14ac:dyDescent="0.3">
      <c r="B104" s="302"/>
      <c r="C104" s="292" t="s">
        <v>54</v>
      </c>
      <c r="D104" s="309"/>
      <c r="E104" s="309"/>
      <c r="F104" s="311" t="s">
        <v>1790</v>
      </c>
      <c r="G104" s="320"/>
      <c r="H104" s="292" t="s">
        <v>1829</v>
      </c>
      <c r="I104" s="292" t="s">
        <v>1792</v>
      </c>
      <c r="J104" s="292">
        <v>20</v>
      </c>
      <c r="K104" s="303"/>
    </row>
    <row r="105" spans="2:11" ht="15" customHeight="1" x14ac:dyDescent="0.3">
      <c r="B105" s="302"/>
      <c r="C105" s="292" t="s">
        <v>1793</v>
      </c>
      <c r="D105" s="292"/>
      <c r="E105" s="292"/>
      <c r="F105" s="311" t="s">
        <v>1790</v>
      </c>
      <c r="G105" s="292"/>
      <c r="H105" s="292" t="s">
        <v>1829</v>
      </c>
      <c r="I105" s="292" t="s">
        <v>1792</v>
      </c>
      <c r="J105" s="292">
        <v>120</v>
      </c>
      <c r="K105" s="303"/>
    </row>
    <row r="106" spans="2:11" ht="15" customHeight="1" x14ac:dyDescent="0.3">
      <c r="B106" s="312"/>
      <c r="C106" s="292" t="s">
        <v>1795</v>
      </c>
      <c r="D106" s="292"/>
      <c r="E106" s="292"/>
      <c r="F106" s="311" t="s">
        <v>1796</v>
      </c>
      <c r="G106" s="292"/>
      <c r="H106" s="292" t="s">
        <v>1829</v>
      </c>
      <c r="I106" s="292" t="s">
        <v>1792</v>
      </c>
      <c r="J106" s="292">
        <v>50</v>
      </c>
      <c r="K106" s="303"/>
    </row>
    <row r="107" spans="2:11" ht="15" customHeight="1" x14ac:dyDescent="0.3">
      <c r="B107" s="312"/>
      <c r="C107" s="292" t="s">
        <v>1798</v>
      </c>
      <c r="D107" s="292"/>
      <c r="E107" s="292"/>
      <c r="F107" s="311" t="s">
        <v>1790</v>
      </c>
      <c r="G107" s="292"/>
      <c r="H107" s="292" t="s">
        <v>1829</v>
      </c>
      <c r="I107" s="292" t="s">
        <v>1800</v>
      </c>
      <c r="J107" s="292"/>
      <c r="K107" s="303"/>
    </row>
    <row r="108" spans="2:11" ht="15" customHeight="1" x14ac:dyDescent="0.3">
      <c r="B108" s="312"/>
      <c r="C108" s="292" t="s">
        <v>1809</v>
      </c>
      <c r="D108" s="292"/>
      <c r="E108" s="292"/>
      <c r="F108" s="311" t="s">
        <v>1796</v>
      </c>
      <c r="G108" s="292"/>
      <c r="H108" s="292" t="s">
        <v>1829</v>
      </c>
      <c r="I108" s="292" t="s">
        <v>1792</v>
      </c>
      <c r="J108" s="292">
        <v>50</v>
      </c>
      <c r="K108" s="303"/>
    </row>
    <row r="109" spans="2:11" ht="15" customHeight="1" x14ac:dyDescent="0.3">
      <c r="B109" s="312"/>
      <c r="C109" s="292" t="s">
        <v>1817</v>
      </c>
      <c r="D109" s="292"/>
      <c r="E109" s="292"/>
      <c r="F109" s="311" t="s">
        <v>1796</v>
      </c>
      <c r="G109" s="292"/>
      <c r="H109" s="292" t="s">
        <v>1829</v>
      </c>
      <c r="I109" s="292" t="s">
        <v>1792</v>
      </c>
      <c r="J109" s="292">
        <v>50</v>
      </c>
      <c r="K109" s="303"/>
    </row>
    <row r="110" spans="2:11" ht="15" customHeight="1" x14ac:dyDescent="0.3">
      <c r="B110" s="312"/>
      <c r="C110" s="292" t="s">
        <v>1815</v>
      </c>
      <c r="D110" s="292"/>
      <c r="E110" s="292"/>
      <c r="F110" s="311" t="s">
        <v>1796</v>
      </c>
      <c r="G110" s="292"/>
      <c r="H110" s="292" t="s">
        <v>1829</v>
      </c>
      <c r="I110" s="292" t="s">
        <v>1792</v>
      </c>
      <c r="J110" s="292">
        <v>50</v>
      </c>
      <c r="K110" s="303"/>
    </row>
    <row r="111" spans="2:11" ht="15" customHeight="1" x14ac:dyDescent="0.3">
      <c r="B111" s="312"/>
      <c r="C111" s="292" t="s">
        <v>54</v>
      </c>
      <c r="D111" s="292"/>
      <c r="E111" s="292"/>
      <c r="F111" s="311" t="s">
        <v>1790</v>
      </c>
      <c r="G111" s="292"/>
      <c r="H111" s="292" t="s">
        <v>1830</v>
      </c>
      <c r="I111" s="292" t="s">
        <v>1792</v>
      </c>
      <c r="J111" s="292">
        <v>20</v>
      </c>
      <c r="K111" s="303"/>
    </row>
    <row r="112" spans="2:11" ht="15" customHeight="1" x14ac:dyDescent="0.3">
      <c r="B112" s="312"/>
      <c r="C112" s="292" t="s">
        <v>1831</v>
      </c>
      <c r="D112" s="292"/>
      <c r="E112" s="292"/>
      <c r="F112" s="311" t="s">
        <v>1790</v>
      </c>
      <c r="G112" s="292"/>
      <c r="H112" s="292" t="s">
        <v>1832</v>
      </c>
      <c r="I112" s="292" t="s">
        <v>1792</v>
      </c>
      <c r="J112" s="292">
        <v>120</v>
      </c>
      <c r="K112" s="303"/>
    </row>
    <row r="113" spans="2:11" ht="15" customHeight="1" x14ac:dyDescent="0.3">
      <c r="B113" s="312"/>
      <c r="C113" s="292" t="s">
        <v>39</v>
      </c>
      <c r="D113" s="292"/>
      <c r="E113" s="292"/>
      <c r="F113" s="311" t="s">
        <v>1790</v>
      </c>
      <c r="G113" s="292"/>
      <c r="H113" s="292" t="s">
        <v>1833</v>
      </c>
      <c r="I113" s="292" t="s">
        <v>1824</v>
      </c>
      <c r="J113" s="292"/>
      <c r="K113" s="303"/>
    </row>
    <row r="114" spans="2:11" ht="15" customHeight="1" x14ac:dyDescent="0.3">
      <c r="B114" s="312"/>
      <c r="C114" s="292" t="s">
        <v>49</v>
      </c>
      <c r="D114" s="292"/>
      <c r="E114" s="292"/>
      <c r="F114" s="311" t="s">
        <v>1790</v>
      </c>
      <c r="G114" s="292"/>
      <c r="H114" s="292" t="s">
        <v>1834</v>
      </c>
      <c r="I114" s="292" t="s">
        <v>1824</v>
      </c>
      <c r="J114" s="292"/>
      <c r="K114" s="303"/>
    </row>
    <row r="115" spans="2:11" ht="15" customHeight="1" x14ac:dyDescent="0.3">
      <c r="B115" s="312"/>
      <c r="C115" s="292" t="s">
        <v>58</v>
      </c>
      <c r="D115" s="292"/>
      <c r="E115" s="292"/>
      <c r="F115" s="311" t="s">
        <v>1790</v>
      </c>
      <c r="G115" s="292"/>
      <c r="H115" s="292" t="s">
        <v>1835</v>
      </c>
      <c r="I115" s="292" t="s">
        <v>1836</v>
      </c>
      <c r="J115" s="292"/>
      <c r="K115" s="303"/>
    </row>
    <row r="116" spans="2:11" ht="15" customHeight="1" x14ac:dyDescent="0.3">
      <c r="B116" s="315"/>
      <c r="C116" s="321"/>
      <c r="D116" s="321"/>
      <c r="E116" s="321"/>
      <c r="F116" s="321"/>
      <c r="G116" s="321"/>
      <c r="H116" s="321"/>
      <c r="I116" s="321"/>
      <c r="J116" s="321"/>
      <c r="K116" s="317"/>
    </row>
    <row r="117" spans="2:11" ht="18.75" customHeight="1" x14ac:dyDescent="0.3">
      <c r="B117" s="322"/>
      <c r="C117" s="289"/>
      <c r="D117" s="289"/>
      <c r="E117" s="289"/>
      <c r="F117" s="323"/>
      <c r="G117" s="289"/>
      <c r="H117" s="289"/>
      <c r="I117" s="289"/>
      <c r="J117" s="289"/>
      <c r="K117" s="322"/>
    </row>
    <row r="118" spans="2:11" ht="18.75" customHeight="1" x14ac:dyDescent="0.3">
      <c r="B118" s="298"/>
      <c r="C118" s="298"/>
      <c r="D118" s="298"/>
      <c r="E118" s="298"/>
      <c r="F118" s="298"/>
      <c r="G118" s="298"/>
      <c r="H118" s="298"/>
      <c r="I118" s="298"/>
      <c r="J118" s="298"/>
      <c r="K118" s="298"/>
    </row>
    <row r="119" spans="2:11" ht="7.5" customHeight="1" x14ac:dyDescent="0.3">
      <c r="B119" s="324"/>
      <c r="C119" s="325"/>
      <c r="D119" s="325"/>
      <c r="E119" s="325"/>
      <c r="F119" s="325"/>
      <c r="G119" s="325"/>
      <c r="H119" s="325"/>
      <c r="I119" s="325"/>
      <c r="J119" s="325"/>
      <c r="K119" s="326"/>
    </row>
    <row r="120" spans="2:11" ht="45" customHeight="1" x14ac:dyDescent="0.3">
      <c r="B120" s="327"/>
      <c r="C120" s="471" t="s">
        <v>1837</v>
      </c>
      <c r="D120" s="471"/>
      <c r="E120" s="471"/>
      <c r="F120" s="471"/>
      <c r="G120" s="471"/>
      <c r="H120" s="471"/>
      <c r="I120" s="471"/>
      <c r="J120" s="471"/>
      <c r="K120" s="328"/>
    </row>
    <row r="121" spans="2:11" ht="17.25" customHeight="1" x14ac:dyDescent="0.3">
      <c r="B121" s="329"/>
      <c r="C121" s="304" t="s">
        <v>1784</v>
      </c>
      <c r="D121" s="304"/>
      <c r="E121" s="304"/>
      <c r="F121" s="304" t="s">
        <v>1785</v>
      </c>
      <c r="G121" s="305"/>
      <c r="H121" s="304" t="s">
        <v>201</v>
      </c>
      <c r="I121" s="304" t="s">
        <v>58</v>
      </c>
      <c r="J121" s="304" t="s">
        <v>1786</v>
      </c>
      <c r="K121" s="330"/>
    </row>
    <row r="122" spans="2:11" ht="17.25" customHeight="1" x14ac:dyDescent="0.3">
      <c r="B122" s="329"/>
      <c r="C122" s="306" t="s">
        <v>1787</v>
      </c>
      <c r="D122" s="306"/>
      <c r="E122" s="306"/>
      <c r="F122" s="307" t="s">
        <v>1788</v>
      </c>
      <c r="G122" s="308"/>
      <c r="H122" s="306"/>
      <c r="I122" s="306"/>
      <c r="J122" s="306" t="s">
        <v>1789</v>
      </c>
      <c r="K122" s="330"/>
    </row>
    <row r="123" spans="2:11" ht="5.25" customHeight="1" x14ac:dyDescent="0.3">
      <c r="B123" s="331"/>
      <c r="C123" s="309"/>
      <c r="D123" s="309"/>
      <c r="E123" s="309"/>
      <c r="F123" s="309"/>
      <c r="G123" s="292"/>
      <c r="H123" s="309"/>
      <c r="I123" s="309"/>
      <c r="J123" s="309"/>
      <c r="K123" s="332"/>
    </row>
    <row r="124" spans="2:11" ht="15" customHeight="1" x14ac:dyDescent="0.3">
      <c r="B124" s="331"/>
      <c r="C124" s="292" t="s">
        <v>1793</v>
      </c>
      <c r="D124" s="309"/>
      <c r="E124" s="309"/>
      <c r="F124" s="311" t="s">
        <v>1790</v>
      </c>
      <c r="G124" s="292"/>
      <c r="H124" s="292" t="s">
        <v>1829</v>
      </c>
      <c r="I124" s="292" t="s">
        <v>1792</v>
      </c>
      <c r="J124" s="292">
        <v>120</v>
      </c>
      <c r="K124" s="333"/>
    </row>
    <row r="125" spans="2:11" ht="15" customHeight="1" x14ac:dyDescent="0.3">
      <c r="B125" s="331"/>
      <c r="C125" s="292" t="s">
        <v>1838</v>
      </c>
      <c r="D125" s="292"/>
      <c r="E125" s="292"/>
      <c r="F125" s="311" t="s">
        <v>1790</v>
      </c>
      <c r="G125" s="292"/>
      <c r="H125" s="292" t="s">
        <v>1839</v>
      </c>
      <c r="I125" s="292" t="s">
        <v>1792</v>
      </c>
      <c r="J125" s="292" t="s">
        <v>1840</v>
      </c>
      <c r="K125" s="333"/>
    </row>
    <row r="126" spans="2:11" ht="15" customHeight="1" x14ac:dyDescent="0.3">
      <c r="B126" s="331"/>
      <c r="C126" s="292" t="s">
        <v>1739</v>
      </c>
      <c r="D126" s="292"/>
      <c r="E126" s="292"/>
      <c r="F126" s="311" t="s">
        <v>1790</v>
      </c>
      <c r="G126" s="292"/>
      <c r="H126" s="292" t="s">
        <v>1841</v>
      </c>
      <c r="I126" s="292" t="s">
        <v>1792</v>
      </c>
      <c r="J126" s="292" t="s">
        <v>1840</v>
      </c>
      <c r="K126" s="333"/>
    </row>
    <row r="127" spans="2:11" ht="15" customHeight="1" x14ac:dyDescent="0.3">
      <c r="B127" s="331"/>
      <c r="C127" s="292" t="s">
        <v>1801</v>
      </c>
      <c r="D127" s="292"/>
      <c r="E127" s="292"/>
      <c r="F127" s="311" t="s">
        <v>1796</v>
      </c>
      <c r="G127" s="292"/>
      <c r="H127" s="292" t="s">
        <v>1802</v>
      </c>
      <c r="I127" s="292" t="s">
        <v>1792</v>
      </c>
      <c r="J127" s="292">
        <v>15</v>
      </c>
      <c r="K127" s="333"/>
    </row>
    <row r="128" spans="2:11" ht="15" customHeight="1" x14ac:dyDescent="0.3">
      <c r="B128" s="331"/>
      <c r="C128" s="313" t="s">
        <v>1803</v>
      </c>
      <c r="D128" s="313"/>
      <c r="E128" s="313"/>
      <c r="F128" s="314" t="s">
        <v>1796</v>
      </c>
      <c r="G128" s="313"/>
      <c r="H128" s="313" t="s">
        <v>1804</v>
      </c>
      <c r="I128" s="313" t="s">
        <v>1792</v>
      </c>
      <c r="J128" s="313">
        <v>15</v>
      </c>
      <c r="K128" s="333"/>
    </row>
    <row r="129" spans="2:11" ht="15" customHeight="1" x14ac:dyDescent="0.3">
      <c r="B129" s="331"/>
      <c r="C129" s="313" t="s">
        <v>1805</v>
      </c>
      <c r="D129" s="313"/>
      <c r="E129" s="313"/>
      <c r="F129" s="314" t="s">
        <v>1796</v>
      </c>
      <c r="G129" s="313"/>
      <c r="H129" s="313" t="s">
        <v>1806</v>
      </c>
      <c r="I129" s="313" t="s">
        <v>1792</v>
      </c>
      <c r="J129" s="313">
        <v>20</v>
      </c>
      <c r="K129" s="333"/>
    </row>
    <row r="130" spans="2:11" ht="15" customHeight="1" x14ac:dyDescent="0.3">
      <c r="B130" s="331"/>
      <c r="C130" s="313" t="s">
        <v>1807</v>
      </c>
      <c r="D130" s="313"/>
      <c r="E130" s="313"/>
      <c r="F130" s="314" t="s">
        <v>1796</v>
      </c>
      <c r="G130" s="313"/>
      <c r="H130" s="313" t="s">
        <v>1808</v>
      </c>
      <c r="I130" s="313" t="s">
        <v>1792</v>
      </c>
      <c r="J130" s="313">
        <v>20</v>
      </c>
      <c r="K130" s="333"/>
    </row>
    <row r="131" spans="2:11" ht="15" customHeight="1" x14ac:dyDescent="0.3">
      <c r="B131" s="331"/>
      <c r="C131" s="292" t="s">
        <v>1795</v>
      </c>
      <c r="D131" s="292"/>
      <c r="E131" s="292"/>
      <c r="F131" s="311" t="s">
        <v>1796</v>
      </c>
      <c r="G131" s="292"/>
      <c r="H131" s="292" t="s">
        <v>1829</v>
      </c>
      <c r="I131" s="292" t="s">
        <v>1792</v>
      </c>
      <c r="J131" s="292">
        <v>50</v>
      </c>
      <c r="K131" s="333"/>
    </row>
    <row r="132" spans="2:11" ht="15" customHeight="1" x14ac:dyDescent="0.3">
      <c r="B132" s="331"/>
      <c r="C132" s="292" t="s">
        <v>1809</v>
      </c>
      <c r="D132" s="292"/>
      <c r="E132" s="292"/>
      <c r="F132" s="311" t="s">
        <v>1796</v>
      </c>
      <c r="G132" s="292"/>
      <c r="H132" s="292" t="s">
        <v>1829</v>
      </c>
      <c r="I132" s="292" t="s">
        <v>1792</v>
      </c>
      <c r="J132" s="292">
        <v>50</v>
      </c>
      <c r="K132" s="333"/>
    </row>
    <row r="133" spans="2:11" ht="15" customHeight="1" x14ac:dyDescent="0.3">
      <c r="B133" s="331"/>
      <c r="C133" s="292" t="s">
        <v>1815</v>
      </c>
      <c r="D133" s="292"/>
      <c r="E133" s="292"/>
      <c r="F133" s="311" t="s">
        <v>1796</v>
      </c>
      <c r="G133" s="292"/>
      <c r="H133" s="292" t="s">
        <v>1829</v>
      </c>
      <c r="I133" s="292" t="s">
        <v>1792</v>
      </c>
      <c r="J133" s="292">
        <v>50</v>
      </c>
      <c r="K133" s="333"/>
    </row>
    <row r="134" spans="2:11" ht="15" customHeight="1" x14ac:dyDescent="0.3">
      <c r="B134" s="331"/>
      <c r="C134" s="292" t="s">
        <v>1817</v>
      </c>
      <c r="D134" s="292"/>
      <c r="E134" s="292"/>
      <c r="F134" s="311" t="s">
        <v>1796</v>
      </c>
      <c r="G134" s="292"/>
      <c r="H134" s="292" t="s">
        <v>1829</v>
      </c>
      <c r="I134" s="292" t="s">
        <v>1792</v>
      </c>
      <c r="J134" s="292">
        <v>50</v>
      </c>
      <c r="K134" s="333"/>
    </row>
    <row r="135" spans="2:11" ht="15" customHeight="1" x14ac:dyDescent="0.3">
      <c r="B135" s="331"/>
      <c r="C135" s="292" t="s">
        <v>206</v>
      </c>
      <c r="D135" s="292"/>
      <c r="E135" s="292"/>
      <c r="F135" s="311" t="s">
        <v>1796</v>
      </c>
      <c r="G135" s="292"/>
      <c r="H135" s="292" t="s">
        <v>1842</v>
      </c>
      <c r="I135" s="292" t="s">
        <v>1792</v>
      </c>
      <c r="J135" s="292">
        <v>255</v>
      </c>
      <c r="K135" s="333"/>
    </row>
    <row r="136" spans="2:11" ht="15" customHeight="1" x14ac:dyDescent="0.3">
      <c r="B136" s="331"/>
      <c r="C136" s="292" t="s">
        <v>1819</v>
      </c>
      <c r="D136" s="292"/>
      <c r="E136" s="292"/>
      <c r="F136" s="311" t="s">
        <v>1790</v>
      </c>
      <c r="G136" s="292"/>
      <c r="H136" s="292" t="s">
        <v>1843</v>
      </c>
      <c r="I136" s="292" t="s">
        <v>1821</v>
      </c>
      <c r="J136" s="292"/>
      <c r="K136" s="333"/>
    </row>
    <row r="137" spans="2:11" ht="15" customHeight="1" x14ac:dyDescent="0.3">
      <c r="B137" s="331"/>
      <c r="C137" s="292" t="s">
        <v>1822</v>
      </c>
      <c r="D137" s="292"/>
      <c r="E137" s="292"/>
      <c r="F137" s="311" t="s">
        <v>1790</v>
      </c>
      <c r="G137" s="292"/>
      <c r="H137" s="292" t="s">
        <v>1844</v>
      </c>
      <c r="I137" s="292" t="s">
        <v>1824</v>
      </c>
      <c r="J137" s="292"/>
      <c r="K137" s="333"/>
    </row>
    <row r="138" spans="2:11" ht="15" customHeight="1" x14ac:dyDescent="0.3">
      <c r="B138" s="331"/>
      <c r="C138" s="292" t="s">
        <v>1825</v>
      </c>
      <c r="D138" s="292"/>
      <c r="E138" s="292"/>
      <c r="F138" s="311" t="s">
        <v>1790</v>
      </c>
      <c r="G138" s="292"/>
      <c r="H138" s="292" t="s">
        <v>1825</v>
      </c>
      <c r="I138" s="292" t="s">
        <v>1824</v>
      </c>
      <c r="J138" s="292"/>
      <c r="K138" s="333"/>
    </row>
    <row r="139" spans="2:11" ht="15" customHeight="1" x14ac:dyDescent="0.3">
      <c r="B139" s="331"/>
      <c r="C139" s="292" t="s">
        <v>39</v>
      </c>
      <c r="D139" s="292"/>
      <c r="E139" s="292"/>
      <c r="F139" s="311" t="s">
        <v>1790</v>
      </c>
      <c r="G139" s="292"/>
      <c r="H139" s="292" t="s">
        <v>1845</v>
      </c>
      <c r="I139" s="292" t="s">
        <v>1824</v>
      </c>
      <c r="J139" s="292"/>
      <c r="K139" s="333"/>
    </row>
    <row r="140" spans="2:11" ht="15" customHeight="1" x14ac:dyDescent="0.3">
      <c r="B140" s="331"/>
      <c r="C140" s="292" t="s">
        <v>1846</v>
      </c>
      <c r="D140" s="292"/>
      <c r="E140" s="292"/>
      <c r="F140" s="311" t="s">
        <v>1790</v>
      </c>
      <c r="G140" s="292"/>
      <c r="H140" s="292" t="s">
        <v>1847</v>
      </c>
      <c r="I140" s="292" t="s">
        <v>1824</v>
      </c>
      <c r="J140" s="292"/>
      <c r="K140" s="333"/>
    </row>
    <row r="141" spans="2:11" ht="15" customHeight="1" x14ac:dyDescent="0.3">
      <c r="B141" s="334"/>
      <c r="C141" s="335"/>
      <c r="D141" s="335"/>
      <c r="E141" s="335"/>
      <c r="F141" s="335"/>
      <c r="G141" s="335"/>
      <c r="H141" s="335"/>
      <c r="I141" s="335"/>
      <c r="J141" s="335"/>
      <c r="K141" s="336"/>
    </row>
    <row r="142" spans="2:11" ht="18.75" customHeight="1" x14ac:dyDescent="0.3">
      <c r="B142" s="289"/>
      <c r="C142" s="289"/>
      <c r="D142" s="289"/>
      <c r="E142" s="289"/>
      <c r="F142" s="323"/>
      <c r="G142" s="289"/>
      <c r="H142" s="289"/>
      <c r="I142" s="289"/>
      <c r="J142" s="289"/>
      <c r="K142" s="289"/>
    </row>
    <row r="143" spans="2:11" ht="18.75" customHeight="1" x14ac:dyDescent="0.3">
      <c r="B143" s="298"/>
      <c r="C143" s="298"/>
      <c r="D143" s="298"/>
      <c r="E143" s="298"/>
      <c r="F143" s="298"/>
      <c r="G143" s="298"/>
      <c r="H143" s="298"/>
      <c r="I143" s="298"/>
      <c r="J143" s="298"/>
      <c r="K143" s="298"/>
    </row>
    <row r="144" spans="2:11" ht="7.5" customHeight="1" x14ac:dyDescent="0.3">
      <c r="B144" s="299"/>
      <c r="C144" s="300"/>
      <c r="D144" s="300"/>
      <c r="E144" s="300"/>
      <c r="F144" s="300"/>
      <c r="G144" s="300"/>
      <c r="H144" s="300"/>
      <c r="I144" s="300"/>
      <c r="J144" s="300"/>
      <c r="K144" s="301"/>
    </row>
    <row r="145" spans="2:11" ht="45" customHeight="1" x14ac:dyDescent="0.3">
      <c r="B145" s="302"/>
      <c r="C145" s="473" t="s">
        <v>1848</v>
      </c>
      <c r="D145" s="473"/>
      <c r="E145" s="473"/>
      <c r="F145" s="473"/>
      <c r="G145" s="473"/>
      <c r="H145" s="473"/>
      <c r="I145" s="473"/>
      <c r="J145" s="473"/>
      <c r="K145" s="303"/>
    </row>
    <row r="146" spans="2:11" ht="17.25" customHeight="1" x14ac:dyDescent="0.3">
      <c r="B146" s="302"/>
      <c r="C146" s="304" t="s">
        <v>1784</v>
      </c>
      <c r="D146" s="304"/>
      <c r="E146" s="304"/>
      <c r="F146" s="304" t="s">
        <v>1785</v>
      </c>
      <c r="G146" s="305"/>
      <c r="H146" s="304" t="s">
        <v>201</v>
      </c>
      <c r="I146" s="304" t="s">
        <v>58</v>
      </c>
      <c r="J146" s="304" t="s">
        <v>1786</v>
      </c>
      <c r="K146" s="303"/>
    </row>
    <row r="147" spans="2:11" ht="17.25" customHeight="1" x14ac:dyDescent="0.3">
      <c r="B147" s="302"/>
      <c r="C147" s="306" t="s">
        <v>1787</v>
      </c>
      <c r="D147" s="306"/>
      <c r="E147" s="306"/>
      <c r="F147" s="307" t="s">
        <v>1788</v>
      </c>
      <c r="G147" s="308"/>
      <c r="H147" s="306"/>
      <c r="I147" s="306"/>
      <c r="J147" s="306" t="s">
        <v>1789</v>
      </c>
      <c r="K147" s="303"/>
    </row>
    <row r="148" spans="2:11" ht="5.25" customHeight="1" x14ac:dyDescent="0.3">
      <c r="B148" s="312"/>
      <c r="C148" s="309"/>
      <c r="D148" s="309"/>
      <c r="E148" s="309"/>
      <c r="F148" s="309"/>
      <c r="G148" s="310"/>
      <c r="H148" s="309"/>
      <c r="I148" s="309"/>
      <c r="J148" s="309"/>
      <c r="K148" s="333"/>
    </row>
    <row r="149" spans="2:11" ht="15" customHeight="1" x14ac:dyDescent="0.3">
      <c r="B149" s="312"/>
      <c r="C149" s="337" t="s">
        <v>1793</v>
      </c>
      <c r="D149" s="292"/>
      <c r="E149" s="292"/>
      <c r="F149" s="338" t="s">
        <v>1790</v>
      </c>
      <c r="G149" s="292"/>
      <c r="H149" s="337" t="s">
        <v>1829</v>
      </c>
      <c r="I149" s="337" t="s">
        <v>1792</v>
      </c>
      <c r="J149" s="337">
        <v>120</v>
      </c>
      <c r="K149" s="333"/>
    </row>
    <row r="150" spans="2:11" ht="15" customHeight="1" x14ac:dyDescent="0.3">
      <c r="B150" s="312"/>
      <c r="C150" s="337" t="s">
        <v>1838</v>
      </c>
      <c r="D150" s="292"/>
      <c r="E150" s="292"/>
      <c r="F150" s="338" t="s">
        <v>1790</v>
      </c>
      <c r="G150" s="292"/>
      <c r="H150" s="337" t="s">
        <v>1849</v>
      </c>
      <c r="I150" s="337" t="s">
        <v>1792</v>
      </c>
      <c r="J150" s="337" t="s">
        <v>1840</v>
      </c>
      <c r="K150" s="333"/>
    </row>
    <row r="151" spans="2:11" ht="15" customHeight="1" x14ac:dyDescent="0.3">
      <c r="B151" s="312"/>
      <c r="C151" s="337" t="s">
        <v>1739</v>
      </c>
      <c r="D151" s="292"/>
      <c r="E151" s="292"/>
      <c r="F151" s="338" t="s">
        <v>1790</v>
      </c>
      <c r="G151" s="292"/>
      <c r="H151" s="337" t="s">
        <v>1850</v>
      </c>
      <c r="I151" s="337" t="s">
        <v>1792</v>
      </c>
      <c r="J151" s="337" t="s">
        <v>1840</v>
      </c>
      <c r="K151" s="333"/>
    </row>
    <row r="152" spans="2:11" ht="15" customHeight="1" x14ac:dyDescent="0.3">
      <c r="B152" s="312"/>
      <c r="C152" s="337" t="s">
        <v>1795</v>
      </c>
      <c r="D152" s="292"/>
      <c r="E152" s="292"/>
      <c r="F152" s="338" t="s">
        <v>1796</v>
      </c>
      <c r="G152" s="292"/>
      <c r="H152" s="337" t="s">
        <v>1829</v>
      </c>
      <c r="I152" s="337" t="s">
        <v>1792</v>
      </c>
      <c r="J152" s="337">
        <v>50</v>
      </c>
      <c r="K152" s="333"/>
    </row>
    <row r="153" spans="2:11" ht="15" customHeight="1" x14ac:dyDescent="0.3">
      <c r="B153" s="312"/>
      <c r="C153" s="337" t="s">
        <v>1798</v>
      </c>
      <c r="D153" s="292"/>
      <c r="E153" s="292"/>
      <c r="F153" s="338" t="s">
        <v>1790</v>
      </c>
      <c r="G153" s="292"/>
      <c r="H153" s="337" t="s">
        <v>1829</v>
      </c>
      <c r="I153" s="337" t="s">
        <v>1800</v>
      </c>
      <c r="J153" s="337"/>
      <c r="K153" s="333"/>
    </row>
    <row r="154" spans="2:11" ht="15" customHeight="1" x14ac:dyDescent="0.3">
      <c r="B154" s="312"/>
      <c r="C154" s="337" t="s">
        <v>1809</v>
      </c>
      <c r="D154" s="292"/>
      <c r="E154" s="292"/>
      <c r="F154" s="338" t="s">
        <v>1796</v>
      </c>
      <c r="G154" s="292"/>
      <c r="H154" s="337" t="s">
        <v>1829</v>
      </c>
      <c r="I154" s="337" t="s">
        <v>1792</v>
      </c>
      <c r="J154" s="337">
        <v>50</v>
      </c>
      <c r="K154" s="333"/>
    </row>
    <row r="155" spans="2:11" ht="15" customHeight="1" x14ac:dyDescent="0.3">
      <c r="B155" s="312"/>
      <c r="C155" s="337" t="s">
        <v>1817</v>
      </c>
      <c r="D155" s="292"/>
      <c r="E155" s="292"/>
      <c r="F155" s="338" t="s">
        <v>1796</v>
      </c>
      <c r="G155" s="292"/>
      <c r="H155" s="337" t="s">
        <v>1829</v>
      </c>
      <c r="I155" s="337" t="s">
        <v>1792</v>
      </c>
      <c r="J155" s="337">
        <v>50</v>
      </c>
      <c r="K155" s="333"/>
    </row>
    <row r="156" spans="2:11" ht="15" customHeight="1" x14ac:dyDescent="0.3">
      <c r="B156" s="312"/>
      <c r="C156" s="337" t="s">
        <v>1815</v>
      </c>
      <c r="D156" s="292"/>
      <c r="E156" s="292"/>
      <c r="F156" s="338" t="s">
        <v>1796</v>
      </c>
      <c r="G156" s="292"/>
      <c r="H156" s="337" t="s">
        <v>1829</v>
      </c>
      <c r="I156" s="337" t="s">
        <v>1792</v>
      </c>
      <c r="J156" s="337">
        <v>50</v>
      </c>
      <c r="K156" s="333"/>
    </row>
    <row r="157" spans="2:11" ht="15" customHeight="1" x14ac:dyDescent="0.3">
      <c r="B157" s="312"/>
      <c r="C157" s="337" t="s">
        <v>169</v>
      </c>
      <c r="D157" s="292"/>
      <c r="E157" s="292"/>
      <c r="F157" s="338" t="s">
        <v>1790</v>
      </c>
      <c r="G157" s="292"/>
      <c r="H157" s="337" t="s">
        <v>1851</v>
      </c>
      <c r="I157" s="337" t="s">
        <v>1792</v>
      </c>
      <c r="J157" s="337" t="s">
        <v>1852</v>
      </c>
      <c r="K157" s="333"/>
    </row>
    <row r="158" spans="2:11" ht="15" customHeight="1" x14ac:dyDescent="0.3">
      <c r="B158" s="312"/>
      <c r="C158" s="337" t="s">
        <v>1853</v>
      </c>
      <c r="D158" s="292"/>
      <c r="E158" s="292"/>
      <c r="F158" s="338" t="s">
        <v>1790</v>
      </c>
      <c r="G158" s="292"/>
      <c r="H158" s="337" t="s">
        <v>1854</v>
      </c>
      <c r="I158" s="337" t="s">
        <v>1824</v>
      </c>
      <c r="J158" s="337"/>
      <c r="K158" s="333"/>
    </row>
    <row r="159" spans="2:11" ht="15" customHeight="1" x14ac:dyDescent="0.3">
      <c r="B159" s="339"/>
      <c r="C159" s="321"/>
      <c r="D159" s="321"/>
      <c r="E159" s="321"/>
      <c r="F159" s="321"/>
      <c r="G159" s="321"/>
      <c r="H159" s="321"/>
      <c r="I159" s="321"/>
      <c r="J159" s="321"/>
      <c r="K159" s="340"/>
    </row>
    <row r="160" spans="2:11" ht="18.75" customHeight="1" x14ac:dyDescent="0.3">
      <c r="B160" s="289"/>
      <c r="C160" s="292"/>
      <c r="D160" s="292"/>
      <c r="E160" s="292"/>
      <c r="F160" s="311"/>
      <c r="G160" s="292"/>
      <c r="H160" s="292"/>
      <c r="I160" s="292"/>
      <c r="J160" s="292"/>
      <c r="K160" s="289"/>
    </row>
    <row r="161" spans="2:11" ht="18.75" customHeight="1" x14ac:dyDescent="0.3">
      <c r="B161" s="298"/>
      <c r="C161" s="298"/>
      <c r="D161" s="298"/>
      <c r="E161" s="298"/>
      <c r="F161" s="298"/>
      <c r="G161" s="298"/>
      <c r="H161" s="298"/>
      <c r="I161" s="298"/>
      <c r="J161" s="298"/>
      <c r="K161" s="298"/>
    </row>
    <row r="162" spans="2:11" ht="7.5" customHeight="1" x14ac:dyDescent="0.3">
      <c r="B162" s="279"/>
      <c r="C162" s="280"/>
      <c r="D162" s="280"/>
      <c r="E162" s="280"/>
      <c r="F162" s="280"/>
      <c r="G162" s="280"/>
      <c r="H162" s="280"/>
      <c r="I162" s="280"/>
      <c r="J162" s="280"/>
      <c r="K162" s="281"/>
    </row>
    <row r="163" spans="2:11" ht="45" customHeight="1" x14ac:dyDescent="0.3">
      <c r="B163" s="282"/>
      <c r="C163" s="471" t="s">
        <v>1855</v>
      </c>
      <c r="D163" s="471"/>
      <c r="E163" s="471"/>
      <c r="F163" s="471"/>
      <c r="G163" s="471"/>
      <c r="H163" s="471"/>
      <c r="I163" s="471"/>
      <c r="J163" s="471"/>
      <c r="K163" s="283"/>
    </row>
    <row r="164" spans="2:11" ht="17.25" customHeight="1" x14ac:dyDescent="0.3">
      <c r="B164" s="282"/>
      <c r="C164" s="304" t="s">
        <v>1784</v>
      </c>
      <c r="D164" s="304"/>
      <c r="E164" s="304"/>
      <c r="F164" s="304" t="s">
        <v>1785</v>
      </c>
      <c r="G164" s="341"/>
      <c r="H164" s="342" t="s">
        <v>201</v>
      </c>
      <c r="I164" s="342" t="s">
        <v>58</v>
      </c>
      <c r="J164" s="304" t="s">
        <v>1786</v>
      </c>
      <c r="K164" s="283"/>
    </row>
    <row r="165" spans="2:11" ht="17.25" customHeight="1" x14ac:dyDescent="0.3">
      <c r="B165" s="285"/>
      <c r="C165" s="306" t="s">
        <v>1787</v>
      </c>
      <c r="D165" s="306"/>
      <c r="E165" s="306"/>
      <c r="F165" s="307" t="s">
        <v>1788</v>
      </c>
      <c r="G165" s="343"/>
      <c r="H165" s="344"/>
      <c r="I165" s="344"/>
      <c r="J165" s="306" t="s">
        <v>1789</v>
      </c>
      <c r="K165" s="286"/>
    </row>
    <row r="166" spans="2:11" ht="5.25" customHeight="1" x14ac:dyDescent="0.3">
      <c r="B166" s="312"/>
      <c r="C166" s="309"/>
      <c r="D166" s="309"/>
      <c r="E166" s="309"/>
      <c r="F166" s="309"/>
      <c r="G166" s="310"/>
      <c r="H166" s="309"/>
      <c r="I166" s="309"/>
      <c r="J166" s="309"/>
      <c r="K166" s="333"/>
    </row>
    <row r="167" spans="2:11" ht="15" customHeight="1" x14ac:dyDescent="0.3">
      <c r="B167" s="312"/>
      <c r="C167" s="292" t="s">
        <v>1793</v>
      </c>
      <c r="D167" s="292"/>
      <c r="E167" s="292"/>
      <c r="F167" s="311" t="s">
        <v>1790</v>
      </c>
      <c r="G167" s="292"/>
      <c r="H167" s="292" t="s">
        <v>1829</v>
      </c>
      <c r="I167" s="292" t="s">
        <v>1792</v>
      </c>
      <c r="J167" s="292">
        <v>120</v>
      </c>
      <c r="K167" s="333"/>
    </row>
    <row r="168" spans="2:11" ht="15" customHeight="1" x14ac:dyDescent="0.3">
      <c r="B168" s="312"/>
      <c r="C168" s="292" t="s">
        <v>1838</v>
      </c>
      <c r="D168" s="292"/>
      <c r="E168" s="292"/>
      <c r="F168" s="311" t="s">
        <v>1790</v>
      </c>
      <c r="G168" s="292"/>
      <c r="H168" s="292" t="s">
        <v>1839</v>
      </c>
      <c r="I168" s="292" t="s">
        <v>1792</v>
      </c>
      <c r="J168" s="292" t="s">
        <v>1840</v>
      </c>
      <c r="K168" s="333"/>
    </row>
    <row r="169" spans="2:11" ht="15" customHeight="1" x14ac:dyDescent="0.3">
      <c r="B169" s="312"/>
      <c r="C169" s="292" t="s">
        <v>1739</v>
      </c>
      <c r="D169" s="292"/>
      <c r="E169" s="292"/>
      <c r="F169" s="311" t="s">
        <v>1790</v>
      </c>
      <c r="G169" s="292"/>
      <c r="H169" s="292" t="s">
        <v>1856</v>
      </c>
      <c r="I169" s="292" t="s">
        <v>1792</v>
      </c>
      <c r="J169" s="292" t="s">
        <v>1840</v>
      </c>
      <c r="K169" s="333"/>
    </row>
    <row r="170" spans="2:11" ht="15" customHeight="1" x14ac:dyDescent="0.3">
      <c r="B170" s="312"/>
      <c r="C170" s="292" t="s">
        <v>1795</v>
      </c>
      <c r="D170" s="292"/>
      <c r="E170" s="292"/>
      <c r="F170" s="311" t="s">
        <v>1796</v>
      </c>
      <c r="G170" s="292"/>
      <c r="H170" s="292" t="s">
        <v>1856</v>
      </c>
      <c r="I170" s="292" t="s">
        <v>1792</v>
      </c>
      <c r="J170" s="292">
        <v>50</v>
      </c>
      <c r="K170" s="333"/>
    </row>
    <row r="171" spans="2:11" ht="15" customHeight="1" x14ac:dyDescent="0.3">
      <c r="B171" s="312"/>
      <c r="C171" s="292" t="s">
        <v>1798</v>
      </c>
      <c r="D171" s="292"/>
      <c r="E171" s="292"/>
      <c r="F171" s="311" t="s">
        <v>1790</v>
      </c>
      <c r="G171" s="292"/>
      <c r="H171" s="292" t="s">
        <v>1856</v>
      </c>
      <c r="I171" s="292" t="s">
        <v>1800</v>
      </c>
      <c r="J171" s="292"/>
      <c r="K171" s="333"/>
    </row>
    <row r="172" spans="2:11" ht="15" customHeight="1" x14ac:dyDescent="0.3">
      <c r="B172" s="312"/>
      <c r="C172" s="292" t="s">
        <v>1809</v>
      </c>
      <c r="D172" s="292"/>
      <c r="E172" s="292"/>
      <c r="F172" s="311" t="s">
        <v>1796</v>
      </c>
      <c r="G172" s="292"/>
      <c r="H172" s="292" t="s">
        <v>1856</v>
      </c>
      <c r="I172" s="292" t="s">
        <v>1792</v>
      </c>
      <c r="J172" s="292">
        <v>50</v>
      </c>
      <c r="K172" s="333"/>
    </row>
    <row r="173" spans="2:11" ht="15" customHeight="1" x14ac:dyDescent="0.3">
      <c r="B173" s="312"/>
      <c r="C173" s="292" t="s">
        <v>1817</v>
      </c>
      <c r="D173" s="292"/>
      <c r="E173" s="292"/>
      <c r="F173" s="311" t="s">
        <v>1796</v>
      </c>
      <c r="G173" s="292"/>
      <c r="H173" s="292" t="s">
        <v>1856</v>
      </c>
      <c r="I173" s="292" t="s">
        <v>1792</v>
      </c>
      <c r="J173" s="292">
        <v>50</v>
      </c>
      <c r="K173" s="333"/>
    </row>
    <row r="174" spans="2:11" ht="15" customHeight="1" x14ac:dyDescent="0.3">
      <c r="B174" s="312"/>
      <c r="C174" s="292" t="s">
        <v>1815</v>
      </c>
      <c r="D174" s="292"/>
      <c r="E174" s="292"/>
      <c r="F174" s="311" t="s">
        <v>1796</v>
      </c>
      <c r="G174" s="292"/>
      <c r="H174" s="292" t="s">
        <v>1856</v>
      </c>
      <c r="I174" s="292" t="s">
        <v>1792</v>
      </c>
      <c r="J174" s="292">
        <v>50</v>
      </c>
      <c r="K174" s="333"/>
    </row>
    <row r="175" spans="2:11" ht="15" customHeight="1" x14ac:dyDescent="0.3">
      <c r="B175" s="312"/>
      <c r="C175" s="292" t="s">
        <v>200</v>
      </c>
      <c r="D175" s="292"/>
      <c r="E175" s="292"/>
      <c r="F175" s="311" t="s">
        <v>1790</v>
      </c>
      <c r="G175" s="292"/>
      <c r="H175" s="292" t="s">
        <v>1857</v>
      </c>
      <c r="I175" s="292" t="s">
        <v>1858</v>
      </c>
      <c r="J175" s="292"/>
      <c r="K175" s="333"/>
    </row>
    <row r="176" spans="2:11" ht="15" customHeight="1" x14ac:dyDescent="0.3">
      <c r="B176" s="312"/>
      <c r="C176" s="292" t="s">
        <v>58</v>
      </c>
      <c r="D176" s="292"/>
      <c r="E176" s="292"/>
      <c r="F176" s="311" t="s">
        <v>1790</v>
      </c>
      <c r="G176" s="292"/>
      <c r="H176" s="292" t="s">
        <v>1859</v>
      </c>
      <c r="I176" s="292" t="s">
        <v>1860</v>
      </c>
      <c r="J176" s="292">
        <v>1</v>
      </c>
      <c r="K176" s="333"/>
    </row>
    <row r="177" spans="2:11" ht="15" customHeight="1" x14ac:dyDescent="0.3">
      <c r="B177" s="312"/>
      <c r="C177" s="292" t="s">
        <v>54</v>
      </c>
      <c r="D177" s="292"/>
      <c r="E177" s="292"/>
      <c r="F177" s="311" t="s">
        <v>1790</v>
      </c>
      <c r="G177" s="292"/>
      <c r="H177" s="292" t="s">
        <v>1861</v>
      </c>
      <c r="I177" s="292" t="s">
        <v>1792</v>
      </c>
      <c r="J177" s="292">
        <v>20</v>
      </c>
      <c r="K177" s="333"/>
    </row>
    <row r="178" spans="2:11" ht="15" customHeight="1" x14ac:dyDescent="0.3">
      <c r="B178" s="312"/>
      <c r="C178" s="292" t="s">
        <v>201</v>
      </c>
      <c r="D178" s="292"/>
      <c r="E178" s="292"/>
      <c r="F178" s="311" t="s">
        <v>1790</v>
      </c>
      <c r="G178" s="292"/>
      <c r="H178" s="292" t="s">
        <v>1862</v>
      </c>
      <c r="I178" s="292" t="s">
        <v>1792</v>
      </c>
      <c r="J178" s="292">
        <v>255</v>
      </c>
      <c r="K178" s="333"/>
    </row>
    <row r="179" spans="2:11" ht="15" customHeight="1" x14ac:dyDescent="0.3">
      <c r="B179" s="312"/>
      <c r="C179" s="292" t="s">
        <v>202</v>
      </c>
      <c r="D179" s="292"/>
      <c r="E179" s="292"/>
      <c r="F179" s="311" t="s">
        <v>1790</v>
      </c>
      <c r="G179" s="292"/>
      <c r="H179" s="292" t="s">
        <v>1755</v>
      </c>
      <c r="I179" s="292" t="s">
        <v>1792</v>
      </c>
      <c r="J179" s="292">
        <v>10</v>
      </c>
      <c r="K179" s="333"/>
    </row>
    <row r="180" spans="2:11" ht="15" customHeight="1" x14ac:dyDescent="0.3">
      <c r="B180" s="312"/>
      <c r="C180" s="292" t="s">
        <v>203</v>
      </c>
      <c r="D180" s="292"/>
      <c r="E180" s="292"/>
      <c r="F180" s="311" t="s">
        <v>1790</v>
      </c>
      <c r="G180" s="292"/>
      <c r="H180" s="292" t="s">
        <v>1863</v>
      </c>
      <c r="I180" s="292" t="s">
        <v>1824</v>
      </c>
      <c r="J180" s="292"/>
      <c r="K180" s="333"/>
    </row>
    <row r="181" spans="2:11" ht="15" customHeight="1" x14ac:dyDescent="0.3">
      <c r="B181" s="312"/>
      <c r="C181" s="292" t="s">
        <v>1864</v>
      </c>
      <c r="D181" s="292"/>
      <c r="E181" s="292"/>
      <c r="F181" s="311" t="s">
        <v>1790</v>
      </c>
      <c r="G181" s="292"/>
      <c r="H181" s="292" t="s">
        <v>1865</v>
      </c>
      <c r="I181" s="292" t="s">
        <v>1824</v>
      </c>
      <c r="J181" s="292"/>
      <c r="K181" s="333"/>
    </row>
    <row r="182" spans="2:11" ht="15" customHeight="1" x14ac:dyDescent="0.3">
      <c r="B182" s="312"/>
      <c r="C182" s="292" t="s">
        <v>1853</v>
      </c>
      <c r="D182" s="292"/>
      <c r="E182" s="292"/>
      <c r="F182" s="311" t="s">
        <v>1790</v>
      </c>
      <c r="G182" s="292"/>
      <c r="H182" s="292" t="s">
        <v>1866</v>
      </c>
      <c r="I182" s="292" t="s">
        <v>1824</v>
      </c>
      <c r="J182" s="292"/>
      <c r="K182" s="333"/>
    </row>
    <row r="183" spans="2:11" ht="15" customHeight="1" x14ac:dyDescent="0.3">
      <c r="B183" s="312"/>
      <c r="C183" s="292" t="s">
        <v>205</v>
      </c>
      <c r="D183" s="292"/>
      <c r="E183" s="292"/>
      <c r="F183" s="311" t="s">
        <v>1796</v>
      </c>
      <c r="G183" s="292"/>
      <c r="H183" s="292" t="s">
        <v>1867</v>
      </c>
      <c r="I183" s="292" t="s">
        <v>1792</v>
      </c>
      <c r="J183" s="292">
        <v>50</v>
      </c>
      <c r="K183" s="333"/>
    </row>
    <row r="184" spans="2:11" ht="15" customHeight="1" x14ac:dyDescent="0.3">
      <c r="B184" s="312"/>
      <c r="C184" s="292" t="s">
        <v>1868</v>
      </c>
      <c r="D184" s="292"/>
      <c r="E184" s="292"/>
      <c r="F184" s="311" t="s">
        <v>1796</v>
      </c>
      <c r="G184" s="292"/>
      <c r="H184" s="292" t="s">
        <v>1869</v>
      </c>
      <c r="I184" s="292" t="s">
        <v>1870</v>
      </c>
      <c r="J184" s="292"/>
      <c r="K184" s="333"/>
    </row>
    <row r="185" spans="2:11" ht="15" customHeight="1" x14ac:dyDescent="0.3">
      <c r="B185" s="312"/>
      <c r="C185" s="292" t="s">
        <v>1871</v>
      </c>
      <c r="D185" s="292"/>
      <c r="E185" s="292"/>
      <c r="F185" s="311" t="s">
        <v>1796</v>
      </c>
      <c r="G185" s="292"/>
      <c r="H185" s="292" t="s">
        <v>1872</v>
      </c>
      <c r="I185" s="292" t="s">
        <v>1870</v>
      </c>
      <c r="J185" s="292"/>
      <c r="K185" s="333"/>
    </row>
    <row r="186" spans="2:11" ht="15" customHeight="1" x14ac:dyDescent="0.3">
      <c r="B186" s="312"/>
      <c r="C186" s="292" t="s">
        <v>1873</v>
      </c>
      <c r="D186" s="292"/>
      <c r="E186" s="292"/>
      <c r="F186" s="311" t="s">
        <v>1796</v>
      </c>
      <c r="G186" s="292"/>
      <c r="H186" s="292" t="s">
        <v>1874</v>
      </c>
      <c r="I186" s="292" t="s">
        <v>1870</v>
      </c>
      <c r="J186" s="292"/>
      <c r="K186" s="333"/>
    </row>
    <row r="187" spans="2:11" ht="15" customHeight="1" x14ac:dyDescent="0.3">
      <c r="B187" s="312"/>
      <c r="C187" s="345" t="s">
        <v>1875</v>
      </c>
      <c r="D187" s="292"/>
      <c r="E187" s="292"/>
      <c r="F187" s="311" t="s">
        <v>1796</v>
      </c>
      <c r="G187" s="292"/>
      <c r="H187" s="292" t="s">
        <v>1876</v>
      </c>
      <c r="I187" s="292" t="s">
        <v>1877</v>
      </c>
      <c r="J187" s="346" t="s">
        <v>1878</v>
      </c>
      <c r="K187" s="333"/>
    </row>
    <row r="188" spans="2:11" ht="15" customHeight="1" x14ac:dyDescent="0.3">
      <c r="B188" s="312"/>
      <c r="C188" s="297" t="s">
        <v>43</v>
      </c>
      <c r="D188" s="292"/>
      <c r="E188" s="292"/>
      <c r="F188" s="311" t="s">
        <v>1790</v>
      </c>
      <c r="G188" s="292"/>
      <c r="H188" s="289" t="s">
        <v>1879</v>
      </c>
      <c r="I188" s="292" t="s">
        <v>1880</v>
      </c>
      <c r="J188" s="292"/>
      <c r="K188" s="333"/>
    </row>
    <row r="189" spans="2:11" ht="15" customHeight="1" x14ac:dyDescent="0.3">
      <c r="B189" s="312"/>
      <c r="C189" s="297" t="s">
        <v>1881</v>
      </c>
      <c r="D189" s="292"/>
      <c r="E189" s="292"/>
      <c r="F189" s="311" t="s">
        <v>1790</v>
      </c>
      <c r="G189" s="292"/>
      <c r="H189" s="292" t="s">
        <v>1882</v>
      </c>
      <c r="I189" s="292" t="s">
        <v>1824</v>
      </c>
      <c r="J189" s="292"/>
      <c r="K189" s="333"/>
    </row>
    <row r="190" spans="2:11" ht="15" customHeight="1" x14ac:dyDescent="0.3">
      <c r="B190" s="312"/>
      <c r="C190" s="297" t="s">
        <v>1883</v>
      </c>
      <c r="D190" s="292"/>
      <c r="E190" s="292"/>
      <c r="F190" s="311" t="s">
        <v>1790</v>
      </c>
      <c r="G190" s="292"/>
      <c r="H190" s="292" t="s">
        <v>1884</v>
      </c>
      <c r="I190" s="292" t="s">
        <v>1824</v>
      </c>
      <c r="J190" s="292"/>
      <c r="K190" s="333"/>
    </row>
    <row r="191" spans="2:11" ht="15" customHeight="1" x14ac:dyDescent="0.3">
      <c r="B191" s="312"/>
      <c r="C191" s="297" t="s">
        <v>1885</v>
      </c>
      <c r="D191" s="292"/>
      <c r="E191" s="292"/>
      <c r="F191" s="311" t="s">
        <v>1796</v>
      </c>
      <c r="G191" s="292"/>
      <c r="H191" s="292" t="s">
        <v>1886</v>
      </c>
      <c r="I191" s="292" t="s">
        <v>1824</v>
      </c>
      <c r="J191" s="292"/>
      <c r="K191" s="333"/>
    </row>
    <row r="192" spans="2:11" ht="15" customHeight="1" x14ac:dyDescent="0.3">
      <c r="B192" s="339"/>
      <c r="C192" s="347"/>
      <c r="D192" s="321"/>
      <c r="E192" s="321"/>
      <c r="F192" s="321"/>
      <c r="G192" s="321"/>
      <c r="H192" s="321"/>
      <c r="I192" s="321"/>
      <c r="J192" s="321"/>
      <c r="K192" s="340"/>
    </row>
    <row r="193" spans="2:11" ht="18.75" customHeight="1" x14ac:dyDescent="0.3">
      <c r="B193" s="289"/>
      <c r="C193" s="292"/>
      <c r="D193" s="292"/>
      <c r="E193" s="292"/>
      <c r="F193" s="311"/>
      <c r="G193" s="292"/>
      <c r="H193" s="292"/>
      <c r="I193" s="292"/>
      <c r="J193" s="292"/>
      <c r="K193" s="289"/>
    </row>
    <row r="194" spans="2:11" ht="18.75" customHeight="1" x14ac:dyDescent="0.3">
      <c r="B194" s="289"/>
      <c r="C194" s="292"/>
      <c r="D194" s="292"/>
      <c r="E194" s="292"/>
      <c r="F194" s="311"/>
      <c r="G194" s="292"/>
      <c r="H194" s="292"/>
      <c r="I194" s="292"/>
      <c r="J194" s="292"/>
      <c r="K194" s="289"/>
    </row>
    <row r="195" spans="2:11" ht="18.75" customHeight="1" x14ac:dyDescent="0.3">
      <c r="B195" s="298"/>
      <c r="C195" s="298"/>
      <c r="D195" s="298"/>
      <c r="E195" s="298"/>
      <c r="F195" s="298"/>
      <c r="G195" s="298"/>
      <c r="H195" s="298"/>
      <c r="I195" s="298"/>
      <c r="J195" s="298"/>
      <c r="K195" s="298"/>
    </row>
    <row r="196" spans="2:11" x14ac:dyDescent="0.3">
      <c r="B196" s="279"/>
      <c r="C196" s="280"/>
      <c r="D196" s="280"/>
      <c r="E196" s="280"/>
      <c r="F196" s="280"/>
      <c r="G196" s="280"/>
      <c r="H196" s="280"/>
      <c r="I196" s="280"/>
      <c r="J196" s="280"/>
      <c r="K196" s="281"/>
    </row>
    <row r="197" spans="2:11" ht="22.2" x14ac:dyDescent="0.3">
      <c r="B197" s="282"/>
      <c r="C197" s="471" t="s">
        <v>1887</v>
      </c>
      <c r="D197" s="471"/>
      <c r="E197" s="471"/>
      <c r="F197" s="471"/>
      <c r="G197" s="471"/>
      <c r="H197" s="471"/>
      <c r="I197" s="471"/>
      <c r="J197" s="471"/>
      <c r="K197" s="283"/>
    </row>
    <row r="198" spans="2:11" ht="25.5" customHeight="1" x14ac:dyDescent="0.3">
      <c r="B198" s="282"/>
      <c r="C198" s="348" t="s">
        <v>1888</v>
      </c>
      <c r="D198" s="348"/>
      <c r="E198" s="348"/>
      <c r="F198" s="348" t="s">
        <v>1889</v>
      </c>
      <c r="G198" s="349"/>
      <c r="H198" s="476" t="s">
        <v>1890</v>
      </c>
      <c r="I198" s="476"/>
      <c r="J198" s="476"/>
      <c r="K198" s="283"/>
    </row>
    <row r="199" spans="2:11" ht="5.25" customHeight="1" x14ac:dyDescent="0.3">
      <c r="B199" s="312"/>
      <c r="C199" s="309"/>
      <c r="D199" s="309"/>
      <c r="E199" s="309"/>
      <c r="F199" s="309"/>
      <c r="G199" s="292"/>
      <c r="H199" s="309"/>
      <c r="I199" s="309"/>
      <c r="J199" s="309"/>
      <c r="K199" s="333"/>
    </row>
    <row r="200" spans="2:11" ht="15" customHeight="1" x14ac:dyDescent="0.3">
      <c r="B200" s="312"/>
      <c r="C200" s="292" t="s">
        <v>1880</v>
      </c>
      <c r="D200" s="292"/>
      <c r="E200" s="292"/>
      <c r="F200" s="311" t="s">
        <v>44</v>
      </c>
      <c r="G200" s="292"/>
      <c r="H200" s="477" t="s">
        <v>1891</v>
      </c>
      <c r="I200" s="477"/>
      <c r="J200" s="477"/>
      <c r="K200" s="333"/>
    </row>
    <row r="201" spans="2:11" ht="15" customHeight="1" x14ac:dyDescent="0.3">
      <c r="B201" s="312"/>
      <c r="C201" s="318"/>
      <c r="D201" s="292"/>
      <c r="E201" s="292"/>
      <c r="F201" s="311" t="s">
        <v>45</v>
      </c>
      <c r="G201" s="292"/>
      <c r="H201" s="477" t="s">
        <v>1892</v>
      </c>
      <c r="I201" s="477"/>
      <c r="J201" s="477"/>
      <c r="K201" s="333"/>
    </row>
    <row r="202" spans="2:11" ht="15" customHeight="1" x14ac:dyDescent="0.3">
      <c r="B202" s="312"/>
      <c r="C202" s="318"/>
      <c r="D202" s="292"/>
      <c r="E202" s="292"/>
      <c r="F202" s="311" t="s">
        <v>48</v>
      </c>
      <c r="G202" s="292"/>
      <c r="H202" s="477" t="s">
        <v>1893</v>
      </c>
      <c r="I202" s="477"/>
      <c r="J202" s="477"/>
      <c r="K202" s="333"/>
    </row>
    <row r="203" spans="2:11" ht="15" customHeight="1" x14ac:dyDescent="0.3">
      <c r="B203" s="312"/>
      <c r="C203" s="292"/>
      <c r="D203" s="292"/>
      <c r="E203" s="292"/>
      <c r="F203" s="311" t="s">
        <v>46</v>
      </c>
      <c r="G203" s="292"/>
      <c r="H203" s="477" t="s">
        <v>1894</v>
      </c>
      <c r="I203" s="477"/>
      <c r="J203" s="477"/>
      <c r="K203" s="333"/>
    </row>
    <row r="204" spans="2:11" ht="15" customHeight="1" x14ac:dyDescent="0.3">
      <c r="B204" s="312"/>
      <c r="C204" s="292"/>
      <c r="D204" s="292"/>
      <c r="E204" s="292"/>
      <c r="F204" s="311" t="s">
        <v>47</v>
      </c>
      <c r="G204" s="292"/>
      <c r="H204" s="477" t="s">
        <v>1895</v>
      </c>
      <c r="I204" s="477"/>
      <c r="J204" s="477"/>
      <c r="K204" s="333"/>
    </row>
    <row r="205" spans="2:11" ht="15" customHeight="1" x14ac:dyDescent="0.3">
      <c r="B205" s="312"/>
      <c r="C205" s="292"/>
      <c r="D205" s="292"/>
      <c r="E205" s="292"/>
      <c r="F205" s="311"/>
      <c r="G205" s="292"/>
      <c r="H205" s="292"/>
      <c r="I205" s="292"/>
      <c r="J205" s="292"/>
      <c r="K205" s="333"/>
    </row>
    <row r="206" spans="2:11" ht="15" customHeight="1" x14ac:dyDescent="0.3">
      <c r="B206" s="312"/>
      <c r="C206" s="292" t="s">
        <v>1836</v>
      </c>
      <c r="D206" s="292"/>
      <c r="E206" s="292"/>
      <c r="F206" s="311" t="s">
        <v>79</v>
      </c>
      <c r="G206" s="292"/>
      <c r="H206" s="477" t="s">
        <v>1896</v>
      </c>
      <c r="I206" s="477"/>
      <c r="J206" s="477"/>
      <c r="K206" s="333"/>
    </row>
    <row r="207" spans="2:11" ht="15" customHeight="1" x14ac:dyDescent="0.3">
      <c r="B207" s="312"/>
      <c r="C207" s="318"/>
      <c r="D207" s="292"/>
      <c r="E207" s="292"/>
      <c r="F207" s="311" t="s">
        <v>1736</v>
      </c>
      <c r="G207" s="292"/>
      <c r="H207" s="477" t="s">
        <v>1737</v>
      </c>
      <c r="I207" s="477"/>
      <c r="J207" s="477"/>
      <c r="K207" s="333"/>
    </row>
    <row r="208" spans="2:11" ht="15" customHeight="1" x14ac:dyDescent="0.3">
      <c r="B208" s="312"/>
      <c r="C208" s="292"/>
      <c r="D208" s="292"/>
      <c r="E208" s="292"/>
      <c r="F208" s="311" t="s">
        <v>1734</v>
      </c>
      <c r="G208" s="292"/>
      <c r="H208" s="477" t="s">
        <v>1897</v>
      </c>
      <c r="I208" s="477"/>
      <c r="J208" s="477"/>
      <c r="K208" s="333"/>
    </row>
    <row r="209" spans="2:11" ht="15" customHeight="1" x14ac:dyDescent="0.3">
      <c r="B209" s="350"/>
      <c r="C209" s="318"/>
      <c r="D209" s="318"/>
      <c r="E209" s="318"/>
      <c r="F209" s="311" t="s">
        <v>94</v>
      </c>
      <c r="G209" s="297"/>
      <c r="H209" s="475" t="s">
        <v>1738</v>
      </c>
      <c r="I209" s="475"/>
      <c r="J209" s="475"/>
      <c r="K209" s="351"/>
    </row>
    <row r="210" spans="2:11" ht="15" customHeight="1" x14ac:dyDescent="0.3">
      <c r="B210" s="350"/>
      <c r="C210" s="318"/>
      <c r="D210" s="318"/>
      <c r="E210" s="318"/>
      <c r="F210" s="311" t="s">
        <v>92</v>
      </c>
      <c r="G210" s="297"/>
      <c r="H210" s="475" t="s">
        <v>1898</v>
      </c>
      <c r="I210" s="475"/>
      <c r="J210" s="475"/>
      <c r="K210" s="351"/>
    </row>
    <row r="211" spans="2:11" ht="15" customHeight="1" x14ac:dyDescent="0.3">
      <c r="B211" s="350"/>
      <c r="C211" s="318"/>
      <c r="D211" s="318"/>
      <c r="E211" s="318"/>
      <c r="F211" s="352"/>
      <c r="G211" s="297"/>
      <c r="H211" s="353"/>
      <c r="I211" s="353"/>
      <c r="J211" s="353"/>
      <c r="K211" s="351"/>
    </row>
    <row r="212" spans="2:11" ht="15" customHeight="1" x14ac:dyDescent="0.3">
      <c r="B212" s="350"/>
      <c r="C212" s="292" t="s">
        <v>1860</v>
      </c>
      <c r="D212" s="318"/>
      <c r="E212" s="318"/>
      <c r="F212" s="311">
        <v>1</v>
      </c>
      <c r="G212" s="297"/>
      <c r="H212" s="475" t="s">
        <v>1899</v>
      </c>
      <c r="I212" s="475"/>
      <c r="J212" s="475"/>
      <c r="K212" s="351"/>
    </row>
    <row r="213" spans="2:11" ht="15" customHeight="1" x14ac:dyDescent="0.3">
      <c r="B213" s="350"/>
      <c r="C213" s="318"/>
      <c r="D213" s="318"/>
      <c r="E213" s="318"/>
      <c r="F213" s="311">
        <v>2</v>
      </c>
      <c r="G213" s="297"/>
      <c r="H213" s="475" t="s">
        <v>1900</v>
      </c>
      <c r="I213" s="475"/>
      <c r="J213" s="475"/>
      <c r="K213" s="351"/>
    </row>
    <row r="214" spans="2:11" ht="15" customHeight="1" x14ac:dyDescent="0.3">
      <c r="B214" s="350"/>
      <c r="C214" s="318"/>
      <c r="D214" s="318"/>
      <c r="E214" s="318"/>
      <c r="F214" s="311">
        <v>3</v>
      </c>
      <c r="G214" s="297"/>
      <c r="H214" s="475" t="s">
        <v>1901</v>
      </c>
      <c r="I214" s="475"/>
      <c r="J214" s="475"/>
      <c r="K214" s="351"/>
    </row>
    <row r="215" spans="2:11" ht="15" customHeight="1" x14ac:dyDescent="0.3">
      <c r="B215" s="350"/>
      <c r="C215" s="318"/>
      <c r="D215" s="318"/>
      <c r="E215" s="318"/>
      <c r="F215" s="311">
        <v>4</v>
      </c>
      <c r="G215" s="297"/>
      <c r="H215" s="475" t="s">
        <v>1902</v>
      </c>
      <c r="I215" s="475"/>
      <c r="J215" s="475"/>
      <c r="K215" s="351"/>
    </row>
    <row r="216" spans="2:11" ht="12.75" customHeight="1" x14ac:dyDescent="0.3">
      <c r="B216" s="354"/>
      <c r="C216" s="355"/>
      <c r="D216" s="355"/>
      <c r="E216" s="355"/>
      <c r="F216" s="355"/>
      <c r="G216" s="355"/>
      <c r="H216" s="355"/>
      <c r="I216" s="355"/>
      <c r="J216" s="355"/>
      <c r="K216" s="356"/>
    </row>
  </sheetData>
  <mergeCells count="77">
    <mergeCell ref="H210:J210"/>
    <mergeCell ref="H212:J212"/>
    <mergeCell ref="H213:J213"/>
    <mergeCell ref="H214:J214"/>
    <mergeCell ref="H215:J215"/>
    <mergeCell ref="H209:J209"/>
    <mergeCell ref="C163:J163"/>
    <mergeCell ref="C197:J197"/>
    <mergeCell ref="H198:J198"/>
    <mergeCell ref="H200:J200"/>
    <mergeCell ref="H201:J201"/>
    <mergeCell ref="H202:J202"/>
    <mergeCell ref="H203:J203"/>
    <mergeCell ref="H204:J204"/>
    <mergeCell ref="H206:J206"/>
    <mergeCell ref="H207:J207"/>
    <mergeCell ref="H208:J208"/>
    <mergeCell ref="C145:J145"/>
    <mergeCell ref="D60:J60"/>
    <mergeCell ref="D61:J61"/>
    <mergeCell ref="D63:J63"/>
    <mergeCell ref="D64:J64"/>
    <mergeCell ref="D65:J65"/>
    <mergeCell ref="D66:J66"/>
    <mergeCell ref="D67:J67"/>
    <mergeCell ref="D68:J68"/>
    <mergeCell ref="C73:J73"/>
    <mergeCell ref="C100:J100"/>
    <mergeCell ref="C120:J120"/>
    <mergeCell ref="D59:J59"/>
    <mergeCell ref="E46:J46"/>
    <mergeCell ref="E47:J47"/>
    <mergeCell ref="E48:J48"/>
    <mergeCell ref="D49:J49"/>
    <mergeCell ref="C50:J50"/>
    <mergeCell ref="C52:J52"/>
    <mergeCell ref="C53:J53"/>
    <mergeCell ref="C55:J55"/>
    <mergeCell ref="D56:J56"/>
    <mergeCell ref="D57:J57"/>
    <mergeCell ref="D58:J58"/>
    <mergeCell ref="D45:J45"/>
    <mergeCell ref="D33:J33"/>
    <mergeCell ref="G34:J34"/>
    <mergeCell ref="G35:J35"/>
    <mergeCell ref="G36:J36"/>
    <mergeCell ref="G37:J37"/>
    <mergeCell ref="G38:J38"/>
    <mergeCell ref="G39:J39"/>
    <mergeCell ref="G40:J40"/>
    <mergeCell ref="G41:J41"/>
    <mergeCell ref="G42:J42"/>
    <mergeCell ref="G43:J43"/>
    <mergeCell ref="D32:J32"/>
    <mergeCell ref="F18:J18"/>
    <mergeCell ref="F19:J19"/>
    <mergeCell ref="F20:J20"/>
    <mergeCell ref="F21:J21"/>
    <mergeCell ref="C23:J23"/>
    <mergeCell ref="C24:J24"/>
    <mergeCell ref="D25:J25"/>
    <mergeCell ref="D26:J26"/>
    <mergeCell ref="D28:J28"/>
    <mergeCell ref="D29:J29"/>
    <mergeCell ref="D31:J31"/>
    <mergeCell ref="F17:J17"/>
    <mergeCell ref="C3:J3"/>
    <mergeCell ref="C4:J4"/>
    <mergeCell ref="C6:J6"/>
    <mergeCell ref="C7:J7"/>
    <mergeCell ref="C9:J9"/>
    <mergeCell ref="D10:J10"/>
    <mergeCell ref="D11:J11"/>
    <mergeCell ref="D13:J13"/>
    <mergeCell ref="D14:J14"/>
    <mergeCell ref="D15:J15"/>
    <mergeCell ref="F16:J16"/>
  </mergeCells>
  <pageMargins left="0.59055118110236227" right="0.59055118110236227" top="0.59055118110236227" bottom="0.59055118110236227" header="0" footer="0"/>
  <pageSetup paperSize="9" scale="77" orientation="portrait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mvdPTGNA/6K14+eE8iAA6JRlBLc=</DigestValue>
    </Reference>
    <Reference URI="#idOfficeObject" Type="http://www.w3.org/2000/09/xmldsig#Object">
      <DigestMethod Algorithm="http://www.w3.org/2000/09/xmldsig#sha1"/>
      <DigestValue>UtJuHNeACUhl4QUvfIJYPFf/ss8=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c59FpUcen0oLChidedZRDJggfaw=</DigestValue>
    </Reference>
  </SignedInfo>
  <SignatureValue>SHumL98k52LwX/e/uqG2w+w6qrqCJ+HkgbWpleuB+fUZd2uZ68cIdNc7v8ASGMTOc1jO317vMlr8
KKefHyuar8stTwbmDaHtV22/68uT0v80FftnTqYbyOHggiXUPnE7H/O+7i6FWYrtHJnP7iuxhpjd
CzBjzHkW54xZf26+6q9fR99i0veYLYF4TkeTPQHdQh8qXXOe7xkBMxcoWPkM9Z40pQHh7F+u62zQ
HpD6Eve6nxqSdVWC/i0rh1mvjUlM7OHP2BfBIW7gDrOe0l4i+IRGYpGB9VHwT/pdT2e5PYMJBJkQ
63VfCwoOySZa4WHZvgvgni3UDw6N4IAVajD7PQ==</SignatureValue>
  <KeyInfo>
    <X509Data>
      <X509Certificate>MIIIRDCCByygAwIBAgIDIcS9MA0GCSqGSIb3DQEBCwUAMF8xCzAJBgNVBAYTAkNaMSwwKgYDVQQK
DCPEjGVza8OhIHBvxaF0YSwgcy5wLiBbScSMIDQ3MTE0OTgzXTEiMCAGA1UEAxMZUG9zdFNpZ251
bSBRdWFsaWZpZWQgQ0EgMjAeFw0xNzAxMjAwNzM0MjJaFw0xODAyMDkwNzM0MjJaMIIBQDELMAkG
A1UEBhMCQ1oxFzAVBgNVBGETDk5UUkNaLTYwNDYwNTgwMUcwRQYDVQQKDD5Bcm3DoWRuw60gU2Vy
dmlzbsOtLCBwxZnDrXNwxJt2a292w6Egb3JnYW5pemFjZSBbScSMIDYwNDYwNTgwXTE4MDYGA1UE
CwwvQXJtw6FkbsOtIFNlcnZpc27DrSwgcMWZw61zcMSbdmtvdsOhIG9yZ2FuaXphY2UxEDAOBgNV
BAsTB1BFUjE2NTAxGzAZBgNVBAMMEkluZy4gTGVua2EgxIxlcm7DoTEQMA4GA1UEBAwHxIxlcm7D
oTEOMAwGA1UEKhMFTGVua2ExEDAOBgNVBAUTB1A1MzQ4MjkxMjAwBgNVBAwMKVJlZmVyZW50IGFr
dml6acSNbsOtaG8gb2RkxJtsZW7DrSAtIFByYWhhMIIBIjANBgkqhkiG9w0BAQEFAAOCAQ8AMIIB
CgKCAQEAzKQGl9zKhS5Hm/j7YlSeD5/TYluXJV1TNHGcuXBSkXxz7LWVjKucNuL8whw4rWaUvNVY
eCZTo+12wVwZyHyBRn4N++M4Dq0YzqxXKkwWIEYZphRplYTSlXCYTrto/Qmhd5rTDOOHbmLRWBOH
tvXZV8t2KCknZPIvqKR8rFHU869oMWr4pWGPVBqoed4TZeH+mGzlzNrSI2k+YBn/9fV3+DmqUrPI
vrYxAvE3DGT9sMqTv8Uwrqm/TG9HZk/9Cd0PyMvcv/7q7dkOm/yy7ZcFGlc8gj7pf3yOypfCUwJe
nz3opKZEhVhWLCNDTtiucfPyiqKv/62L2xRbLVc8zmS06QIDAQABo4IEJDCCBCAwRQYDVR0RBD4w
PIEUbGVua2EuY2VybmFAYXMtcG8uY3qgGQYJKwYBBAHcGQIBoAwTCjExNjA0OTkzMzCgCQYDVQQN
oAITADAJBgNVHRMEAjAAMIIBKwYDVR0gBIIBIjCCAR4wggEPBghngQYBBAERZDCCAQEwgdgGCCsG
AQUFBwICMIHLGoHIVGVudG8ga3ZhbGlmaWtvdmFueSBjZXJ0aWZpa2F0IHBybyBlbGVrdHJvbmlj
a3kgcG9kcGlzIGJ5bCB2eWRhbiB2IHNvdWxhZHUgcyBuYXJpemVuaW0gRVUgYy4gOTEwLzIwMTQu
VGhpcyBpcyBhIHF1YWxpZmllZCBjZXJ0aWZpY2F0ZSBmb3IgZWxlY3Ryb25pYyBzaWduYXR1cmUg
YWNjb3JkaW5nIHRvIFJlZ3VsYXRpb24gKEVVKSBObyA5MTAvMjAxNC4wJAYIKwYBBQUHAgEWGGh0
dHA6Ly93d3cucG9zdHNpZ251bS5jejAJBgcEAIvsQAEAMIGbBggrBgEFBQcBAwSBjjCBizAIBgYE
AI5GAQEwagYGBACORgEFMGAwLhYoaHR0cHM6Ly93d3cucG9zdHNpZ251bS5jei9wZHMvcGRzX2Vu
LnBkZhMCZW4wLhYoaHR0cHM6Ly93d3cucG9zdHNpZ251bS5jei9wZHMvcGRzX2NzLnBkZhMCY3Mw
EwYGBACORgEGMAkGBwQAjkYBBgEwgfoGCCsGAQUFBwEBBIHtMIHqMDsGCCsGAQUFBzAChi9odHRw
Oi8vd3d3LnBvc3RzaWdudW0uY3ovY3J0L3BzcXVhbGlmaWVkY2EyLmNydDA8BggrBgEFBQcwAoYw
aHR0cDovL3d3dzIucG9zdHNpZ251bS5jei9jcnQvcHNxdWFsaWZpZWRjYTIuY3J0MDsGCCsGAQUF
BzAChi9odHRwOi8vcG9zdHNpZ251bS50dGMuY3ovY3J0L3BzcXVhbGlmaWVkY2EyLmNydDAwBggr
BgEFBQcwAYYkaHR0cDovL29jc3AucG9zdHNpZ251bS5jei9PQ1NQL1FDQTIvMA4GA1UdDwEB/wQE
AwIF4DAfBgNVHSMEGDAWgBSJ6EzfiyY5PtckLhIOeufmJ+XWlzCBsQYDVR0fBIGpMIGmMDWgM6Ax
hi9odHRwOi8vd3d3LnBvc3RzaWdudW0uY3ovY3JsL3BzcXVhbGlmaWVkY2EyLmNybDA2oDSgMoYw
aHR0cDovL3d3dzIucG9zdHNpZ251bS5jei9jcmwvcHNxdWFsaWZpZWRjYTIuY3JsMDWgM6Axhi9o
dHRwOi8vcG9zdHNpZ251bS50dGMuY3ovY3JsL3BzcXVhbGlmaWVkY2EyLmNybDAdBgNVHQ4EFgQU
75fcCynjtDYejktSbMHbtjRZUU4wDQYJKoZIhvcNAQELBQADggEBABDkb/3sV/tmFg/o9/4e1Eb+
5KGIWDfOXMGCW6k+f70etKcTnLi2nq6Gfjv9OunRvsy9Gz7NYrosw98xoH5QOngC+wIFC9h+Wcvh
F+x3Z9aXcnhnDO4vkcmRs10DD+5bj4wDVkouQUWNg+WIgIKGI/yR56laPR4+ID33EKK2OHWvFSPG
H6CxSgAWOEFRzzWXHDHYrhJn1T98qPpOT8Hqs/Hc31S//9CWSswIHc0VErFBQBBgQBCGrMdWXMBB
jG9oIGyQJjuuXpiWod0gRe82b623WwPGJ3Dj0decQNxN2SuNZPFrsgskdK5UqXAudpvtx9B+fKFM
E8IIAEEkQkUtpU8=</X509Certificate>
    </X509Data>
  </KeyInfo>
  <Object xmlns:mdssi="http://schemas.openxmlformats.org/package/2006/digital-signature" Id="idPackageObject">
    <Manifest>
      <Reference URI="/xl/printerSettings/printerSettings2.bin?ContentType=application/vnd.openxmlformats-officedocument.spreadsheetml.printerSettings">
        <DigestMethod Algorithm="http://www.w3.org/2000/09/xmldsig#sha1"/>
        <DigestValue>4/b9M+AeT1LKpHA7Sm4ASmY+Ey0=</DigestValue>
      </Reference>
      <Reference URI="/xl/drawings/drawing2.xml?ContentType=application/vnd.openxmlformats-officedocument.drawing+xml">
        <DigestMethod Algorithm="http://www.w3.org/2000/09/xmldsig#sha1"/>
        <DigestValue>cDr/smfiID/QumYgjmr/I6nWoRY=</DigestValue>
      </Reference>
      <Reference URI="/xl/drawings/drawing5.xml?ContentType=application/vnd.openxmlformats-officedocument.drawing+xml">
        <DigestMethod Algorithm="http://www.w3.org/2000/09/xmldsig#sha1"/>
        <DigestValue>NI/O0zSmOVgIQ5bak3rTqW3E4t0=</DigestValue>
      </Reference>
      <Reference URI="/xl/worksheets/sheet6.xml?ContentType=application/vnd.openxmlformats-officedocument.spreadsheetml.worksheet+xml">
        <DigestMethod Algorithm="http://www.w3.org/2000/09/xmldsig#sha1"/>
        <DigestValue>Utgi34Hvw3brEZL9eDrWbV7nxok=</DigestValue>
      </Reference>
      <Reference URI="/xl/worksheets/sheet7.xml?ContentType=application/vnd.openxmlformats-officedocument.spreadsheetml.worksheet+xml">
        <DigestMethod Algorithm="http://www.w3.org/2000/09/xmldsig#sha1"/>
        <DigestValue>uxhC9ooq+pq1vutVvUPZ3dYt8qg=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4/b9M+AeT1LKpHA7Sm4ASmY+Ey0=</DigestValue>
      </Reference>
      <Reference URI="/xl/theme/theme1.xml?ContentType=application/vnd.openxmlformats-officedocument.theme+xml">
        <DigestMethod Algorithm="http://www.w3.org/2000/09/xmldsig#sha1"/>
        <DigestValue>Ms7M3qwbsktIMM38kvv/SFMD1hg=</DigestValue>
      </Reference>
      <Reference URI="/xl/styles.xml?ContentType=application/vnd.openxmlformats-officedocument.spreadsheetml.styles+xml">
        <DigestMethod Algorithm="http://www.w3.org/2000/09/xmldsig#sha1"/>
        <DigestValue>LVgN+vm+nMiUa1Kr1un0xoGrIr8=</DigestValue>
      </Reference>
      <Reference URI="/xl/drawings/drawing3.xml?ContentType=application/vnd.openxmlformats-officedocument.drawing+xml">
        <DigestMethod Algorithm="http://www.w3.org/2000/09/xmldsig#sha1"/>
        <DigestValue>s0oMtuU71nZykmyaMU6F/lZJLWY=</DigestValue>
      </Reference>
      <Reference URI="/xl/drawings/drawing4.xml?ContentType=application/vnd.openxmlformats-officedocument.drawing+xml">
        <DigestMethod Algorithm="http://www.w3.org/2000/09/xmldsig#sha1"/>
        <DigestValue>ECnbWMFBE5gVu+BrmrPzxDELy6o=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4/b9M+AeT1LKpHA7Sm4ASmY+Ey0=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4/b9M+AeT1LKpHA7Sm4ASmY+Ey0=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4/b9M+AeT1LKpHA7Sm4ASmY+Ey0=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IBR2KuuIHqZRCJNyYezueLQedg8=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Gx0KHbUooS3cd67oU0ZuZS2p1Bk=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4/b9M+AeT1LKpHA7Sm4ASmY+Ey0=</DigestValue>
      </Reference>
      <Reference URI="/xl/calcChain.xml?ContentType=application/vnd.openxmlformats-officedocument.spreadsheetml.calcChain+xml">
        <DigestMethod Algorithm="http://www.w3.org/2000/09/xmldsig#sha1"/>
        <DigestValue>JNZdVJSeMFFIorxCnYMX4KV9A88=</DigestValue>
      </Reference>
      <Reference URI="/xl/sharedStrings.xml?ContentType=application/vnd.openxmlformats-officedocument.spreadsheetml.sharedStrings+xml">
        <DigestMethod Algorithm="http://www.w3.org/2000/09/xmldsig#sha1"/>
        <DigestValue>6sR5qVk27RnrkDeprqYTJ9/EwaM=</DigestValue>
      </Reference>
      <Reference URI="/xl/worksheets/sheet8.xml?ContentType=application/vnd.openxmlformats-officedocument.spreadsheetml.worksheet+xml">
        <DigestMethod Algorithm="http://www.w3.org/2000/09/xmldsig#sha1"/>
        <DigestValue>52yTPZzWZy1qaKAblZec4DzO5SA=</DigestValue>
      </Reference>
      <Reference URI="/xl/drawings/drawing1.xml?ContentType=application/vnd.openxmlformats-officedocument.drawing+xml">
        <DigestMethod Algorithm="http://www.w3.org/2000/09/xmldsig#sha1"/>
        <DigestValue>TCknjwP9oWYH61jX2mck/STOYqE=</DigestValue>
      </Reference>
      <Reference URI="/xl/worksheets/sheet3.xml?ContentType=application/vnd.openxmlformats-officedocument.spreadsheetml.worksheet+xml">
        <DigestMethod Algorithm="http://www.w3.org/2000/09/xmldsig#sha1"/>
        <DigestValue>5+AKHUOjWA4sblU+O0kmJzbRLNw=</DigestValue>
      </Reference>
      <Reference URI="/xl/worksheets/sheet2.xml?ContentType=application/vnd.openxmlformats-officedocument.spreadsheetml.worksheet+xml">
        <DigestMethod Algorithm="http://www.w3.org/2000/09/xmldsig#sha1"/>
        <DigestValue>DEmNC8ckJZgw5j5yueTiyTMJqEc=</DigestValue>
      </Reference>
      <Reference URI="/xl/worksheets/sheet4.xml?ContentType=application/vnd.openxmlformats-officedocument.spreadsheetml.worksheet+xml">
        <DigestMethod Algorithm="http://www.w3.org/2000/09/xmldsig#sha1"/>
        <DigestValue>k2Apg728DP3fb/eA/2YT2rlhXzc=</DigestValue>
      </Reference>
      <Reference URI="/xl/workbook.xml?ContentType=application/vnd.openxmlformats-officedocument.spreadsheetml.sheet.main+xml">
        <DigestMethod Algorithm="http://www.w3.org/2000/09/xmldsig#sha1"/>
        <DigestValue>h9FhwUauKTVyV02ZGHb8jlDDQT8=</DigestValue>
      </Reference>
      <Reference URI="/xl/drawings/drawing6.xml?ContentType=application/vnd.openxmlformats-officedocument.drawing+xml">
        <DigestMethod Algorithm="http://www.w3.org/2000/09/xmldsig#sha1"/>
        <DigestValue>9FGpIzrQxcai0SRXquIAOUcQi/E=</DigestValue>
      </Reference>
      <Reference URI="/xl/worksheets/sheet1.xml?ContentType=application/vnd.openxmlformats-officedocument.spreadsheetml.worksheet+xml">
        <DigestMethod Algorithm="http://www.w3.org/2000/09/xmldsig#sha1"/>
        <DigestValue>Cpvu/ZQO/OmAC6oAgHZ9umLtPPk=</DigestValue>
      </Reference>
      <Reference URI="/xl/worksheets/sheet5.xml?ContentType=application/vnd.openxmlformats-officedocument.spreadsheetml.worksheet+xml">
        <DigestMethod Algorithm="http://www.w3.org/2000/09/xmldsig#sha1"/>
        <DigestValue>kV2Jk7IZtuZIefEU7HlhcQR15Eo=</DigestValue>
      </Reference>
      <Reference URI="/xl/media/image1.png?ContentType=image/png">
        <DigestMethod Algorithm="http://www.w3.org/2000/09/xmldsig#sha1"/>
        <DigestValue>YiFCK6SpKxzuBlUmBuTSucIjsz4=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pRTIgt3ZCwCHdZOTjQ1jGIvjSb8=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UIRlhld3tK0F6HdXYut+1mb+GAI=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TzSoNY7Vz346wVbl+SaXW7UTDZM=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axwr4v8os1F2FK1rrDpDlXArYac=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GJcRD91QOfbAR68ShU4DQnpzDaU=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DaOLaGAg4N9uwHjEwd+w/hT5jsw=</DigestValue>
      </Reference>
      <Reference URI="/xl/drawings/_rels/drawing4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vv8lk1ormashNgrZRGO3P1w2iuE=</DigestValue>
      </Reference>
      <Reference URI="/xl/drawings/_rels/drawing3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CCN4KUkW2DgFD3mMvpa7jxFHwlU=</DigestValue>
      </Reference>
      <Reference URI="/xl/drawings/_rels/drawing5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xgf3ZEBtaqDIEK0adCF4wZ1FYvE=</DigestValue>
      </Reference>
      <Reference URI="/xl/drawings/_rels/drawing2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ZfvgmSh3Ic7vIvIMD7EJLgycFb8=</DigestValue>
      </Reference>
      <Reference URI="/xl/drawings/_rels/drawing6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U/4cVNPkTB9a/OLq0Ntub0qIpa0=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QmBeBc8W4PYX9rVTqyncG36j8+k=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2017-02-09T13:33:19Z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2017-02-09T13:33:19Z</xd:SigningTime>
          <xd:SigningCertificate>
            <xd:Cert>
              <xd:CertDigest>
                <DigestMethod Algorithm="http://www.w3.org/2000/09/xmldsig#sha1"/>
                <DigestValue>UIPMDVJETIJF66QvxEq5+rvkUpc=</DigestValue>
              </xd:CertDigest>
              <xd:IssuerSerial>
                <X509IssuerName>CN=PostSignum Qualified CA 2, O="Česká pošta, s.p. [IČ 47114983]", C=CZ</X509IssuerName>
                <X509SerialNumber>2213053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15</vt:i4>
      </vt:variant>
    </vt:vector>
  </HeadingPairs>
  <TitlesOfParts>
    <vt:vector size="23" baseType="lpstr">
      <vt:lpstr>Rekapitulace stavby</vt:lpstr>
      <vt:lpstr>D.1.1 - Rekonstrukce soci...</vt:lpstr>
      <vt:lpstr>D.1.4.1 - Zdravotně techn...</vt:lpstr>
      <vt:lpstr>D.1.4.2 - Zařízení pro vy...</vt:lpstr>
      <vt:lpstr>D.1.4.3 - Silnoproudá ele...</vt:lpstr>
      <vt:lpstr>ELEKTROINSTALACE</vt:lpstr>
      <vt:lpstr>OST - Vedlejší a ostatní ...</vt:lpstr>
      <vt:lpstr>Pokyny pro vyplnění</vt:lpstr>
      <vt:lpstr>'D.1.1 - Rekonstrukce soci...'!Názvy_tisku</vt:lpstr>
      <vt:lpstr>'D.1.4.1 - Zdravotně techn...'!Názvy_tisku</vt:lpstr>
      <vt:lpstr>'D.1.4.2 - Zařízení pro vy...'!Názvy_tisku</vt:lpstr>
      <vt:lpstr>'D.1.4.3 - Silnoproudá ele...'!Názvy_tisku</vt:lpstr>
      <vt:lpstr>ELEKTROINSTALACE!Názvy_tisku</vt:lpstr>
      <vt:lpstr>'OST - Vedlejší a ostatní ...'!Názvy_tisku</vt:lpstr>
      <vt:lpstr>'Rekapitulace stavby'!Názvy_tisku</vt:lpstr>
      <vt:lpstr>'D.1.1 - Rekonstrukce soci...'!Oblast_tisku</vt:lpstr>
      <vt:lpstr>'D.1.4.1 - Zdravotně techn...'!Oblast_tisku</vt:lpstr>
      <vt:lpstr>'D.1.4.2 - Zařízení pro vy...'!Oblast_tisku</vt:lpstr>
      <vt:lpstr>'D.1.4.3 - Silnoproudá ele...'!Oblast_tisku</vt:lpstr>
      <vt:lpstr>ELEKTROINSTALACE!Oblast_tisku</vt:lpstr>
      <vt:lpstr>'OST - Vedlejší a ostatní ...'!Oblast_tisku</vt:lpstr>
      <vt:lpstr>'Pokyny pro vyplnění'!Oblast_tisku</vt:lpstr>
      <vt:lpstr>'Rekapitulace stavby'!Oblast_tisku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Zahradnikova-PC\Zahradnikova</dc:creator>
  <cp:lastModifiedBy>PSCOLKA Roman</cp:lastModifiedBy>
  <dcterms:created xsi:type="dcterms:W3CDTF">2017-01-10T12:39:24Z</dcterms:created>
  <dcterms:modified xsi:type="dcterms:W3CDTF">2017-01-11T13:21:11Z</dcterms:modified>
</cp:coreProperties>
</file>