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media/image1.bin" ContentType="image/unknown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media/image2.bin" ContentType="image/unknown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covak\Desktop\VZ_moje\ZAKÁZKY\ZPŘ\02_TM_ Zlepšení hygienický podmínek studentů na VUZ Brno, Chodská 17 A-1\2. ZD\"/>
    </mc:Choice>
  </mc:AlternateContent>
  <bookViews>
    <workbookView xWindow="0" yWindow="0" windowWidth="13035" windowHeight="8955" activeTab="4"/>
  </bookViews>
  <sheets>
    <sheet name="Rekapitulace stavby" sheetId="1" r:id="rId1"/>
    <sheet name="SO 01 - Chodská 17 - elek..." sheetId="2" r:id="rId2"/>
    <sheet name="SO 02 - Chodská 17 - VZT" sheetId="3" r:id="rId3"/>
    <sheet name="SO 03 - Chodská 17 - ZTI" sheetId="4" r:id="rId4"/>
    <sheet name="SO 04 - Chodská 17 - ÚT" sheetId="5" r:id="rId5"/>
    <sheet name="Pokyny pro vyplnění" sheetId="6" r:id="rId6"/>
  </sheets>
  <definedNames>
    <definedName name="_xlnm._FilterDatabase" localSheetId="1" hidden="1">'SO 01 - Chodská 17 - elek...'!$C$86:$K$86</definedName>
    <definedName name="_xlnm._FilterDatabase" localSheetId="2" hidden="1">'SO 02 - Chodská 17 - VZT'!$C$79:$K$79</definedName>
    <definedName name="_xlnm._FilterDatabase" localSheetId="3" hidden="1">'SO 03 - Chodská 17 - ZTI'!$C$82:$K$82</definedName>
    <definedName name="_xlnm._FilterDatabase" localSheetId="4" hidden="1">'SO 04 - Chodská 17 - ÚT'!$C$80:$K$80</definedName>
    <definedName name="_xlnm.Print_Titles" localSheetId="0">'Rekapitulace stavby'!$49:$49</definedName>
    <definedName name="_xlnm.Print_Titles" localSheetId="1">'SO 01 - Chodská 17 - elek...'!$86:$86</definedName>
    <definedName name="_xlnm.Print_Titles" localSheetId="2">'SO 02 - Chodská 17 - VZT'!$79:$79</definedName>
    <definedName name="_xlnm.Print_Titles" localSheetId="3">'SO 03 - Chodská 17 - ZTI'!$82:$82</definedName>
    <definedName name="_xlnm.Print_Titles" localSheetId="4">'SO 04 - Chodská 17 - ÚT'!$80:$80</definedName>
    <definedName name="_xlnm.Print_Area" localSheetId="5">'Pokyny pro vyplnění'!$B$2:$K$69,'Pokyny pro vyplnění'!$B$72:$K$116,'Pokyny pro vyplnění'!$B$119:$K$188,'Pokyny pro vyplnění'!$B$192:$K$212</definedName>
    <definedName name="_xlnm.Print_Area" localSheetId="0">'Rekapitulace stavby'!$D$4:$AO$33,'Rekapitulace stavby'!$C$39:$AQ$56</definedName>
    <definedName name="_xlnm.Print_Area" localSheetId="1">'SO 01 - Chodská 17 - elek...'!$C$4:$J$36,'SO 01 - Chodská 17 - elek...'!$C$42:$J$68,'SO 01 - Chodská 17 - elek...'!$C$74:$K$176</definedName>
    <definedName name="_xlnm.Print_Area" localSheetId="2">'SO 02 - Chodská 17 - VZT'!$C$4:$J$36,'SO 02 - Chodská 17 - VZT'!$C$42:$J$61,'SO 02 - Chodská 17 - VZT'!$C$67:$K$105</definedName>
    <definedName name="_xlnm.Print_Area" localSheetId="3">'SO 03 - Chodská 17 - ZTI'!$C$4:$J$36,'SO 03 - Chodská 17 - ZTI'!$C$42:$J$64,'SO 03 - Chodská 17 - ZTI'!$C$70:$K$262</definedName>
    <definedName name="_xlnm.Print_Area" localSheetId="4">'SO 04 - Chodská 17 - ÚT'!$C$4:$J$36,'SO 04 - Chodská 17 - ÚT'!$C$42:$J$62,'SO 04 - Chodská 17 - ÚT'!$C$68:$K$123</definedName>
  </definedNames>
  <calcPr calcId="152511" refMode="R1C1"/>
</workbook>
</file>

<file path=xl/calcChain.xml><?xml version="1.0" encoding="utf-8"?>
<calcChain xmlns="http://schemas.openxmlformats.org/spreadsheetml/2006/main">
  <c r="L41" i="1" l="1"/>
  <c r="L42" i="1"/>
  <c r="L44" i="1"/>
  <c r="AM44" i="1"/>
  <c r="L46" i="1"/>
  <c r="AM46" i="1"/>
  <c r="L47" i="1"/>
  <c r="AS51" i="1"/>
  <c r="AX52" i="1"/>
  <c r="AY52" i="1"/>
  <c r="AX53" i="1"/>
  <c r="AY53" i="1"/>
  <c r="AX54" i="1"/>
  <c r="AY54" i="1"/>
  <c r="AX55" i="1"/>
  <c r="AY55" i="1"/>
  <c r="E7" i="2"/>
  <c r="E77" i="2"/>
  <c r="J12" i="2"/>
  <c r="J49" i="2" s="1"/>
  <c r="J17" i="2"/>
  <c r="E18" i="2"/>
  <c r="F84" i="2"/>
  <c r="J18" i="2"/>
  <c r="J20" i="2"/>
  <c r="E21" i="2"/>
  <c r="J21" i="2"/>
  <c r="E47" i="2"/>
  <c r="F49" i="2"/>
  <c r="F51" i="2"/>
  <c r="J51" i="2"/>
  <c r="F52" i="2"/>
  <c r="E79" i="2"/>
  <c r="F81" i="2"/>
  <c r="F83" i="2"/>
  <c r="J83" i="2"/>
  <c r="J90" i="2"/>
  <c r="P90" i="2"/>
  <c r="P89" i="2"/>
  <c r="R90" i="2"/>
  <c r="T90" i="2"/>
  <c r="BE90" i="2"/>
  <c r="BF90" i="2"/>
  <c r="BG90" i="2"/>
  <c r="BH90" i="2"/>
  <c r="BI90" i="2"/>
  <c r="BK90" i="2"/>
  <c r="J91" i="2"/>
  <c r="BG91" i="2" s="1"/>
  <c r="P91" i="2"/>
  <c r="R91" i="2"/>
  <c r="T91" i="2"/>
  <c r="T89" i="2" s="1"/>
  <c r="BE91" i="2"/>
  <c r="BF91" i="2"/>
  <c r="BH91" i="2"/>
  <c r="BI91" i="2"/>
  <c r="BK91" i="2"/>
  <c r="J92" i="2"/>
  <c r="BG92" i="2" s="1"/>
  <c r="P92" i="2"/>
  <c r="R92" i="2"/>
  <c r="R89" i="2" s="1"/>
  <c r="T92" i="2"/>
  <c r="BE92" i="2"/>
  <c r="BF92" i="2"/>
  <c r="BH92" i="2"/>
  <c r="BI92" i="2"/>
  <c r="BK92" i="2"/>
  <c r="J94" i="2"/>
  <c r="BG94" i="2"/>
  <c r="P94" i="2"/>
  <c r="R94" i="2"/>
  <c r="T94" i="2"/>
  <c r="BE94" i="2"/>
  <c r="BF94" i="2"/>
  <c r="BH94" i="2"/>
  <c r="BI94" i="2"/>
  <c r="BK94" i="2"/>
  <c r="BK93" i="2" s="1"/>
  <c r="J93" i="2" s="1"/>
  <c r="J59" i="2" s="1"/>
  <c r="J95" i="2"/>
  <c r="BG95" i="2" s="1"/>
  <c r="P95" i="2"/>
  <c r="R95" i="2"/>
  <c r="T95" i="2"/>
  <c r="BE95" i="2"/>
  <c r="BF95" i="2"/>
  <c r="BH95" i="2"/>
  <c r="BI95" i="2"/>
  <c r="BK95" i="2"/>
  <c r="J96" i="2"/>
  <c r="BG96" i="2" s="1"/>
  <c r="P96" i="2"/>
  <c r="R96" i="2"/>
  <c r="T96" i="2"/>
  <c r="BE96" i="2"/>
  <c r="BF96" i="2"/>
  <c r="BH96" i="2"/>
  <c r="BI96" i="2"/>
  <c r="BK96" i="2"/>
  <c r="J97" i="2"/>
  <c r="P97" i="2"/>
  <c r="R97" i="2"/>
  <c r="R93" i="2" s="1"/>
  <c r="T97" i="2"/>
  <c r="BE97" i="2"/>
  <c r="BF97" i="2"/>
  <c r="BG97" i="2"/>
  <c r="BH97" i="2"/>
  <c r="BI97" i="2"/>
  <c r="BK97" i="2"/>
  <c r="J98" i="2"/>
  <c r="BG98" i="2" s="1"/>
  <c r="P98" i="2"/>
  <c r="R98" i="2"/>
  <c r="T98" i="2"/>
  <c r="BE98" i="2"/>
  <c r="BF98" i="2"/>
  <c r="BH98" i="2"/>
  <c r="BI98" i="2"/>
  <c r="BK98" i="2"/>
  <c r="J99" i="2"/>
  <c r="P99" i="2"/>
  <c r="R99" i="2"/>
  <c r="T99" i="2"/>
  <c r="BE99" i="2"/>
  <c r="BF99" i="2"/>
  <c r="BG99" i="2"/>
  <c r="BH99" i="2"/>
  <c r="BI99" i="2"/>
  <c r="BK99" i="2"/>
  <c r="J100" i="2"/>
  <c r="BG100" i="2" s="1"/>
  <c r="P100" i="2"/>
  <c r="R100" i="2"/>
  <c r="T100" i="2"/>
  <c r="BE100" i="2"/>
  <c r="BF100" i="2"/>
  <c r="BH100" i="2"/>
  <c r="BI100" i="2"/>
  <c r="BK100" i="2"/>
  <c r="J101" i="2"/>
  <c r="P101" i="2"/>
  <c r="R101" i="2"/>
  <c r="T101" i="2"/>
  <c r="BE101" i="2"/>
  <c r="BF101" i="2"/>
  <c r="BG101" i="2"/>
  <c r="BH101" i="2"/>
  <c r="BI101" i="2"/>
  <c r="BK101" i="2"/>
  <c r="J102" i="2"/>
  <c r="BG102" i="2" s="1"/>
  <c r="P102" i="2"/>
  <c r="R102" i="2"/>
  <c r="T102" i="2"/>
  <c r="BE102" i="2"/>
  <c r="BF102" i="2"/>
  <c r="BH102" i="2"/>
  <c r="BI102" i="2"/>
  <c r="BK102" i="2"/>
  <c r="J103" i="2"/>
  <c r="P103" i="2"/>
  <c r="R103" i="2"/>
  <c r="T103" i="2"/>
  <c r="BE103" i="2"/>
  <c r="BF103" i="2"/>
  <c r="BG103" i="2"/>
  <c r="BH103" i="2"/>
  <c r="BI103" i="2"/>
  <c r="BK103" i="2"/>
  <c r="J104" i="2"/>
  <c r="BG104" i="2" s="1"/>
  <c r="P104" i="2"/>
  <c r="R104" i="2"/>
  <c r="T104" i="2"/>
  <c r="BE104" i="2"/>
  <c r="BF104" i="2"/>
  <c r="BH104" i="2"/>
  <c r="BI104" i="2"/>
  <c r="BK104" i="2"/>
  <c r="J105" i="2"/>
  <c r="P105" i="2"/>
  <c r="R105" i="2"/>
  <c r="T105" i="2"/>
  <c r="BE105" i="2"/>
  <c r="BF105" i="2"/>
  <c r="BG105" i="2"/>
  <c r="BH105" i="2"/>
  <c r="BI105" i="2"/>
  <c r="BK105" i="2"/>
  <c r="J106" i="2"/>
  <c r="BG106" i="2" s="1"/>
  <c r="P106" i="2"/>
  <c r="R106" i="2"/>
  <c r="T106" i="2"/>
  <c r="BE106" i="2"/>
  <c r="BF106" i="2"/>
  <c r="BH106" i="2"/>
  <c r="BI106" i="2"/>
  <c r="BK106" i="2"/>
  <c r="J107" i="2"/>
  <c r="P107" i="2"/>
  <c r="R107" i="2"/>
  <c r="T107" i="2"/>
  <c r="BE107" i="2"/>
  <c r="BF107" i="2"/>
  <c r="BG107" i="2"/>
  <c r="BH107" i="2"/>
  <c r="BI107" i="2"/>
  <c r="BK107" i="2"/>
  <c r="J108" i="2"/>
  <c r="BG108" i="2" s="1"/>
  <c r="P108" i="2"/>
  <c r="R108" i="2"/>
  <c r="T108" i="2"/>
  <c r="BE108" i="2"/>
  <c r="BF108" i="2"/>
  <c r="BH108" i="2"/>
  <c r="BI108" i="2"/>
  <c r="BK108" i="2"/>
  <c r="J109" i="2"/>
  <c r="P109" i="2"/>
  <c r="R109" i="2"/>
  <c r="T109" i="2"/>
  <c r="BE109" i="2"/>
  <c r="BF109" i="2"/>
  <c r="BG109" i="2"/>
  <c r="BH109" i="2"/>
  <c r="BI109" i="2"/>
  <c r="BK109" i="2"/>
  <c r="J110" i="2"/>
  <c r="BG110" i="2" s="1"/>
  <c r="P110" i="2"/>
  <c r="R110" i="2"/>
  <c r="T110" i="2"/>
  <c r="BE110" i="2"/>
  <c r="BF110" i="2"/>
  <c r="BH110" i="2"/>
  <c r="BI110" i="2"/>
  <c r="BK110" i="2"/>
  <c r="J111" i="2"/>
  <c r="P111" i="2"/>
  <c r="R111" i="2"/>
  <c r="T111" i="2"/>
  <c r="BE111" i="2"/>
  <c r="BF111" i="2"/>
  <c r="BG111" i="2"/>
  <c r="BH111" i="2"/>
  <c r="BI111" i="2"/>
  <c r="BK111" i="2"/>
  <c r="J112" i="2"/>
  <c r="BG112" i="2" s="1"/>
  <c r="P112" i="2"/>
  <c r="R112" i="2"/>
  <c r="T112" i="2"/>
  <c r="BE112" i="2"/>
  <c r="BF112" i="2"/>
  <c r="BH112" i="2"/>
  <c r="BI112" i="2"/>
  <c r="BK112" i="2"/>
  <c r="J113" i="2"/>
  <c r="P113" i="2"/>
  <c r="R113" i="2"/>
  <c r="T113" i="2"/>
  <c r="BE113" i="2"/>
  <c r="BF113" i="2"/>
  <c r="BG113" i="2"/>
  <c r="BH113" i="2"/>
  <c r="BI113" i="2"/>
  <c r="BK113" i="2"/>
  <c r="J114" i="2"/>
  <c r="BG114" i="2" s="1"/>
  <c r="P114" i="2"/>
  <c r="R114" i="2"/>
  <c r="T114" i="2"/>
  <c r="BE114" i="2"/>
  <c r="BF114" i="2"/>
  <c r="BH114" i="2"/>
  <c r="BI114" i="2"/>
  <c r="BK114" i="2"/>
  <c r="J115" i="2"/>
  <c r="P115" i="2"/>
  <c r="R115" i="2"/>
  <c r="T115" i="2"/>
  <c r="BE115" i="2"/>
  <c r="BF115" i="2"/>
  <c r="BG115" i="2"/>
  <c r="BH115" i="2"/>
  <c r="BI115" i="2"/>
  <c r="BK115" i="2"/>
  <c r="J117" i="2"/>
  <c r="BG117" i="2" s="1"/>
  <c r="P117" i="2"/>
  <c r="R117" i="2"/>
  <c r="T117" i="2"/>
  <c r="BE117" i="2"/>
  <c r="BF117" i="2"/>
  <c r="BH117" i="2"/>
  <c r="BI117" i="2"/>
  <c r="BK117" i="2"/>
  <c r="J118" i="2"/>
  <c r="BG118" i="2"/>
  <c r="P118" i="2"/>
  <c r="R118" i="2"/>
  <c r="T118" i="2"/>
  <c r="BE118" i="2"/>
  <c r="BF118" i="2"/>
  <c r="BH118" i="2"/>
  <c r="BI118" i="2"/>
  <c r="BK118" i="2"/>
  <c r="J119" i="2"/>
  <c r="BG119" i="2" s="1"/>
  <c r="P119" i="2"/>
  <c r="R119" i="2"/>
  <c r="T119" i="2"/>
  <c r="BE119" i="2"/>
  <c r="BF119" i="2"/>
  <c r="BH119" i="2"/>
  <c r="BI119" i="2"/>
  <c r="BK119" i="2"/>
  <c r="J120" i="2"/>
  <c r="BG120" i="2"/>
  <c r="P120" i="2"/>
  <c r="R120" i="2"/>
  <c r="T120" i="2"/>
  <c r="BE120" i="2"/>
  <c r="BF120" i="2"/>
  <c r="BH120" i="2"/>
  <c r="BI120" i="2"/>
  <c r="BK120" i="2"/>
  <c r="J121" i="2"/>
  <c r="BG121" i="2" s="1"/>
  <c r="P121" i="2"/>
  <c r="R121" i="2"/>
  <c r="T121" i="2"/>
  <c r="BE121" i="2"/>
  <c r="BF121" i="2"/>
  <c r="BH121" i="2"/>
  <c r="BI121" i="2"/>
  <c r="BK121" i="2"/>
  <c r="J122" i="2"/>
  <c r="BG122" i="2" s="1"/>
  <c r="P122" i="2"/>
  <c r="R122" i="2"/>
  <c r="T122" i="2"/>
  <c r="BE122" i="2"/>
  <c r="BF122" i="2"/>
  <c r="BH122" i="2"/>
  <c r="BI122" i="2"/>
  <c r="BK122" i="2"/>
  <c r="J123" i="2"/>
  <c r="BG123" i="2" s="1"/>
  <c r="P123" i="2"/>
  <c r="R123" i="2"/>
  <c r="T123" i="2"/>
  <c r="BE123" i="2"/>
  <c r="BF123" i="2"/>
  <c r="BH123" i="2"/>
  <c r="BI123" i="2"/>
  <c r="BK123" i="2"/>
  <c r="J124" i="2"/>
  <c r="BG124" i="2"/>
  <c r="P124" i="2"/>
  <c r="R124" i="2"/>
  <c r="T124" i="2"/>
  <c r="BE124" i="2"/>
  <c r="BF124" i="2"/>
  <c r="BH124" i="2"/>
  <c r="BI124" i="2"/>
  <c r="BK124" i="2"/>
  <c r="J125" i="2"/>
  <c r="P125" i="2"/>
  <c r="R125" i="2"/>
  <c r="T125" i="2"/>
  <c r="BE125" i="2"/>
  <c r="BF125" i="2"/>
  <c r="BG125" i="2"/>
  <c r="BH125" i="2"/>
  <c r="BI125" i="2"/>
  <c r="BK125" i="2"/>
  <c r="J127" i="2"/>
  <c r="BG127" i="2" s="1"/>
  <c r="P127" i="2"/>
  <c r="R127" i="2"/>
  <c r="T127" i="2"/>
  <c r="BE127" i="2"/>
  <c r="BF127" i="2"/>
  <c r="BH127" i="2"/>
  <c r="BI127" i="2"/>
  <c r="BK127" i="2"/>
  <c r="J128" i="2"/>
  <c r="BG128" i="2" s="1"/>
  <c r="P128" i="2"/>
  <c r="R128" i="2"/>
  <c r="T128" i="2"/>
  <c r="BE128" i="2"/>
  <c r="BF128" i="2"/>
  <c r="BH128" i="2"/>
  <c r="BI128" i="2"/>
  <c r="BK128" i="2"/>
  <c r="J129" i="2"/>
  <c r="P129" i="2"/>
  <c r="R129" i="2"/>
  <c r="R126" i="2" s="1"/>
  <c r="T129" i="2"/>
  <c r="BE129" i="2"/>
  <c r="BF129" i="2"/>
  <c r="BG129" i="2"/>
  <c r="BH129" i="2"/>
  <c r="BI129" i="2"/>
  <c r="BK129" i="2"/>
  <c r="J130" i="2"/>
  <c r="BG130" i="2" s="1"/>
  <c r="P130" i="2"/>
  <c r="R130" i="2"/>
  <c r="T130" i="2"/>
  <c r="BE130" i="2"/>
  <c r="BF130" i="2"/>
  <c r="BH130" i="2"/>
  <c r="BI130" i="2"/>
  <c r="BK130" i="2"/>
  <c r="J131" i="2"/>
  <c r="BG131" i="2" s="1"/>
  <c r="P131" i="2"/>
  <c r="R131" i="2"/>
  <c r="T131" i="2"/>
  <c r="BE131" i="2"/>
  <c r="BF131" i="2"/>
  <c r="BH131" i="2"/>
  <c r="BI131" i="2"/>
  <c r="BK131" i="2"/>
  <c r="J132" i="2"/>
  <c r="BG132" i="2"/>
  <c r="P132" i="2"/>
  <c r="R132" i="2"/>
  <c r="T132" i="2"/>
  <c r="BE132" i="2"/>
  <c r="BF132" i="2"/>
  <c r="BH132" i="2"/>
  <c r="BI132" i="2"/>
  <c r="BK132" i="2"/>
  <c r="J133" i="2"/>
  <c r="BG133" i="2" s="1"/>
  <c r="P133" i="2"/>
  <c r="R133" i="2"/>
  <c r="T133" i="2"/>
  <c r="BE133" i="2"/>
  <c r="BF133" i="2"/>
  <c r="BH133" i="2"/>
  <c r="BI133" i="2"/>
  <c r="BK133" i="2"/>
  <c r="J134" i="2"/>
  <c r="BG134" i="2"/>
  <c r="P134" i="2"/>
  <c r="R134" i="2"/>
  <c r="T134" i="2"/>
  <c r="BE134" i="2"/>
  <c r="BF134" i="2"/>
  <c r="BH134" i="2"/>
  <c r="BI134" i="2"/>
  <c r="BK134" i="2"/>
  <c r="J135" i="2"/>
  <c r="BG135" i="2" s="1"/>
  <c r="P135" i="2"/>
  <c r="R135" i="2"/>
  <c r="T135" i="2"/>
  <c r="BE135" i="2"/>
  <c r="BF135" i="2"/>
  <c r="BH135" i="2"/>
  <c r="BI135" i="2"/>
  <c r="BK135" i="2"/>
  <c r="J136" i="2"/>
  <c r="BG136" i="2"/>
  <c r="P136" i="2"/>
  <c r="R136" i="2"/>
  <c r="T136" i="2"/>
  <c r="BE136" i="2"/>
  <c r="BF136" i="2"/>
  <c r="BH136" i="2"/>
  <c r="BI136" i="2"/>
  <c r="BK136" i="2"/>
  <c r="J138" i="2"/>
  <c r="BG138" i="2" s="1"/>
  <c r="P138" i="2"/>
  <c r="R138" i="2"/>
  <c r="T138" i="2"/>
  <c r="BE138" i="2"/>
  <c r="BF138" i="2"/>
  <c r="BH138" i="2"/>
  <c r="BI138" i="2"/>
  <c r="BK138" i="2"/>
  <c r="J139" i="2"/>
  <c r="BG139" i="2" s="1"/>
  <c r="P139" i="2"/>
  <c r="R139" i="2"/>
  <c r="T139" i="2"/>
  <c r="BE139" i="2"/>
  <c r="BF139" i="2"/>
  <c r="BH139" i="2"/>
  <c r="BI139" i="2"/>
  <c r="BK139" i="2"/>
  <c r="J140" i="2"/>
  <c r="BG140" i="2" s="1"/>
  <c r="P140" i="2"/>
  <c r="R140" i="2"/>
  <c r="T140" i="2"/>
  <c r="BE140" i="2"/>
  <c r="BF140" i="2"/>
  <c r="BH140" i="2"/>
  <c r="BI140" i="2"/>
  <c r="BK140" i="2"/>
  <c r="J141" i="2"/>
  <c r="BG141" i="2" s="1"/>
  <c r="P141" i="2"/>
  <c r="R141" i="2"/>
  <c r="T141" i="2"/>
  <c r="BE141" i="2"/>
  <c r="BF141" i="2"/>
  <c r="BH141" i="2"/>
  <c r="BI141" i="2"/>
  <c r="BK141" i="2"/>
  <c r="J143" i="2"/>
  <c r="BG143" i="2"/>
  <c r="P143" i="2"/>
  <c r="R143" i="2"/>
  <c r="T143" i="2"/>
  <c r="BE143" i="2"/>
  <c r="BF143" i="2"/>
  <c r="BH143" i="2"/>
  <c r="BI143" i="2"/>
  <c r="BK143" i="2"/>
  <c r="J144" i="2"/>
  <c r="BG144" i="2" s="1"/>
  <c r="P144" i="2"/>
  <c r="R144" i="2"/>
  <c r="T144" i="2"/>
  <c r="BE144" i="2"/>
  <c r="BF144" i="2"/>
  <c r="BH144" i="2"/>
  <c r="BI144" i="2"/>
  <c r="BK144" i="2"/>
  <c r="J145" i="2"/>
  <c r="BG145" i="2" s="1"/>
  <c r="P145" i="2"/>
  <c r="R145" i="2"/>
  <c r="T145" i="2"/>
  <c r="BE145" i="2"/>
  <c r="BF145" i="2"/>
  <c r="BH145" i="2"/>
  <c r="BI145" i="2"/>
  <c r="BK145" i="2"/>
  <c r="J146" i="2"/>
  <c r="BG146" i="2" s="1"/>
  <c r="P146" i="2"/>
  <c r="R146" i="2"/>
  <c r="T146" i="2"/>
  <c r="BE146" i="2"/>
  <c r="BF146" i="2"/>
  <c r="BH146" i="2"/>
  <c r="BI146" i="2"/>
  <c r="BK146" i="2"/>
  <c r="J147" i="2"/>
  <c r="BG147" i="2" s="1"/>
  <c r="P147" i="2"/>
  <c r="R147" i="2"/>
  <c r="T147" i="2"/>
  <c r="BE147" i="2"/>
  <c r="BF147" i="2"/>
  <c r="BH147" i="2"/>
  <c r="BI147" i="2"/>
  <c r="BK147" i="2"/>
  <c r="J148" i="2"/>
  <c r="P148" i="2"/>
  <c r="R148" i="2"/>
  <c r="T148" i="2"/>
  <c r="BE148" i="2"/>
  <c r="BF148" i="2"/>
  <c r="BG148" i="2"/>
  <c r="BH148" i="2"/>
  <c r="BI148" i="2"/>
  <c r="BK148" i="2"/>
  <c r="J150" i="2"/>
  <c r="BG150" i="2" s="1"/>
  <c r="P150" i="2"/>
  <c r="R150" i="2"/>
  <c r="T150" i="2"/>
  <c r="BE150" i="2"/>
  <c r="BF150" i="2"/>
  <c r="BH150" i="2"/>
  <c r="BI150" i="2"/>
  <c r="BK150" i="2"/>
  <c r="J151" i="2"/>
  <c r="BG151" i="2" s="1"/>
  <c r="P151" i="2"/>
  <c r="R151" i="2"/>
  <c r="T151" i="2"/>
  <c r="BE151" i="2"/>
  <c r="BF151" i="2"/>
  <c r="BH151" i="2"/>
  <c r="BI151" i="2"/>
  <c r="BK151" i="2"/>
  <c r="J152" i="2"/>
  <c r="BG152" i="2" s="1"/>
  <c r="P152" i="2"/>
  <c r="R152" i="2"/>
  <c r="T152" i="2"/>
  <c r="BE152" i="2"/>
  <c r="BF152" i="2"/>
  <c r="BH152" i="2"/>
  <c r="BI152" i="2"/>
  <c r="BK152" i="2"/>
  <c r="J153" i="2"/>
  <c r="BG153" i="2" s="1"/>
  <c r="P153" i="2"/>
  <c r="R153" i="2"/>
  <c r="T153" i="2"/>
  <c r="BE153" i="2"/>
  <c r="BF153" i="2"/>
  <c r="BH153" i="2"/>
  <c r="BI153" i="2"/>
  <c r="BK153" i="2"/>
  <c r="BK149" i="2" s="1"/>
  <c r="J149" i="2" s="1"/>
  <c r="J64" i="2" s="1"/>
  <c r="J154" i="2"/>
  <c r="BG154" i="2" s="1"/>
  <c r="P154" i="2"/>
  <c r="R154" i="2"/>
  <c r="T154" i="2"/>
  <c r="BE154" i="2"/>
  <c r="BF154" i="2"/>
  <c r="BH154" i="2"/>
  <c r="BI154" i="2"/>
  <c r="BK154" i="2"/>
  <c r="J155" i="2"/>
  <c r="BG155" i="2" s="1"/>
  <c r="P155" i="2"/>
  <c r="R155" i="2"/>
  <c r="T155" i="2"/>
  <c r="BE155" i="2"/>
  <c r="BF155" i="2"/>
  <c r="BH155" i="2"/>
  <c r="BI155" i="2"/>
  <c r="BK155" i="2"/>
  <c r="J156" i="2"/>
  <c r="BG156" i="2"/>
  <c r="P156" i="2"/>
  <c r="R156" i="2"/>
  <c r="T156" i="2"/>
  <c r="BE156" i="2"/>
  <c r="BF156" i="2"/>
  <c r="BH156" i="2"/>
  <c r="BI156" i="2"/>
  <c r="BK156" i="2"/>
  <c r="J157" i="2"/>
  <c r="BG157" i="2" s="1"/>
  <c r="P157" i="2"/>
  <c r="R157" i="2"/>
  <c r="T157" i="2"/>
  <c r="BE157" i="2"/>
  <c r="BF157" i="2"/>
  <c r="BH157" i="2"/>
  <c r="BI157" i="2"/>
  <c r="BK157" i="2"/>
  <c r="J159" i="2"/>
  <c r="BG159" i="2" s="1"/>
  <c r="P159" i="2"/>
  <c r="R159" i="2"/>
  <c r="T159" i="2"/>
  <c r="BE159" i="2"/>
  <c r="BF159" i="2"/>
  <c r="BH159" i="2"/>
  <c r="BI159" i="2"/>
  <c r="BK159" i="2"/>
  <c r="J160" i="2"/>
  <c r="BG160" i="2" s="1"/>
  <c r="P160" i="2"/>
  <c r="R160" i="2"/>
  <c r="R158" i="2" s="1"/>
  <c r="T160" i="2"/>
  <c r="BE160" i="2"/>
  <c r="BF160" i="2"/>
  <c r="BH160" i="2"/>
  <c r="BI160" i="2"/>
  <c r="BK160" i="2"/>
  <c r="J161" i="2"/>
  <c r="BG161" i="2" s="1"/>
  <c r="P161" i="2"/>
  <c r="R161" i="2"/>
  <c r="T161" i="2"/>
  <c r="BE161" i="2"/>
  <c r="BF161" i="2"/>
  <c r="BH161" i="2"/>
  <c r="BI161" i="2"/>
  <c r="BK161" i="2"/>
  <c r="BK158" i="2" s="1"/>
  <c r="J158" i="2" s="1"/>
  <c r="J65" i="2" s="1"/>
  <c r="J163" i="2"/>
  <c r="BG163" i="2"/>
  <c r="P163" i="2"/>
  <c r="R163" i="2"/>
  <c r="T163" i="2"/>
  <c r="BE163" i="2"/>
  <c r="BF163" i="2"/>
  <c r="BH163" i="2"/>
  <c r="BI163" i="2"/>
  <c r="BK163" i="2"/>
  <c r="J164" i="2"/>
  <c r="BG164" i="2" s="1"/>
  <c r="P164" i="2"/>
  <c r="P162" i="2" s="1"/>
  <c r="R164" i="2"/>
  <c r="T164" i="2"/>
  <c r="BE164" i="2"/>
  <c r="BF164" i="2"/>
  <c r="BH164" i="2"/>
  <c r="BI164" i="2"/>
  <c r="BK164" i="2"/>
  <c r="J165" i="2"/>
  <c r="BG165" i="2" s="1"/>
  <c r="P165" i="2"/>
  <c r="R165" i="2"/>
  <c r="T165" i="2"/>
  <c r="BE165" i="2"/>
  <c r="BF165" i="2"/>
  <c r="BH165" i="2"/>
  <c r="BI165" i="2"/>
  <c r="BK165" i="2"/>
  <c r="J166" i="2"/>
  <c r="P166" i="2"/>
  <c r="R166" i="2"/>
  <c r="T166" i="2"/>
  <c r="BE166" i="2"/>
  <c r="BF166" i="2"/>
  <c r="BG166" i="2"/>
  <c r="BH166" i="2"/>
  <c r="BI166" i="2"/>
  <c r="BK166" i="2"/>
  <c r="J167" i="2"/>
  <c r="BG167" i="2" s="1"/>
  <c r="P167" i="2"/>
  <c r="R167" i="2"/>
  <c r="T167" i="2"/>
  <c r="BE167" i="2"/>
  <c r="BF167" i="2"/>
  <c r="BH167" i="2"/>
  <c r="BI167" i="2"/>
  <c r="BK167" i="2"/>
  <c r="J169" i="2"/>
  <c r="BG169" i="2" s="1"/>
  <c r="P169" i="2"/>
  <c r="R169" i="2"/>
  <c r="T169" i="2"/>
  <c r="BE169" i="2"/>
  <c r="BF169" i="2"/>
  <c r="BH169" i="2"/>
  <c r="BI169" i="2"/>
  <c r="BK169" i="2"/>
  <c r="J170" i="2"/>
  <c r="BG170" i="2" s="1"/>
  <c r="P170" i="2"/>
  <c r="R170" i="2"/>
  <c r="T170" i="2"/>
  <c r="BE170" i="2"/>
  <c r="BF170" i="2"/>
  <c r="BH170" i="2"/>
  <c r="BI170" i="2"/>
  <c r="BK170" i="2"/>
  <c r="J171" i="2"/>
  <c r="BG171" i="2" s="1"/>
  <c r="P171" i="2"/>
  <c r="R171" i="2"/>
  <c r="T171" i="2"/>
  <c r="BE171" i="2"/>
  <c r="BF171" i="2"/>
  <c r="BH171" i="2"/>
  <c r="BI171" i="2"/>
  <c r="BK171" i="2"/>
  <c r="J172" i="2"/>
  <c r="P172" i="2"/>
  <c r="R172" i="2"/>
  <c r="T172" i="2"/>
  <c r="BE172" i="2"/>
  <c r="BF172" i="2"/>
  <c r="BG172" i="2"/>
  <c r="BH172" i="2"/>
  <c r="BI172" i="2"/>
  <c r="BK172" i="2"/>
  <c r="J173" i="2"/>
  <c r="BG173" i="2" s="1"/>
  <c r="P173" i="2"/>
  <c r="R173" i="2"/>
  <c r="T173" i="2"/>
  <c r="T168" i="2" s="1"/>
  <c r="BE173" i="2"/>
  <c r="BF173" i="2"/>
  <c r="BH173" i="2"/>
  <c r="BI173" i="2"/>
  <c r="BK173" i="2"/>
  <c r="J174" i="2"/>
  <c r="P174" i="2"/>
  <c r="R174" i="2"/>
  <c r="T174" i="2"/>
  <c r="BE174" i="2"/>
  <c r="BF174" i="2"/>
  <c r="BG174" i="2"/>
  <c r="BH174" i="2"/>
  <c r="BI174" i="2"/>
  <c r="BK174" i="2"/>
  <c r="J175" i="2"/>
  <c r="BG175" i="2" s="1"/>
  <c r="P175" i="2"/>
  <c r="R175" i="2"/>
  <c r="T175" i="2"/>
  <c r="BE175" i="2"/>
  <c r="BF175" i="2"/>
  <c r="BH175" i="2"/>
  <c r="BI175" i="2"/>
  <c r="BK175" i="2"/>
  <c r="J176" i="2"/>
  <c r="P176" i="2"/>
  <c r="R176" i="2"/>
  <c r="T176" i="2"/>
  <c r="BE176" i="2"/>
  <c r="BF176" i="2"/>
  <c r="BG176" i="2"/>
  <c r="BH176" i="2"/>
  <c r="BI176" i="2"/>
  <c r="BK176" i="2"/>
  <c r="E7" i="3"/>
  <c r="J12" i="3"/>
  <c r="J74" i="3" s="1"/>
  <c r="J17" i="3"/>
  <c r="E18" i="3"/>
  <c r="F52" i="3" s="1"/>
  <c r="J18" i="3"/>
  <c r="J20" i="3"/>
  <c r="E21" i="3"/>
  <c r="J21" i="3"/>
  <c r="E47" i="3"/>
  <c r="F49" i="3"/>
  <c r="J49" i="3"/>
  <c r="F51" i="3"/>
  <c r="E72" i="3"/>
  <c r="F74" i="3"/>
  <c r="F76" i="3"/>
  <c r="F77" i="3"/>
  <c r="J83" i="3"/>
  <c r="BG83" i="3" s="1"/>
  <c r="P83" i="3"/>
  <c r="R83" i="3"/>
  <c r="T83" i="3"/>
  <c r="BE83" i="3"/>
  <c r="BF83" i="3"/>
  <c r="BH83" i="3"/>
  <c r="BI83" i="3"/>
  <c r="BK83" i="3"/>
  <c r="J84" i="3"/>
  <c r="BG84" i="3" s="1"/>
  <c r="P84" i="3"/>
  <c r="R84" i="3"/>
  <c r="T84" i="3"/>
  <c r="BE84" i="3"/>
  <c r="BF84" i="3"/>
  <c r="BH84" i="3"/>
  <c r="BI84" i="3"/>
  <c r="BK84" i="3"/>
  <c r="J85" i="3"/>
  <c r="BG85" i="3" s="1"/>
  <c r="P85" i="3"/>
  <c r="R85" i="3"/>
  <c r="T85" i="3"/>
  <c r="BE85" i="3"/>
  <c r="BF85" i="3"/>
  <c r="BH85" i="3"/>
  <c r="BI85" i="3"/>
  <c r="BK85" i="3"/>
  <c r="J86" i="3"/>
  <c r="BG86" i="3" s="1"/>
  <c r="P86" i="3"/>
  <c r="R86" i="3"/>
  <c r="T86" i="3"/>
  <c r="BE86" i="3"/>
  <c r="BF86" i="3"/>
  <c r="BH86" i="3"/>
  <c r="BI86" i="3"/>
  <c r="BK86" i="3"/>
  <c r="J87" i="3"/>
  <c r="BG87" i="3" s="1"/>
  <c r="P87" i="3"/>
  <c r="R87" i="3"/>
  <c r="T87" i="3"/>
  <c r="BE87" i="3"/>
  <c r="BF87" i="3"/>
  <c r="BH87" i="3"/>
  <c r="BI87" i="3"/>
  <c r="BK87" i="3"/>
  <c r="J88" i="3"/>
  <c r="BG88" i="3" s="1"/>
  <c r="P88" i="3"/>
  <c r="R88" i="3"/>
  <c r="T88" i="3"/>
  <c r="BE88" i="3"/>
  <c r="BF88" i="3"/>
  <c r="BH88" i="3"/>
  <c r="BI88" i="3"/>
  <c r="BK88" i="3"/>
  <c r="J89" i="3"/>
  <c r="BG89" i="3" s="1"/>
  <c r="P89" i="3"/>
  <c r="R89" i="3"/>
  <c r="T89" i="3"/>
  <c r="BE89" i="3"/>
  <c r="BF89" i="3"/>
  <c r="BH89" i="3"/>
  <c r="BI89" i="3"/>
  <c r="BK89" i="3"/>
  <c r="J90" i="3"/>
  <c r="BG90" i="3" s="1"/>
  <c r="P90" i="3"/>
  <c r="R90" i="3"/>
  <c r="T90" i="3"/>
  <c r="BE90" i="3"/>
  <c r="BF90" i="3"/>
  <c r="BH90" i="3"/>
  <c r="BI90" i="3"/>
  <c r="BK90" i="3"/>
  <c r="J91" i="3"/>
  <c r="P91" i="3"/>
  <c r="R91" i="3"/>
  <c r="T91" i="3"/>
  <c r="BE91" i="3"/>
  <c r="BF91" i="3"/>
  <c r="BG91" i="3"/>
  <c r="BH91" i="3"/>
  <c r="BI91" i="3"/>
  <c r="BK91" i="3"/>
  <c r="J93" i="3"/>
  <c r="BG93" i="3" s="1"/>
  <c r="P93" i="3"/>
  <c r="R93" i="3"/>
  <c r="T93" i="3"/>
  <c r="T92" i="3"/>
  <c r="BE93" i="3"/>
  <c r="BF93" i="3"/>
  <c r="BH93" i="3"/>
  <c r="BI93" i="3"/>
  <c r="BK93" i="3"/>
  <c r="J94" i="3"/>
  <c r="BG94" i="3"/>
  <c r="P94" i="3"/>
  <c r="P92" i="3" s="1"/>
  <c r="R94" i="3"/>
  <c r="T94" i="3"/>
  <c r="BE94" i="3"/>
  <c r="BF94" i="3"/>
  <c r="BH94" i="3"/>
  <c r="BI94" i="3"/>
  <c r="BK94" i="3"/>
  <c r="J95" i="3"/>
  <c r="BG95" i="3" s="1"/>
  <c r="P95" i="3"/>
  <c r="R95" i="3"/>
  <c r="T95" i="3"/>
  <c r="BE95" i="3"/>
  <c r="BF95" i="3"/>
  <c r="BH95" i="3"/>
  <c r="BI95" i="3"/>
  <c r="BK95" i="3"/>
  <c r="J97" i="3"/>
  <c r="BG97" i="3"/>
  <c r="P97" i="3"/>
  <c r="R97" i="3"/>
  <c r="T97" i="3"/>
  <c r="BE97" i="3"/>
  <c r="BF97" i="3"/>
  <c r="BH97" i="3"/>
  <c r="BI97" i="3"/>
  <c r="BK97" i="3"/>
  <c r="J98" i="3"/>
  <c r="BG98" i="3" s="1"/>
  <c r="P98" i="3"/>
  <c r="R98" i="3"/>
  <c r="T98" i="3"/>
  <c r="BE98" i="3"/>
  <c r="BF98" i="3"/>
  <c r="BH98" i="3"/>
  <c r="BI98" i="3"/>
  <c r="BK98" i="3"/>
  <c r="J99" i="3"/>
  <c r="BG99" i="3"/>
  <c r="P99" i="3"/>
  <c r="R99" i="3"/>
  <c r="T99" i="3"/>
  <c r="BE99" i="3"/>
  <c r="BF99" i="3"/>
  <c r="BH99" i="3"/>
  <c r="BI99" i="3"/>
  <c r="BK99" i="3"/>
  <c r="J100" i="3"/>
  <c r="BG100" i="3" s="1"/>
  <c r="P100" i="3"/>
  <c r="R100" i="3"/>
  <c r="T100" i="3"/>
  <c r="BE100" i="3"/>
  <c r="BF100" i="3"/>
  <c r="BH100" i="3"/>
  <c r="BI100" i="3"/>
  <c r="BK100" i="3"/>
  <c r="J101" i="3"/>
  <c r="BG101" i="3"/>
  <c r="P101" i="3"/>
  <c r="R101" i="3"/>
  <c r="T101" i="3"/>
  <c r="BE101" i="3"/>
  <c r="BF101" i="3"/>
  <c r="BH101" i="3"/>
  <c r="BI101" i="3"/>
  <c r="BK101" i="3"/>
  <c r="J102" i="3"/>
  <c r="BG102" i="3" s="1"/>
  <c r="P102" i="3"/>
  <c r="R102" i="3"/>
  <c r="T102" i="3"/>
  <c r="BE102" i="3"/>
  <c r="BF102" i="3"/>
  <c r="BH102" i="3"/>
  <c r="BI102" i="3"/>
  <c r="BK102" i="3"/>
  <c r="J103" i="3"/>
  <c r="BG103" i="3"/>
  <c r="P103" i="3"/>
  <c r="R103" i="3"/>
  <c r="T103" i="3"/>
  <c r="BE103" i="3"/>
  <c r="BF103" i="3"/>
  <c r="BH103" i="3"/>
  <c r="BI103" i="3"/>
  <c r="BK103" i="3"/>
  <c r="J104" i="3"/>
  <c r="BG104" i="3" s="1"/>
  <c r="P104" i="3"/>
  <c r="R104" i="3"/>
  <c r="T104" i="3"/>
  <c r="BE104" i="3"/>
  <c r="BF104" i="3"/>
  <c r="BH104" i="3"/>
  <c r="BI104" i="3"/>
  <c r="BK104" i="3"/>
  <c r="J105" i="3"/>
  <c r="BG105" i="3"/>
  <c r="P105" i="3"/>
  <c r="R105" i="3"/>
  <c r="T105" i="3"/>
  <c r="BE105" i="3"/>
  <c r="BF105" i="3"/>
  <c r="BH105" i="3"/>
  <c r="BI105" i="3"/>
  <c r="BK105" i="3"/>
  <c r="E7" i="4"/>
  <c r="J12" i="4"/>
  <c r="J17" i="4"/>
  <c r="E18" i="4"/>
  <c r="F52" i="4" s="1"/>
  <c r="J18" i="4"/>
  <c r="J20" i="4"/>
  <c r="E21" i="4"/>
  <c r="J21" i="4"/>
  <c r="E47" i="4"/>
  <c r="F49" i="4"/>
  <c r="F51" i="4"/>
  <c r="E75" i="4"/>
  <c r="F77" i="4"/>
  <c r="F79" i="4"/>
  <c r="F80" i="4"/>
  <c r="J85" i="4"/>
  <c r="BG85" i="4" s="1"/>
  <c r="P85" i="4"/>
  <c r="R85" i="4"/>
  <c r="T85" i="4"/>
  <c r="BE85" i="4"/>
  <c r="BF85" i="4"/>
  <c r="BH85" i="4"/>
  <c r="BI85" i="4"/>
  <c r="BK85" i="4"/>
  <c r="J92" i="4"/>
  <c r="BG92" i="4"/>
  <c r="P92" i="4"/>
  <c r="R92" i="4"/>
  <c r="T92" i="4"/>
  <c r="BE92" i="4"/>
  <c r="BF92" i="4"/>
  <c r="F31" i="4" s="1"/>
  <c r="BA54" i="1" s="1"/>
  <c r="BH92" i="4"/>
  <c r="BI92" i="4"/>
  <c r="BK92" i="4"/>
  <c r="J95" i="4"/>
  <c r="BG95" i="4" s="1"/>
  <c r="P95" i="4"/>
  <c r="R95" i="4"/>
  <c r="T95" i="4"/>
  <c r="BE95" i="4"/>
  <c r="BF95" i="4"/>
  <c r="BH95" i="4"/>
  <c r="BI95" i="4"/>
  <c r="BK95" i="4"/>
  <c r="J96" i="4"/>
  <c r="BG96" i="4"/>
  <c r="P96" i="4"/>
  <c r="R96" i="4"/>
  <c r="T96" i="4"/>
  <c r="BE96" i="4"/>
  <c r="BF96" i="4"/>
  <c r="BH96" i="4"/>
  <c r="BI96" i="4"/>
  <c r="BK96" i="4"/>
  <c r="J97" i="4"/>
  <c r="BG97" i="4" s="1"/>
  <c r="P97" i="4"/>
  <c r="R97" i="4"/>
  <c r="T97" i="4"/>
  <c r="BE97" i="4"/>
  <c r="BF97" i="4"/>
  <c r="BH97" i="4"/>
  <c r="BI97" i="4"/>
  <c r="BK97" i="4"/>
  <c r="J98" i="4"/>
  <c r="BG98" i="4"/>
  <c r="P98" i="4"/>
  <c r="R98" i="4"/>
  <c r="T98" i="4"/>
  <c r="BE98" i="4"/>
  <c r="BF98" i="4"/>
  <c r="BH98" i="4"/>
  <c r="BI98" i="4"/>
  <c r="BK98" i="4"/>
  <c r="J99" i="4"/>
  <c r="BG99" i="4" s="1"/>
  <c r="P99" i="4"/>
  <c r="R99" i="4"/>
  <c r="T99" i="4"/>
  <c r="BE99" i="4"/>
  <c r="BF99" i="4"/>
  <c r="BH99" i="4"/>
  <c r="BI99" i="4"/>
  <c r="BK99" i="4"/>
  <c r="J100" i="4"/>
  <c r="BG100" i="4"/>
  <c r="P100" i="4"/>
  <c r="R100" i="4"/>
  <c r="T100" i="4"/>
  <c r="BE100" i="4"/>
  <c r="BF100" i="4"/>
  <c r="BH100" i="4"/>
  <c r="BI100" i="4"/>
  <c r="BK100" i="4"/>
  <c r="J101" i="4"/>
  <c r="BG101" i="4" s="1"/>
  <c r="P101" i="4"/>
  <c r="R101" i="4"/>
  <c r="T101" i="4"/>
  <c r="BE101" i="4"/>
  <c r="BF101" i="4"/>
  <c r="BH101" i="4"/>
  <c r="BI101" i="4"/>
  <c r="BK101" i="4"/>
  <c r="J102" i="4"/>
  <c r="BG102" i="4"/>
  <c r="P102" i="4"/>
  <c r="R102" i="4"/>
  <c r="T102" i="4"/>
  <c r="BE102" i="4"/>
  <c r="BF102" i="4"/>
  <c r="BH102" i="4"/>
  <c r="BI102" i="4"/>
  <c r="BK102" i="4"/>
  <c r="J103" i="4"/>
  <c r="BG103" i="4" s="1"/>
  <c r="P103" i="4"/>
  <c r="R103" i="4"/>
  <c r="T103" i="4"/>
  <c r="BE103" i="4"/>
  <c r="BF103" i="4"/>
  <c r="BH103" i="4"/>
  <c r="BI103" i="4"/>
  <c r="BK103" i="4"/>
  <c r="J104" i="4"/>
  <c r="BG104" i="4"/>
  <c r="P104" i="4"/>
  <c r="R104" i="4"/>
  <c r="T104" i="4"/>
  <c r="BE104" i="4"/>
  <c r="BF104" i="4"/>
  <c r="BH104" i="4"/>
  <c r="BI104" i="4"/>
  <c r="BK104" i="4"/>
  <c r="J105" i="4"/>
  <c r="BG105" i="4" s="1"/>
  <c r="P105" i="4"/>
  <c r="R105" i="4"/>
  <c r="T105" i="4"/>
  <c r="BE105" i="4"/>
  <c r="BF105" i="4"/>
  <c r="BH105" i="4"/>
  <c r="BI105" i="4"/>
  <c r="BK105" i="4"/>
  <c r="J106" i="4"/>
  <c r="BG106" i="4"/>
  <c r="P106" i="4"/>
  <c r="R106" i="4"/>
  <c r="T106" i="4"/>
  <c r="BE106" i="4"/>
  <c r="BF106" i="4"/>
  <c r="BH106" i="4"/>
  <c r="BI106" i="4"/>
  <c r="BK106" i="4"/>
  <c r="J107" i="4"/>
  <c r="BG107" i="4" s="1"/>
  <c r="P107" i="4"/>
  <c r="R107" i="4"/>
  <c r="T107" i="4"/>
  <c r="BE107" i="4"/>
  <c r="BF107" i="4"/>
  <c r="BH107" i="4"/>
  <c r="BI107" i="4"/>
  <c r="BK107" i="4"/>
  <c r="J108" i="4"/>
  <c r="BG108" i="4"/>
  <c r="P108" i="4"/>
  <c r="R108" i="4"/>
  <c r="T108" i="4"/>
  <c r="BE108" i="4"/>
  <c r="BF108" i="4"/>
  <c r="BH108" i="4"/>
  <c r="BI108" i="4"/>
  <c r="BK108" i="4"/>
  <c r="J109" i="4"/>
  <c r="BG109" i="4" s="1"/>
  <c r="P109" i="4"/>
  <c r="R109" i="4"/>
  <c r="T109" i="4"/>
  <c r="BE109" i="4"/>
  <c r="BF109" i="4"/>
  <c r="BH109" i="4"/>
  <c r="BI109" i="4"/>
  <c r="BK109" i="4"/>
  <c r="J110" i="4"/>
  <c r="BG110" i="4"/>
  <c r="P110" i="4"/>
  <c r="R110" i="4"/>
  <c r="T110" i="4"/>
  <c r="BE110" i="4"/>
  <c r="BF110" i="4"/>
  <c r="BH110" i="4"/>
  <c r="BI110" i="4"/>
  <c r="BK110" i="4"/>
  <c r="J111" i="4"/>
  <c r="BG111" i="4" s="1"/>
  <c r="P111" i="4"/>
  <c r="R111" i="4"/>
  <c r="T111" i="4"/>
  <c r="BE111" i="4"/>
  <c r="BF111" i="4"/>
  <c r="BH111" i="4"/>
  <c r="BI111" i="4"/>
  <c r="BK111" i="4"/>
  <c r="J112" i="4"/>
  <c r="BG112" i="4"/>
  <c r="P112" i="4"/>
  <c r="R112" i="4"/>
  <c r="T112" i="4"/>
  <c r="BE112" i="4"/>
  <c r="BF112" i="4"/>
  <c r="BH112" i="4"/>
  <c r="BI112" i="4"/>
  <c r="BK112" i="4"/>
  <c r="J113" i="4"/>
  <c r="BG113" i="4" s="1"/>
  <c r="P113" i="4"/>
  <c r="R113" i="4"/>
  <c r="T113" i="4"/>
  <c r="BE113" i="4"/>
  <c r="BF113" i="4"/>
  <c r="BH113" i="4"/>
  <c r="BI113" i="4"/>
  <c r="BK113" i="4"/>
  <c r="J114" i="4"/>
  <c r="BG114" i="4"/>
  <c r="P114" i="4"/>
  <c r="R114" i="4"/>
  <c r="T114" i="4"/>
  <c r="BE114" i="4"/>
  <c r="BF114" i="4"/>
  <c r="BH114" i="4"/>
  <c r="BI114" i="4"/>
  <c r="BK114" i="4"/>
  <c r="J115" i="4"/>
  <c r="BG115" i="4" s="1"/>
  <c r="P115" i="4"/>
  <c r="R115" i="4"/>
  <c r="T115" i="4"/>
  <c r="BE115" i="4"/>
  <c r="BF115" i="4"/>
  <c r="BH115" i="4"/>
  <c r="BI115" i="4"/>
  <c r="BK115" i="4"/>
  <c r="J116" i="4"/>
  <c r="BG116" i="4"/>
  <c r="P116" i="4"/>
  <c r="R116" i="4"/>
  <c r="T116" i="4"/>
  <c r="BE116" i="4"/>
  <c r="BF116" i="4"/>
  <c r="BH116" i="4"/>
  <c r="BI116" i="4"/>
  <c r="BK116" i="4"/>
  <c r="J117" i="4"/>
  <c r="BG117" i="4" s="1"/>
  <c r="P117" i="4"/>
  <c r="R117" i="4"/>
  <c r="T117" i="4"/>
  <c r="BE117" i="4"/>
  <c r="BF117" i="4"/>
  <c r="BH117" i="4"/>
  <c r="BI117" i="4"/>
  <c r="BK117" i="4"/>
  <c r="J118" i="4"/>
  <c r="BG118" i="4"/>
  <c r="P118" i="4"/>
  <c r="R118" i="4"/>
  <c r="T118" i="4"/>
  <c r="BE118" i="4"/>
  <c r="BF118" i="4"/>
  <c r="BH118" i="4"/>
  <c r="BI118" i="4"/>
  <c r="BK118" i="4"/>
  <c r="J119" i="4"/>
  <c r="BG119" i="4" s="1"/>
  <c r="P119" i="4"/>
  <c r="R119" i="4"/>
  <c r="T119" i="4"/>
  <c r="BE119" i="4"/>
  <c r="BF119" i="4"/>
  <c r="BH119" i="4"/>
  <c r="BI119" i="4"/>
  <c r="BK119" i="4"/>
  <c r="J120" i="4"/>
  <c r="BG120" i="4"/>
  <c r="P120" i="4"/>
  <c r="R120" i="4"/>
  <c r="T120" i="4"/>
  <c r="BE120" i="4"/>
  <c r="BF120" i="4"/>
  <c r="BH120" i="4"/>
  <c r="BI120" i="4"/>
  <c r="BK120" i="4"/>
  <c r="J123" i="4"/>
  <c r="P123" i="4"/>
  <c r="R123" i="4"/>
  <c r="T123" i="4"/>
  <c r="BE123" i="4"/>
  <c r="BF123" i="4"/>
  <c r="BG123" i="4"/>
  <c r="BH123" i="4"/>
  <c r="BI123" i="4"/>
  <c r="BK123" i="4"/>
  <c r="J127" i="4"/>
  <c r="BG127" i="4"/>
  <c r="P127" i="4"/>
  <c r="R127" i="4"/>
  <c r="T127" i="4"/>
  <c r="BE127" i="4"/>
  <c r="BF127" i="4"/>
  <c r="BH127" i="4"/>
  <c r="BI127" i="4"/>
  <c r="BK127" i="4"/>
  <c r="J131" i="4"/>
  <c r="P131" i="4"/>
  <c r="R131" i="4"/>
  <c r="T131" i="4"/>
  <c r="BE131" i="4"/>
  <c r="BF131" i="4"/>
  <c r="BG131" i="4"/>
  <c r="BH131" i="4"/>
  <c r="BI131" i="4"/>
  <c r="BK131" i="4"/>
  <c r="J135" i="4"/>
  <c r="BG135" i="4"/>
  <c r="P135" i="4"/>
  <c r="R135" i="4"/>
  <c r="T135" i="4"/>
  <c r="BE135" i="4"/>
  <c r="BF135" i="4"/>
  <c r="BH135" i="4"/>
  <c r="BI135" i="4"/>
  <c r="BK135" i="4"/>
  <c r="J136" i="4"/>
  <c r="P136" i="4"/>
  <c r="R136" i="4"/>
  <c r="T136" i="4"/>
  <c r="BE136" i="4"/>
  <c r="BF136" i="4"/>
  <c r="BG136" i="4"/>
  <c r="BH136" i="4"/>
  <c r="BI136" i="4"/>
  <c r="BK136" i="4"/>
  <c r="J137" i="4"/>
  <c r="BG137" i="4"/>
  <c r="P137" i="4"/>
  <c r="R137" i="4"/>
  <c r="T137" i="4"/>
  <c r="BE137" i="4"/>
  <c r="BF137" i="4"/>
  <c r="BH137" i="4"/>
  <c r="BI137" i="4"/>
  <c r="BK137" i="4"/>
  <c r="J138" i="4"/>
  <c r="P138" i="4"/>
  <c r="R138" i="4"/>
  <c r="T138" i="4"/>
  <c r="BE138" i="4"/>
  <c r="BF138" i="4"/>
  <c r="BG138" i="4"/>
  <c r="BH138" i="4"/>
  <c r="BI138" i="4"/>
  <c r="BK138" i="4"/>
  <c r="J139" i="4"/>
  <c r="BG139" i="4"/>
  <c r="P139" i="4"/>
  <c r="R139" i="4"/>
  <c r="T139" i="4"/>
  <c r="BE139" i="4"/>
  <c r="BF139" i="4"/>
  <c r="BH139" i="4"/>
  <c r="BI139" i="4"/>
  <c r="BK139" i="4"/>
  <c r="J140" i="4"/>
  <c r="P140" i="4"/>
  <c r="R140" i="4"/>
  <c r="T140" i="4"/>
  <c r="BE140" i="4"/>
  <c r="BF140" i="4"/>
  <c r="BG140" i="4"/>
  <c r="BH140" i="4"/>
  <c r="BI140" i="4"/>
  <c r="BK140" i="4"/>
  <c r="J141" i="4"/>
  <c r="BG141" i="4"/>
  <c r="P141" i="4"/>
  <c r="R141" i="4"/>
  <c r="T141" i="4"/>
  <c r="BE141" i="4"/>
  <c r="BF141" i="4"/>
  <c r="BH141" i="4"/>
  <c r="BI141" i="4"/>
  <c r="BK141" i="4"/>
  <c r="J142" i="4"/>
  <c r="P142" i="4"/>
  <c r="R142" i="4"/>
  <c r="T142" i="4"/>
  <c r="BE142" i="4"/>
  <c r="BF142" i="4"/>
  <c r="BG142" i="4"/>
  <c r="BH142" i="4"/>
  <c r="BI142" i="4"/>
  <c r="BK142" i="4"/>
  <c r="J143" i="4"/>
  <c r="BG143" i="4"/>
  <c r="P143" i="4"/>
  <c r="R143" i="4"/>
  <c r="T143" i="4"/>
  <c r="BE143" i="4"/>
  <c r="BF143" i="4"/>
  <c r="BH143" i="4"/>
  <c r="BI143" i="4"/>
  <c r="BK143" i="4"/>
  <c r="J145" i="4"/>
  <c r="BG145" i="4" s="1"/>
  <c r="P145" i="4"/>
  <c r="R145" i="4"/>
  <c r="T145" i="4"/>
  <c r="BE145" i="4"/>
  <c r="BF145" i="4"/>
  <c r="BH145" i="4"/>
  <c r="BI145" i="4"/>
  <c r="BK145" i="4"/>
  <c r="J150" i="4"/>
  <c r="P150" i="4"/>
  <c r="R150" i="4"/>
  <c r="T150" i="4"/>
  <c r="BE150" i="4"/>
  <c r="BF150" i="4"/>
  <c r="BG150" i="4"/>
  <c r="BH150" i="4"/>
  <c r="BI150" i="4"/>
  <c r="BK150" i="4"/>
  <c r="J155" i="4"/>
  <c r="BG155" i="4" s="1"/>
  <c r="P155" i="4"/>
  <c r="R155" i="4"/>
  <c r="T155" i="4"/>
  <c r="BE155" i="4"/>
  <c r="BF155" i="4"/>
  <c r="BH155" i="4"/>
  <c r="BI155" i="4"/>
  <c r="BK155" i="4"/>
  <c r="J158" i="4"/>
  <c r="P158" i="4"/>
  <c r="R158" i="4"/>
  <c r="T158" i="4"/>
  <c r="BE158" i="4"/>
  <c r="BF158" i="4"/>
  <c r="BG158" i="4"/>
  <c r="BH158" i="4"/>
  <c r="BI158" i="4"/>
  <c r="BK158" i="4"/>
  <c r="J159" i="4"/>
  <c r="BG159" i="4"/>
  <c r="P159" i="4"/>
  <c r="R159" i="4"/>
  <c r="T159" i="4"/>
  <c r="BE159" i="4"/>
  <c r="BF159" i="4"/>
  <c r="BH159" i="4"/>
  <c r="BI159" i="4"/>
  <c r="BK159" i="4"/>
  <c r="J160" i="4"/>
  <c r="P160" i="4"/>
  <c r="R160" i="4"/>
  <c r="T160" i="4"/>
  <c r="BE160" i="4"/>
  <c r="BF160" i="4"/>
  <c r="BG160" i="4"/>
  <c r="BH160" i="4"/>
  <c r="BI160" i="4"/>
  <c r="BK160" i="4"/>
  <c r="J161" i="4"/>
  <c r="BG161" i="4"/>
  <c r="P161" i="4"/>
  <c r="R161" i="4"/>
  <c r="T161" i="4"/>
  <c r="BE161" i="4"/>
  <c r="BF161" i="4"/>
  <c r="BH161" i="4"/>
  <c r="BI161" i="4"/>
  <c r="BK161" i="4"/>
  <c r="J162" i="4"/>
  <c r="P162" i="4"/>
  <c r="R162" i="4"/>
  <c r="T162" i="4"/>
  <c r="BE162" i="4"/>
  <c r="BF162" i="4"/>
  <c r="BG162" i="4"/>
  <c r="BH162" i="4"/>
  <c r="BI162" i="4"/>
  <c r="BK162" i="4"/>
  <c r="J163" i="4"/>
  <c r="BG163" i="4"/>
  <c r="P163" i="4"/>
  <c r="R163" i="4"/>
  <c r="T163" i="4"/>
  <c r="BE163" i="4"/>
  <c r="BF163" i="4"/>
  <c r="BH163" i="4"/>
  <c r="BI163" i="4"/>
  <c r="BK163" i="4"/>
  <c r="J164" i="4"/>
  <c r="P164" i="4"/>
  <c r="R164" i="4"/>
  <c r="T164" i="4"/>
  <c r="BE164" i="4"/>
  <c r="BF164" i="4"/>
  <c r="BG164" i="4"/>
  <c r="BH164" i="4"/>
  <c r="BI164" i="4"/>
  <c r="BK164" i="4"/>
  <c r="J165" i="4"/>
  <c r="BG165" i="4"/>
  <c r="P165" i="4"/>
  <c r="R165" i="4"/>
  <c r="T165" i="4"/>
  <c r="BE165" i="4"/>
  <c r="BF165" i="4"/>
  <c r="BH165" i="4"/>
  <c r="BI165" i="4"/>
  <c r="BK165" i="4"/>
  <c r="J166" i="4"/>
  <c r="P166" i="4"/>
  <c r="R166" i="4"/>
  <c r="T166" i="4"/>
  <c r="BE166" i="4"/>
  <c r="BF166" i="4"/>
  <c r="BG166" i="4"/>
  <c r="BH166" i="4"/>
  <c r="BI166" i="4"/>
  <c r="BK166" i="4"/>
  <c r="J167" i="4"/>
  <c r="BG167" i="4"/>
  <c r="P167" i="4"/>
  <c r="R167" i="4"/>
  <c r="T167" i="4"/>
  <c r="BE167" i="4"/>
  <c r="BF167" i="4"/>
  <c r="BH167" i="4"/>
  <c r="BI167" i="4"/>
  <c r="BK167" i="4"/>
  <c r="J168" i="4"/>
  <c r="P168" i="4"/>
  <c r="R168" i="4"/>
  <c r="T168" i="4"/>
  <c r="BE168" i="4"/>
  <c r="BF168" i="4"/>
  <c r="BG168" i="4"/>
  <c r="BH168" i="4"/>
  <c r="BI168" i="4"/>
  <c r="BK168" i="4"/>
  <c r="J169" i="4"/>
  <c r="BG169" i="4"/>
  <c r="P169" i="4"/>
  <c r="R169" i="4"/>
  <c r="T169" i="4"/>
  <c r="BE169" i="4"/>
  <c r="BF169" i="4"/>
  <c r="BH169" i="4"/>
  <c r="BI169" i="4"/>
  <c r="BK169" i="4"/>
  <c r="J172" i="4"/>
  <c r="P172" i="4"/>
  <c r="R172" i="4"/>
  <c r="T172" i="4"/>
  <c r="BE172" i="4"/>
  <c r="BF172" i="4"/>
  <c r="BG172" i="4"/>
  <c r="BH172" i="4"/>
  <c r="BI172" i="4"/>
  <c r="BK172" i="4"/>
  <c r="J178" i="4"/>
  <c r="BG178" i="4"/>
  <c r="P178" i="4"/>
  <c r="R178" i="4"/>
  <c r="T178" i="4"/>
  <c r="BE178" i="4"/>
  <c r="BF178" i="4"/>
  <c r="BH178" i="4"/>
  <c r="BI178" i="4"/>
  <c r="BK178" i="4"/>
  <c r="J181" i="4"/>
  <c r="P181" i="4"/>
  <c r="R181" i="4"/>
  <c r="T181" i="4"/>
  <c r="BE181" i="4"/>
  <c r="BF181" i="4"/>
  <c r="BG181" i="4"/>
  <c r="BH181" i="4"/>
  <c r="BI181" i="4"/>
  <c r="BK181" i="4"/>
  <c r="J184" i="4"/>
  <c r="BG184" i="4"/>
  <c r="P184" i="4"/>
  <c r="R184" i="4"/>
  <c r="T184" i="4"/>
  <c r="BE184" i="4"/>
  <c r="BF184" i="4"/>
  <c r="BH184" i="4"/>
  <c r="BI184" i="4"/>
  <c r="BK184" i="4"/>
  <c r="J190" i="4"/>
  <c r="P190" i="4"/>
  <c r="R190" i="4"/>
  <c r="T190" i="4"/>
  <c r="BE190" i="4"/>
  <c r="BF190" i="4"/>
  <c r="BG190" i="4"/>
  <c r="BH190" i="4"/>
  <c r="BI190" i="4"/>
  <c r="BK190" i="4"/>
  <c r="J193" i="4"/>
  <c r="BG193" i="4"/>
  <c r="P193" i="4"/>
  <c r="R193" i="4"/>
  <c r="T193" i="4"/>
  <c r="BE193" i="4"/>
  <c r="BF193" i="4"/>
  <c r="BH193" i="4"/>
  <c r="BI193" i="4"/>
  <c r="BK193" i="4"/>
  <c r="J199" i="4"/>
  <c r="P199" i="4"/>
  <c r="R199" i="4"/>
  <c r="T199" i="4"/>
  <c r="BE199" i="4"/>
  <c r="BF199" i="4"/>
  <c r="BG199" i="4"/>
  <c r="BH199" i="4"/>
  <c r="BI199" i="4"/>
  <c r="BK199" i="4"/>
  <c r="J200" i="4"/>
  <c r="BG200" i="4"/>
  <c r="P200" i="4"/>
  <c r="R200" i="4"/>
  <c r="T200" i="4"/>
  <c r="BE200" i="4"/>
  <c r="BF200" i="4"/>
  <c r="BH200" i="4"/>
  <c r="BI200" i="4"/>
  <c r="BK200" i="4"/>
  <c r="J205" i="4"/>
  <c r="P205" i="4"/>
  <c r="R205" i="4"/>
  <c r="T205" i="4"/>
  <c r="BE205" i="4"/>
  <c r="BF205" i="4"/>
  <c r="BG205" i="4"/>
  <c r="BH205" i="4"/>
  <c r="BI205" i="4"/>
  <c r="BK205" i="4"/>
  <c r="J212" i="4"/>
  <c r="BG212" i="4"/>
  <c r="P212" i="4"/>
  <c r="R212" i="4"/>
  <c r="T212" i="4"/>
  <c r="BE212" i="4"/>
  <c r="BF212" i="4"/>
  <c r="BH212" i="4"/>
  <c r="BI212" i="4"/>
  <c r="BK212" i="4"/>
  <c r="J215" i="4"/>
  <c r="P215" i="4"/>
  <c r="R215" i="4"/>
  <c r="T215" i="4"/>
  <c r="BE215" i="4"/>
  <c r="BF215" i="4"/>
  <c r="BG215" i="4"/>
  <c r="BH215" i="4"/>
  <c r="BI215" i="4"/>
  <c r="BK215" i="4"/>
  <c r="J223" i="4"/>
  <c r="BG223" i="4"/>
  <c r="P223" i="4"/>
  <c r="R223" i="4"/>
  <c r="T223" i="4"/>
  <c r="BE223" i="4"/>
  <c r="BF223" i="4"/>
  <c r="BH223" i="4"/>
  <c r="BI223" i="4"/>
  <c r="BK223" i="4"/>
  <c r="J224" i="4"/>
  <c r="P224" i="4"/>
  <c r="R224" i="4"/>
  <c r="T224" i="4"/>
  <c r="BE224" i="4"/>
  <c r="BF224" i="4"/>
  <c r="BG224" i="4"/>
  <c r="BH224" i="4"/>
  <c r="BI224" i="4"/>
  <c r="BK224" i="4"/>
  <c r="J225" i="4"/>
  <c r="BG225" i="4"/>
  <c r="P225" i="4"/>
  <c r="R225" i="4"/>
  <c r="T225" i="4"/>
  <c r="BE225" i="4"/>
  <c r="BF225" i="4"/>
  <c r="BH225" i="4"/>
  <c r="BI225" i="4"/>
  <c r="BK225" i="4"/>
  <c r="J226" i="4"/>
  <c r="P226" i="4"/>
  <c r="R226" i="4"/>
  <c r="T226" i="4"/>
  <c r="BE226" i="4"/>
  <c r="BF226" i="4"/>
  <c r="BG226" i="4"/>
  <c r="BH226" i="4"/>
  <c r="BI226" i="4"/>
  <c r="BK226" i="4"/>
  <c r="J227" i="4"/>
  <c r="BG227" i="4"/>
  <c r="P227" i="4"/>
  <c r="R227" i="4"/>
  <c r="T227" i="4"/>
  <c r="BE227" i="4"/>
  <c r="BF227" i="4"/>
  <c r="BH227" i="4"/>
  <c r="BI227" i="4"/>
  <c r="BK227" i="4"/>
  <c r="J229" i="4"/>
  <c r="P229" i="4"/>
  <c r="R229" i="4"/>
  <c r="T229" i="4"/>
  <c r="BE229" i="4"/>
  <c r="BF229" i="4"/>
  <c r="BG229" i="4"/>
  <c r="BH229" i="4"/>
  <c r="BI229" i="4"/>
  <c r="BK229" i="4"/>
  <c r="J230" i="4"/>
  <c r="BG230" i="4" s="1"/>
  <c r="P230" i="4"/>
  <c r="R230" i="4"/>
  <c r="T230" i="4"/>
  <c r="BE230" i="4"/>
  <c r="BF230" i="4"/>
  <c r="BH230" i="4"/>
  <c r="BI230" i="4"/>
  <c r="BK230" i="4"/>
  <c r="J231" i="4"/>
  <c r="BG231" i="4" s="1"/>
  <c r="P231" i="4"/>
  <c r="R231" i="4"/>
  <c r="T231" i="4"/>
  <c r="BE231" i="4"/>
  <c r="BF231" i="4"/>
  <c r="BH231" i="4"/>
  <c r="BI231" i="4"/>
  <c r="BK231" i="4"/>
  <c r="J232" i="4"/>
  <c r="BG232" i="4" s="1"/>
  <c r="P232" i="4"/>
  <c r="R232" i="4"/>
  <c r="T232" i="4"/>
  <c r="BE232" i="4"/>
  <c r="BF232" i="4"/>
  <c r="BH232" i="4"/>
  <c r="BI232" i="4"/>
  <c r="BK232" i="4"/>
  <c r="J233" i="4"/>
  <c r="P233" i="4"/>
  <c r="R233" i="4"/>
  <c r="T233" i="4"/>
  <c r="BE233" i="4"/>
  <c r="BF233" i="4"/>
  <c r="BG233" i="4"/>
  <c r="BH233" i="4"/>
  <c r="BI233" i="4"/>
  <c r="BK233" i="4"/>
  <c r="J234" i="4"/>
  <c r="BG234" i="4"/>
  <c r="P234" i="4"/>
  <c r="R234" i="4"/>
  <c r="T234" i="4"/>
  <c r="BE234" i="4"/>
  <c r="BF234" i="4"/>
  <c r="BH234" i="4"/>
  <c r="BI234" i="4"/>
  <c r="BK234" i="4"/>
  <c r="J235" i="4"/>
  <c r="BG235" i="4" s="1"/>
  <c r="P235" i="4"/>
  <c r="R235" i="4"/>
  <c r="T235" i="4"/>
  <c r="BE235" i="4"/>
  <c r="BF235" i="4"/>
  <c r="BH235" i="4"/>
  <c r="BI235" i="4"/>
  <c r="BK235" i="4"/>
  <c r="J236" i="4"/>
  <c r="BG236" i="4" s="1"/>
  <c r="P236" i="4"/>
  <c r="R236" i="4"/>
  <c r="T236" i="4"/>
  <c r="BE236" i="4"/>
  <c r="BF236" i="4"/>
  <c r="BH236" i="4"/>
  <c r="BI236" i="4"/>
  <c r="BK236" i="4"/>
  <c r="J240" i="4"/>
  <c r="P240" i="4"/>
  <c r="R240" i="4"/>
  <c r="T240" i="4"/>
  <c r="BE240" i="4"/>
  <c r="BF240" i="4"/>
  <c r="BG240" i="4"/>
  <c r="BH240" i="4"/>
  <c r="BI240" i="4"/>
  <c r="BK240" i="4"/>
  <c r="J245" i="4"/>
  <c r="BG245" i="4" s="1"/>
  <c r="P245" i="4"/>
  <c r="R245" i="4"/>
  <c r="T245" i="4"/>
  <c r="BE245" i="4"/>
  <c r="BF245" i="4"/>
  <c r="BH245" i="4"/>
  <c r="BI245" i="4"/>
  <c r="BK245" i="4"/>
  <c r="J246" i="4"/>
  <c r="BG246" i="4" s="1"/>
  <c r="P246" i="4"/>
  <c r="R246" i="4"/>
  <c r="T246" i="4"/>
  <c r="BE246" i="4"/>
  <c r="BF246" i="4"/>
  <c r="BH246" i="4"/>
  <c r="BI246" i="4"/>
  <c r="BK246" i="4"/>
  <c r="J247" i="4"/>
  <c r="BG247" i="4" s="1"/>
  <c r="P247" i="4"/>
  <c r="R247" i="4"/>
  <c r="T247" i="4"/>
  <c r="BE247" i="4"/>
  <c r="BF247" i="4"/>
  <c r="BH247" i="4"/>
  <c r="BI247" i="4"/>
  <c r="BK247" i="4"/>
  <c r="J248" i="4"/>
  <c r="BG248" i="4" s="1"/>
  <c r="P248" i="4"/>
  <c r="R248" i="4"/>
  <c r="T248" i="4"/>
  <c r="BE248" i="4"/>
  <c r="BF248" i="4"/>
  <c r="BH248" i="4"/>
  <c r="BI248" i="4"/>
  <c r="BK248" i="4"/>
  <c r="BK228" i="4" s="1"/>
  <c r="J228" i="4" s="1"/>
  <c r="J59" i="4" s="1"/>
  <c r="J250" i="4"/>
  <c r="BG250" i="4" s="1"/>
  <c r="P250" i="4"/>
  <c r="R250" i="4"/>
  <c r="R249" i="4" s="1"/>
  <c r="T250" i="4"/>
  <c r="T249" i="4" s="1"/>
  <c r="BE250" i="4"/>
  <c r="BF250" i="4"/>
  <c r="BH250" i="4"/>
  <c r="BI250" i="4"/>
  <c r="BK250" i="4"/>
  <c r="J251" i="4"/>
  <c r="BG251" i="4"/>
  <c r="P251" i="4"/>
  <c r="P249" i="4" s="1"/>
  <c r="R251" i="4"/>
  <c r="T251" i="4"/>
  <c r="BE251" i="4"/>
  <c r="BF251" i="4"/>
  <c r="BH251" i="4"/>
  <c r="BI251" i="4"/>
  <c r="BK251" i="4"/>
  <c r="BK249" i="4" s="1"/>
  <c r="J249" i="4" s="1"/>
  <c r="J60" i="4" s="1"/>
  <c r="J253" i="4"/>
  <c r="P253" i="4"/>
  <c r="R253" i="4"/>
  <c r="T253" i="4"/>
  <c r="BE253" i="4"/>
  <c r="BF253" i="4"/>
  <c r="BG253" i="4"/>
  <c r="BH253" i="4"/>
  <c r="BI253" i="4"/>
  <c r="BK253" i="4"/>
  <c r="J254" i="4"/>
  <c r="BG254" i="4" s="1"/>
  <c r="P254" i="4"/>
  <c r="R254" i="4"/>
  <c r="T254" i="4"/>
  <c r="BE254" i="4"/>
  <c r="BF254" i="4"/>
  <c r="BH254" i="4"/>
  <c r="BI254" i="4"/>
  <c r="BK254" i="4"/>
  <c r="J255" i="4"/>
  <c r="P255" i="4"/>
  <c r="R255" i="4"/>
  <c r="T255" i="4"/>
  <c r="BE255" i="4"/>
  <c r="BF255" i="4"/>
  <c r="BG255" i="4"/>
  <c r="BH255" i="4"/>
  <c r="BI255" i="4"/>
  <c r="BK255" i="4"/>
  <c r="J256" i="4"/>
  <c r="BG256" i="4" s="1"/>
  <c r="P256" i="4"/>
  <c r="R256" i="4"/>
  <c r="T256" i="4"/>
  <c r="BE256" i="4"/>
  <c r="BF256" i="4"/>
  <c r="BH256" i="4"/>
  <c r="BI256" i="4"/>
  <c r="BK256" i="4"/>
  <c r="J258" i="4"/>
  <c r="BG258" i="4" s="1"/>
  <c r="P258" i="4"/>
  <c r="R258" i="4"/>
  <c r="T258" i="4"/>
  <c r="BE258" i="4"/>
  <c r="BF258" i="4"/>
  <c r="BH258" i="4"/>
  <c r="BI258" i="4"/>
  <c r="BK258" i="4"/>
  <c r="BK257" i="4" s="1"/>
  <c r="J257" i="4"/>
  <c r="J62" i="4" s="1"/>
  <c r="J259" i="4"/>
  <c r="BG259" i="4" s="1"/>
  <c r="P259" i="4"/>
  <c r="P257" i="4" s="1"/>
  <c r="R259" i="4"/>
  <c r="T259" i="4"/>
  <c r="BE259" i="4"/>
  <c r="BF259" i="4"/>
  <c r="BH259" i="4"/>
  <c r="BI259" i="4"/>
  <c r="BK259" i="4"/>
  <c r="J261" i="4"/>
  <c r="BG261" i="4" s="1"/>
  <c r="P261" i="4"/>
  <c r="R261" i="4"/>
  <c r="R260" i="4" s="1"/>
  <c r="T261" i="4"/>
  <c r="BE261" i="4"/>
  <c r="BF261" i="4"/>
  <c r="BH261" i="4"/>
  <c r="BI261" i="4"/>
  <c r="BK261" i="4"/>
  <c r="J262" i="4"/>
  <c r="BG262" i="4" s="1"/>
  <c r="P262" i="4"/>
  <c r="R262" i="4"/>
  <c r="T262" i="4"/>
  <c r="T260" i="4" s="1"/>
  <c r="BE262" i="4"/>
  <c r="BF262" i="4"/>
  <c r="BH262" i="4"/>
  <c r="BI262" i="4"/>
  <c r="BK262" i="4"/>
  <c r="E7" i="5"/>
  <c r="J12" i="5"/>
  <c r="J17" i="5"/>
  <c r="E18" i="5"/>
  <c r="J18" i="5"/>
  <c r="J20" i="5"/>
  <c r="E21" i="5"/>
  <c r="J21" i="5"/>
  <c r="E47" i="5"/>
  <c r="F49" i="5"/>
  <c r="J49" i="5"/>
  <c r="F51" i="5"/>
  <c r="E73" i="5"/>
  <c r="F75" i="5"/>
  <c r="J75" i="5"/>
  <c r="F77" i="5"/>
  <c r="J83" i="5"/>
  <c r="BG83" i="5" s="1"/>
  <c r="P83" i="5"/>
  <c r="R83" i="5"/>
  <c r="R82" i="5" s="1"/>
  <c r="T83" i="5"/>
  <c r="BE83" i="5"/>
  <c r="BF83" i="5"/>
  <c r="BH83" i="5"/>
  <c r="BI83" i="5"/>
  <c r="BK83" i="5"/>
  <c r="BK82" i="5" s="1"/>
  <c r="J82" i="5" s="1"/>
  <c r="J57" i="5" s="1"/>
  <c r="J84" i="5"/>
  <c r="BG84" i="5" s="1"/>
  <c r="P84" i="5"/>
  <c r="R84" i="5"/>
  <c r="T84" i="5"/>
  <c r="BE84" i="5"/>
  <c r="BF84" i="5"/>
  <c r="BH84" i="5"/>
  <c r="BI84" i="5"/>
  <c r="BK84" i="5"/>
  <c r="J85" i="5"/>
  <c r="P85" i="5"/>
  <c r="R85" i="5"/>
  <c r="T85" i="5"/>
  <c r="BE85" i="5"/>
  <c r="BF85" i="5"/>
  <c r="BG85" i="5"/>
  <c r="BH85" i="5"/>
  <c r="BI85" i="5"/>
  <c r="BK85" i="5"/>
  <c r="J86" i="5"/>
  <c r="BG86" i="5" s="1"/>
  <c r="P86" i="5"/>
  <c r="R86" i="5"/>
  <c r="T86" i="5"/>
  <c r="BE86" i="5"/>
  <c r="BF86" i="5"/>
  <c r="BH86" i="5"/>
  <c r="BI86" i="5"/>
  <c r="BK86" i="5"/>
  <c r="J87" i="5"/>
  <c r="BG87" i="5" s="1"/>
  <c r="P87" i="5"/>
  <c r="R87" i="5"/>
  <c r="T87" i="5"/>
  <c r="BE87" i="5"/>
  <c r="BF87" i="5"/>
  <c r="BH87" i="5"/>
  <c r="BI87" i="5"/>
  <c r="BK87" i="5"/>
  <c r="J88" i="5"/>
  <c r="BG88" i="5" s="1"/>
  <c r="P88" i="5"/>
  <c r="R88" i="5"/>
  <c r="T88" i="5"/>
  <c r="BE88" i="5"/>
  <c r="BF88" i="5"/>
  <c r="BH88" i="5"/>
  <c r="BI88" i="5"/>
  <c r="BK88" i="5"/>
  <c r="J89" i="5"/>
  <c r="BG89" i="5" s="1"/>
  <c r="P89" i="5"/>
  <c r="R89" i="5"/>
  <c r="T89" i="5"/>
  <c r="BE89" i="5"/>
  <c r="BF89" i="5"/>
  <c r="BH89" i="5"/>
  <c r="BI89" i="5"/>
  <c r="BK89" i="5"/>
  <c r="J90" i="5"/>
  <c r="BG90" i="5" s="1"/>
  <c r="P90" i="5"/>
  <c r="R90" i="5"/>
  <c r="T90" i="5"/>
  <c r="BE90" i="5"/>
  <c r="BF90" i="5"/>
  <c r="BH90" i="5"/>
  <c r="BI90" i="5"/>
  <c r="BK90" i="5"/>
  <c r="J91" i="5"/>
  <c r="BG91" i="5" s="1"/>
  <c r="P91" i="5"/>
  <c r="R91" i="5"/>
  <c r="T91" i="5"/>
  <c r="BE91" i="5"/>
  <c r="BF91" i="5"/>
  <c r="BH91" i="5"/>
  <c r="BI91" i="5"/>
  <c r="BK91" i="5"/>
  <c r="J92" i="5"/>
  <c r="BG92" i="5" s="1"/>
  <c r="P92" i="5"/>
  <c r="R92" i="5"/>
  <c r="T92" i="5"/>
  <c r="BE92" i="5"/>
  <c r="BF92" i="5"/>
  <c r="BH92" i="5"/>
  <c r="BI92" i="5"/>
  <c r="BK92" i="5"/>
  <c r="J93" i="5"/>
  <c r="BG93" i="5" s="1"/>
  <c r="P93" i="5"/>
  <c r="R93" i="5"/>
  <c r="T93" i="5"/>
  <c r="BE93" i="5"/>
  <c r="BF93" i="5"/>
  <c r="BH93" i="5"/>
  <c r="BI93" i="5"/>
  <c r="BK93" i="5"/>
  <c r="J94" i="5"/>
  <c r="BG94" i="5" s="1"/>
  <c r="P94" i="5"/>
  <c r="R94" i="5"/>
  <c r="T94" i="5"/>
  <c r="BE94" i="5"/>
  <c r="BF94" i="5"/>
  <c r="BH94" i="5"/>
  <c r="BI94" i="5"/>
  <c r="BK94" i="5"/>
  <c r="J96" i="5"/>
  <c r="BG96" i="5" s="1"/>
  <c r="P96" i="5"/>
  <c r="R96" i="5"/>
  <c r="T96" i="5"/>
  <c r="BE96" i="5"/>
  <c r="BF96" i="5"/>
  <c r="BH96" i="5"/>
  <c r="BI96" i="5"/>
  <c r="BK96" i="5"/>
  <c r="J97" i="5"/>
  <c r="BG97" i="5" s="1"/>
  <c r="P97" i="5"/>
  <c r="P95" i="5" s="1"/>
  <c r="R97" i="5"/>
  <c r="T97" i="5"/>
  <c r="BE97" i="5"/>
  <c r="BF97" i="5"/>
  <c r="BH97" i="5"/>
  <c r="BI97" i="5"/>
  <c r="BK97" i="5"/>
  <c r="J98" i="5"/>
  <c r="BG98" i="5" s="1"/>
  <c r="P98" i="5"/>
  <c r="R98" i="5"/>
  <c r="T98" i="5"/>
  <c r="BE98" i="5"/>
  <c r="BF98" i="5"/>
  <c r="BH98" i="5"/>
  <c r="BI98" i="5"/>
  <c r="BK98" i="5"/>
  <c r="J99" i="5"/>
  <c r="BG99" i="5" s="1"/>
  <c r="P99" i="5"/>
  <c r="R99" i="5"/>
  <c r="T99" i="5"/>
  <c r="BE99" i="5"/>
  <c r="BF99" i="5"/>
  <c r="BH99" i="5"/>
  <c r="BI99" i="5"/>
  <c r="BK99" i="5"/>
  <c r="J100" i="5"/>
  <c r="BG100" i="5" s="1"/>
  <c r="P100" i="5"/>
  <c r="R100" i="5"/>
  <c r="T100" i="5"/>
  <c r="BE100" i="5"/>
  <c r="BF100" i="5"/>
  <c r="BH100" i="5"/>
  <c r="BI100" i="5"/>
  <c r="BK100" i="5"/>
  <c r="J101" i="5"/>
  <c r="P101" i="5"/>
  <c r="R101" i="5"/>
  <c r="T101" i="5"/>
  <c r="BE101" i="5"/>
  <c r="BF101" i="5"/>
  <c r="BG101" i="5"/>
  <c r="BH101" i="5"/>
  <c r="BI101" i="5"/>
  <c r="BK101" i="5"/>
  <c r="J103" i="5"/>
  <c r="BG103" i="5" s="1"/>
  <c r="P103" i="5"/>
  <c r="R103" i="5"/>
  <c r="T103" i="5"/>
  <c r="BE103" i="5"/>
  <c r="BF103" i="5"/>
  <c r="BH103" i="5"/>
  <c r="BI103" i="5"/>
  <c r="BK103" i="5"/>
  <c r="J104" i="5"/>
  <c r="BG104" i="5" s="1"/>
  <c r="P104" i="5"/>
  <c r="R104" i="5"/>
  <c r="T104" i="5"/>
  <c r="BE104" i="5"/>
  <c r="BF104" i="5"/>
  <c r="BH104" i="5"/>
  <c r="BI104" i="5"/>
  <c r="BK104" i="5"/>
  <c r="J105" i="5"/>
  <c r="BG105" i="5"/>
  <c r="P105" i="5"/>
  <c r="R105" i="5"/>
  <c r="T105" i="5"/>
  <c r="BE105" i="5"/>
  <c r="BF105" i="5"/>
  <c r="BH105" i="5"/>
  <c r="BI105" i="5"/>
  <c r="BK105" i="5"/>
  <c r="J106" i="5"/>
  <c r="BG106" i="5" s="1"/>
  <c r="P106" i="5"/>
  <c r="R106" i="5"/>
  <c r="T106" i="5"/>
  <c r="BE106" i="5"/>
  <c r="BF106" i="5"/>
  <c r="BH106" i="5"/>
  <c r="BI106" i="5"/>
  <c r="BK106" i="5"/>
  <c r="J107" i="5"/>
  <c r="BG107" i="5" s="1"/>
  <c r="P107" i="5"/>
  <c r="R107" i="5"/>
  <c r="T107" i="5"/>
  <c r="BE107" i="5"/>
  <c r="BF107" i="5"/>
  <c r="BH107" i="5"/>
  <c r="BI107" i="5"/>
  <c r="BK107" i="5"/>
  <c r="J108" i="5"/>
  <c r="BG108" i="5" s="1"/>
  <c r="P108" i="5"/>
  <c r="R108" i="5"/>
  <c r="T108" i="5"/>
  <c r="BE108" i="5"/>
  <c r="BF108" i="5"/>
  <c r="BH108" i="5"/>
  <c r="BI108" i="5"/>
  <c r="BK108" i="5"/>
  <c r="J109" i="5"/>
  <c r="BG109" i="5"/>
  <c r="P109" i="5"/>
  <c r="R109" i="5"/>
  <c r="T109" i="5"/>
  <c r="BE109" i="5"/>
  <c r="BF109" i="5"/>
  <c r="BH109" i="5"/>
  <c r="BI109" i="5"/>
  <c r="BK109" i="5"/>
  <c r="J110" i="5"/>
  <c r="P110" i="5"/>
  <c r="R110" i="5"/>
  <c r="T110" i="5"/>
  <c r="BE110" i="5"/>
  <c r="BF110" i="5"/>
  <c r="BG110" i="5"/>
  <c r="BH110" i="5"/>
  <c r="BI110" i="5"/>
  <c r="BK110" i="5"/>
  <c r="J111" i="5"/>
  <c r="BG111" i="5" s="1"/>
  <c r="P111" i="5"/>
  <c r="R111" i="5"/>
  <c r="T111" i="5"/>
  <c r="BE111" i="5"/>
  <c r="BF111" i="5"/>
  <c r="BH111" i="5"/>
  <c r="BI111" i="5"/>
  <c r="BK111" i="5"/>
  <c r="J112" i="5"/>
  <c r="BG112" i="5" s="1"/>
  <c r="P112" i="5"/>
  <c r="R112" i="5"/>
  <c r="T112" i="5"/>
  <c r="BE112" i="5"/>
  <c r="BF112" i="5"/>
  <c r="BH112" i="5"/>
  <c r="BI112" i="5"/>
  <c r="BK112" i="5"/>
  <c r="J113" i="5"/>
  <c r="BG113" i="5" s="1"/>
  <c r="P113" i="5"/>
  <c r="R113" i="5"/>
  <c r="T113" i="5"/>
  <c r="BE113" i="5"/>
  <c r="BF113" i="5"/>
  <c r="BH113" i="5"/>
  <c r="BI113" i="5"/>
  <c r="BK113" i="5"/>
  <c r="J114" i="5"/>
  <c r="P114" i="5"/>
  <c r="R114" i="5"/>
  <c r="T114" i="5"/>
  <c r="BE114" i="5"/>
  <c r="BF114" i="5"/>
  <c r="BG114" i="5"/>
  <c r="BH114" i="5"/>
  <c r="BI114" i="5"/>
  <c r="BK114" i="5"/>
  <c r="J115" i="5"/>
  <c r="BG115" i="5" s="1"/>
  <c r="P115" i="5"/>
  <c r="R115" i="5"/>
  <c r="T115" i="5"/>
  <c r="BE115" i="5"/>
  <c r="BF115" i="5"/>
  <c r="BH115" i="5"/>
  <c r="BI115" i="5"/>
  <c r="BK115" i="5"/>
  <c r="J117" i="5"/>
  <c r="BG117" i="5"/>
  <c r="P117" i="5"/>
  <c r="R117" i="5"/>
  <c r="R116" i="5" s="1"/>
  <c r="T117" i="5"/>
  <c r="BE117" i="5"/>
  <c r="BF117" i="5"/>
  <c r="BH117" i="5"/>
  <c r="BI117" i="5"/>
  <c r="BK117" i="5"/>
  <c r="J118" i="5"/>
  <c r="P118" i="5"/>
  <c r="R118" i="5"/>
  <c r="T118" i="5"/>
  <c r="BE118" i="5"/>
  <c r="BF118" i="5"/>
  <c r="BG118" i="5"/>
  <c r="BH118" i="5"/>
  <c r="BI118" i="5"/>
  <c r="BK118" i="5"/>
  <c r="J119" i="5"/>
  <c r="BG119" i="5" s="1"/>
  <c r="P119" i="5"/>
  <c r="R119" i="5"/>
  <c r="T119" i="5"/>
  <c r="BE119" i="5"/>
  <c r="BF119" i="5"/>
  <c r="BH119" i="5"/>
  <c r="BI119" i="5"/>
  <c r="BK119" i="5"/>
  <c r="J120" i="5"/>
  <c r="BG120" i="5" s="1"/>
  <c r="P120" i="5"/>
  <c r="R120" i="5"/>
  <c r="T120" i="5"/>
  <c r="BE120" i="5"/>
  <c r="BF120" i="5"/>
  <c r="BH120" i="5"/>
  <c r="BI120" i="5"/>
  <c r="BK120" i="5"/>
  <c r="J122" i="5"/>
  <c r="BG122" i="5" s="1"/>
  <c r="P122" i="5"/>
  <c r="R122" i="5"/>
  <c r="R121" i="5" s="1"/>
  <c r="T122" i="5"/>
  <c r="T121" i="5" s="1"/>
  <c r="BE122" i="5"/>
  <c r="BF122" i="5"/>
  <c r="BH122" i="5"/>
  <c r="BI122" i="5"/>
  <c r="BK122" i="5"/>
  <c r="J123" i="5"/>
  <c r="BG123" i="5" s="1"/>
  <c r="P123" i="5"/>
  <c r="P121" i="5" s="1"/>
  <c r="R123" i="5"/>
  <c r="T123" i="5"/>
  <c r="BE123" i="5"/>
  <c r="BF123" i="5"/>
  <c r="BH123" i="5"/>
  <c r="BI123" i="5"/>
  <c r="BK123" i="5"/>
  <c r="BK121" i="5" s="1"/>
  <c r="J121" i="5" s="1"/>
  <c r="J61" i="5" s="1"/>
  <c r="F78" i="5"/>
  <c r="F52" i="5"/>
  <c r="BK82" i="3"/>
  <c r="J82" i="3" s="1"/>
  <c r="J58" i="3" s="1"/>
  <c r="T116" i="5"/>
  <c r="E45" i="2"/>
  <c r="BK89" i="2"/>
  <c r="J89" i="2" s="1"/>
  <c r="J58" i="2" s="1"/>
  <c r="T149" i="2"/>
  <c r="P116" i="5" l="1"/>
  <c r="R228" i="4"/>
  <c r="BK144" i="4"/>
  <c r="J144" i="4" s="1"/>
  <c r="J58" i="4" s="1"/>
  <c r="T144" i="4"/>
  <c r="F34" i="3"/>
  <c r="BD53" i="1" s="1"/>
  <c r="BK142" i="2"/>
  <c r="J142" i="2" s="1"/>
  <c r="J63" i="2" s="1"/>
  <c r="P82" i="5"/>
  <c r="P144" i="4"/>
  <c r="R144" i="4"/>
  <c r="E45" i="4"/>
  <c r="E73" i="4"/>
  <c r="T82" i="3"/>
  <c r="T142" i="2"/>
  <c r="BK116" i="5"/>
  <c r="J116" i="5" s="1"/>
  <c r="J60" i="5" s="1"/>
  <c r="P102" i="5"/>
  <c r="F32" i="5"/>
  <c r="BB55" i="1" s="1"/>
  <c r="E71" i="5"/>
  <c r="E45" i="5"/>
  <c r="R252" i="4"/>
  <c r="F34" i="4"/>
  <c r="BD54" i="1" s="1"/>
  <c r="T84" i="4"/>
  <c r="J51" i="4"/>
  <c r="J79" i="4"/>
  <c r="R162" i="2"/>
  <c r="P149" i="2"/>
  <c r="BK260" i="4"/>
  <c r="J260" i="4" s="1"/>
  <c r="J63" i="4" s="1"/>
  <c r="P260" i="4"/>
  <c r="F32" i="4"/>
  <c r="BB54" i="1" s="1"/>
  <c r="E45" i="3"/>
  <c r="E70" i="3"/>
  <c r="R84" i="4"/>
  <c r="R92" i="3"/>
  <c r="T162" i="2"/>
  <c r="P137" i="2"/>
  <c r="R137" i="2"/>
  <c r="J81" i="2"/>
  <c r="F33" i="5"/>
  <c r="BC55" i="1" s="1"/>
  <c r="T95" i="5"/>
  <c r="R257" i="4"/>
  <c r="T252" i="4"/>
  <c r="T158" i="2"/>
  <c r="P142" i="2"/>
  <c r="R142" i="2"/>
  <c r="BK137" i="2"/>
  <c r="J137" i="2" s="1"/>
  <c r="J62" i="2" s="1"/>
  <c r="P93" i="2"/>
  <c r="BK126" i="2"/>
  <c r="J126" i="2" s="1"/>
  <c r="J61" i="2" s="1"/>
  <c r="J30" i="4"/>
  <c r="AV54" i="1" s="1"/>
  <c r="AT54" i="1" s="1"/>
  <c r="BK84" i="4"/>
  <c r="J31" i="4"/>
  <c r="AW54" i="1" s="1"/>
  <c r="R96" i="3"/>
  <c r="F32" i="2"/>
  <c r="BB52" i="1" s="1"/>
  <c r="J31" i="2"/>
  <c r="AW52" i="1" s="1"/>
  <c r="F30" i="2"/>
  <c r="AZ52" i="1" s="1"/>
  <c r="F30" i="5"/>
  <c r="AZ55" i="1" s="1"/>
  <c r="P81" i="5"/>
  <c r="AU55" i="1" s="1"/>
  <c r="J49" i="4"/>
  <c r="J77" i="4"/>
  <c r="F34" i="2"/>
  <c r="BD52" i="1" s="1"/>
  <c r="R102" i="5"/>
  <c r="J51" i="5"/>
  <c r="J77" i="5"/>
  <c r="P228" i="4"/>
  <c r="J31" i="3"/>
  <c r="AW53" i="1" s="1"/>
  <c r="F31" i="3"/>
  <c r="BA53" i="1" s="1"/>
  <c r="P82" i="3"/>
  <c r="J51" i="3"/>
  <c r="J76" i="3"/>
  <c r="BK168" i="2"/>
  <c r="J168" i="2" s="1"/>
  <c r="J67" i="2" s="1"/>
  <c r="P168" i="2"/>
  <c r="J30" i="2"/>
  <c r="AV52" i="1" s="1"/>
  <c r="F33" i="2"/>
  <c r="BC52" i="1" s="1"/>
  <c r="T102" i="5"/>
  <c r="BK252" i="4"/>
  <c r="J252" i="4" s="1"/>
  <c r="J61" i="4" s="1"/>
  <c r="T228" i="4"/>
  <c r="P84" i="4"/>
  <c r="BK92" i="3"/>
  <c r="R82" i="3"/>
  <c r="R149" i="2"/>
  <c r="R116" i="2"/>
  <c r="BK102" i="5"/>
  <c r="J102" i="5" s="1"/>
  <c r="J59" i="5" s="1"/>
  <c r="BK95" i="5"/>
  <c r="R95" i="5"/>
  <c r="F34" i="5"/>
  <c r="BD55" i="1" s="1"/>
  <c r="J30" i="5"/>
  <c r="AV55" i="1" s="1"/>
  <c r="T257" i="4"/>
  <c r="R168" i="2"/>
  <c r="BK162" i="2"/>
  <c r="J162" i="2" s="1"/>
  <c r="J66" i="2" s="1"/>
  <c r="P126" i="2"/>
  <c r="T126" i="2"/>
  <c r="F31" i="2"/>
  <c r="BA52" i="1" s="1"/>
  <c r="P96" i="3"/>
  <c r="F32" i="3"/>
  <c r="BB53" i="1" s="1"/>
  <c r="P158" i="2"/>
  <c r="BK116" i="2"/>
  <c r="J116" i="2" s="1"/>
  <c r="J60" i="2" s="1"/>
  <c r="P116" i="2"/>
  <c r="T93" i="2"/>
  <c r="J31" i="5"/>
  <c r="AW55" i="1" s="1"/>
  <c r="F31" i="5"/>
  <c r="BA55" i="1" s="1"/>
  <c r="T82" i="5"/>
  <c r="P252" i="4"/>
  <c r="F30" i="4"/>
  <c r="AZ54" i="1" s="1"/>
  <c r="F33" i="4"/>
  <c r="BC54" i="1" s="1"/>
  <c r="T96" i="3"/>
  <c r="BK96" i="3"/>
  <c r="J96" i="3" s="1"/>
  <c r="J60" i="3" s="1"/>
  <c r="F33" i="3"/>
  <c r="BC53" i="1" s="1"/>
  <c r="F30" i="3"/>
  <c r="AZ53" i="1" s="1"/>
  <c r="J30" i="3"/>
  <c r="AV53" i="1" s="1"/>
  <c r="AT53" i="1" s="1"/>
  <c r="T137" i="2"/>
  <c r="T116" i="2"/>
  <c r="T88" i="2" l="1"/>
  <c r="T87" i="2" s="1"/>
  <c r="T81" i="3"/>
  <c r="T80" i="3" s="1"/>
  <c r="P88" i="2"/>
  <c r="P87" i="2" s="1"/>
  <c r="AU52" i="1" s="1"/>
  <c r="R88" i="2"/>
  <c r="R87" i="2" s="1"/>
  <c r="R83" i="4"/>
  <c r="R81" i="5"/>
  <c r="AT52" i="1"/>
  <c r="T81" i="5"/>
  <c r="P83" i="4"/>
  <c r="AU54" i="1" s="1"/>
  <c r="AU51" i="1" s="1"/>
  <c r="BB51" i="1"/>
  <c r="T83" i="4"/>
  <c r="R81" i="3"/>
  <c r="R80" i="3" s="1"/>
  <c r="BC51" i="1"/>
  <c r="AZ51" i="1"/>
  <c r="BA51" i="1"/>
  <c r="J95" i="5"/>
  <c r="J58" i="5" s="1"/>
  <c r="BK81" i="5"/>
  <c r="J81" i="5" s="1"/>
  <c r="P81" i="3"/>
  <c r="P80" i="3" s="1"/>
  <c r="AU53" i="1" s="1"/>
  <c r="W28" i="1"/>
  <c r="AX51" i="1"/>
  <c r="BK88" i="2"/>
  <c r="AT55" i="1"/>
  <c r="J92" i="3"/>
  <c r="J59" i="3" s="1"/>
  <c r="BK81" i="3"/>
  <c r="BD51" i="1"/>
  <c r="W30" i="1" s="1"/>
  <c r="BK83" i="4"/>
  <c r="J83" i="4" s="1"/>
  <c r="J84" i="4"/>
  <c r="J57" i="4" s="1"/>
  <c r="J27" i="4" l="1"/>
  <c r="J56" i="4"/>
  <c r="AW51" i="1"/>
  <c r="AK27" i="1" s="1"/>
  <c r="W27" i="1"/>
  <c r="J27" i="5"/>
  <c r="J56" i="5"/>
  <c r="AV51" i="1"/>
  <c r="W26" i="1"/>
  <c r="J88" i="2"/>
  <c r="J57" i="2" s="1"/>
  <c r="BK87" i="2"/>
  <c r="J87" i="2" s="1"/>
  <c r="BK80" i="3"/>
  <c r="J80" i="3" s="1"/>
  <c r="J81" i="3"/>
  <c r="J57" i="3" s="1"/>
  <c r="W29" i="1"/>
  <c r="AY51" i="1"/>
  <c r="J27" i="3" l="1"/>
  <c r="J56" i="3"/>
  <c r="AT51" i="1"/>
  <c r="AK26" i="1"/>
  <c r="J56" i="2"/>
  <c r="J27" i="2"/>
  <c r="AG55" i="1"/>
  <c r="AN55" i="1" s="1"/>
  <c r="J36" i="5"/>
  <c r="J36" i="4"/>
  <c r="AG54" i="1"/>
  <c r="AN54" i="1" s="1"/>
  <c r="J36" i="2" l="1"/>
  <c r="AG52" i="1"/>
  <c r="J36" i="3"/>
  <c r="AG53" i="1"/>
  <c r="AN53" i="1" s="1"/>
  <c r="AG51" i="1" l="1"/>
  <c r="AN52" i="1"/>
  <c r="AN51" i="1" l="1"/>
  <c r="AK23" i="1"/>
  <c r="AK32" i="1" s="1"/>
</calcChain>
</file>

<file path=xl/sharedStrings.xml><?xml version="1.0" encoding="utf-8"?>
<sst xmlns="http://schemas.openxmlformats.org/spreadsheetml/2006/main" count="4776" uniqueCount="960">
  <si>
    <t>Export VZ</t>
  </si>
  <si>
    <t>List obsahuje:</t>
  </si>
  <si>
    <t>3.0</t>
  </si>
  <si>
    <t>ZAMOK</t>
  </si>
  <si>
    <t>False</t>
  </si>
  <si>
    <t>{36ADD788-E766-47E1-B60B-8141DD564CF0}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</si>
  <si>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</si>
  <si>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</si>
  <si>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</si>
  <si>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</si>
  <si>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</si>
  <si>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</si>
  <si>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</si>
  <si>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</si>
  <si>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3700710000</t>
  </si>
  <si>
    <t>Měnit lze pouze buňky se žlutým podbarvením!
1) v Rekapitulaci stavby vyplňte údaje o Uchazeči (přenesou se do ostatních sestav i v jiných listech)
2) na vybraných listech vyplňte v sestavě Soupis prací ceny u položek
Podrobnosti k vyplnění naleznete na poslední záložce s Pokyny pro vyplnění</t>
  </si>
  <si>
    <t>Stavba:</t>
  </si>
  <si>
    <t>Chodská - oprava stoupaček</t>
  </si>
  <si>
    <t>0,1</t>
  </si>
  <si>
    <t>KSO:</t>
  </si>
  <si>
    <t>CC-CZ:</t>
  </si>
  <si>
    <t>1</t>
  </si>
  <si>
    <t>Místo:</t>
  </si>
  <si>
    <t>Brno - CHodská 17</t>
  </si>
  <si>
    <t>Datum:</t>
  </si>
  <si>
    <t>30.09.2016</t>
  </si>
  <si>
    <t>10</t>
  </si>
  <si>
    <t>100</t>
  </si>
  <si>
    <t>Zadavatel:</t>
  </si>
  <si>
    <t>IČ:</t>
  </si>
  <si>
    <t>60460580</t>
  </si>
  <si>
    <t>Armádní Servisní, p.o.</t>
  </si>
  <si>
    <t>DIČ:</t>
  </si>
  <si>
    <t>Uchazeč:</t>
  </si>
  <si>
    <t>Vyplň údaj</t>
  </si>
  <si>
    <t>Projektant:</t>
  </si>
  <si>
    <t xml:space="preserve"> 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</si>
  <si>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</si>
  <si>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</si>
  <si>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</si>
  <si>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</si>
  <si>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</si>
  <si>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</si>
  <si>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</si>
  <si>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</si>
  <si>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</si>
  <si>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</si>
  <si>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</si>
  <si>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</si>
  <si>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</si>
  <si>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</si>
  <si>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</si>
  <si>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</si>
  <si>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</si>
  <si>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</si>
  <si>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</si>
  <si>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</si>
  <si>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</si>
  <si>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</si>
  <si>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</si>
  <si>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</si>
  <si>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</si>
  <si>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</si>
  <si>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</si>
  <si>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</si>
  <si>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</si>
  <si>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</si>
  <si>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</si>
  <si>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</si>
  <si>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</si>
  <si>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</si>
  <si>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</si>
  <si>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</si>
  <si>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</si>
  <si>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</si>
  <si>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</si>
  <si>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</si>
  <si>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01</t>
  </si>
  <si>
    <t>Chodská 17 - elektroinstalace</t>
  </si>
  <si>
    <t>PRO</t>
  </si>
  <si>
    <t>{096D5B3C-87A5-410D-A3E8-97D162F241D0}</t>
  </si>
  <si>
    <t>2</t>
  </si>
  <si>
    <t>SO 02</t>
  </si>
  <si>
    <t>Chodská 17 - VZT</t>
  </si>
  <si>
    <t>STA</t>
  </si>
  <si>
    <t>{5DAF7E0D-A1E2-469A-A127-E38D022251D6}</t>
  </si>
  <si>
    <t>SO 03</t>
  </si>
  <si>
    <t>Chodská 17 - ZTI</t>
  </si>
  <si>
    <t>{FDAE427C-ABFE-48CC-A185-FB14261B3411}</t>
  </si>
  <si>
    <t>SO 04</t>
  </si>
  <si>
    <t>Chodská 17 - ÚT</t>
  </si>
  <si>
    <t>{1D4D99BB-79BE-4536-8250-850007268255}</t>
  </si>
  <si>
    <t>Zpět na list:</t>
  </si>
  <si>
    <t>KRYCÍ LIST SOUPISU</t>
  </si>
  <si>
    <t>Objekt:</t>
  </si>
  <si>
    <t>SO 01 - Chodská 17 - elektroinstalace</t>
  </si>
  <si>
    <t>Brno</t>
  </si>
  <si>
    <t>Armádní servisní, p.o.</t>
  </si>
  <si>
    <t>REKAPITULACE ČLENĚNÍ SOUPISU PRACÍ</t>
  </si>
  <si>
    <t>Kód dílu - Popis</t>
  </si>
  <si>
    <t>Cena celkem [CZK]</t>
  </si>
  <si>
    <t>Náklady soupisu celkem</t>
  </si>
  <si>
    <t>-1</t>
  </si>
  <si>
    <t>D1 - Elektroinstalace - silnoproud</t>
  </si>
  <si>
    <t xml:space="preserve">    D10 - Pospojování vnitřní</t>
  </si>
  <si>
    <t xml:space="preserve">    D11 - Ostatní</t>
  </si>
  <si>
    <t xml:space="preserve">    D2 - RA1-x - doplnění do stávajícího rozvaděče</t>
  </si>
  <si>
    <t xml:space="preserve">    D3 - RV - doplnění do stávajícího rozvaděče   VZT</t>
  </si>
  <si>
    <t xml:space="preserve">    D4 - RA1SS- doplnění do stávajícího rozvaděče</t>
  </si>
  <si>
    <t xml:space="preserve">    D5 - RSM- doplnění do stávajícího rozvaděče</t>
  </si>
  <si>
    <t xml:space="preserve">    D6 - Rbx -  nový rozvaděč</t>
  </si>
  <si>
    <t xml:space="preserve">    D7 - Umělé osvětlení</t>
  </si>
  <si>
    <t xml:space="preserve">    D8 - Instalační prvky</t>
  </si>
  <si>
    <t xml:space="preserve">    D9 - Kabely a kabelové trasy</t>
  </si>
  <si>
    <t>SOUPIS PRACÍ</t>
  </si>
  <si>
    <t>PČ</t>
  </si>
  <si>
    <t>Popis</t>
  </si>
  <si>
    <t>MJ</t>
  </si>
  <si>
    <t>Množství</t>
  </si>
  <si>
    <t>J.cena [CZK]</t>
  </si>
  <si>
    <t>Cena celkem
[CZK]</t>
  </si>
  <si>
    <t>Cenová soustava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</si>
  <si>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</si>
  <si>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</si>
  <si>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</si>
  <si>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</si>
  <si>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</si>
  <si>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</si>
  <si>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</si>
  <si>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D1</t>
  </si>
  <si>
    <t>Elektroinstalace - silnoproud</t>
  </si>
  <si>
    <t>ROZPOCET</t>
  </si>
  <si>
    <t>D10</t>
  </si>
  <si>
    <t>Pospojování vnitřní</t>
  </si>
  <si>
    <t>57</t>
  </si>
  <si>
    <t>K</t>
  </si>
  <si>
    <t>Pol1</t>
  </si>
  <si>
    <t>Vodič H07V-K 6 - z/ž</t>
  </si>
  <si>
    <t>m</t>
  </si>
  <si>
    <t>4</t>
  </si>
  <si>
    <t>58</t>
  </si>
  <si>
    <t>Pol2</t>
  </si>
  <si>
    <t>Vodič H07V-K 16  - z/ž</t>
  </si>
  <si>
    <t>59</t>
  </si>
  <si>
    <t>Pol3</t>
  </si>
  <si>
    <t>Svorka pospojení vč. nerezového pásku</t>
  </si>
  <si>
    <t>ks</t>
  </si>
  <si>
    <t>3</t>
  </si>
  <si>
    <t>D11</t>
  </si>
  <si>
    <t>Ostatní</t>
  </si>
  <si>
    <t>60</t>
  </si>
  <si>
    <t>Pol4</t>
  </si>
  <si>
    <t>El. zapojení rozvaděčů</t>
  </si>
  <si>
    <t>62</t>
  </si>
  <si>
    <t>Pol5</t>
  </si>
  <si>
    <t>El. zapojení ventilátoru</t>
  </si>
  <si>
    <t>kpl</t>
  </si>
  <si>
    <t>5</t>
  </si>
  <si>
    <t>63</t>
  </si>
  <si>
    <t>Pol6</t>
  </si>
  <si>
    <t>Drobný montážní materiál (stahovací pásky, sádra, ...)</t>
  </si>
  <si>
    <t>6</t>
  </si>
  <si>
    <t>64</t>
  </si>
  <si>
    <t>Pol7</t>
  </si>
  <si>
    <t>Hmoždinky</t>
  </si>
  <si>
    <t>7</t>
  </si>
  <si>
    <t>65</t>
  </si>
  <si>
    <t>Pol8</t>
  </si>
  <si>
    <t>Kotvící materiál</t>
  </si>
  <si>
    <t>8</t>
  </si>
  <si>
    <t>66</t>
  </si>
  <si>
    <t>Pol9</t>
  </si>
  <si>
    <t>Vytýčení tras</t>
  </si>
  <si>
    <t>9</t>
  </si>
  <si>
    <t>67</t>
  </si>
  <si>
    <t>Pol10</t>
  </si>
  <si>
    <t>Demontáž stávající elektroinstalace</t>
  </si>
  <si>
    <t>68</t>
  </si>
  <si>
    <t>Pol11</t>
  </si>
  <si>
    <t>Ekologická likvidace odpadů</t>
  </si>
  <si>
    <t>11</t>
  </si>
  <si>
    <t>69</t>
  </si>
  <si>
    <t>Pol12</t>
  </si>
  <si>
    <t>Drážkování do zdi</t>
  </si>
  <si>
    <t>12</t>
  </si>
  <si>
    <t>70</t>
  </si>
  <si>
    <t>Pol13</t>
  </si>
  <si>
    <t>Průraz stropy</t>
  </si>
  <si>
    <t>13</t>
  </si>
  <si>
    <t>71</t>
  </si>
  <si>
    <t>Pol14</t>
  </si>
  <si>
    <t>Koordinace mezi profesemi</t>
  </si>
  <si>
    <t>14</t>
  </si>
  <si>
    <t>72</t>
  </si>
  <si>
    <t>Pol15</t>
  </si>
  <si>
    <t>Výkony spojené s prácemi v budově</t>
  </si>
  <si>
    <t>73</t>
  </si>
  <si>
    <t>Pol16</t>
  </si>
  <si>
    <t>Zednické přípomoce</t>
  </si>
  <si>
    <t>h</t>
  </si>
  <si>
    <t>16</t>
  </si>
  <si>
    <t>74</t>
  </si>
  <si>
    <t>Pol17</t>
  </si>
  <si>
    <t>Vypracování provozních řádů zkušebního i trvalého provozu.</t>
  </si>
  <si>
    <t>17</t>
  </si>
  <si>
    <t>75</t>
  </si>
  <si>
    <t>Pol18</t>
  </si>
  <si>
    <t>Vypracování návodu na údržbu a plánu údržby.</t>
  </si>
  <si>
    <t>18</t>
  </si>
  <si>
    <t>76</t>
  </si>
  <si>
    <t>Pol19</t>
  </si>
  <si>
    <t>Vypracování servisního plánu.</t>
  </si>
  <si>
    <t>19</t>
  </si>
  <si>
    <t>77</t>
  </si>
  <si>
    <t>Pol20</t>
  </si>
  <si>
    <t>Komplexní vyzkoušení</t>
  </si>
  <si>
    <t>20</t>
  </si>
  <si>
    <t>78</t>
  </si>
  <si>
    <t>Pol21</t>
  </si>
  <si>
    <t>Zaškolení obsluhy</t>
  </si>
  <si>
    <t>79</t>
  </si>
  <si>
    <t>Pol22</t>
  </si>
  <si>
    <t>Dokumentace skutečného provedení</t>
  </si>
  <si>
    <t>22</t>
  </si>
  <si>
    <t>80</t>
  </si>
  <si>
    <t>Pol23</t>
  </si>
  <si>
    <t>Revize</t>
  </si>
  <si>
    <t>23</t>
  </si>
  <si>
    <t>81</t>
  </si>
  <si>
    <t>Pol24</t>
  </si>
  <si>
    <t>Pronájem skladovacích prostor</t>
  </si>
  <si>
    <t>24</t>
  </si>
  <si>
    <t>82</t>
  </si>
  <si>
    <t>Pol25</t>
  </si>
  <si>
    <t>Pronájem lešení, plošiny, navijáku</t>
  </si>
  <si>
    <t>25</t>
  </si>
  <si>
    <t>D2</t>
  </si>
  <si>
    <t>RA1-x - doplnění do stávajícího rozvaděče</t>
  </si>
  <si>
    <t>Pol26</t>
  </si>
  <si>
    <t>Jistič 25B/3</t>
  </si>
  <si>
    <t>26</t>
  </si>
  <si>
    <t>Pol27</t>
  </si>
  <si>
    <t>Jistič 16B/3</t>
  </si>
  <si>
    <t>27</t>
  </si>
  <si>
    <t>Pol28</t>
  </si>
  <si>
    <t>Jistič 10B/1</t>
  </si>
  <si>
    <t>28</t>
  </si>
  <si>
    <t>Pol29</t>
  </si>
  <si>
    <t>Jistič 16B/1</t>
  </si>
  <si>
    <t>29</t>
  </si>
  <si>
    <t>Pol30</t>
  </si>
  <si>
    <t>Proudový chránič 40A/4/0,03A</t>
  </si>
  <si>
    <t>30</t>
  </si>
  <si>
    <t>Pol31</t>
  </si>
  <si>
    <t>Svodič přepětí SPDT 1+2</t>
  </si>
  <si>
    <t>31</t>
  </si>
  <si>
    <t>Pol32</t>
  </si>
  <si>
    <t>Nulový můstek</t>
  </si>
  <si>
    <t>32</t>
  </si>
  <si>
    <t>Pol33</t>
  </si>
  <si>
    <t>Podružný materiál</t>
  </si>
  <si>
    <t>33</t>
  </si>
  <si>
    <t>Pol34</t>
  </si>
  <si>
    <t>Ostatní materiál</t>
  </si>
  <si>
    <t>34</t>
  </si>
  <si>
    <t>D3</t>
  </si>
  <si>
    <t>RV - doplnění do stávajícího rozvaděče   VZT</t>
  </si>
  <si>
    <t>Pol35</t>
  </si>
  <si>
    <t>Jistič 25C/3</t>
  </si>
  <si>
    <t>35</t>
  </si>
  <si>
    <t>Pol36</t>
  </si>
  <si>
    <t>Jistič 6B/1</t>
  </si>
  <si>
    <t>36</t>
  </si>
  <si>
    <t>37</t>
  </si>
  <si>
    <t>Pol37</t>
  </si>
  <si>
    <t>Stykač 2pól, 25A/ 2 NO, 230V</t>
  </si>
  <si>
    <t>38</t>
  </si>
  <si>
    <t>Pol38</t>
  </si>
  <si>
    <t>Stykač 4pól,25A/ 4 NO, 230V</t>
  </si>
  <si>
    <t>39</t>
  </si>
  <si>
    <t>Pol39</t>
  </si>
  <si>
    <t>Motorový spouštěč 0,63-1A</t>
  </si>
  <si>
    <t>40</t>
  </si>
  <si>
    <t>Pol40</t>
  </si>
  <si>
    <t>Časové relé zpožděné vypnutí 8A, 230V</t>
  </si>
  <si>
    <t>41</t>
  </si>
  <si>
    <t>Pol41</t>
  </si>
  <si>
    <t>Svorky</t>
  </si>
  <si>
    <t>42</t>
  </si>
  <si>
    <t>43</t>
  </si>
  <si>
    <t>44</t>
  </si>
  <si>
    <t>D4</t>
  </si>
  <si>
    <t>RA1SS- doplnění do stávajícího rozvaděče</t>
  </si>
  <si>
    <t>Pol42</t>
  </si>
  <si>
    <t>Jistič 6C/1</t>
  </si>
  <si>
    <t>45</t>
  </si>
  <si>
    <t>46</t>
  </si>
  <si>
    <t>47</t>
  </si>
  <si>
    <t>48</t>
  </si>
  <si>
    <t>D5</t>
  </si>
  <si>
    <t>RSM- doplnění do stávajícího rozvaděče</t>
  </si>
  <si>
    <t>49</t>
  </si>
  <si>
    <t>50</t>
  </si>
  <si>
    <t>Pol43</t>
  </si>
  <si>
    <t>Proudový chránič 40A/2/0,03A</t>
  </si>
  <si>
    <t>51</t>
  </si>
  <si>
    <t>52</t>
  </si>
  <si>
    <t>53</t>
  </si>
  <si>
    <t>54</t>
  </si>
  <si>
    <t>D6</t>
  </si>
  <si>
    <t>Rbx -  nový rozvaděč</t>
  </si>
  <si>
    <t>Pol44</t>
  </si>
  <si>
    <t>Zapuštěný rozvaděč , IP40/20, 410x260x106, Ik=10kA</t>
  </si>
  <si>
    <t>55</t>
  </si>
  <si>
    <t>Pol45</t>
  </si>
  <si>
    <t>Vypínač 32A/3</t>
  </si>
  <si>
    <t>56</t>
  </si>
  <si>
    <t>Pol46</t>
  </si>
  <si>
    <t>Proudový chránič 25A/4/0,03A</t>
  </si>
  <si>
    <t>61</t>
  </si>
  <si>
    <t>D7</t>
  </si>
  <si>
    <t>Umělé osvětlení</t>
  </si>
  <si>
    <t>Pol47</t>
  </si>
  <si>
    <t>B1 - nástěnné koupelnové svítidlo 2x25W, IP44, včetně zdrojů</t>
  </si>
  <si>
    <t>Pol48</t>
  </si>
  <si>
    <t>C1 - stropní svítidlo 2x18W, IP40, včetně zdrojů</t>
  </si>
  <si>
    <t>Pol49</t>
  </si>
  <si>
    <t>C2 - stropní svítidlo 1x26W, IP65, včetně zdrojů</t>
  </si>
  <si>
    <t>D8</t>
  </si>
  <si>
    <t>Instalační prvky</t>
  </si>
  <si>
    <t>Pol50</t>
  </si>
  <si>
    <t>Spínač bílý komplet, řazení 1, IP20</t>
  </si>
  <si>
    <t>Pol51</t>
  </si>
  <si>
    <t>Spínač bílý komplet, řazení 6, IP20</t>
  </si>
  <si>
    <t>Pol52</t>
  </si>
  <si>
    <t>Zásuvka jednoduchá bílá komplet 16A/230V , IP20</t>
  </si>
  <si>
    <t>Pol53</t>
  </si>
  <si>
    <t>Čidlo IR detektor pohybu</t>
  </si>
  <si>
    <t>Pol54</t>
  </si>
  <si>
    <t>Elektroistalační krabice pod omítku</t>
  </si>
  <si>
    <t>D9</t>
  </si>
  <si>
    <t>Kabely a kabelové trasy</t>
  </si>
  <si>
    <t>Pol55</t>
  </si>
  <si>
    <t>CYKY-J 3x1,5</t>
  </si>
  <si>
    <t>Pol56</t>
  </si>
  <si>
    <t>CYKY-J 3x2,5</t>
  </si>
  <si>
    <t>Pol57</t>
  </si>
  <si>
    <t>CYKY-O 3x1,5</t>
  </si>
  <si>
    <t>Pol58</t>
  </si>
  <si>
    <t>CYKY-J 5x4</t>
  </si>
  <si>
    <t>Pol59</t>
  </si>
  <si>
    <t>CYKY-J 5x1,5</t>
  </si>
  <si>
    <t>Pol60</t>
  </si>
  <si>
    <t>Trubka (ohebná)</t>
  </si>
  <si>
    <t>Pol61</t>
  </si>
  <si>
    <t>Lišta instalační 60x40mm</t>
  </si>
  <si>
    <t>Pol62</t>
  </si>
  <si>
    <t>Lišta instalační 100x40mm</t>
  </si>
  <si>
    <t>SO 02 - Chodská 17 - VZT</t>
  </si>
  <si>
    <t>D1 - Titul D.1.4.2 - Vzduchotechnika</t>
  </si>
  <si>
    <t xml:space="preserve">    D2 - Zařízení č. 1: Větrání sociálního zázemí obytných buněk (S1-S6)</t>
  </si>
  <si>
    <t xml:space="preserve">    D3 - Demontáže</t>
  </si>
  <si>
    <t xml:space="preserve">    D8 - Zařízení č. 5: Ostatní započitatelné náklady</t>
  </si>
  <si>
    <t>Titul D.1.4.2 - Vzduchotechnika</t>
  </si>
  <si>
    <t>Zařízení č. 1: Větrání sociálního zázemí obytných buněk (S1-S6)</t>
  </si>
  <si>
    <t>Pol63</t>
  </si>
  <si>
    <t>Střešní ventilátor Elektrodesign CRVT/4-315 vč. tlumiče hluku JAA, adaptéru JPA, pružné spojky JAE a zpětné klapky JCA; Qvo. = 1 330m3/h; pext. = 180Pa; P = 0,165kW; U = 400V; I = 0,9A; hmotnost ventilátoru: 19,0kg.</t>
  </si>
  <si>
    <t>Pol64</t>
  </si>
  <si>
    <t>Talířový ventil pro odvod vzduchu kovový Elektrodesign KK 125 vč. montážního kroužku</t>
  </si>
  <si>
    <t>Pol65</t>
  </si>
  <si>
    <t>Čtyřhranné potrubí z pozinkovaného plechu Sk. I; do obvodu 1000mm vč. 30% tvarovek</t>
  </si>
  <si>
    <t>bm</t>
  </si>
  <si>
    <t>Pol66</t>
  </si>
  <si>
    <t>Kruhové potrubí spiro Lindab Safe, pozink. plech; o 250mm vč. 20% tvarovek</t>
  </si>
  <si>
    <t>Pol67</t>
  </si>
  <si>
    <t>Kruhové potrubí spiro Lindab Safe, pozink. plech; o 225mm vč. 30% tvarovek</t>
  </si>
  <si>
    <t>Pol68</t>
  </si>
  <si>
    <t>Kruhové potrubí spiro Lindab Safe, pozink. plech; o 200mm vč. 20% tvarovek</t>
  </si>
  <si>
    <t>Pol69</t>
  </si>
  <si>
    <t>Kruhové potrubí spiro Lindab Safe, pozink. plech; o 160mm vč. 20% tvarovek</t>
  </si>
  <si>
    <t>Pol70</t>
  </si>
  <si>
    <t>Kruhové potrubí spiro Lindab Safe, pozink. plech; o 125mm vč. 30% tvarovek</t>
  </si>
  <si>
    <t>Pol71</t>
  </si>
  <si>
    <t>Ohebná hadice Elektrodesign Aluflex MO; o 127mm</t>
  </si>
  <si>
    <t>Demontáže</t>
  </si>
  <si>
    <t>Pol72</t>
  </si>
  <si>
    <t>Demontáž stávajícího nástřešního ventilátoru DVJ 280-9 vč. příslušenství</t>
  </si>
  <si>
    <t>Pol73</t>
  </si>
  <si>
    <t>Demontáž stěnových regulovatelných mřížek</t>
  </si>
  <si>
    <t>Pol74</t>
  </si>
  <si>
    <t>Demontáž čtyřhranného potrubí z pozinkovaného plechu Sk. I, do obvodu 1000mm vč. 30% tvarovek</t>
  </si>
  <si>
    <t>Zařízení č. 5: Ostatní započitatelné náklady</t>
  </si>
  <si>
    <t>Pol75</t>
  </si>
  <si>
    <t>Kompletní montáž veškerého zařízení</t>
  </si>
  <si>
    <t>Pol76</t>
  </si>
  <si>
    <t>Spojovací, těsnící a závěsný materiál</t>
  </si>
  <si>
    <t>Pol77</t>
  </si>
  <si>
    <t>Lešení</t>
  </si>
  <si>
    <t>Pol78</t>
  </si>
  <si>
    <t>Doprava zařízení</t>
  </si>
  <si>
    <t>Pol79</t>
  </si>
  <si>
    <t>Zednické výpomoci</t>
  </si>
  <si>
    <t>Pol80</t>
  </si>
  <si>
    <t>Nepředvídatelné náklady</t>
  </si>
  <si>
    <t>Pol81</t>
  </si>
  <si>
    <t>Komplexní vyzkoušení a zaregulování zařízení, vystavení protokolů</t>
  </si>
  <si>
    <t>Pol82</t>
  </si>
  <si>
    <t>Předání do provozu a zaškolení obsluhy</t>
  </si>
  <si>
    <t>Pol83</t>
  </si>
  <si>
    <t>PD skutečného provedení + dodavatelská dokumentace</t>
  </si>
  <si>
    <t>SO 03 - Chodská 17 - ZTI</t>
  </si>
  <si>
    <t>721 - Zdravotechnika - vnitřní kanalizace</t>
  </si>
  <si>
    <t>722 - Zdravotechnika - vnitřní vodovod</t>
  </si>
  <si>
    <t>725 - Zdravotechnika - zařizovací předměty</t>
  </si>
  <si>
    <t>727 - Zdravotechnika - požární ochrana</t>
  </si>
  <si>
    <t>767 - Konstrukce zámečnické</t>
  </si>
  <si>
    <t>783 - Dokončovací práce - nátěry</t>
  </si>
  <si>
    <t>46-M - Zemní práce při extr.mont.pracích</t>
  </si>
  <si>
    <t>721</t>
  </si>
  <si>
    <t>Zdravotechnika - vnitřní kanalizace</t>
  </si>
  <si>
    <t>721140802</t>
  </si>
  <si>
    <t>Demontáž potrubí litinové do DN 100</t>
  </si>
  <si>
    <t>VV</t>
  </si>
  <si>
    <t>"40"28</t>
  </si>
  <si>
    <t>"50"103,6</t>
  </si>
  <si>
    <t>"75"4,2</t>
  </si>
  <si>
    <t>"100"7</t>
  </si>
  <si>
    <t>"Součet"</t>
  </si>
  <si>
    <t>Součet</t>
  </si>
  <si>
    <t>721140806</t>
  </si>
  <si>
    <t>Demontáž potrubí litinové do DN 200</t>
  </si>
  <si>
    <t>"125"104</t>
  </si>
  <si>
    <t>721210822</t>
  </si>
  <si>
    <t>Demontáž střešní vpusti DN100</t>
  </si>
  <si>
    <t>kus</t>
  </si>
  <si>
    <t>721140915</t>
  </si>
  <si>
    <t>Potrubí litinové propojení potrubí DN 100</t>
  </si>
  <si>
    <t>721140916</t>
  </si>
  <si>
    <t>Potrubí litinové propojení potrubí DN 125</t>
  </si>
  <si>
    <t>721140926</t>
  </si>
  <si>
    <t>Potrubí litinové odpadní krácení trub DN 125</t>
  </si>
  <si>
    <t>721174024</t>
  </si>
  <si>
    <t>Potrubí kanalizační z PP odpadní systém HT DN 70</t>
  </si>
  <si>
    <t>721174025</t>
  </si>
  <si>
    <t>Potrubí kanalizační z PP odpadní systém HT DN 100</t>
  </si>
  <si>
    <t>721174026</t>
  </si>
  <si>
    <t>Potrubí kanalizační z PP odpadní systém HT DN 125</t>
  </si>
  <si>
    <t>721174042</t>
  </si>
  <si>
    <t>Potrubí kanalizační z PP připojovací systém HT DN 40</t>
  </si>
  <si>
    <t>721174043</t>
  </si>
  <si>
    <t>Potrubí kanalizační z PP připojovací systém HT DN 50</t>
  </si>
  <si>
    <t>721174044</t>
  </si>
  <si>
    <t>Potrubí kanalizační z PP připojovací systém HT DN 70</t>
  </si>
  <si>
    <t>721174045</t>
  </si>
  <si>
    <t>Potrubí kanalizační z PP připojovací systém HT DN 100</t>
  </si>
  <si>
    <t>721174063</t>
  </si>
  <si>
    <t>Potrubí kanalizační z PP větrací systém HT DN 110</t>
  </si>
  <si>
    <t>721174099</t>
  </si>
  <si>
    <t>Montáž tvarovek</t>
  </si>
  <si>
    <t>28615442</t>
  </si>
  <si>
    <t>Čisticí kus HT D75 PP</t>
  </si>
  <si>
    <t>28615444</t>
  </si>
  <si>
    <t>Čisticí kus HT D125 PP</t>
  </si>
  <si>
    <t>28615282</t>
  </si>
  <si>
    <t>Koleno HT D40 45st PP</t>
  </si>
  <si>
    <t>28615287</t>
  </si>
  <si>
    <t>Koleno HT D50 45st PP</t>
  </si>
  <si>
    <t>28615297</t>
  </si>
  <si>
    <t>Koleno HT D100 45st PP</t>
  </si>
  <si>
    <t>28615302</t>
  </si>
  <si>
    <t>Koleno HT D125 45st PP</t>
  </si>
  <si>
    <t>28615401</t>
  </si>
  <si>
    <t>Redukce HT DN 50/40 PP</t>
  </si>
  <si>
    <t>28615402</t>
  </si>
  <si>
    <t>Redukce HT DN 70/50 PP</t>
  </si>
  <si>
    <t>28615405</t>
  </si>
  <si>
    <t>Redukce HT DN 125/100 PP</t>
  </si>
  <si>
    <t>28615360</t>
  </si>
  <si>
    <t>Odbočka HT DN 110/50 45st PP</t>
  </si>
  <si>
    <t>28615367</t>
  </si>
  <si>
    <t>Odbočka HT DN 110/75 89st PP</t>
  </si>
  <si>
    <t>28615372</t>
  </si>
  <si>
    <t>Odbočka HT DN 110/110 89st PP</t>
  </si>
  <si>
    <t>721194104</t>
  </si>
  <si>
    <t>Vyvedení a upevnění odpadních výpustek DN 40</t>
  </si>
  <si>
    <t>"umyvadlo"28</t>
  </si>
  <si>
    <t>721194105</t>
  </si>
  <si>
    <t>Vyvedení a upevnění odpadních výpustek DN 50</t>
  </si>
  <si>
    <t>"podlahová vpusť"14</t>
  </si>
  <si>
    <t>"Součet</t>
  </si>
  <si>
    <t>721194109</t>
  </si>
  <si>
    <t>Vyvedení a upevnění odpadních výpustek DN 100</t>
  </si>
  <si>
    <t>"WC kombi"14</t>
  </si>
  <si>
    <t>721211403R</t>
  </si>
  <si>
    <t>Dodávka - vpusť podlahová s vodorovným odtokem DN 50/75 s kulovým kloubem (HL80.1C)</t>
  </si>
  <si>
    <t>"HL80.1C"14</t>
  </si>
  <si>
    <t>721211911</t>
  </si>
  <si>
    <t>Montáž vpustí podlahových DN 40/50</t>
  </si>
  <si>
    <t>721234101RT1</t>
  </si>
  <si>
    <t>Vtok střešní PP HL62H pro plochou střechu, živičný pás, záchytný koš</t>
  </si>
  <si>
    <t>721290111</t>
  </si>
  <si>
    <t>Zkouška těsnosti potrubí kanalizace vodou do DN 125</t>
  </si>
  <si>
    <t>721300922</t>
  </si>
  <si>
    <t>Pročištění ležaté kanalizace do DN300</t>
  </si>
  <si>
    <t>721300923</t>
  </si>
  <si>
    <t>Pročištění svislé kanalizace do DN300</t>
  </si>
  <si>
    <t>900-R02</t>
  </si>
  <si>
    <t>HZS-stavební přípomoc</t>
  </si>
  <si>
    <t>721290824</t>
  </si>
  <si>
    <t>Přemístění vnitrostaveništní demontovaných hmot vnitřní kanalizace v objektech výšky do 36 m</t>
  </si>
  <si>
    <t>t</t>
  </si>
  <si>
    <t>998721104</t>
  </si>
  <si>
    <t>Přesun hmot tonážní pro vnitřní kanalizace v objektech v do 36 m</t>
  </si>
  <si>
    <t>998721192</t>
  </si>
  <si>
    <t>Příplatek k přesunu hmot tonážní 721 za zvětšený přesun do 100 m</t>
  </si>
  <si>
    <t>722</t>
  </si>
  <si>
    <t>Zdravotechnika - vnitřní vodovod</t>
  </si>
  <si>
    <t>722130801</t>
  </si>
  <si>
    <t>Demontáž potrubí ocelové pozinkované závitové do DN 25</t>
  </si>
  <si>
    <t>"D 20"175,80</t>
  </si>
  <si>
    <t>"D 25"4</t>
  </si>
  <si>
    <t>722130802</t>
  </si>
  <si>
    <t>Demontáž potrubí ocelové pozinkované závitové do DN 40</t>
  </si>
  <si>
    <t>"D 32"18</t>
  </si>
  <si>
    <t>"D 40"36</t>
  </si>
  <si>
    <t>722130803</t>
  </si>
  <si>
    <t>Demontáž potrubí ocelové pozinkované závitové do DN 50</t>
  </si>
  <si>
    <t>"D 50"102,4</t>
  </si>
  <si>
    <t>722130821</t>
  </si>
  <si>
    <t>Demontáž šroubení</t>
  </si>
  <si>
    <t>722130831</t>
  </si>
  <si>
    <t>Demontáž nástěnky</t>
  </si>
  <si>
    <t>722174022</t>
  </si>
  <si>
    <t>Potrubí vodovodní plastové PPR svar polyfuze PN 20 D 20 x 3,4 mm</t>
  </si>
  <si>
    <t>722174023</t>
  </si>
  <si>
    <t>Potrubí vodovodní plastové PPR svar polyfuze PN 20 D 25 x 4,2 mm</t>
  </si>
  <si>
    <t>722174024</t>
  </si>
  <si>
    <t>Potrubí vodovodní plastové PPR svar polyfuze PN 20 D 32 x5,4 mm</t>
  </si>
  <si>
    <t>722174025</t>
  </si>
  <si>
    <t>Potrubí vodovodní plastové PPR svar polyfuze PN 20 D 40 x 6,7 mm</t>
  </si>
  <si>
    <t>722174026</t>
  </si>
  <si>
    <t>Potrubí vodovodní plastové PPR svar polyfuze PN 20 D 50 x 8,4 mm</t>
  </si>
  <si>
    <t>722174072R</t>
  </si>
  <si>
    <t>D+M Potrubí vodovodní plastové U-kompenzátor PPR svar polyfuze PN 20 D 20 x 3,4 mm</t>
  </si>
  <si>
    <t>722174074R</t>
  </si>
  <si>
    <t>D+M Potrubí vodovodní plastové U-kompenzátor PPR svar polyfuze PN 20 D 32 x 5,4 mm</t>
  </si>
  <si>
    <t>722174075R</t>
  </si>
  <si>
    <t>D+M Potrubí vodovodní plastové U-kompenzátor PPR svar polyfuze PN 20 D 40 x 6,7 mm</t>
  </si>
  <si>
    <t>722174075R1</t>
  </si>
  <si>
    <t>D+M Potrubí vodovodní plastové U-kompenzátor PPR svar polyfuze PN 20 D 50 x 8,4 mm</t>
  </si>
  <si>
    <t>92</t>
  </si>
  <si>
    <t>722181221</t>
  </si>
  <si>
    <t>Ochrana vodovodního potrubí přilepenými tepelně izolačními trubicemi z PE tl do 10 mm DN do 22 mm</t>
  </si>
  <si>
    <t>"vnitřní průměr d20"161</t>
  </si>
  <si>
    <t>93</t>
  </si>
  <si>
    <t>722181222</t>
  </si>
  <si>
    <t>Ochrana vodovodního potrubí přilepenými tepelně izolačními trubicemi z PE tl do 10 mm DN do 42 mm</t>
  </si>
  <si>
    <t>"vnitřní průměr d25"4</t>
  </si>
  <si>
    <t>"vnitřní průměr d32"17</t>
  </si>
  <si>
    <t>"vnitřní průměr d40"33</t>
  </si>
  <si>
    <t>94</t>
  </si>
  <si>
    <t>722181223</t>
  </si>
  <si>
    <t>Ochrana vodovodního potrubí přilepenými tepelně izolačními trubicemi z PE tl do 10 mm DN do 62 mm</t>
  </si>
  <si>
    <t>"vnitřní průměr d50"89</t>
  </si>
  <si>
    <t>99</t>
  </si>
  <si>
    <t>722181251R</t>
  </si>
  <si>
    <t>D+M Ochrana vodovodního potrubí přilepenými tepelně izolačními trubicemi z PE tl do 30 mm DN do 22 mm</t>
  </si>
  <si>
    <t>98</t>
  </si>
  <si>
    <t>722181252R</t>
  </si>
  <si>
    <t>D+M Ochrana vodovodního potrubí přilepenými tepelně izolačními trubicemi z PE tl do 30 mm DN do 42 mm</t>
  </si>
  <si>
    <t>97</t>
  </si>
  <si>
    <t>722181253R</t>
  </si>
  <si>
    <t>D+M Ochrana vodovodního potrubí přilepenými tepelně izolačními trubicemi z PE tl do 30 mm DN do 62 mm</t>
  </si>
  <si>
    <t>101</t>
  </si>
  <si>
    <t>722190401</t>
  </si>
  <si>
    <t>Vyvedení a upevnění výpustku do DN 25</t>
  </si>
  <si>
    <t>"WC klozet kombi"14</t>
  </si>
  <si>
    <t>"umyvadlo 2x90"28</t>
  </si>
  <si>
    <t>"sprcha 2x42"14</t>
  </si>
  <si>
    <t>722232065</t>
  </si>
  <si>
    <t>Kohout kulový přímý G 1 1/2 PN 42 do 185°C vnitřní závit s vypouštěním</t>
  </si>
  <si>
    <t>722232221</t>
  </si>
  <si>
    <t>Kohout kulový rohový G 1/2 PN 42 do 185°C plnoprůtokový s 2x vnějším závitem</t>
  </si>
  <si>
    <t>"wc"14</t>
  </si>
  <si>
    <t>"umyvadlo"56</t>
  </si>
  <si>
    <t>86</t>
  </si>
  <si>
    <t>286195060</t>
  </si>
  <si>
    <t>korýtko nosné , d 40</t>
  </si>
  <si>
    <t>"pro potrubí d20"10</t>
  </si>
  <si>
    <t>"pro potrubí d25"2</t>
  </si>
  <si>
    <t>"pro potrubí d32"2</t>
  </si>
  <si>
    <t>"pro potrubí d40" 4</t>
  </si>
  <si>
    <t>87</t>
  </si>
  <si>
    <t>286195070</t>
  </si>
  <si>
    <t>korýtko nosné , d 50</t>
  </si>
  <si>
    <t>"pro potrubí d50"10</t>
  </si>
  <si>
    <t>102</t>
  </si>
  <si>
    <t>722290226</t>
  </si>
  <si>
    <t>Zkouška těsnosti vodovodního potrubí závitového do DN 50</t>
  </si>
  <si>
    <t>"20"161</t>
  </si>
  <si>
    <t>"25"4</t>
  </si>
  <si>
    <t>"32"17</t>
  </si>
  <si>
    <t>"40"33</t>
  </si>
  <si>
    <t>"50"89</t>
  </si>
  <si>
    <t>104</t>
  </si>
  <si>
    <t>722290234</t>
  </si>
  <si>
    <t>Proplach a dezinfekce vodovodního potrubí do DN 80</t>
  </si>
  <si>
    <t>106</t>
  </si>
  <si>
    <t>722290824</t>
  </si>
  <si>
    <t>Přemístění vnitrostaveništní demontovaných hmot pro vnitřní vodovod v objektech výšky do 36 m</t>
  </si>
  <si>
    <t>107</t>
  </si>
  <si>
    <t>998722104</t>
  </si>
  <si>
    <t>Přesun hmot tonážní tonážní pro vnitřní vodovod v objektech v do 36 m</t>
  </si>
  <si>
    <t>108</t>
  </si>
  <si>
    <t>998722192</t>
  </si>
  <si>
    <t>Příplatek k přesunu hmot tonážní 722 za zvětšený přesun do 100 m</t>
  </si>
  <si>
    <t>725</t>
  </si>
  <si>
    <t>Zdravotechnika - zařizovací předměty</t>
  </si>
  <si>
    <t>110</t>
  </si>
  <si>
    <t>725110811</t>
  </si>
  <si>
    <t>Demontáž klozetů splachovací s nádrží</t>
  </si>
  <si>
    <t>soubor</t>
  </si>
  <si>
    <t>127</t>
  </si>
  <si>
    <t>725112171</t>
  </si>
  <si>
    <t>Kombi klozet s hlubokým splachováním odpad vodorovný</t>
  </si>
  <si>
    <t>112</t>
  </si>
  <si>
    <t>725210821</t>
  </si>
  <si>
    <t>Demontáž umyvadel bez výtokových armatur</t>
  </si>
  <si>
    <t>119</t>
  </si>
  <si>
    <t>725211602</t>
  </si>
  <si>
    <t>Umyvadlo keramické připevněné na stěnu šrouby bílé bez krytu na sifon 550 mm</t>
  </si>
  <si>
    <t>113</t>
  </si>
  <si>
    <t>725240811</t>
  </si>
  <si>
    <t>Demontáž kabin sprchových bez výtokových armatur</t>
  </si>
  <si>
    <t>121</t>
  </si>
  <si>
    <t>725291411</t>
  </si>
  <si>
    <t>Doplňky zařízení koupelen a záchodů keramické držák na toaletní papír</t>
  </si>
  <si>
    <t>122</t>
  </si>
  <si>
    <t>725291511</t>
  </si>
  <si>
    <t>Doplňky zařízení koupelen a záchodů plastové dávkovač tekutého mýdla na 350 ml</t>
  </si>
  <si>
    <t>117</t>
  </si>
  <si>
    <t>725810811</t>
  </si>
  <si>
    <t>Demontáž ventilů výtokových nástěnných</t>
  </si>
  <si>
    <t>118</t>
  </si>
  <si>
    <t>725820801</t>
  </si>
  <si>
    <t>Demontáž baterie nástěnné do G 3 / 4</t>
  </si>
  <si>
    <t>"sprcha"14</t>
  </si>
  <si>
    <t>131</t>
  </si>
  <si>
    <t>725822611</t>
  </si>
  <si>
    <t>Baterie umyvadlové stojánkové pákové bez výpusti</t>
  </si>
  <si>
    <t>132</t>
  </si>
  <si>
    <t>725841311</t>
  </si>
  <si>
    <t>Baterie sprchové nástěnné pákové s roztečí 150 mm</t>
  </si>
  <si>
    <t>134</t>
  </si>
  <si>
    <t>998725104</t>
  </si>
  <si>
    <t>Přesun hmot tonážní pro zařizovací předměty v objektech v do 36 m</t>
  </si>
  <si>
    <t>83</t>
  </si>
  <si>
    <t>135</t>
  </si>
  <si>
    <t>998725192</t>
  </si>
  <si>
    <t>Příplatek k přesunu hmot tonážní 725 za zvětšený přesun do 100 m</t>
  </si>
  <si>
    <t>84</t>
  </si>
  <si>
    <t>727</t>
  </si>
  <si>
    <t>Zdravotechnika - požární ochrana</t>
  </si>
  <si>
    <t>136</t>
  </si>
  <si>
    <t>727111427R</t>
  </si>
  <si>
    <t>D+M Protipožárních ucpávek pro kanalizační potrubí do obvodu potrubí 400 mm</t>
  </si>
  <si>
    <t>komplet</t>
  </si>
  <si>
    <t>85</t>
  </si>
  <si>
    <t>137</t>
  </si>
  <si>
    <t>727111427R1</t>
  </si>
  <si>
    <t>D+M Protipožárních ucpávek pro vodovodní potrubí do obvodu potrubí 300 mm</t>
  </si>
  <si>
    <t>767</t>
  </si>
  <si>
    <t>Konstrukce zámečnické</t>
  </si>
  <si>
    <t>138</t>
  </si>
  <si>
    <t>767995111</t>
  </si>
  <si>
    <t>Montáž atypických zámečnických konstrukcí hmotnosti do 5 kg</t>
  </si>
  <si>
    <t>kg</t>
  </si>
  <si>
    <t>140</t>
  </si>
  <si>
    <t>998767104</t>
  </si>
  <si>
    <t>Přesun hmot tonážní pro zámečnické konstrukce v objektech v do 36 m</t>
  </si>
  <si>
    <t>88</t>
  </si>
  <si>
    <t>141</t>
  </si>
  <si>
    <t>998767192</t>
  </si>
  <si>
    <t>Příplatek k přesunu hmot tonážní 767 za zvětšený přesun do 100 m</t>
  </si>
  <si>
    <t>89</t>
  </si>
  <si>
    <t>139</t>
  </si>
  <si>
    <t>R767001</t>
  </si>
  <si>
    <t>Doplňkové konstrukce z ocelových profilových prvků spojovaných pomocí spojovacího materiálu</t>
  </si>
  <si>
    <t>90</t>
  </si>
  <si>
    <t>783</t>
  </si>
  <si>
    <t>Dokončovací práce - nátěry</t>
  </si>
  <si>
    <t>142</t>
  </si>
  <si>
    <t>783121151</t>
  </si>
  <si>
    <t>Nátěry syntetické OK lehkých "C" barva dražší lesklý povrch 1x antikorozní, 1x základní, 1x email</t>
  </si>
  <si>
    <t>m2</t>
  </si>
  <si>
    <t>91</t>
  </si>
  <si>
    <t>143</t>
  </si>
  <si>
    <t>783904811</t>
  </si>
  <si>
    <t>Odrezivění kovových konstrukcí</t>
  </si>
  <si>
    <t>46-M</t>
  </si>
  <si>
    <t>Zemní práce při extr.mont.pracích</t>
  </si>
  <si>
    <t>144</t>
  </si>
  <si>
    <t>460680322</t>
  </si>
  <si>
    <t>Vybourání otvorů stropech a klenbách želbet plochy do 0,09 m2, tloušťky do 20 cm</t>
  </si>
  <si>
    <t>145</t>
  </si>
  <si>
    <t>460680332</t>
  </si>
  <si>
    <t>Vybourání otvorů stropech a klenbách želbet plochy do 0,25 m2, tloušťky do 20 cm</t>
  </si>
  <si>
    <t>SO 04 - Chodská 17 - ÚT</t>
  </si>
  <si>
    <t>733 - Rozvod potrubí</t>
  </si>
  <si>
    <t>734 - Armatury</t>
  </si>
  <si>
    <t>735 - Otopná tělesa</t>
  </si>
  <si>
    <t>733</t>
  </si>
  <si>
    <t>Rozvod potrubí</t>
  </si>
  <si>
    <t>733110808</t>
  </si>
  <si>
    <t>Demontáž potrubí ocelového závitového do DN 32-50</t>
  </si>
  <si>
    <t>733190801</t>
  </si>
  <si>
    <t>Odřezání potrubních objímek dvojitých do DN 50</t>
  </si>
  <si>
    <t>733191816</t>
  </si>
  <si>
    <t>Odřezání třmenových držáků potrubí do D 44,5</t>
  </si>
  <si>
    <t>733890803</t>
  </si>
  <si>
    <t>Přemístění vybouraných hmot - potrubí, H 6 - 24 m</t>
  </si>
  <si>
    <t>900</t>
  </si>
  <si>
    <t>HZS - stavební práce</t>
  </si>
  <si>
    <t>733111326</t>
  </si>
  <si>
    <t>Potrubí závitové DN32</t>
  </si>
  <si>
    <t>733191923</t>
  </si>
  <si>
    <t>Navaření odbočky na potrubí DN15</t>
  </si>
  <si>
    <t>73319199</t>
  </si>
  <si>
    <t>Napojení na stávající rozvod</t>
  </si>
  <si>
    <t>733190106</t>
  </si>
  <si>
    <t>Tlaková zkouška potrubí DN32</t>
  </si>
  <si>
    <t>733190198</t>
  </si>
  <si>
    <t>Proplach potrubí</t>
  </si>
  <si>
    <t>733190199</t>
  </si>
  <si>
    <t>Odvzdušnění potrubí</t>
  </si>
  <si>
    <t>998733103</t>
  </si>
  <si>
    <t>Přesun hmot pro rozvod potrubí výška do 24m</t>
  </si>
  <si>
    <t>734</t>
  </si>
  <si>
    <t>Armatury</t>
  </si>
  <si>
    <t>734200812</t>
  </si>
  <si>
    <t>Demontáž armatur</t>
  </si>
  <si>
    <t>734890804</t>
  </si>
  <si>
    <t>Přemístění demont. hmot - armatur, H 6 - 24 m</t>
  </si>
  <si>
    <t>734242702</t>
  </si>
  <si>
    <t>Zpětná klapka DN32</t>
  </si>
  <si>
    <t>734192715</t>
  </si>
  <si>
    <t>Odvzdušňovací ventil DN32</t>
  </si>
  <si>
    <t>7341927</t>
  </si>
  <si>
    <t>Uzavírací ventil DN15</t>
  </si>
  <si>
    <t>998734103</t>
  </si>
  <si>
    <t>Přesun hmot pro armatury výška do 24m</t>
  </si>
  <si>
    <t>735</t>
  </si>
  <si>
    <t>Otopná tělesa</t>
  </si>
  <si>
    <t>735110912</t>
  </si>
  <si>
    <t>Oprava-rozpojení otop.tělesa</t>
  </si>
  <si>
    <t>735121810</t>
  </si>
  <si>
    <t>Demontáž otopných těles ocelových článkových</t>
  </si>
  <si>
    <t>735291800</t>
  </si>
  <si>
    <t>Demontáž konzol otopných těles do odpadu</t>
  </si>
  <si>
    <t>735494811</t>
  </si>
  <si>
    <t>Vypuštění vody z otopných těles</t>
  </si>
  <si>
    <t>735890803</t>
  </si>
  <si>
    <t>Přemístění demont. hmot - otop. těles, H 12 - 24 m</t>
  </si>
  <si>
    <t>735171512</t>
  </si>
  <si>
    <t>Teleso trubkové KORALUX Standard KS 1500.600</t>
  </si>
  <si>
    <t>735179110</t>
  </si>
  <si>
    <t>Montáž otopných těles koupelnových</t>
  </si>
  <si>
    <t>735191905</t>
  </si>
  <si>
    <t>Odvzdušnění těles</t>
  </si>
  <si>
    <t>735191910</t>
  </si>
  <si>
    <t>Napuštění vody do těles</t>
  </si>
  <si>
    <t>735191903</t>
  </si>
  <si>
    <t>Proplach otopných těles</t>
  </si>
  <si>
    <t>735191901</t>
  </si>
  <si>
    <t>Vyzkoušení otopných těles tlakem</t>
  </si>
  <si>
    <t>998735998</t>
  </si>
  <si>
    <t>Topná zkouška a regulace</t>
  </si>
  <si>
    <t>998735103</t>
  </si>
  <si>
    <t>Přesun hmot pro otopná tělesa výška do 24m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</si>
  <si>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</si>
  <si>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</si>
  <si>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</si>
  <si>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</si>
  <si>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</si>
  <si>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</si>
  <si>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</si>
  <si>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</si>
  <si>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</si>
  <si>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</si>
  <si>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</si>
  <si>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</si>
  <si>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</si>
  <si>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</si>
  <si>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</si>
  <si>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</si>
  <si>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</si>
  <si>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</si>
  <si>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</si>
  <si>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</si>
  <si>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</si>
  <si>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</si>
  <si>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</si>
  <si>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</si>
  <si>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</si>
  <si>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</si>
  <si>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</si>
  <si>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</si>
  <si>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</si>
  <si>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</si>
  <si>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</si>
  <si>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</si>
  <si>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</si>
  <si>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</si>
  <si>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</si>
  <si>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</si>
  <si>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</si>
  <si>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</si>
  <si>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</si>
  <si>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</si>
  <si>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</si>
  <si>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</si>
  <si>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</si>
  <si>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</si>
  <si>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</si>
  <si>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</si>
  <si>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</si>
  <si>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</si>
  <si>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</si>
  <si>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</si>
  <si>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</si>
  <si>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</si>
  <si>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</si>
  <si>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</si>
  <si>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</si>
  <si>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</si>
  <si>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</si>
  <si>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</si>
  <si>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</si>
  <si>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</si>
  <si>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</si>
  <si>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</si>
  <si>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</si>
  <si>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</si>
  <si>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</si>
  <si>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</si>
  <si>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</si>
  <si>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</si>
  <si>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</si>
  <si>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</si>
  <si>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</si>
  <si>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</si>
  <si>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</si>
  <si>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</si>
  <si>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</si>
  <si>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</si>
  <si>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</si>
  <si>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</si>
  <si>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</si>
  <si>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</si>
  <si>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</si>
  <si>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</si>
  <si>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</si>
  <si>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</si>
  <si>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</si>
  <si>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</si>
  <si>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</si>
  <si>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</si>
  <si>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</si>
  <si>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</si>
  <si>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</si>
  <si>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</si>
  <si>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</si>
  <si>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</si>
  <si>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</si>
  <si>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</si>
  <si>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</si>
  <si>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</si>
  <si>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</si>
  <si>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</si>
  <si>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</si>
  <si>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</si>
  <si>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</si>
  <si>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</si>
  <si>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</si>
  <si>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</si>
  <si>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</si>
  <si>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</si>
  <si>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</si>
  <si>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</si>
  <si>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</si>
  <si>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</si>
  <si>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</si>
  <si>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</si>
  <si>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</si>
  <si>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</si>
  <si>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</si>
  <si>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</si>
  <si>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</si>
  <si>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</si>
  <si>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</si>
  <si>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</si>
  <si>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</si>
  <si>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</si>
  <si>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</si>
  <si>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</si>
  <si>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</si>
  <si>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</si>
  <si>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</si>
  <si>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</si>
  <si>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</si>
  <si>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</si>
  <si>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</si>
  <si>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</si>
  <si>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</si>
  <si>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</si>
  <si>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</si>
  <si>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</si>
  <si>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</si>
  <si>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</si>
  <si>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</si>
  <si>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</si>
  <si>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</si>
  <si>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</si>
  <si>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</si>
  <si>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</si>
  <si>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</si>
  <si>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</si>
  <si>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</si>
  <si>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</si>
  <si>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</si>
  <si>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</si>
  <si>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</si>
  <si>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</si>
  <si>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</si>
  <si>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</si>
  <si>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</si>
  <si>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</si>
  <si>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</si>
  <si>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</si>
  <si>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</si>
  <si>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</si>
  <si>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</si>
  <si>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</si>
  <si>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Datová věta</t>
  </si>
  <si>
    <t>Typ věty</t>
  </si>
  <si>
    <t>Hodnota</t>
  </si>
  <si>
    <t>Význam</t>
  </si>
  <si>
    <t>eGSazbaDPH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</si>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</sst>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42" x14ac:knownFonts="1">
    <font>
      <sz val="8"/>
      <name val="Trebuchet MS"/>
      <charset val="238"/>
    </font>
    <font>
      <sz val="8"/>
      <color indexed="43"/>
      <name val="Trebuchet MS"/>
      <charset val="238"/>
    </font>
    <font>
      <b/>
      <sz val="16"/>
      <name val="Trebuchet MS"/>
      <charset val="238"/>
    </font>
    <font>
      <sz val="8"/>
      <color indexed="48"/>
      <name val="Trebuchet MS"/>
      <charset val="238"/>
    </font>
    <font>
      <b/>
      <sz val="12"/>
      <color indexed="55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8"/>
      <color indexed="55"/>
      <name val="Trebuchet MS"/>
      <charset val="238"/>
    </font>
    <font>
      <b/>
      <sz val="12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b/>
      <sz val="11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10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56"/>
      <name val="Trebuchet MS"/>
      <charset val="238"/>
    </font>
    <font>
      <sz val="8"/>
      <color indexed="63"/>
      <name val="Trebuchet MS"/>
      <charset val="238"/>
    </font>
    <font>
      <sz val="7"/>
      <color indexed="55"/>
      <name val="Trebuchet MS"/>
      <charset val="238"/>
    </font>
    <font>
      <sz val="8"/>
      <color indexed="20"/>
      <name val="Trebuchet MS"/>
      <charset val="238"/>
    </font>
    <font>
      <sz val="8"/>
      <color indexed="10"/>
      <name val="Trebuchet MS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1"/>
      <name val="Trebuchet MS"/>
      <family val="2"/>
      <charset val="238"/>
    </font>
    <font>
      <u/>
      <sz val="8"/>
      <color theme="10"/>
      <name val="Trebuchet MS"/>
      <charset val="238"/>
    </font>
    <font>
      <sz val="18"/>
      <color theme="10"/>
      <name val="Wingdings 2"/>
      <family val="1"/>
      <charset val="2"/>
    </font>
    <font>
      <u/>
      <sz val="10"/>
      <color theme="1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9" fillId="0" borderId="0" applyNumberFormat="0" applyFill="0" applyBorder="0" applyAlignment="0" applyProtection="0">
      <alignment vertical="top" wrapText="1"/>
      <protection locked="0"/>
    </xf>
  </cellStyleXfs>
  <cellXfs count="323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1" fillId="2" borderId="0" xfId="0" applyFont="1" applyFill="1" applyAlignment="1">
      <alignment horizontal="left" vertical="center"/>
      <protection locked="0"/>
    </xf>
    <xf numFmtId="0" fontId="0" fillId="2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0" fillId="0" borderId="5" xfId="0" applyBorder="1" applyAlignment="1" applyProtection="1">
      <alignment horizontal="left" vertical="top"/>
    </xf>
    <xf numFmtId="0" fontId="3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6" fillId="3" borderId="0" xfId="0" applyFont="1" applyFill="1" applyAlignment="1">
      <alignment horizontal="left" vertical="center"/>
      <protection locked="0"/>
    </xf>
    <xf numFmtId="49" fontId="6" fillId="3" borderId="0" xfId="0" applyNumberFormat="1" applyFont="1" applyFill="1" applyAlignment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0" fillId="4" borderId="0" xfId="0" applyFill="1" applyAlignment="1" applyProtection="1">
      <alignment horizontal="left" vertical="center"/>
    </xf>
    <xf numFmtId="0" fontId="8" fillId="4" borderId="8" xfId="0" applyFont="1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left" vertical="center"/>
    </xf>
    <xf numFmtId="0" fontId="8" fillId="4" borderId="9" xfId="0" applyFont="1" applyFill="1" applyBorder="1" applyAlignment="1" applyProtection="1">
      <alignment horizontal="center" vertical="center"/>
    </xf>
    <xf numFmtId="164" fontId="8" fillId="4" borderId="9" xfId="0" applyNumberFormat="1" applyFont="1" applyFill="1" applyBorder="1" applyAlignment="1" applyProtection="1">
      <alignment horizontal="right" vertical="center"/>
    </xf>
    <xf numFmtId="0" fontId="0" fillId="4" borderId="5" xfId="0" applyFill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166" fontId="6" fillId="0" borderId="0" xfId="0" applyNumberFormat="1" applyFont="1" applyAlignment="1" applyProtection="1">
      <alignment horizontal="left" vertical="top"/>
    </xf>
    <xf numFmtId="0" fontId="0" fillId="0" borderId="13" xfId="0" applyBorder="1" applyAlignment="1">
      <alignment horizontal="left" vertical="center"/>
      <protection locked="0"/>
    </xf>
    <xf numFmtId="0" fontId="0" fillId="0" borderId="14" xfId="0" applyBorder="1" applyAlignment="1">
      <alignment horizontal="left" vertical="center"/>
      <protection locked="0"/>
    </xf>
    <xf numFmtId="0" fontId="0" fillId="0" borderId="15" xfId="0" applyBorder="1" applyAlignment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</xf>
    <xf numFmtId="0" fontId="6" fillId="4" borderId="16" xfId="0" applyFon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</xf>
    <xf numFmtId="164" fontId="12" fillId="0" borderId="21" xfId="0" applyNumberFormat="1" applyFont="1" applyBorder="1" applyAlignment="1" applyProtection="1">
      <alignment horizontal="right" vertical="center"/>
    </xf>
    <xf numFmtId="164" fontId="12" fillId="0" borderId="0" xfId="0" applyNumberFormat="1" applyFont="1" applyAlignment="1" applyProtection="1">
      <alignment horizontal="right" vertical="center"/>
    </xf>
    <xf numFmtId="167" fontId="12" fillId="0" borderId="0" xfId="0" applyNumberFormat="1" applyFont="1" applyAlignment="1" applyProtection="1">
      <alignment horizontal="right" vertical="center"/>
    </xf>
    <xf numFmtId="164" fontId="12" fillId="0" borderId="15" xfId="0" applyNumberFormat="1" applyFont="1" applyBorder="1" applyAlignment="1" applyProtection="1">
      <alignment horizontal="right" vertical="center"/>
    </xf>
    <xf numFmtId="0" fontId="14" fillId="0" borderId="0" xfId="0" applyFont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</xf>
    <xf numFmtId="0" fontId="15" fillId="0" borderId="4" xfId="0" applyFont="1" applyBorder="1" applyAlignment="1">
      <alignment horizontal="left" vertical="center"/>
      <protection locked="0"/>
    </xf>
    <xf numFmtId="164" fontId="19" fillId="0" borderId="21" xfId="0" applyNumberFormat="1" applyFont="1" applyBorder="1" applyAlignment="1" applyProtection="1">
      <alignment horizontal="right" vertical="center"/>
    </xf>
    <xf numFmtId="164" fontId="19" fillId="0" borderId="0" xfId="0" applyNumberFormat="1" applyFont="1" applyAlignment="1" applyProtection="1">
      <alignment horizontal="right" vertical="center"/>
    </xf>
    <xf numFmtId="167" fontId="19" fillId="0" borderId="0" xfId="0" applyNumberFormat="1" applyFont="1" applyAlignment="1" applyProtection="1">
      <alignment horizontal="right" vertical="center"/>
    </xf>
    <xf numFmtId="164" fontId="19" fillId="0" borderId="15" xfId="0" applyNumberFormat="1" applyFont="1" applyBorder="1" applyAlignment="1" applyProtection="1">
      <alignment horizontal="right" vertical="center"/>
    </xf>
    <xf numFmtId="164" fontId="19" fillId="0" borderId="22" xfId="0" applyNumberFormat="1" applyFont="1" applyBorder="1" applyAlignment="1" applyProtection="1">
      <alignment horizontal="right" vertical="center"/>
    </xf>
    <xf numFmtId="164" fontId="19" fillId="0" borderId="23" xfId="0" applyNumberFormat="1" applyFont="1" applyBorder="1" applyAlignment="1" applyProtection="1">
      <alignment horizontal="right" vertical="center"/>
    </xf>
    <xf numFmtId="167" fontId="19" fillId="0" borderId="23" xfId="0" applyNumberFormat="1" applyFont="1" applyBorder="1" applyAlignment="1" applyProtection="1">
      <alignment horizontal="right" vertical="center"/>
    </xf>
    <xf numFmtId="164" fontId="19" fillId="0" borderId="24" xfId="0" applyNumberFormat="1" applyFont="1" applyBorder="1" applyAlignment="1" applyProtection="1">
      <alignment horizontal="right" vertical="center"/>
    </xf>
    <xf numFmtId="0" fontId="0" fillId="0" borderId="2" xfId="0" applyBorder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</xf>
    <xf numFmtId="165" fontId="10" fillId="0" borderId="0" xfId="0" applyNumberFormat="1" applyFont="1" applyAlignment="1">
      <alignment horizontal="right" vertical="center"/>
      <protection locked="0"/>
    </xf>
    <xf numFmtId="0" fontId="8" fillId="4" borderId="9" xfId="0" applyFont="1" applyFill="1" applyBorder="1" applyAlignment="1" applyProtection="1">
      <alignment horizontal="right" vertical="center"/>
    </xf>
    <xf numFmtId="0" fontId="0" fillId="4" borderId="9" xfId="0" applyFill="1" applyBorder="1" applyAlignment="1">
      <alignment horizontal="left" vertical="center"/>
      <protection locked="0"/>
    </xf>
    <xf numFmtId="0" fontId="0" fillId="4" borderId="26" xfId="0" applyFill="1" applyBorder="1" applyAlignment="1" applyProtection="1">
      <alignment horizontal="left" vertical="center"/>
    </xf>
    <xf numFmtId="0" fontId="0" fillId="0" borderId="11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</xf>
    <xf numFmtId="0" fontId="0" fillId="4" borderId="0" xfId="0" applyFill="1" applyAlignment="1">
      <alignment horizontal="left" vertical="center"/>
      <protection locked="0"/>
    </xf>
    <xf numFmtId="0" fontId="6" fillId="4" borderId="0" xfId="0" applyFont="1" applyFill="1" applyAlignment="1" applyProtection="1">
      <alignment horizontal="right" vertical="center"/>
    </xf>
    <xf numFmtId="0" fontId="20" fillId="0" borderId="4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20" fillId="0" borderId="23" xfId="0" applyFont="1" applyBorder="1" applyAlignment="1" applyProtection="1">
      <alignment horizontal="left" vertical="center"/>
    </xf>
    <xf numFmtId="0" fontId="20" fillId="0" borderId="23" xfId="0" applyFont="1" applyBorder="1" applyAlignment="1">
      <alignment horizontal="left" vertical="center"/>
      <protection locked="0"/>
    </xf>
    <xf numFmtId="164" fontId="20" fillId="0" borderId="23" xfId="0" applyNumberFormat="1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left" vertical="center"/>
    </xf>
    <xf numFmtId="0" fontId="21" fillId="0" borderId="0" xfId="0" applyFont="1" applyAlignment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23" xfId="0" applyFont="1" applyBorder="1" applyAlignment="1" applyProtection="1">
      <alignment horizontal="left" vertical="center"/>
    </xf>
    <xf numFmtId="0" fontId="22" fillId="0" borderId="23" xfId="0" applyFont="1" applyBorder="1" applyAlignment="1">
      <alignment horizontal="left" vertical="center"/>
      <protection locked="0"/>
    </xf>
    <xf numFmtId="164" fontId="22" fillId="0" borderId="23" xfId="0" applyNumberFormat="1" applyFont="1" applyBorder="1" applyAlignment="1" applyProtection="1">
      <alignment horizontal="right" vertical="center"/>
    </xf>
    <xf numFmtId="0" fontId="22" fillId="0" borderId="5" xfId="0" applyFont="1" applyBorder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6" fillId="4" borderId="17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  <protection locked="0"/>
    </xf>
    <xf numFmtId="164" fontId="13" fillId="0" borderId="0" xfId="0" applyNumberFormat="1" applyFont="1" applyAlignment="1" applyProtection="1">
      <alignment horizontal="right"/>
    </xf>
    <xf numFmtId="167" fontId="23" fillId="0" borderId="13" xfId="0" applyNumberFormat="1" applyFont="1" applyBorder="1" applyAlignment="1" applyProtection="1">
      <alignment horizontal="right"/>
    </xf>
    <xf numFmtId="167" fontId="23" fillId="0" borderId="14" xfId="0" applyNumberFormat="1" applyFont="1" applyBorder="1" applyAlignment="1" applyProtection="1">
      <alignment horizontal="right"/>
    </xf>
    <xf numFmtId="164" fontId="24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5" fillId="0" borderId="4" xfId="0" applyFont="1" applyBorder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20" fillId="0" borderId="0" xfId="0" applyFont="1" applyAlignment="1" applyProtection="1">
      <alignment horizontal="left"/>
    </xf>
    <xf numFmtId="164" fontId="20" fillId="0" borderId="0" xfId="0" applyNumberFormat="1" applyFont="1" applyAlignment="1" applyProtection="1">
      <alignment horizontal="right"/>
    </xf>
    <xf numFmtId="0" fontId="25" fillId="0" borderId="4" xfId="0" applyFont="1" applyBorder="1" applyAlignment="1">
      <alignment horizontal="left"/>
      <protection locked="0"/>
    </xf>
    <xf numFmtId="0" fontId="25" fillId="0" borderId="21" xfId="0" applyFont="1" applyBorder="1" applyAlignment="1" applyProtection="1">
      <alignment horizontal="left"/>
    </xf>
    <xf numFmtId="167" fontId="25" fillId="0" borderId="0" xfId="0" applyNumberFormat="1" applyFont="1" applyAlignment="1" applyProtection="1">
      <alignment horizontal="right"/>
    </xf>
    <xf numFmtId="167" fontId="25" fillId="0" borderId="15" xfId="0" applyNumberFormat="1" applyFont="1" applyBorder="1" applyAlignment="1" applyProtection="1">
      <alignment horizontal="right"/>
    </xf>
    <xf numFmtId="0" fontId="25" fillId="0" borderId="0" xfId="0" applyFont="1" applyAlignment="1">
      <alignment horizontal="left"/>
      <protection locked="0"/>
    </xf>
    <xf numFmtId="164" fontId="25" fillId="0" borderId="0" xfId="0" applyNumberFormat="1" applyFont="1" applyAlignment="1">
      <alignment horizontal="right" vertical="center"/>
      <protection locked="0"/>
    </xf>
    <xf numFmtId="0" fontId="22" fillId="0" borderId="0" xfId="0" applyFont="1" applyAlignment="1" applyProtection="1">
      <alignment horizontal="left"/>
    </xf>
    <xf numFmtId="164" fontId="22" fillId="0" borderId="0" xfId="0" applyNumberFormat="1" applyFont="1" applyAlignment="1" applyProtection="1">
      <alignment horizontal="right"/>
    </xf>
    <xf numFmtId="0" fontId="0" fillId="0" borderId="27" xfId="0" applyFont="1" applyBorder="1" applyAlignment="1" applyProtection="1">
      <alignment horizontal="center" vertical="center"/>
    </xf>
    <xf numFmtId="49" fontId="0" fillId="0" borderId="27" xfId="0" applyNumberFormat="1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center" vertical="center" wrapText="1"/>
    </xf>
    <xf numFmtId="168" fontId="0" fillId="0" borderId="27" xfId="0" applyNumberFormat="1" applyFont="1" applyBorder="1" applyAlignment="1" applyProtection="1">
      <alignment horizontal="right" vertical="center"/>
    </xf>
    <xf numFmtId="164" fontId="0" fillId="3" borderId="27" xfId="0" applyNumberFormat="1" applyFont="1" applyFill="1" applyBorder="1" applyAlignment="1">
      <alignment horizontal="right" vertical="center"/>
      <protection locked="0"/>
    </xf>
    <xf numFmtId="164" fontId="0" fillId="0" borderId="27" xfId="0" applyNumberFormat="1" applyFont="1" applyBorder="1" applyAlignment="1" applyProtection="1">
      <alignment horizontal="right" vertical="center"/>
    </xf>
    <xf numFmtId="0" fontId="10" fillId="3" borderId="27" xfId="0" applyFont="1" applyFill="1" applyBorder="1" applyAlignment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167" fontId="10" fillId="0" borderId="0" xfId="0" applyNumberFormat="1" applyFont="1" applyAlignment="1" applyProtection="1">
      <alignment horizontal="right" vertical="center"/>
    </xf>
    <xf numFmtId="167" fontId="10" fillId="0" borderId="15" xfId="0" applyNumberFormat="1" applyFont="1" applyBorder="1" applyAlignment="1" applyProtection="1">
      <alignment horizontal="right" vertical="center"/>
    </xf>
    <xf numFmtId="164" fontId="0" fillId="0" borderId="0" xfId="0" applyNumberFormat="1" applyFont="1" applyAlignment="1">
      <alignment horizontal="right" vertical="center"/>
      <protection locked="0"/>
    </xf>
    <xf numFmtId="0" fontId="10" fillId="0" borderId="23" xfId="0" applyFont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left" vertical="center"/>
    </xf>
    <xf numFmtId="167" fontId="10" fillId="0" borderId="23" xfId="0" applyNumberFormat="1" applyFont="1" applyBorder="1" applyAlignment="1" applyProtection="1">
      <alignment horizontal="right" vertical="center"/>
    </xf>
    <xf numFmtId="167" fontId="10" fillId="0" borderId="24" xfId="0" applyNumberFormat="1" applyFont="1" applyBorder="1" applyAlignment="1" applyProtection="1">
      <alignment horizontal="right" vertical="center"/>
    </xf>
    <xf numFmtId="0" fontId="26" fillId="0" borderId="4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</xf>
    <xf numFmtId="168" fontId="26" fillId="0" borderId="0" xfId="0" applyNumberFormat="1" applyFont="1" applyAlignment="1" applyProtection="1">
      <alignment horizontal="right" vertical="center"/>
    </xf>
    <xf numFmtId="0" fontId="26" fillId="0" borderId="4" xfId="0" applyFont="1" applyBorder="1" applyAlignment="1">
      <alignment horizontal="left" vertical="center"/>
      <protection locked="0"/>
    </xf>
    <xf numFmtId="0" fontId="26" fillId="0" borderId="21" xfId="0" applyFont="1" applyBorder="1" applyAlignment="1" applyProtection="1">
      <alignment horizontal="left" vertical="center"/>
    </xf>
    <xf numFmtId="0" fontId="26" fillId="0" borderId="15" xfId="0" applyFont="1" applyBorder="1" applyAlignment="1" applyProtection="1">
      <alignment horizontal="left" vertical="center"/>
    </xf>
    <xf numFmtId="0" fontId="26" fillId="0" borderId="0" xfId="0" applyFont="1" applyAlignment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</xf>
    <xf numFmtId="0" fontId="28" fillId="0" borderId="4" xfId="0" applyFont="1" applyBorder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28" fillId="0" borderId="4" xfId="0" applyFont="1" applyBorder="1" applyAlignment="1">
      <alignment horizontal="left" vertical="center"/>
      <protection locked="0"/>
    </xf>
    <xf numFmtId="0" fontId="28" fillId="0" borderId="21" xfId="0" applyFont="1" applyBorder="1" applyAlignment="1" applyProtection="1">
      <alignment horizontal="left" vertical="center"/>
    </xf>
    <xf numFmtId="0" fontId="28" fillId="0" borderId="15" xfId="0" applyFont="1" applyBorder="1" applyAlignment="1" applyProtection="1">
      <alignment horizontal="left" vertical="center"/>
    </xf>
    <xf numFmtId="0" fontId="28" fillId="0" borderId="0" xfId="0" applyFont="1" applyAlignment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 wrapText="1"/>
    </xf>
    <xf numFmtId="168" fontId="29" fillId="0" borderId="0" xfId="0" applyNumberFormat="1" applyFont="1" applyAlignment="1" applyProtection="1">
      <alignment horizontal="right" vertical="center"/>
    </xf>
    <xf numFmtId="0" fontId="29" fillId="0" borderId="4" xfId="0" applyFont="1" applyBorder="1" applyAlignment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</xf>
    <xf numFmtId="0" fontId="29" fillId="0" borderId="15" xfId="0" applyFont="1" applyBorder="1" applyAlignment="1" applyProtection="1">
      <alignment horizontal="left" vertical="center"/>
    </xf>
    <xf numFmtId="0" fontId="29" fillId="0" borderId="0" xfId="0" applyFont="1" applyAlignment="1">
      <alignment horizontal="left" vertical="center"/>
      <protection locked="0"/>
    </xf>
    <xf numFmtId="0" fontId="39" fillId="2" borderId="0" xfId="1" applyFill="1" applyAlignment="1">
      <alignment horizontal="left" vertical="top"/>
      <protection locked="0"/>
    </xf>
    <xf numFmtId="0" fontId="40" fillId="0" borderId="0" xfId="1" applyFont="1" applyAlignment="1">
      <alignment horizontal="center" vertical="center"/>
      <protection locked="0"/>
    </xf>
    <xf numFmtId="0" fontId="31" fillId="2" borderId="0" xfId="0" applyFont="1" applyFill="1" applyAlignment="1">
      <alignment horizontal="left" vertical="center"/>
      <protection locked="0"/>
    </xf>
    <xf numFmtId="0" fontId="30" fillId="2" borderId="0" xfId="0" applyFont="1" applyFill="1" applyAlignment="1">
      <alignment horizontal="left" vertical="center"/>
      <protection locked="0"/>
    </xf>
    <xf numFmtId="0" fontId="41" fillId="2" borderId="0" xfId="1" applyFont="1" applyFill="1" applyAlignment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30" fillId="2" borderId="0" xfId="0" applyFont="1" applyFill="1" applyAlignment="1" applyProtection="1">
      <alignment horizontal="left" vertical="center"/>
    </xf>
    <xf numFmtId="0" fontId="31" fillId="2" borderId="0" xfId="0" applyFont="1" applyFill="1" applyAlignment="1" applyProtection="1">
      <alignment horizontal="left" vertical="center"/>
    </xf>
    <xf numFmtId="0" fontId="41" fillId="2" borderId="0" xfId="1" applyFont="1" applyFill="1" applyAlignment="1" applyProtection="1">
      <alignment horizontal="left" vertical="center"/>
    </xf>
    <xf numFmtId="0" fontId="32" fillId="0" borderId="28" xfId="0" applyFont="1" applyBorder="1" applyAlignment="1">
      <alignment vertical="center" wrapText="1"/>
      <protection locked="0"/>
    </xf>
    <xf numFmtId="0" fontId="32" fillId="0" borderId="29" xfId="0" applyFont="1" applyBorder="1" applyAlignment="1">
      <alignment vertical="center" wrapText="1"/>
      <protection locked="0"/>
    </xf>
    <xf numFmtId="0" fontId="32" fillId="0" borderId="30" xfId="0" applyFont="1" applyBorder="1" applyAlignment="1">
      <alignment vertical="center" wrapText="1"/>
      <protection locked="0"/>
    </xf>
    <xf numFmtId="0" fontId="32" fillId="0" borderId="31" xfId="0" applyFont="1" applyBorder="1" applyAlignment="1">
      <alignment horizontal="center" vertical="center" wrapText="1"/>
      <protection locked="0"/>
    </xf>
    <xf numFmtId="0" fontId="32" fillId="0" borderId="32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center" vertical="center"/>
      <protection locked="0"/>
    </xf>
    <xf numFmtId="0" fontId="32" fillId="0" borderId="31" xfId="0" applyFont="1" applyBorder="1" applyAlignment="1">
      <alignment vertical="center" wrapText="1"/>
      <protection locked="0"/>
    </xf>
    <xf numFmtId="0" fontId="32" fillId="0" borderId="32" xfId="0" applyFont="1" applyBorder="1" applyAlignment="1">
      <alignment vertical="center" wrapText="1"/>
      <protection locked="0"/>
    </xf>
    <xf numFmtId="0" fontId="34" fillId="0" borderId="0" xfId="0" applyFont="1" applyBorder="1" applyAlignment="1">
      <alignment horizontal="left" vertical="center" wrapText="1"/>
      <protection locked="0"/>
    </xf>
    <xf numFmtId="0" fontId="35" fillId="0" borderId="0" xfId="0" applyFont="1" applyBorder="1" applyAlignment="1">
      <alignment horizontal="left" vertical="center" wrapText="1"/>
      <protection locked="0"/>
    </xf>
    <xf numFmtId="0" fontId="35" fillId="0" borderId="31" xfId="0" applyFont="1" applyBorder="1" applyAlignment="1">
      <alignment vertical="center" wrapText="1"/>
      <protection locked="0"/>
    </xf>
    <xf numFmtId="0" fontId="35" fillId="0" borderId="0" xfId="0" applyFont="1" applyBorder="1" applyAlignment="1">
      <alignment vertical="center" wrapText="1"/>
      <protection locked="0"/>
    </xf>
    <xf numFmtId="0" fontId="35" fillId="0" borderId="0" xfId="0" applyFont="1" applyBorder="1" applyAlignment="1">
      <alignment vertical="center"/>
      <protection locked="0"/>
    </xf>
    <xf numFmtId="0" fontId="35" fillId="0" borderId="0" xfId="0" applyFont="1" applyBorder="1" applyAlignment="1">
      <alignment horizontal="left" vertical="center"/>
      <protection locked="0"/>
    </xf>
    <xf numFmtId="49" fontId="35" fillId="0" borderId="0" xfId="0" applyNumberFormat="1" applyFont="1" applyBorder="1" applyAlignment="1">
      <alignment vertical="center" wrapText="1"/>
      <protection locked="0"/>
    </xf>
    <xf numFmtId="0" fontId="32" fillId="0" borderId="33" xfId="0" applyFont="1" applyBorder="1" applyAlignment="1">
      <alignment vertical="center" wrapText="1"/>
      <protection locked="0"/>
    </xf>
    <xf numFmtId="0" fontId="30" fillId="0" borderId="34" xfId="0" applyFont="1" applyBorder="1" applyAlignment="1">
      <alignment vertical="center" wrapText="1"/>
      <protection locked="0"/>
    </xf>
    <xf numFmtId="0" fontId="32" fillId="0" borderId="35" xfId="0" applyFont="1" applyBorder="1" applyAlignment="1">
      <alignment vertical="center" wrapText="1"/>
      <protection locked="0"/>
    </xf>
    <xf numFmtId="0" fontId="32" fillId="0" borderId="0" xfId="0" applyFont="1" applyBorder="1" applyAlignment="1">
      <alignment vertical="top"/>
      <protection locked="0"/>
    </xf>
    <xf numFmtId="0" fontId="32" fillId="0" borderId="0" xfId="0" applyFont="1" applyAlignment="1">
      <alignment vertical="top"/>
      <protection locked="0"/>
    </xf>
    <xf numFmtId="0" fontId="32" fillId="0" borderId="28" xfId="0" applyFont="1" applyBorder="1" applyAlignment="1">
      <alignment horizontal="left" vertical="center"/>
      <protection locked="0"/>
    </xf>
    <xf numFmtId="0" fontId="32" fillId="0" borderId="29" xfId="0" applyFont="1" applyBorder="1" applyAlignment="1">
      <alignment horizontal="left" vertical="center"/>
      <protection locked="0"/>
    </xf>
    <xf numFmtId="0" fontId="32" fillId="0" borderId="30" xfId="0" applyFont="1" applyBorder="1" applyAlignment="1">
      <alignment horizontal="left" vertical="center"/>
      <protection locked="0"/>
    </xf>
    <xf numFmtId="0" fontId="32" fillId="0" borderId="31" xfId="0" applyFont="1" applyBorder="1" applyAlignment="1">
      <alignment horizontal="left" vertical="center"/>
      <protection locked="0"/>
    </xf>
    <xf numFmtId="0" fontId="32" fillId="0" borderId="32" xfId="0" applyFont="1" applyBorder="1" applyAlignment="1">
      <alignment horizontal="left" vertical="center"/>
      <protection locked="0"/>
    </xf>
    <xf numFmtId="0" fontId="34" fillId="0" borderId="0" xfId="0" applyFont="1" applyBorder="1" applyAlignment="1">
      <alignment horizontal="left" vertical="center"/>
      <protection locked="0"/>
    </xf>
    <xf numFmtId="0" fontId="38" fillId="0" borderId="0" xfId="0" applyFont="1" applyAlignment="1">
      <alignment horizontal="left" vertical="center"/>
      <protection locked="0"/>
    </xf>
    <xf numFmtId="0" fontId="34" fillId="0" borderId="34" xfId="0" applyFont="1" applyBorder="1" applyAlignment="1">
      <alignment horizontal="left" vertical="center"/>
      <protection locked="0"/>
    </xf>
    <xf numFmtId="0" fontId="34" fillId="0" borderId="34" xfId="0" applyFont="1" applyBorder="1" applyAlignment="1">
      <alignment horizontal="center" vertical="center"/>
      <protection locked="0"/>
    </xf>
    <xf numFmtId="0" fontId="38" fillId="0" borderId="34" xfId="0" applyFont="1" applyBorder="1" applyAlignment="1">
      <alignment horizontal="left" vertical="center"/>
      <protection locked="0"/>
    </xf>
    <xf numFmtId="0" fontId="37" fillId="0" borderId="0" xfId="0" applyFont="1" applyBorder="1" applyAlignment="1">
      <alignment horizontal="left" vertical="center"/>
      <protection locked="0"/>
    </xf>
    <xf numFmtId="0" fontId="35" fillId="0" borderId="0" xfId="0" applyFont="1" applyAlignment="1">
      <alignment horizontal="left" vertical="center"/>
      <protection locked="0"/>
    </xf>
    <xf numFmtId="0" fontId="35" fillId="0" borderId="0" xfId="0" applyFont="1" applyBorder="1" applyAlignment="1">
      <alignment horizontal="center" vertical="center"/>
      <protection locked="0"/>
    </xf>
    <xf numFmtId="0" fontId="35" fillId="0" borderId="31" xfId="0" applyFont="1" applyBorder="1" applyAlignment="1">
      <alignment horizontal="left" vertical="center"/>
      <protection locked="0"/>
    </xf>
    <xf numFmtId="0" fontId="35" fillId="0" borderId="0" xfId="0" applyFont="1" applyFill="1" applyBorder="1" applyAlignment="1">
      <alignment horizontal="left" vertical="center"/>
      <protection locked="0"/>
    </xf>
    <xf numFmtId="0" fontId="35" fillId="0" borderId="0" xfId="0" applyFont="1" applyFill="1" applyBorder="1" applyAlignment="1">
      <alignment horizontal="center" vertical="center"/>
      <protection locked="0"/>
    </xf>
    <xf numFmtId="0" fontId="32" fillId="0" borderId="33" xfId="0" applyFont="1" applyBorder="1" applyAlignment="1">
      <alignment horizontal="left" vertical="center"/>
      <protection locked="0"/>
    </xf>
    <xf numFmtId="0" fontId="30" fillId="0" borderId="34" xfId="0" applyFont="1" applyBorder="1" applyAlignment="1">
      <alignment horizontal="left" vertical="center"/>
      <protection locked="0"/>
    </xf>
    <xf numFmtId="0" fontId="32" fillId="0" borderId="35" xfId="0" applyFont="1" applyBorder="1" applyAlignment="1">
      <alignment horizontal="left" vertical="center"/>
      <protection locked="0"/>
    </xf>
    <xf numFmtId="0" fontId="32" fillId="0" borderId="0" xfId="0" applyFont="1" applyBorder="1" applyAlignment="1">
      <alignment horizontal="left" vertical="center"/>
      <protection locked="0"/>
    </xf>
    <xf numFmtId="0" fontId="30" fillId="0" borderId="0" xfId="0" applyFont="1" applyBorder="1" applyAlignment="1">
      <alignment horizontal="left" vertical="center"/>
      <protection locked="0"/>
    </xf>
    <xf numFmtId="0" fontId="38" fillId="0" borderId="0" xfId="0" applyFont="1" applyBorder="1" applyAlignment="1">
      <alignment horizontal="left" vertical="center"/>
      <protection locked="0"/>
    </xf>
    <xf numFmtId="0" fontId="35" fillId="0" borderId="34" xfId="0" applyFont="1" applyBorder="1" applyAlignment="1">
      <alignment horizontal="left" vertical="center"/>
      <protection locked="0"/>
    </xf>
    <xf numFmtId="0" fontId="32" fillId="0" borderId="0" xfId="0" applyFont="1" applyBorder="1" applyAlignment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 wrapText="1"/>
      <protection locked="0"/>
    </xf>
    <xf numFmtId="0" fontId="32" fillId="0" borderId="28" xfId="0" applyFont="1" applyBorder="1" applyAlignment="1">
      <alignment horizontal="left" vertical="center" wrapText="1"/>
      <protection locked="0"/>
    </xf>
    <xf numFmtId="0" fontId="32" fillId="0" borderId="29" xfId="0" applyFont="1" applyBorder="1" applyAlignment="1">
      <alignment horizontal="left" vertical="center" wrapText="1"/>
      <protection locked="0"/>
    </xf>
    <xf numFmtId="0" fontId="32" fillId="0" borderId="30" xfId="0" applyFont="1" applyBorder="1" applyAlignment="1">
      <alignment horizontal="left" vertical="center" wrapText="1"/>
      <protection locked="0"/>
    </xf>
    <xf numFmtId="0" fontId="32" fillId="0" borderId="31" xfId="0" applyFont="1" applyBorder="1" applyAlignment="1">
      <alignment horizontal="left" vertical="center" wrapText="1"/>
      <protection locked="0"/>
    </xf>
    <xf numFmtId="0" fontId="32" fillId="0" borderId="32" xfId="0" applyFont="1" applyBorder="1" applyAlignment="1">
      <alignment horizontal="left" vertical="center" wrapText="1"/>
      <protection locked="0"/>
    </xf>
    <xf numFmtId="0" fontId="38" fillId="0" borderId="31" xfId="0" applyFont="1" applyBorder="1" applyAlignment="1">
      <alignment horizontal="left" vertical="center" wrapText="1"/>
      <protection locked="0"/>
    </xf>
    <xf numFmtId="0" fontId="38" fillId="0" borderId="32" xfId="0" applyFont="1" applyBorder="1" applyAlignment="1">
      <alignment horizontal="left" vertical="center" wrapText="1"/>
      <protection locked="0"/>
    </xf>
    <xf numFmtId="0" fontId="35" fillId="0" borderId="31" xfId="0" applyFont="1" applyBorder="1" applyAlignment="1">
      <alignment horizontal="left" vertical="center" wrapText="1"/>
      <protection locked="0"/>
    </xf>
    <xf numFmtId="0" fontId="35" fillId="0" borderId="32" xfId="0" applyFont="1" applyBorder="1" applyAlignment="1">
      <alignment horizontal="left" vertical="center" wrapText="1"/>
      <protection locked="0"/>
    </xf>
    <xf numFmtId="0" fontId="35" fillId="0" borderId="32" xfId="0" applyFont="1" applyBorder="1" applyAlignment="1">
      <alignment horizontal="left" vertical="center"/>
      <protection locked="0"/>
    </xf>
    <xf numFmtId="0" fontId="35" fillId="0" borderId="33" xfId="0" applyFont="1" applyBorder="1" applyAlignment="1">
      <alignment horizontal="left" vertical="center" wrapText="1"/>
      <protection locked="0"/>
    </xf>
    <xf numFmtId="0" fontId="35" fillId="0" borderId="34" xfId="0" applyFont="1" applyBorder="1" applyAlignment="1">
      <alignment horizontal="left" vertical="center" wrapText="1"/>
      <protection locked="0"/>
    </xf>
    <xf numFmtId="0" fontId="35" fillId="0" borderId="35" xfId="0" applyFont="1" applyBorder="1" applyAlignment="1">
      <alignment horizontal="left" vertical="center" wrapText="1"/>
      <protection locked="0"/>
    </xf>
    <xf numFmtId="0" fontId="35" fillId="0" borderId="0" xfId="0" applyFont="1" applyBorder="1" applyAlignment="1">
      <alignment horizontal="left" vertical="top"/>
      <protection locked="0"/>
    </xf>
    <xf numFmtId="0" fontId="35" fillId="0" borderId="0" xfId="0" applyFont="1" applyBorder="1" applyAlignment="1">
      <alignment horizontal="center" vertical="top"/>
      <protection locked="0"/>
    </xf>
    <xf numFmtId="0" fontId="35" fillId="0" borderId="33" xfId="0" applyFont="1" applyBorder="1" applyAlignment="1">
      <alignment horizontal="left" vertical="center"/>
      <protection locked="0"/>
    </xf>
    <xf numFmtId="0" fontId="35" fillId="0" borderId="35" xfId="0" applyFont="1" applyBorder="1" applyAlignment="1">
      <alignment horizontal="left" vertical="center"/>
      <protection locked="0"/>
    </xf>
    <xf numFmtId="0" fontId="38" fillId="0" borderId="0" xfId="0" applyFont="1" applyAlignment="1">
      <alignment vertical="center"/>
      <protection locked="0"/>
    </xf>
    <xf numFmtId="0" fontId="34" fillId="0" borderId="0" xfId="0" applyFont="1" applyBorder="1" applyAlignment="1">
      <alignment vertical="center"/>
      <protection locked="0"/>
    </xf>
    <xf numFmtId="0" fontId="38" fillId="0" borderId="34" xfId="0" applyFont="1" applyBorder="1" applyAlignment="1">
      <alignment vertical="center"/>
      <protection locked="0"/>
    </xf>
    <xf numFmtId="0" fontId="34" fillId="0" borderId="34" xfId="0" applyFont="1" applyBorder="1" applyAlignment="1">
      <alignment vertical="center"/>
      <protection locked="0"/>
    </xf>
    <xf numFmtId="0" fontId="0" fillId="0" borderId="0" xfId="0" applyBorder="1" applyAlignment="1">
      <alignment vertical="top"/>
      <protection locked="0"/>
    </xf>
    <xf numFmtId="49" fontId="35" fillId="0" borderId="0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35" fillId="0" borderId="29" xfId="0" applyFont="1" applyBorder="1" applyAlignment="1">
      <alignment horizontal="left" vertical="center" wrapText="1"/>
      <protection locked="0"/>
    </xf>
    <xf numFmtId="0" fontId="35" fillId="0" borderId="29" xfId="0" applyFont="1" applyBorder="1" applyAlignment="1">
      <alignment horizontal="left" vertical="center"/>
      <protection locked="0"/>
    </xf>
    <xf numFmtId="0" fontId="35" fillId="0" borderId="29" xfId="0" applyFont="1" applyBorder="1" applyAlignment="1">
      <alignment horizontal="center" vertical="center"/>
      <protection locked="0"/>
    </xf>
    <xf numFmtId="0" fontId="34" fillId="0" borderId="34" xfId="0" applyFont="1" applyBorder="1" applyAlignment="1">
      <alignment horizontal="left"/>
      <protection locked="0"/>
    </xf>
    <xf numFmtId="0" fontId="38" fillId="0" borderId="34" xfId="0" applyFont="1" applyBorder="1" applyAlignment="1">
      <protection locked="0"/>
    </xf>
    <xf numFmtId="0" fontId="32" fillId="0" borderId="31" xfId="0" applyFont="1" applyBorder="1" applyAlignment="1">
      <alignment vertical="top"/>
      <protection locked="0"/>
    </xf>
    <xf numFmtId="0" fontId="32" fillId="0" borderId="32" xfId="0" applyFont="1" applyBorder="1" applyAlignment="1">
      <alignment vertical="top"/>
      <protection locked="0"/>
    </xf>
    <xf numFmtId="0" fontId="32" fillId="0" borderId="0" xfId="0" applyFont="1" applyBorder="1" applyAlignment="1">
      <alignment horizontal="center" vertical="center"/>
      <protection locked="0"/>
    </xf>
    <xf numFmtId="0" fontId="32" fillId="0" borderId="0" xfId="0" applyFont="1" applyBorder="1" applyAlignment="1">
      <alignment horizontal="left" vertical="top"/>
      <protection locked="0"/>
    </xf>
    <xf numFmtId="0" fontId="32" fillId="0" borderId="33" xfId="0" applyFont="1" applyBorder="1" applyAlignment="1">
      <alignment vertical="top"/>
      <protection locked="0"/>
    </xf>
    <xf numFmtId="0" fontId="32" fillId="0" borderId="34" xfId="0" applyFont="1" applyBorder="1" applyAlignment="1">
      <alignment vertical="top"/>
      <protection locked="0"/>
    </xf>
    <xf numFmtId="0" fontId="32" fillId="0" borderId="35" xfId="0" applyFont="1" applyBorder="1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Font="1" applyAlignment="1">
      <alignment horizontal="left" vertical="top"/>
      <protection locked="0"/>
    </xf>
    <xf numFmtId="164" fontId="17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left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left" vertical="center"/>
    </xf>
    <xf numFmtId="164" fontId="8" fillId="4" borderId="9" xfId="0" applyNumberFormat="1" applyFont="1" applyFill="1" applyBorder="1" applyAlignment="1" applyProtection="1">
      <alignment horizontal="right" vertical="center"/>
    </xf>
    <xf numFmtId="0" fontId="0" fillId="4" borderId="16" xfId="0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166" fontId="6" fillId="0" borderId="0" xfId="0" applyNumberFormat="1" applyFont="1" applyAlignment="1" applyProtection="1">
      <alignment horizontal="left" vertical="top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2" fillId="0" borderId="20" xfId="0" applyFont="1" applyBorder="1" applyAlignment="1">
      <alignment horizontal="center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0" fillId="0" borderId="21" xfId="0" applyBorder="1" applyAlignment="1">
      <alignment horizontal="left" vertical="center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</xf>
    <xf numFmtId="165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164" fontId="7" fillId="0" borderId="0" xfId="0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top" wrapText="1"/>
      <protection locked="0"/>
    </xf>
    <xf numFmtId="0" fontId="10" fillId="0" borderId="0" xfId="0" applyFont="1" applyAlignment="1">
      <alignment horizontal="left" vertical="center"/>
      <protection locked="0"/>
    </xf>
    <xf numFmtId="0" fontId="0" fillId="0" borderId="0" xfId="0" applyAlignment="1" applyProtection="1">
      <alignment horizontal="left" vertical="top"/>
    </xf>
    <xf numFmtId="0" fontId="8" fillId="0" borderId="0" xfId="0" applyFont="1" applyAlignment="1" applyProtection="1">
      <alignment horizontal="left" vertical="top" wrapText="1"/>
    </xf>
    <xf numFmtId="49" fontId="6" fillId="3" borderId="0" xfId="0" applyNumberFormat="1" applyFont="1" applyFill="1" applyAlignment="1">
      <alignment horizontal="left" vertical="top"/>
      <protection locked="0"/>
    </xf>
    <xf numFmtId="0" fontId="6" fillId="0" borderId="0" xfId="0" applyFont="1" applyAlignment="1" applyProtection="1">
      <alignment horizontal="left" vertical="center" wrapText="1"/>
    </xf>
    <xf numFmtId="164" fontId="9" fillId="0" borderId="7" xfId="0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41" fillId="2" borderId="0" xfId="1" applyFont="1" applyFill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5" fillId="0" borderId="0" xfId="0" applyFont="1" applyBorder="1" applyAlignment="1">
      <alignment horizontal="left" vertical="top"/>
      <protection locked="0"/>
    </xf>
    <xf numFmtId="0" fontId="35" fillId="0" borderId="0" xfId="0" applyFont="1" applyBorder="1" applyAlignment="1">
      <alignment horizontal="left" vertical="center"/>
      <protection locked="0"/>
    </xf>
    <xf numFmtId="0" fontId="33" fillId="0" borderId="0" xfId="0" applyFont="1" applyBorder="1" applyAlignment="1">
      <alignment horizontal="center" vertical="center" wrapText="1"/>
      <protection locked="0"/>
    </xf>
    <xf numFmtId="0" fontId="34" fillId="0" borderId="34" xfId="0" applyFont="1" applyBorder="1" applyAlignment="1">
      <alignment horizontal="left"/>
      <protection locked="0"/>
    </xf>
    <xf numFmtId="0" fontId="35" fillId="0" borderId="0" xfId="0" applyFont="1" applyBorder="1" applyAlignment="1">
      <alignment horizontal="left" vertical="center" wrapText="1"/>
      <protection locked="0"/>
    </xf>
    <xf numFmtId="0" fontId="33" fillId="0" borderId="0" xfId="0" applyFont="1" applyBorder="1" applyAlignment="1">
      <alignment horizontal="center" vertical="center"/>
      <protection locked="0"/>
    </xf>
    <xf numFmtId="49" fontId="35" fillId="0" borderId="0" xfId="0" applyNumberFormat="1" applyFont="1" applyBorder="1" applyAlignment="1">
      <alignment horizontal="left" vertical="center" wrapText="1"/>
      <protection locked="0"/>
    </xf>
    <xf numFmtId="0" fontId="34" fillId="0" borderId="34" xfId="0" applyFont="1" applyBorder="1" applyAlignment="1">
      <alignment horizontal="left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A4AAD.tmp" TargetMode="External"/><Relationship Id="rId2" Type="http://schemas.openxmlformats.org/officeDocument/2006/relationships/image" Target="../media/image1.bin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C837B.tmp" TargetMode="External"/><Relationship Id="rId2" Type="http://schemas.openxmlformats.org/officeDocument/2006/relationships/image" Target="../media/image2.bin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041BB.tmp" TargetMode="External"/><Relationship Id="rId2" Type="http://schemas.openxmlformats.org/officeDocument/2006/relationships/image" Target="../media/image2.bin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A2AD1.tmp" TargetMode="External"/><Relationship Id="rId2" Type="http://schemas.openxmlformats.org/officeDocument/2006/relationships/image" Target="../media/image2.bin"/><Relationship Id="rId1" Type="http://schemas.openxmlformats.org/officeDocument/2006/relationships/hyperlink" Target="http://pro-rozpocty.cz/cs/software-a-data/kros-plus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D33FD.tmp" TargetMode="External"/><Relationship Id="rId2" Type="http://schemas.openxmlformats.org/officeDocument/2006/relationships/image" Target="../media/image2.bin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027" name="Obrázek 1" descr="C:\KROSplusData\System\Temp\radA4AAD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60" name="Obrázek 1" descr="C:\KROSplusData\System\Temp\radC837B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084" name="Obrázek 1" descr="C:\KROSplusData\System\Temp\rad041BB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108" name="Obrázek 1" descr="C:\KROSplusData\System\Temp\radA2AD1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5132" name="Obrázek 1" descr="C:\KROSplusData\System\Temp\radD33FD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7"/>
  <sheetViews>
    <sheetView showGridLines="0" workbookViewId="0">
      <pane ySplit="1" topLeftCell="A40" activePane="bottomLeft" state="frozenSplit"/>
      <selection pane="bottomLeft"/>
    </sheetView>
  </sheetViews>
  <sheetFormatPr defaultColWidth="10.664062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33" width="2.6640625" style="2" customWidth="1"/>
    <col min="34" max="34" width="3.33203125" style="2" customWidth="1"/>
    <col min="35" max="35" width="31.6640625" style="2" customWidth="1"/>
    <col min="36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5.6640625" style="2" customWidth="1"/>
    <col min="44" max="44" width="13.6640625" style="2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91" width="10.6640625" style="2" hidden="1" customWidth="1"/>
    <col min="92" max="16384" width="10.6640625" style="1"/>
  </cols>
  <sheetData>
    <row r="1" spans="1:256" s="3" customFormat="1" ht="22.5" customHeight="1" x14ac:dyDescent="0.3">
      <c r="A1" s="190" t="s">
        <v>0</v>
      </c>
      <c r="B1" s="191"/>
      <c r="C1" s="191"/>
      <c r="D1" s="192" t="s">
        <v>1</v>
      </c>
      <c r="E1" s="191"/>
      <c r="F1" s="191"/>
      <c r="G1" s="191"/>
      <c r="H1" s="191"/>
      <c r="I1" s="191"/>
      <c r="J1" s="191"/>
      <c r="K1" s="193" t="s">
        <v>779</v>
      </c>
      <c r="L1" s="193"/>
      <c r="M1" s="193"/>
      <c r="N1" s="193"/>
      <c r="O1" s="193"/>
      <c r="P1" s="193"/>
      <c r="Q1" s="193"/>
      <c r="R1" s="193"/>
      <c r="S1" s="193"/>
      <c r="T1" s="191"/>
      <c r="U1" s="191"/>
      <c r="V1" s="191"/>
      <c r="W1" s="193" t="s">
        <v>780</v>
      </c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8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4" t="s">
        <v>2</v>
      </c>
      <c r="BB1" s="4" t="s">
        <v>3</v>
      </c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4" t="s">
        <v>4</v>
      </c>
      <c r="BU1" s="4" t="s">
        <v>4</v>
      </c>
      <c r="BV1" s="4" t="s">
        <v>5</v>
      </c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AR2" s="275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S2" s="6" t="s">
        <v>6</v>
      </c>
      <c r="BT2" s="6" t="s">
        <v>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6</v>
      </c>
      <c r="BT3" s="6" t="s">
        <v>8</v>
      </c>
    </row>
    <row r="4" spans="1:256" s="2" customFormat="1" ht="37.5" customHeight="1" x14ac:dyDescent="0.3">
      <c r="B4" s="10"/>
      <c r="C4" s="11"/>
      <c r="D4" s="12" t="s">
        <v>9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3"/>
      <c r="AS4" s="14" t="s">
        <v>10</v>
      </c>
      <c r="BE4" s="15" t="s">
        <v>11</v>
      </c>
      <c r="BS4" s="6" t="s">
        <v>12</v>
      </c>
    </row>
    <row r="5" spans="1:256" s="2" customFormat="1" ht="15" customHeight="1" x14ac:dyDescent="0.3">
      <c r="B5" s="10"/>
      <c r="C5" s="11"/>
      <c r="D5" s="16" t="s">
        <v>13</v>
      </c>
      <c r="E5" s="11"/>
      <c r="F5" s="11"/>
      <c r="G5" s="11"/>
      <c r="H5" s="11"/>
      <c r="I5" s="11"/>
      <c r="J5" s="11"/>
      <c r="K5" s="294" t="s">
        <v>14</v>
      </c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11"/>
      <c r="AQ5" s="13"/>
      <c r="BE5" s="303" t="s">
        <v>15</v>
      </c>
      <c r="BS5" s="6" t="s">
        <v>6</v>
      </c>
    </row>
    <row r="6" spans="1:256" s="2" customFormat="1" ht="37.5" customHeight="1" x14ac:dyDescent="0.3">
      <c r="B6" s="10"/>
      <c r="C6" s="11"/>
      <c r="D6" s="18" t="s">
        <v>16</v>
      </c>
      <c r="E6" s="11"/>
      <c r="F6" s="11"/>
      <c r="G6" s="11"/>
      <c r="H6" s="11"/>
      <c r="I6" s="11"/>
      <c r="J6" s="11"/>
      <c r="K6" s="306" t="s">
        <v>17</v>
      </c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11"/>
      <c r="AQ6" s="13"/>
      <c r="BE6" s="276"/>
      <c r="BS6" s="6" t="s">
        <v>18</v>
      </c>
    </row>
    <row r="7" spans="1:256" s="2" customFormat="1" ht="15" customHeight="1" x14ac:dyDescent="0.3">
      <c r="B7" s="10"/>
      <c r="C7" s="11"/>
      <c r="D7" s="19" t="s">
        <v>19</v>
      </c>
      <c r="E7" s="11"/>
      <c r="F7" s="11"/>
      <c r="G7" s="11"/>
      <c r="H7" s="11"/>
      <c r="I7" s="11"/>
      <c r="J7" s="11"/>
      <c r="K7" s="1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9" t="s">
        <v>20</v>
      </c>
      <c r="AL7" s="11"/>
      <c r="AM7" s="11"/>
      <c r="AN7" s="17"/>
      <c r="AO7" s="11"/>
      <c r="AP7" s="11"/>
      <c r="AQ7" s="13"/>
      <c r="BE7" s="276"/>
      <c r="BS7" s="6" t="s">
        <v>21</v>
      </c>
    </row>
    <row r="8" spans="1:256" s="2" customFormat="1" ht="15" customHeight="1" x14ac:dyDescent="0.3">
      <c r="B8" s="10"/>
      <c r="C8" s="11"/>
      <c r="D8" s="19" t="s">
        <v>22</v>
      </c>
      <c r="E8" s="11"/>
      <c r="F8" s="11"/>
      <c r="G8" s="11"/>
      <c r="H8" s="11"/>
      <c r="I8" s="11"/>
      <c r="J8" s="11"/>
      <c r="K8" s="17" t="s">
        <v>23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9" t="s">
        <v>24</v>
      </c>
      <c r="AL8" s="11"/>
      <c r="AM8" s="11"/>
      <c r="AN8" s="20" t="s">
        <v>25</v>
      </c>
      <c r="AO8" s="11"/>
      <c r="AP8" s="11"/>
      <c r="AQ8" s="13"/>
      <c r="BE8" s="276"/>
      <c r="BS8" s="6" t="s">
        <v>26</v>
      </c>
    </row>
    <row r="9" spans="1:256" s="2" customFormat="1" ht="15" customHeight="1" x14ac:dyDescent="0.3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3"/>
      <c r="BE9" s="276"/>
      <c r="BS9" s="6" t="s">
        <v>27</v>
      </c>
    </row>
    <row r="10" spans="1:256" s="2" customFormat="1" ht="15" customHeight="1" x14ac:dyDescent="0.3">
      <c r="B10" s="10"/>
      <c r="C10" s="11"/>
      <c r="D10" s="19" t="s">
        <v>28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9" t="s">
        <v>29</v>
      </c>
      <c r="AL10" s="11"/>
      <c r="AM10" s="11"/>
      <c r="AN10" s="17" t="s">
        <v>30</v>
      </c>
      <c r="AO10" s="11"/>
      <c r="AP10" s="11"/>
      <c r="AQ10" s="13"/>
      <c r="BE10" s="276"/>
      <c r="BS10" s="6" t="s">
        <v>18</v>
      </c>
    </row>
    <row r="11" spans="1:256" s="2" customFormat="1" ht="19.5" customHeight="1" x14ac:dyDescent="0.3">
      <c r="B11" s="10"/>
      <c r="C11" s="11"/>
      <c r="D11" s="11"/>
      <c r="E11" s="17" t="s">
        <v>31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9" t="s">
        <v>32</v>
      </c>
      <c r="AL11" s="11"/>
      <c r="AM11" s="11"/>
      <c r="AN11" s="17"/>
      <c r="AO11" s="11"/>
      <c r="AP11" s="11"/>
      <c r="AQ11" s="13"/>
      <c r="BE11" s="276"/>
      <c r="BS11" s="6" t="s">
        <v>18</v>
      </c>
    </row>
    <row r="12" spans="1:256" s="2" customFormat="1" ht="7.5" customHeight="1" x14ac:dyDescent="0.3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3"/>
      <c r="BE12" s="276"/>
      <c r="BS12" s="6" t="s">
        <v>18</v>
      </c>
    </row>
    <row r="13" spans="1:256" s="2" customFormat="1" ht="15" customHeight="1" x14ac:dyDescent="0.3">
      <c r="B13" s="10"/>
      <c r="C13" s="11"/>
      <c r="D13" s="19" t="s">
        <v>33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9" t="s">
        <v>29</v>
      </c>
      <c r="AL13" s="11"/>
      <c r="AM13" s="11"/>
      <c r="AN13" s="21" t="s">
        <v>34</v>
      </c>
      <c r="AO13" s="11"/>
      <c r="AP13" s="11"/>
      <c r="AQ13" s="13"/>
      <c r="BE13" s="276"/>
      <c r="BS13" s="6" t="s">
        <v>18</v>
      </c>
    </row>
    <row r="14" spans="1:256" s="2" customFormat="1" ht="15.75" customHeight="1" x14ac:dyDescent="0.3">
      <c r="B14" s="10"/>
      <c r="C14" s="11"/>
      <c r="D14" s="11"/>
      <c r="E14" s="307" t="s">
        <v>34</v>
      </c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19" t="s">
        <v>32</v>
      </c>
      <c r="AL14" s="11"/>
      <c r="AM14" s="11"/>
      <c r="AN14" s="21" t="s">
        <v>34</v>
      </c>
      <c r="AO14" s="11"/>
      <c r="AP14" s="11"/>
      <c r="AQ14" s="13"/>
      <c r="BE14" s="276"/>
      <c r="BS14" s="6" t="s">
        <v>18</v>
      </c>
    </row>
    <row r="15" spans="1:256" s="2" customFormat="1" ht="7.5" customHeight="1" x14ac:dyDescent="0.3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3"/>
      <c r="BE15" s="276"/>
      <c r="BS15" s="6" t="s">
        <v>4</v>
      </c>
    </row>
    <row r="16" spans="1:256" s="2" customFormat="1" ht="15" customHeight="1" x14ac:dyDescent="0.3">
      <c r="B16" s="10"/>
      <c r="C16" s="11"/>
      <c r="D16" s="19" t="s">
        <v>35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9" t="s">
        <v>29</v>
      </c>
      <c r="AL16" s="11"/>
      <c r="AM16" s="11"/>
      <c r="AN16" s="17"/>
      <c r="AO16" s="11"/>
      <c r="AP16" s="11"/>
      <c r="AQ16" s="13"/>
      <c r="BE16" s="276"/>
      <c r="BS16" s="6" t="s">
        <v>4</v>
      </c>
    </row>
    <row r="17" spans="2:71" s="2" customFormat="1" ht="19.5" customHeight="1" x14ac:dyDescent="0.3">
      <c r="B17" s="10"/>
      <c r="C17" s="11"/>
      <c r="D17" s="11"/>
      <c r="E17" s="17" t="s">
        <v>36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9" t="s">
        <v>32</v>
      </c>
      <c r="AL17" s="11"/>
      <c r="AM17" s="11"/>
      <c r="AN17" s="17"/>
      <c r="AO17" s="11"/>
      <c r="AP17" s="11"/>
      <c r="AQ17" s="13"/>
      <c r="BE17" s="276"/>
      <c r="BS17" s="6" t="s">
        <v>37</v>
      </c>
    </row>
    <row r="18" spans="2:71" s="2" customFormat="1" ht="7.5" customHeight="1" x14ac:dyDescent="0.3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3"/>
      <c r="BE18" s="276"/>
      <c r="BS18" s="6" t="s">
        <v>6</v>
      </c>
    </row>
    <row r="19" spans="2:71" s="2" customFormat="1" ht="15" customHeight="1" x14ac:dyDescent="0.3">
      <c r="B19" s="10"/>
      <c r="C19" s="11"/>
      <c r="D19" s="19" t="s">
        <v>38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3"/>
      <c r="BE19" s="276"/>
      <c r="BS19" s="6" t="s">
        <v>6</v>
      </c>
    </row>
    <row r="20" spans="2:71" s="2" customFormat="1" ht="15.75" customHeight="1" x14ac:dyDescent="0.3">
      <c r="B20" s="10"/>
      <c r="C20" s="11"/>
      <c r="D20" s="11"/>
      <c r="E20" s="308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05"/>
      <c r="AN20" s="305"/>
      <c r="AO20" s="11"/>
      <c r="AP20" s="11"/>
      <c r="AQ20" s="13"/>
      <c r="BE20" s="276"/>
      <c r="BS20" s="6" t="s">
        <v>4</v>
      </c>
    </row>
    <row r="21" spans="2:71" s="2" customFormat="1" ht="7.5" customHeight="1" x14ac:dyDescent="0.3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3"/>
      <c r="BE21" s="276"/>
    </row>
    <row r="22" spans="2:71" s="2" customFormat="1" ht="7.5" customHeight="1" x14ac:dyDescent="0.3">
      <c r="B22" s="10"/>
      <c r="C22" s="1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11"/>
      <c r="AQ22" s="13"/>
      <c r="BE22" s="276"/>
    </row>
    <row r="23" spans="2:71" s="6" customFormat="1" ht="27" customHeight="1" x14ac:dyDescent="0.3">
      <c r="B23" s="23"/>
      <c r="C23" s="24"/>
      <c r="D23" s="25" t="s">
        <v>39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309">
        <f>ROUND($AG$51,2)</f>
        <v>0</v>
      </c>
      <c r="AL23" s="310"/>
      <c r="AM23" s="310"/>
      <c r="AN23" s="310"/>
      <c r="AO23" s="310"/>
      <c r="AP23" s="24"/>
      <c r="AQ23" s="27"/>
      <c r="BE23" s="298"/>
    </row>
    <row r="24" spans="2:71" s="6" customFormat="1" ht="7.5" customHeight="1" x14ac:dyDescent="0.3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7"/>
      <c r="BE24" s="298"/>
    </row>
    <row r="25" spans="2:71" s="6" customFormat="1" ht="14.25" customHeight="1" x14ac:dyDescent="0.3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311" t="s">
        <v>40</v>
      </c>
      <c r="M25" s="293"/>
      <c r="N25" s="293"/>
      <c r="O25" s="293"/>
      <c r="P25" s="24"/>
      <c r="Q25" s="24"/>
      <c r="R25" s="24"/>
      <c r="S25" s="24"/>
      <c r="T25" s="24"/>
      <c r="U25" s="24"/>
      <c r="V25" s="24"/>
      <c r="W25" s="311" t="s">
        <v>41</v>
      </c>
      <c r="X25" s="293"/>
      <c r="Y25" s="293"/>
      <c r="Z25" s="293"/>
      <c r="AA25" s="293"/>
      <c r="AB25" s="293"/>
      <c r="AC25" s="293"/>
      <c r="AD25" s="293"/>
      <c r="AE25" s="293"/>
      <c r="AF25" s="24"/>
      <c r="AG25" s="24"/>
      <c r="AH25" s="24"/>
      <c r="AI25" s="24"/>
      <c r="AJ25" s="24"/>
      <c r="AK25" s="311" t="s">
        <v>42</v>
      </c>
      <c r="AL25" s="293"/>
      <c r="AM25" s="293"/>
      <c r="AN25" s="293"/>
      <c r="AO25" s="293"/>
      <c r="AP25" s="24"/>
      <c r="AQ25" s="27"/>
      <c r="BE25" s="298"/>
    </row>
    <row r="26" spans="2:71" s="6" customFormat="1" ht="15" customHeight="1" x14ac:dyDescent="0.3">
      <c r="B26" s="29"/>
      <c r="C26" s="30"/>
      <c r="D26" s="30" t="s">
        <v>43</v>
      </c>
      <c r="E26" s="30"/>
      <c r="F26" s="30" t="s">
        <v>44</v>
      </c>
      <c r="G26" s="30"/>
      <c r="H26" s="30"/>
      <c r="I26" s="30"/>
      <c r="J26" s="30"/>
      <c r="K26" s="30"/>
      <c r="L26" s="300">
        <v>0.21</v>
      </c>
      <c r="M26" s="301"/>
      <c r="N26" s="301"/>
      <c r="O26" s="301"/>
      <c r="P26" s="30"/>
      <c r="Q26" s="30"/>
      <c r="R26" s="30"/>
      <c r="S26" s="30"/>
      <c r="T26" s="30"/>
      <c r="U26" s="30"/>
      <c r="V26" s="30"/>
      <c r="W26" s="302">
        <f>ROUND($AZ$51,2)</f>
        <v>0</v>
      </c>
      <c r="X26" s="301"/>
      <c r="Y26" s="301"/>
      <c r="Z26" s="301"/>
      <c r="AA26" s="301"/>
      <c r="AB26" s="301"/>
      <c r="AC26" s="301"/>
      <c r="AD26" s="301"/>
      <c r="AE26" s="301"/>
      <c r="AF26" s="30"/>
      <c r="AG26" s="30"/>
      <c r="AH26" s="30"/>
      <c r="AI26" s="30"/>
      <c r="AJ26" s="30"/>
      <c r="AK26" s="302">
        <f>ROUND($AV$51,2)</f>
        <v>0</v>
      </c>
      <c r="AL26" s="301"/>
      <c r="AM26" s="301"/>
      <c r="AN26" s="301"/>
      <c r="AO26" s="301"/>
      <c r="AP26" s="30"/>
      <c r="AQ26" s="31"/>
      <c r="BE26" s="304"/>
    </row>
    <row r="27" spans="2:71" s="6" customFormat="1" ht="15" customHeight="1" x14ac:dyDescent="0.3">
      <c r="B27" s="29"/>
      <c r="C27" s="30"/>
      <c r="D27" s="30"/>
      <c r="E27" s="30"/>
      <c r="F27" s="30" t="s">
        <v>45</v>
      </c>
      <c r="G27" s="30"/>
      <c r="H27" s="30"/>
      <c r="I27" s="30"/>
      <c r="J27" s="30"/>
      <c r="K27" s="30"/>
      <c r="L27" s="300">
        <v>0.15</v>
      </c>
      <c r="M27" s="301"/>
      <c r="N27" s="301"/>
      <c r="O27" s="301"/>
      <c r="P27" s="30"/>
      <c r="Q27" s="30"/>
      <c r="R27" s="30"/>
      <c r="S27" s="30"/>
      <c r="T27" s="30"/>
      <c r="U27" s="30"/>
      <c r="V27" s="30"/>
      <c r="W27" s="302">
        <f>ROUND($BA$51,2)</f>
        <v>0</v>
      </c>
      <c r="X27" s="301"/>
      <c r="Y27" s="301"/>
      <c r="Z27" s="301"/>
      <c r="AA27" s="301"/>
      <c r="AB27" s="301"/>
      <c r="AC27" s="301"/>
      <c r="AD27" s="301"/>
      <c r="AE27" s="301"/>
      <c r="AF27" s="30"/>
      <c r="AG27" s="30"/>
      <c r="AH27" s="30"/>
      <c r="AI27" s="30"/>
      <c r="AJ27" s="30"/>
      <c r="AK27" s="302">
        <f>ROUND($AW$51,2)</f>
        <v>0</v>
      </c>
      <c r="AL27" s="301"/>
      <c r="AM27" s="301"/>
      <c r="AN27" s="301"/>
      <c r="AO27" s="301"/>
      <c r="AP27" s="30"/>
      <c r="AQ27" s="31"/>
      <c r="BE27" s="304"/>
    </row>
    <row r="28" spans="2:71" s="6" customFormat="1" ht="15" hidden="1" customHeight="1" x14ac:dyDescent="0.3">
      <c r="B28" s="29"/>
      <c r="C28" s="30"/>
      <c r="D28" s="30"/>
      <c r="E28" s="30"/>
      <c r="F28" s="30" t="s">
        <v>46</v>
      </c>
      <c r="G28" s="30"/>
      <c r="H28" s="30"/>
      <c r="I28" s="30"/>
      <c r="J28" s="30"/>
      <c r="K28" s="30"/>
      <c r="L28" s="300">
        <v>0.21</v>
      </c>
      <c r="M28" s="301"/>
      <c r="N28" s="301"/>
      <c r="O28" s="301"/>
      <c r="P28" s="30"/>
      <c r="Q28" s="30"/>
      <c r="R28" s="30"/>
      <c r="S28" s="30"/>
      <c r="T28" s="30"/>
      <c r="U28" s="30"/>
      <c r="V28" s="30"/>
      <c r="W28" s="302">
        <f>ROUND($BB$51,2)</f>
        <v>0</v>
      </c>
      <c r="X28" s="301"/>
      <c r="Y28" s="301"/>
      <c r="Z28" s="301"/>
      <c r="AA28" s="301"/>
      <c r="AB28" s="301"/>
      <c r="AC28" s="301"/>
      <c r="AD28" s="301"/>
      <c r="AE28" s="301"/>
      <c r="AF28" s="30"/>
      <c r="AG28" s="30"/>
      <c r="AH28" s="30"/>
      <c r="AI28" s="30"/>
      <c r="AJ28" s="30"/>
      <c r="AK28" s="302">
        <v>0</v>
      </c>
      <c r="AL28" s="301"/>
      <c r="AM28" s="301"/>
      <c r="AN28" s="301"/>
      <c r="AO28" s="301"/>
      <c r="AP28" s="30"/>
      <c r="AQ28" s="31"/>
      <c r="BE28" s="304"/>
    </row>
    <row r="29" spans="2:71" s="6" customFormat="1" ht="15" hidden="1" customHeight="1" x14ac:dyDescent="0.3">
      <c r="B29" s="29"/>
      <c r="C29" s="30"/>
      <c r="D29" s="30"/>
      <c r="E29" s="30"/>
      <c r="F29" s="30" t="s">
        <v>47</v>
      </c>
      <c r="G29" s="30"/>
      <c r="H29" s="30"/>
      <c r="I29" s="30"/>
      <c r="J29" s="30"/>
      <c r="K29" s="30"/>
      <c r="L29" s="300">
        <v>0.15</v>
      </c>
      <c r="M29" s="301"/>
      <c r="N29" s="301"/>
      <c r="O29" s="301"/>
      <c r="P29" s="30"/>
      <c r="Q29" s="30"/>
      <c r="R29" s="30"/>
      <c r="S29" s="30"/>
      <c r="T29" s="30"/>
      <c r="U29" s="30"/>
      <c r="V29" s="30"/>
      <c r="W29" s="302">
        <f>ROUND($BC$51,2)</f>
        <v>0</v>
      </c>
      <c r="X29" s="301"/>
      <c r="Y29" s="301"/>
      <c r="Z29" s="301"/>
      <c r="AA29" s="301"/>
      <c r="AB29" s="301"/>
      <c r="AC29" s="301"/>
      <c r="AD29" s="301"/>
      <c r="AE29" s="301"/>
      <c r="AF29" s="30"/>
      <c r="AG29" s="30"/>
      <c r="AH29" s="30"/>
      <c r="AI29" s="30"/>
      <c r="AJ29" s="30"/>
      <c r="AK29" s="302">
        <v>0</v>
      </c>
      <c r="AL29" s="301"/>
      <c r="AM29" s="301"/>
      <c r="AN29" s="301"/>
      <c r="AO29" s="301"/>
      <c r="AP29" s="30"/>
      <c r="AQ29" s="31"/>
      <c r="BE29" s="304"/>
    </row>
    <row r="30" spans="2:71" s="6" customFormat="1" ht="15" hidden="1" customHeight="1" x14ac:dyDescent="0.3">
      <c r="B30" s="29"/>
      <c r="C30" s="30"/>
      <c r="D30" s="30"/>
      <c r="E30" s="30"/>
      <c r="F30" s="30" t="s">
        <v>48</v>
      </c>
      <c r="G30" s="30"/>
      <c r="H30" s="30"/>
      <c r="I30" s="30"/>
      <c r="J30" s="30"/>
      <c r="K30" s="30"/>
      <c r="L30" s="300">
        <v>0</v>
      </c>
      <c r="M30" s="301"/>
      <c r="N30" s="301"/>
      <c r="O30" s="301"/>
      <c r="P30" s="30"/>
      <c r="Q30" s="30"/>
      <c r="R30" s="30"/>
      <c r="S30" s="30"/>
      <c r="T30" s="30"/>
      <c r="U30" s="30"/>
      <c r="V30" s="30"/>
      <c r="W30" s="302">
        <f>ROUND($BD$51,2)</f>
        <v>0</v>
      </c>
      <c r="X30" s="301"/>
      <c r="Y30" s="301"/>
      <c r="Z30" s="301"/>
      <c r="AA30" s="301"/>
      <c r="AB30" s="301"/>
      <c r="AC30" s="301"/>
      <c r="AD30" s="301"/>
      <c r="AE30" s="301"/>
      <c r="AF30" s="30"/>
      <c r="AG30" s="30"/>
      <c r="AH30" s="30"/>
      <c r="AI30" s="30"/>
      <c r="AJ30" s="30"/>
      <c r="AK30" s="302">
        <v>0</v>
      </c>
      <c r="AL30" s="301"/>
      <c r="AM30" s="301"/>
      <c r="AN30" s="301"/>
      <c r="AO30" s="301"/>
      <c r="AP30" s="30"/>
      <c r="AQ30" s="31"/>
      <c r="BE30" s="304"/>
    </row>
    <row r="31" spans="2:71" s="6" customFormat="1" ht="7.5" customHeight="1" x14ac:dyDescent="0.3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7"/>
      <c r="BE31" s="298"/>
    </row>
    <row r="32" spans="2:71" s="6" customFormat="1" ht="27" customHeight="1" x14ac:dyDescent="0.3">
      <c r="B32" s="23"/>
      <c r="C32" s="32"/>
      <c r="D32" s="33" t="s">
        <v>49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5" t="s">
        <v>50</v>
      </c>
      <c r="U32" s="34"/>
      <c r="V32" s="34"/>
      <c r="W32" s="34"/>
      <c r="X32" s="287" t="s">
        <v>51</v>
      </c>
      <c r="Y32" s="284"/>
      <c r="Z32" s="284"/>
      <c r="AA32" s="284"/>
      <c r="AB32" s="284"/>
      <c r="AC32" s="34"/>
      <c r="AD32" s="34"/>
      <c r="AE32" s="34"/>
      <c r="AF32" s="34"/>
      <c r="AG32" s="34"/>
      <c r="AH32" s="34"/>
      <c r="AI32" s="34"/>
      <c r="AJ32" s="34"/>
      <c r="AK32" s="288">
        <f>SUM($AK$23:$AK$30)</f>
        <v>0</v>
      </c>
      <c r="AL32" s="284"/>
      <c r="AM32" s="284"/>
      <c r="AN32" s="284"/>
      <c r="AO32" s="289"/>
      <c r="AP32" s="32"/>
      <c r="AQ32" s="37"/>
      <c r="BE32" s="298"/>
    </row>
    <row r="33" spans="2:56" s="6" customFormat="1" ht="7.5" customHeight="1" x14ac:dyDescent="0.3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7"/>
    </row>
    <row r="34" spans="2:56" s="6" customFormat="1" ht="7.5" customHeight="1" x14ac:dyDescent="0.3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40"/>
    </row>
    <row r="38" spans="2:56" s="6" customFormat="1" ht="7.5" customHeight="1" x14ac:dyDescent="0.3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3"/>
    </row>
    <row r="39" spans="2:56" s="6" customFormat="1" ht="37.5" customHeight="1" x14ac:dyDescent="0.3">
      <c r="B39" s="23"/>
      <c r="C39" s="12" t="s">
        <v>52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43"/>
    </row>
    <row r="40" spans="2:56" s="6" customFormat="1" ht="7.5" customHeight="1" x14ac:dyDescent="0.3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43"/>
    </row>
    <row r="41" spans="2:56" s="44" customFormat="1" ht="15" customHeight="1" x14ac:dyDescent="0.3">
      <c r="B41" s="45"/>
      <c r="C41" s="19" t="s">
        <v>13</v>
      </c>
      <c r="D41" s="17"/>
      <c r="E41" s="17"/>
      <c r="F41" s="17"/>
      <c r="G41" s="17"/>
      <c r="H41" s="17"/>
      <c r="I41" s="17"/>
      <c r="J41" s="17"/>
      <c r="K41" s="17"/>
      <c r="L41" s="17" t="str">
        <f>$K$5</f>
        <v>3700710000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46"/>
    </row>
    <row r="42" spans="2:56" s="47" customFormat="1" ht="37.5" customHeight="1" x14ac:dyDescent="0.3">
      <c r="B42" s="48"/>
      <c r="C42" s="49" t="s">
        <v>16</v>
      </c>
      <c r="D42" s="49"/>
      <c r="E42" s="49"/>
      <c r="F42" s="49"/>
      <c r="G42" s="49"/>
      <c r="H42" s="49"/>
      <c r="I42" s="49"/>
      <c r="J42" s="49"/>
      <c r="K42" s="49"/>
      <c r="L42" s="290" t="str">
        <f>$K$6</f>
        <v>Chodská - oprava stoupaček</v>
      </c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49"/>
      <c r="AQ42" s="49"/>
      <c r="AR42" s="50"/>
    </row>
    <row r="43" spans="2:56" s="6" customFormat="1" ht="7.5" customHeight="1" x14ac:dyDescent="0.3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43"/>
    </row>
    <row r="44" spans="2:56" s="6" customFormat="1" ht="15.75" customHeight="1" x14ac:dyDescent="0.3">
      <c r="B44" s="23"/>
      <c r="C44" s="19" t="s">
        <v>22</v>
      </c>
      <c r="D44" s="24"/>
      <c r="E44" s="24"/>
      <c r="F44" s="24"/>
      <c r="G44" s="24"/>
      <c r="H44" s="24"/>
      <c r="I44" s="24"/>
      <c r="J44" s="24"/>
      <c r="K44" s="24"/>
      <c r="L44" s="51" t="str">
        <f>IF($K$8="","",$K$8)</f>
        <v>Brno - CHodská 17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19" t="s">
        <v>24</v>
      </c>
      <c r="AJ44" s="24"/>
      <c r="AK44" s="24"/>
      <c r="AL44" s="24"/>
      <c r="AM44" s="292" t="str">
        <f>IF($AN$8="","",$AN$8)</f>
        <v>30.09.2016</v>
      </c>
      <c r="AN44" s="293"/>
      <c r="AO44" s="24"/>
      <c r="AP44" s="24"/>
      <c r="AQ44" s="24"/>
      <c r="AR44" s="43"/>
    </row>
    <row r="45" spans="2:56" s="6" customFormat="1" ht="7.5" customHeight="1" x14ac:dyDescent="0.3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43"/>
    </row>
    <row r="46" spans="2:56" s="6" customFormat="1" ht="18.75" customHeight="1" x14ac:dyDescent="0.3">
      <c r="B46" s="23"/>
      <c r="C46" s="19" t="s">
        <v>28</v>
      </c>
      <c r="D46" s="24"/>
      <c r="E46" s="24"/>
      <c r="F46" s="24"/>
      <c r="G46" s="24"/>
      <c r="H46" s="24"/>
      <c r="I46" s="24"/>
      <c r="J46" s="24"/>
      <c r="K46" s="24"/>
      <c r="L46" s="17" t="str">
        <f>IF($E$11="","",$E$11)</f>
        <v>Armádní Servisní, p.o.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19" t="s">
        <v>35</v>
      </c>
      <c r="AJ46" s="24"/>
      <c r="AK46" s="24"/>
      <c r="AL46" s="24"/>
      <c r="AM46" s="294" t="str">
        <f>IF($E$17="","",$E$17)</f>
        <v xml:space="preserve"> </v>
      </c>
      <c r="AN46" s="293"/>
      <c r="AO46" s="293"/>
      <c r="AP46" s="293"/>
      <c r="AQ46" s="24"/>
      <c r="AR46" s="43"/>
      <c r="AS46" s="295" t="s">
        <v>53</v>
      </c>
      <c r="AT46" s="296"/>
      <c r="AU46" s="53"/>
      <c r="AV46" s="53"/>
      <c r="AW46" s="53"/>
      <c r="AX46" s="53"/>
      <c r="AY46" s="53"/>
      <c r="AZ46" s="53"/>
      <c r="BA46" s="53"/>
      <c r="BB46" s="53"/>
      <c r="BC46" s="53"/>
      <c r="BD46" s="54"/>
    </row>
    <row r="47" spans="2:56" s="6" customFormat="1" ht="15.75" customHeight="1" x14ac:dyDescent="0.3">
      <c r="B47" s="23"/>
      <c r="C47" s="19" t="s">
        <v>33</v>
      </c>
      <c r="D47" s="24"/>
      <c r="E47" s="24"/>
      <c r="F47" s="24"/>
      <c r="G47" s="24"/>
      <c r="H47" s="24"/>
      <c r="I47" s="24"/>
      <c r="J47" s="24"/>
      <c r="K47" s="24"/>
      <c r="L47" s="17" t="str">
        <f>IF($E$14="Vyplň údaj","",$E$14)</f>
        <v/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43"/>
      <c r="AS47" s="297"/>
      <c r="AT47" s="298"/>
      <c r="BD47" s="55"/>
    </row>
    <row r="48" spans="2:56" s="6" customFormat="1" ht="12" customHeight="1" x14ac:dyDescent="0.3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43"/>
      <c r="AS48" s="299"/>
      <c r="AT48" s="293"/>
      <c r="AU48" s="24"/>
      <c r="AV48" s="24"/>
      <c r="AW48" s="24"/>
      <c r="AX48" s="24"/>
      <c r="AY48" s="24"/>
      <c r="AZ48" s="24"/>
      <c r="BA48" s="24"/>
      <c r="BB48" s="24"/>
      <c r="BC48" s="24"/>
      <c r="BD48" s="56"/>
    </row>
    <row r="49" spans="1:91" s="6" customFormat="1" ht="30" customHeight="1" x14ac:dyDescent="0.3">
      <c r="B49" s="23"/>
      <c r="C49" s="283" t="s">
        <v>54</v>
      </c>
      <c r="D49" s="284"/>
      <c r="E49" s="284"/>
      <c r="F49" s="284"/>
      <c r="G49" s="284"/>
      <c r="H49" s="34"/>
      <c r="I49" s="285" t="s">
        <v>55</v>
      </c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6" t="s">
        <v>56</v>
      </c>
      <c r="AH49" s="284"/>
      <c r="AI49" s="284"/>
      <c r="AJ49" s="284"/>
      <c r="AK49" s="284"/>
      <c r="AL49" s="284"/>
      <c r="AM49" s="284"/>
      <c r="AN49" s="285" t="s">
        <v>57</v>
      </c>
      <c r="AO49" s="284"/>
      <c r="AP49" s="284"/>
      <c r="AQ49" s="57" t="s">
        <v>58</v>
      </c>
      <c r="AR49" s="43"/>
      <c r="AS49" s="58" t="s">
        <v>59</v>
      </c>
      <c r="AT49" s="59" t="s">
        <v>60</v>
      </c>
      <c r="AU49" s="59" t="s">
        <v>61</v>
      </c>
      <c r="AV49" s="59" t="s">
        <v>62</v>
      </c>
      <c r="AW49" s="59" t="s">
        <v>63</v>
      </c>
      <c r="AX49" s="59" t="s">
        <v>64</v>
      </c>
      <c r="AY49" s="59" t="s">
        <v>65</v>
      </c>
      <c r="AZ49" s="59" t="s">
        <v>66</v>
      </c>
      <c r="BA49" s="59" t="s">
        <v>67</v>
      </c>
      <c r="BB49" s="59" t="s">
        <v>68</v>
      </c>
      <c r="BC49" s="59" t="s">
        <v>69</v>
      </c>
      <c r="BD49" s="60" t="s">
        <v>70</v>
      </c>
      <c r="BE49" s="61"/>
    </row>
    <row r="50" spans="1:91" s="6" customFormat="1" ht="12" customHeight="1" x14ac:dyDescent="0.3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43"/>
      <c r="AS50" s="62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4"/>
    </row>
    <row r="51" spans="1:91" s="47" customFormat="1" ht="33" customHeight="1" x14ac:dyDescent="0.3">
      <c r="B51" s="48"/>
      <c r="C51" s="65" t="s">
        <v>71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281">
        <f>ROUND(SUM($AG$52:$AG$55),2)</f>
        <v>0</v>
      </c>
      <c r="AH51" s="282"/>
      <c r="AI51" s="282"/>
      <c r="AJ51" s="282"/>
      <c r="AK51" s="282"/>
      <c r="AL51" s="282"/>
      <c r="AM51" s="282"/>
      <c r="AN51" s="281">
        <f>SUM($AG$51,$AT$51)</f>
        <v>0</v>
      </c>
      <c r="AO51" s="282"/>
      <c r="AP51" s="282"/>
      <c r="AQ51" s="67"/>
      <c r="AR51" s="50"/>
      <c r="AS51" s="68">
        <f>ROUND(SUM($AS$52:$AS$55),2)</f>
        <v>0</v>
      </c>
      <c r="AT51" s="69">
        <f>ROUND(SUM($AV$51:$AW$51),2)</f>
        <v>0</v>
      </c>
      <c r="AU51" s="70">
        <f>ROUND(SUM($AU$52:$AU$55),5)</f>
        <v>0</v>
      </c>
      <c r="AV51" s="69">
        <f>ROUND($AZ$51*$L$26,2)</f>
        <v>0</v>
      </c>
      <c r="AW51" s="69">
        <f>ROUND($BA$51*$L$27,2)</f>
        <v>0</v>
      </c>
      <c r="AX51" s="69">
        <f>ROUND($BB$51*$L$26,2)</f>
        <v>0</v>
      </c>
      <c r="AY51" s="69">
        <f>ROUND($BC$51*$L$27,2)</f>
        <v>0</v>
      </c>
      <c r="AZ51" s="69">
        <f>ROUND(SUM($AZ$52:$AZ$55),2)</f>
        <v>0</v>
      </c>
      <c r="BA51" s="69">
        <f>ROUND(SUM($BA$52:$BA$55),2)</f>
        <v>0</v>
      </c>
      <c r="BB51" s="69">
        <f>ROUND(SUM($BB$52:$BB$55),2)</f>
        <v>0</v>
      </c>
      <c r="BC51" s="69">
        <f>ROUND(SUM($BC$52:$BC$55),2)</f>
        <v>0</v>
      </c>
      <c r="BD51" s="71">
        <f>ROUND(SUM($BD$52:$BD$55),2)</f>
        <v>0</v>
      </c>
      <c r="BS51" s="47" t="s">
        <v>72</v>
      </c>
      <c r="BT51" s="47" t="s">
        <v>73</v>
      </c>
      <c r="BU51" s="72" t="s">
        <v>74</v>
      </c>
      <c r="BV51" s="47" t="s">
        <v>75</v>
      </c>
      <c r="BW51" s="47" t="s">
        <v>5</v>
      </c>
      <c r="BX51" s="47" t="s">
        <v>76</v>
      </c>
    </row>
    <row r="52" spans="1:91" s="73" customFormat="1" ht="28.5" customHeight="1" x14ac:dyDescent="0.3">
      <c r="A52" s="186" t="s">
        <v>781</v>
      </c>
      <c r="B52" s="74"/>
      <c r="C52" s="75"/>
      <c r="D52" s="279" t="s">
        <v>77</v>
      </c>
      <c r="E52" s="280"/>
      <c r="F52" s="280"/>
      <c r="G52" s="280"/>
      <c r="H52" s="280"/>
      <c r="I52" s="75"/>
      <c r="J52" s="279" t="s">
        <v>78</v>
      </c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77">
        <f>'SO 01 - Chodská 17 - elek...'!$J$27</f>
        <v>0</v>
      </c>
      <c r="AH52" s="278"/>
      <c r="AI52" s="278"/>
      <c r="AJ52" s="278"/>
      <c r="AK52" s="278"/>
      <c r="AL52" s="278"/>
      <c r="AM52" s="278"/>
      <c r="AN52" s="277">
        <f>SUM($AG$52,$AT$52)</f>
        <v>0</v>
      </c>
      <c r="AO52" s="278"/>
      <c r="AP52" s="278"/>
      <c r="AQ52" s="76" t="s">
        <v>79</v>
      </c>
      <c r="AR52" s="77"/>
      <c r="AS52" s="78">
        <v>0</v>
      </c>
      <c r="AT52" s="79">
        <f>ROUND(SUM($AV$52:$AW$52),2)</f>
        <v>0</v>
      </c>
      <c r="AU52" s="80">
        <f>'SO 01 - Chodská 17 - elek...'!$P$87</f>
        <v>0</v>
      </c>
      <c r="AV52" s="79">
        <f>'SO 01 - Chodská 17 - elek...'!$J$30</f>
        <v>0</v>
      </c>
      <c r="AW52" s="79">
        <f>'SO 01 - Chodská 17 - elek...'!$J$31</f>
        <v>0</v>
      </c>
      <c r="AX52" s="79">
        <f>'SO 01 - Chodská 17 - elek...'!$J$32</f>
        <v>0</v>
      </c>
      <c r="AY52" s="79">
        <f>'SO 01 - Chodská 17 - elek...'!$J$33</f>
        <v>0</v>
      </c>
      <c r="AZ52" s="79">
        <f>'SO 01 - Chodská 17 - elek...'!$F$30</f>
        <v>0</v>
      </c>
      <c r="BA52" s="79">
        <f>'SO 01 - Chodská 17 - elek...'!$F$31</f>
        <v>0</v>
      </c>
      <c r="BB52" s="79">
        <f>'SO 01 - Chodská 17 - elek...'!$F$32</f>
        <v>0</v>
      </c>
      <c r="BC52" s="79">
        <f>'SO 01 - Chodská 17 - elek...'!$F$33</f>
        <v>0</v>
      </c>
      <c r="BD52" s="81">
        <f>'SO 01 - Chodská 17 - elek...'!$F$34</f>
        <v>0</v>
      </c>
      <c r="BT52" s="73" t="s">
        <v>21</v>
      </c>
      <c r="BV52" s="73" t="s">
        <v>75</v>
      </c>
      <c r="BW52" s="73" t="s">
        <v>80</v>
      </c>
      <c r="BX52" s="73" t="s">
        <v>5</v>
      </c>
      <c r="CM52" s="73" t="s">
        <v>81</v>
      </c>
    </row>
    <row r="53" spans="1:91" s="73" customFormat="1" ht="28.5" customHeight="1" x14ac:dyDescent="0.3">
      <c r="A53" s="186" t="s">
        <v>781</v>
      </c>
      <c r="B53" s="74"/>
      <c r="C53" s="75"/>
      <c r="D53" s="279" t="s">
        <v>82</v>
      </c>
      <c r="E53" s="280"/>
      <c r="F53" s="280"/>
      <c r="G53" s="280"/>
      <c r="H53" s="280"/>
      <c r="I53" s="75"/>
      <c r="J53" s="279" t="s">
        <v>83</v>
      </c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77">
        <f>'SO 02 - Chodská 17 - VZT'!$J$27</f>
        <v>0</v>
      </c>
      <c r="AH53" s="278"/>
      <c r="AI53" s="278"/>
      <c r="AJ53" s="278"/>
      <c r="AK53" s="278"/>
      <c r="AL53" s="278"/>
      <c r="AM53" s="278"/>
      <c r="AN53" s="277">
        <f>SUM($AG$53,$AT$53)</f>
        <v>0</v>
      </c>
      <c r="AO53" s="278"/>
      <c r="AP53" s="278"/>
      <c r="AQ53" s="76" t="s">
        <v>84</v>
      </c>
      <c r="AR53" s="77"/>
      <c r="AS53" s="78">
        <v>0</v>
      </c>
      <c r="AT53" s="79">
        <f>ROUND(SUM($AV$53:$AW$53),2)</f>
        <v>0</v>
      </c>
      <c r="AU53" s="80">
        <f>'SO 02 - Chodská 17 - VZT'!$P$80</f>
        <v>0</v>
      </c>
      <c r="AV53" s="79">
        <f>'SO 02 - Chodská 17 - VZT'!$J$30</f>
        <v>0</v>
      </c>
      <c r="AW53" s="79">
        <f>'SO 02 - Chodská 17 - VZT'!$J$31</f>
        <v>0</v>
      </c>
      <c r="AX53" s="79">
        <f>'SO 02 - Chodská 17 - VZT'!$J$32</f>
        <v>0</v>
      </c>
      <c r="AY53" s="79">
        <f>'SO 02 - Chodská 17 - VZT'!$J$33</f>
        <v>0</v>
      </c>
      <c r="AZ53" s="79">
        <f>'SO 02 - Chodská 17 - VZT'!$F$30</f>
        <v>0</v>
      </c>
      <c r="BA53" s="79">
        <f>'SO 02 - Chodská 17 - VZT'!$F$31</f>
        <v>0</v>
      </c>
      <c r="BB53" s="79">
        <f>'SO 02 - Chodská 17 - VZT'!$F$32</f>
        <v>0</v>
      </c>
      <c r="BC53" s="79">
        <f>'SO 02 - Chodská 17 - VZT'!$F$33</f>
        <v>0</v>
      </c>
      <c r="BD53" s="81">
        <f>'SO 02 - Chodská 17 - VZT'!$F$34</f>
        <v>0</v>
      </c>
      <c r="BT53" s="73" t="s">
        <v>21</v>
      </c>
      <c r="BV53" s="73" t="s">
        <v>75</v>
      </c>
      <c r="BW53" s="73" t="s">
        <v>85</v>
      </c>
      <c r="BX53" s="73" t="s">
        <v>5</v>
      </c>
      <c r="CM53" s="73" t="s">
        <v>81</v>
      </c>
    </row>
    <row r="54" spans="1:91" s="73" customFormat="1" ht="28.5" customHeight="1" x14ac:dyDescent="0.3">
      <c r="A54" s="186" t="s">
        <v>781</v>
      </c>
      <c r="B54" s="74"/>
      <c r="C54" s="75"/>
      <c r="D54" s="279" t="s">
        <v>86</v>
      </c>
      <c r="E54" s="280"/>
      <c r="F54" s="280"/>
      <c r="G54" s="280"/>
      <c r="H54" s="280"/>
      <c r="I54" s="75"/>
      <c r="J54" s="279" t="s">
        <v>87</v>
      </c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77">
        <f>'SO 03 - Chodská 17 - ZTI'!$J$27</f>
        <v>0</v>
      </c>
      <c r="AH54" s="278"/>
      <c r="AI54" s="278"/>
      <c r="AJ54" s="278"/>
      <c r="AK54" s="278"/>
      <c r="AL54" s="278"/>
      <c r="AM54" s="278"/>
      <c r="AN54" s="277">
        <f>SUM($AG$54,$AT$54)</f>
        <v>0</v>
      </c>
      <c r="AO54" s="278"/>
      <c r="AP54" s="278"/>
      <c r="AQ54" s="76" t="s">
        <v>84</v>
      </c>
      <c r="AR54" s="77"/>
      <c r="AS54" s="78">
        <v>0</v>
      </c>
      <c r="AT54" s="79">
        <f>ROUND(SUM($AV$54:$AW$54),2)</f>
        <v>0</v>
      </c>
      <c r="AU54" s="80">
        <f>'SO 03 - Chodská 17 - ZTI'!$P$83</f>
        <v>0</v>
      </c>
      <c r="AV54" s="79">
        <f>'SO 03 - Chodská 17 - ZTI'!$J$30</f>
        <v>0</v>
      </c>
      <c r="AW54" s="79">
        <f>'SO 03 - Chodská 17 - ZTI'!$J$31</f>
        <v>0</v>
      </c>
      <c r="AX54" s="79">
        <f>'SO 03 - Chodská 17 - ZTI'!$J$32</f>
        <v>0</v>
      </c>
      <c r="AY54" s="79">
        <f>'SO 03 - Chodská 17 - ZTI'!$J$33</f>
        <v>0</v>
      </c>
      <c r="AZ54" s="79">
        <f>'SO 03 - Chodská 17 - ZTI'!$F$30</f>
        <v>0</v>
      </c>
      <c r="BA54" s="79">
        <f>'SO 03 - Chodská 17 - ZTI'!$F$31</f>
        <v>0</v>
      </c>
      <c r="BB54" s="79">
        <f>'SO 03 - Chodská 17 - ZTI'!$F$32</f>
        <v>0</v>
      </c>
      <c r="BC54" s="79">
        <f>'SO 03 - Chodská 17 - ZTI'!$F$33</f>
        <v>0</v>
      </c>
      <c r="BD54" s="81">
        <f>'SO 03 - Chodská 17 - ZTI'!$F$34</f>
        <v>0</v>
      </c>
      <c r="BT54" s="73" t="s">
        <v>21</v>
      </c>
      <c r="BV54" s="73" t="s">
        <v>75</v>
      </c>
      <c r="BW54" s="73" t="s">
        <v>88</v>
      </c>
      <c r="BX54" s="73" t="s">
        <v>5</v>
      </c>
      <c r="CM54" s="73" t="s">
        <v>81</v>
      </c>
    </row>
    <row r="55" spans="1:91" s="73" customFormat="1" ht="28.5" customHeight="1" x14ac:dyDescent="0.3">
      <c r="A55" s="186" t="s">
        <v>781</v>
      </c>
      <c r="B55" s="74"/>
      <c r="C55" s="75"/>
      <c r="D55" s="279" t="s">
        <v>89</v>
      </c>
      <c r="E55" s="280"/>
      <c r="F55" s="280"/>
      <c r="G55" s="280"/>
      <c r="H55" s="280"/>
      <c r="I55" s="75"/>
      <c r="J55" s="279" t="s">
        <v>90</v>
      </c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77">
        <f>'SO 04 - Chodská 17 - ÚT'!$J$27</f>
        <v>0</v>
      </c>
      <c r="AH55" s="278"/>
      <c r="AI55" s="278"/>
      <c r="AJ55" s="278"/>
      <c r="AK55" s="278"/>
      <c r="AL55" s="278"/>
      <c r="AM55" s="278"/>
      <c r="AN55" s="277">
        <f>SUM($AG$55,$AT$55)</f>
        <v>0</v>
      </c>
      <c r="AO55" s="278"/>
      <c r="AP55" s="278"/>
      <c r="AQ55" s="76" t="s">
        <v>84</v>
      </c>
      <c r="AR55" s="77"/>
      <c r="AS55" s="82">
        <v>0</v>
      </c>
      <c r="AT55" s="83">
        <f>ROUND(SUM($AV$55:$AW$55),2)</f>
        <v>0</v>
      </c>
      <c r="AU55" s="84">
        <f>'SO 04 - Chodská 17 - ÚT'!$P$81</f>
        <v>0</v>
      </c>
      <c r="AV55" s="83">
        <f>'SO 04 - Chodská 17 - ÚT'!$J$30</f>
        <v>0</v>
      </c>
      <c r="AW55" s="83">
        <f>'SO 04 - Chodská 17 - ÚT'!$J$31</f>
        <v>0</v>
      </c>
      <c r="AX55" s="83">
        <f>'SO 04 - Chodská 17 - ÚT'!$J$32</f>
        <v>0</v>
      </c>
      <c r="AY55" s="83">
        <f>'SO 04 - Chodská 17 - ÚT'!$J$33</f>
        <v>0</v>
      </c>
      <c r="AZ55" s="83">
        <f>'SO 04 - Chodská 17 - ÚT'!$F$30</f>
        <v>0</v>
      </c>
      <c r="BA55" s="83">
        <f>'SO 04 - Chodská 17 - ÚT'!$F$31</f>
        <v>0</v>
      </c>
      <c r="BB55" s="83">
        <f>'SO 04 - Chodská 17 - ÚT'!$F$32</f>
        <v>0</v>
      </c>
      <c r="BC55" s="83">
        <f>'SO 04 - Chodská 17 - ÚT'!$F$33</f>
        <v>0</v>
      </c>
      <c r="BD55" s="85">
        <f>'SO 04 - Chodská 17 - ÚT'!$F$34</f>
        <v>0</v>
      </c>
      <c r="BT55" s="73" t="s">
        <v>21</v>
      </c>
      <c r="BV55" s="73" t="s">
        <v>75</v>
      </c>
      <c r="BW55" s="73" t="s">
        <v>91</v>
      </c>
      <c r="BX55" s="73" t="s">
        <v>5</v>
      </c>
      <c r="CM55" s="73" t="s">
        <v>81</v>
      </c>
    </row>
    <row r="56" spans="1:91" s="6" customFormat="1" ht="30.75" customHeight="1" x14ac:dyDescent="0.3"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43"/>
    </row>
    <row r="57" spans="1:91" s="6" customFormat="1" ht="7.5" customHeight="1" x14ac:dyDescent="0.3"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3"/>
    </row>
  </sheetData>
  <sheetProtection password="CC35" sheet="1" objects="1" scenarios="1" formatColumns="0" formatRows="0" sort="0" autoFilter="0"/>
  <mergeCells count="53">
    <mergeCell ref="L28:O28"/>
    <mergeCell ref="W28:AE28"/>
    <mergeCell ref="AK28:AO28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AS46:AT48"/>
    <mergeCell ref="L29:O29"/>
    <mergeCell ref="W29:AE29"/>
    <mergeCell ref="AK29:AO29"/>
    <mergeCell ref="L30:O30"/>
    <mergeCell ref="W30:AE30"/>
    <mergeCell ref="AK30:AO30"/>
    <mergeCell ref="D52:H52"/>
    <mergeCell ref="J52:AF52"/>
    <mergeCell ref="X32:AB32"/>
    <mergeCell ref="AK32:AO32"/>
    <mergeCell ref="L42:AO42"/>
    <mergeCell ref="AM44:AN44"/>
    <mergeCell ref="AM46:AP46"/>
    <mergeCell ref="I49:AF49"/>
    <mergeCell ref="AG49:AM49"/>
    <mergeCell ref="AN49:AP49"/>
    <mergeCell ref="AN52:AP52"/>
    <mergeCell ref="AG52:AM52"/>
    <mergeCell ref="AR2:BE2"/>
    <mergeCell ref="AN55:AP55"/>
    <mergeCell ref="AG55:AM55"/>
    <mergeCell ref="D55:H55"/>
    <mergeCell ref="J55:AF55"/>
    <mergeCell ref="AG51:AM51"/>
    <mergeCell ref="AN51:AP51"/>
    <mergeCell ref="AN53:AP53"/>
    <mergeCell ref="AG53:AM53"/>
    <mergeCell ref="D53:H53"/>
    <mergeCell ref="J53:AF53"/>
    <mergeCell ref="AN54:AP54"/>
    <mergeCell ref="AG54:AM54"/>
    <mergeCell ref="D54:H54"/>
    <mergeCell ref="J54:AF54"/>
    <mergeCell ref="C49:G49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SO 01 - Chodská 17 - elek...'!C2" tooltip="SO 01 - Chodská 17 - elek..." display="/"/>
    <hyperlink ref="A53" location="'SO 02 - Chodská 17 - VZT'!C2" tooltip="SO 02 - Chodská 17 - VZT" display="/"/>
    <hyperlink ref="A54" location="'SO 03 - Chodská 17 - ZTI'!C2" tooltip="SO 03 - Chodská 17 - ZTI" display="/"/>
    <hyperlink ref="A55" location="'SO 04 - Chodská 17 - ÚT'!C2" tooltip="SO 04 - Chodská 17 - ÚT" display="/"/>
  </hyperlinks>
  <pageMargins left="0.59027779102325439" right="0.59027779102325439" top="0.59027779102325439" bottom="0.59027779102325439" header="0" footer="0"/>
  <pageSetup paperSize="9" fitToHeight="100" orientation="landscape" blackAndWhite="1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8"/>
  <sheetViews>
    <sheetView showGridLines="0" workbookViewId="0">
      <pane ySplit="1" topLeftCell="A149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8"/>
      <c r="C1" s="188"/>
      <c r="D1" s="187" t="s">
        <v>1</v>
      </c>
      <c r="E1" s="188"/>
      <c r="F1" s="189" t="s">
        <v>782</v>
      </c>
      <c r="G1" s="312" t="s">
        <v>783</v>
      </c>
      <c r="H1" s="312"/>
      <c r="I1" s="188"/>
      <c r="J1" s="189" t="s">
        <v>784</v>
      </c>
      <c r="K1" s="187" t="s">
        <v>92</v>
      </c>
      <c r="L1" s="189" t="s">
        <v>785</v>
      </c>
      <c r="M1" s="189"/>
      <c r="N1" s="189"/>
      <c r="O1" s="189"/>
      <c r="P1" s="189"/>
      <c r="Q1" s="189"/>
      <c r="R1" s="189"/>
      <c r="S1" s="189"/>
      <c r="T1" s="189"/>
      <c r="U1" s="185"/>
      <c r="V1" s="18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5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2" t="s">
        <v>80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6"/>
      <c r="J3" s="8"/>
      <c r="K3" s="9"/>
      <c r="AT3" s="2" t="s">
        <v>81</v>
      </c>
    </row>
    <row r="4" spans="1:256" s="2" customFormat="1" ht="37.5" customHeight="1" x14ac:dyDescent="0.3">
      <c r="B4" s="10"/>
      <c r="C4" s="11"/>
      <c r="D4" s="12" t="s">
        <v>93</v>
      </c>
      <c r="E4" s="11"/>
      <c r="F4" s="11"/>
      <c r="G4" s="11"/>
      <c r="H4" s="11"/>
      <c r="J4" s="11"/>
      <c r="K4" s="13"/>
      <c r="M4" s="14" t="s">
        <v>10</v>
      </c>
      <c r="AT4" s="2" t="s">
        <v>37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3" t="str">
        <f>'Rekapitulace stavby'!$K$6</f>
        <v>Chodská - oprava stoupaček</v>
      </c>
      <c r="F7" s="305"/>
      <c r="G7" s="305"/>
      <c r="H7" s="305"/>
      <c r="J7" s="11"/>
      <c r="K7" s="13"/>
    </row>
    <row r="8" spans="1:256" s="6" customFormat="1" ht="15.75" customHeight="1" x14ac:dyDescent="0.3">
      <c r="B8" s="23"/>
      <c r="C8" s="24"/>
      <c r="D8" s="19" t="s">
        <v>94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0" t="s">
        <v>95</v>
      </c>
      <c r="F9" s="293"/>
      <c r="G9" s="293"/>
      <c r="H9" s="293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7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96</v>
      </c>
      <c r="G12" s="24"/>
      <c r="H12" s="24"/>
      <c r="I12" s="87" t="s">
        <v>24</v>
      </c>
      <c r="J12" s="52" t="str">
        <f>'Rekapitulace stavby'!$AN$8</f>
        <v>30.09.2016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7" t="s">
        <v>29</v>
      </c>
      <c r="J14" s="17" t="s">
        <v>30</v>
      </c>
      <c r="K14" s="27"/>
    </row>
    <row r="15" spans="1:256" s="6" customFormat="1" ht="18.75" customHeight="1" x14ac:dyDescent="0.3">
      <c r="B15" s="23"/>
      <c r="C15" s="24"/>
      <c r="D15" s="24"/>
      <c r="E15" s="17" t="s">
        <v>97</v>
      </c>
      <c r="F15" s="24"/>
      <c r="G15" s="24"/>
      <c r="H15" s="24"/>
      <c r="I15" s="87" t="s">
        <v>32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33</v>
      </c>
      <c r="E17" s="24"/>
      <c r="F17" s="24"/>
      <c r="G17" s="24"/>
      <c r="H17" s="24"/>
      <c r="I17" s="87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7" t="s">
        <v>32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35</v>
      </c>
      <c r="E20" s="24"/>
      <c r="F20" s="24"/>
      <c r="G20" s="24"/>
      <c r="H20" s="24"/>
      <c r="I20" s="87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7" t="s">
        <v>32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38</v>
      </c>
      <c r="E23" s="24"/>
      <c r="F23" s="24"/>
      <c r="G23" s="24"/>
      <c r="H23" s="24"/>
      <c r="J23" s="24"/>
      <c r="K23" s="27"/>
    </row>
    <row r="24" spans="2:11" s="88" customFormat="1" ht="15.75" customHeight="1" x14ac:dyDescent="0.3">
      <c r="B24" s="89"/>
      <c r="C24" s="90"/>
      <c r="D24" s="90"/>
      <c r="E24" s="308"/>
      <c r="F24" s="314"/>
      <c r="G24" s="314"/>
      <c r="H24" s="314"/>
      <c r="J24" s="90"/>
      <c r="K24" s="91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3"/>
      <c r="E26" s="63"/>
      <c r="F26" s="63"/>
      <c r="G26" s="63"/>
      <c r="H26" s="63"/>
      <c r="I26" s="53"/>
      <c r="J26" s="63"/>
      <c r="K26" s="92"/>
    </row>
    <row r="27" spans="2:11" s="6" customFormat="1" ht="26.25" customHeight="1" x14ac:dyDescent="0.3">
      <c r="B27" s="23"/>
      <c r="C27" s="24"/>
      <c r="D27" s="93" t="s">
        <v>39</v>
      </c>
      <c r="E27" s="24"/>
      <c r="F27" s="24"/>
      <c r="G27" s="24"/>
      <c r="H27" s="24"/>
      <c r="J27" s="66">
        <f>ROUND($J$87,2)</f>
        <v>0</v>
      </c>
      <c r="K27" s="27"/>
    </row>
    <row r="28" spans="2:11" s="6" customFormat="1" ht="7.5" customHeight="1" x14ac:dyDescent="0.3">
      <c r="B28" s="23"/>
      <c r="C28" s="24"/>
      <c r="D28" s="63"/>
      <c r="E28" s="63"/>
      <c r="F28" s="63"/>
      <c r="G28" s="63"/>
      <c r="H28" s="63"/>
      <c r="I28" s="53"/>
      <c r="J28" s="63"/>
      <c r="K28" s="92"/>
    </row>
    <row r="29" spans="2:11" s="6" customFormat="1" ht="15" customHeight="1" x14ac:dyDescent="0.3">
      <c r="B29" s="23"/>
      <c r="C29" s="24"/>
      <c r="D29" s="24"/>
      <c r="E29" s="24"/>
      <c r="F29" s="28" t="s">
        <v>41</v>
      </c>
      <c r="G29" s="24"/>
      <c r="H29" s="24"/>
      <c r="I29" s="94" t="s">
        <v>40</v>
      </c>
      <c r="J29" s="28" t="s">
        <v>42</v>
      </c>
      <c r="K29" s="27"/>
    </row>
    <row r="30" spans="2:11" s="6" customFormat="1" ht="15" customHeight="1" x14ac:dyDescent="0.3">
      <c r="B30" s="23"/>
      <c r="C30" s="24"/>
      <c r="D30" s="30" t="s">
        <v>43</v>
      </c>
      <c r="E30" s="30" t="s">
        <v>44</v>
      </c>
      <c r="F30" s="95">
        <f>ROUND(SUM($BE$87:$BE$176),2)</f>
        <v>0</v>
      </c>
      <c r="G30" s="24"/>
      <c r="H30" s="24"/>
      <c r="I30" s="96">
        <v>0.21</v>
      </c>
      <c r="J30" s="95">
        <f>ROUND(ROUND((SUM($BE$87:$BE$176)),2)*$I$30,2)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45</v>
      </c>
      <c r="F31" s="95">
        <f>ROUND(SUM($BF$87:$BF$176),2)</f>
        <v>0</v>
      </c>
      <c r="G31" s="24"/>
      <c r="H31" s="24"/>
      <c r="I31" s="96">
        <v>0.15</v>
      </c>
      <c r="J31" s="95">
        <f>ROUND(ROUND((SUM($BF$87:$BF$176)),2)*$I$31,2)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46</v>
      </c>
      <c r="F32" s="95">
        <f>ROUND(SUM($BG$87:$BG$176),2)</f>
        <v>0</v>
      </c>
      <c r="G32" s="24"/>
      <c r="H32" s="24"/>
      <c r="I32" s="96">
        <v>0.21</v>
      </c>
      <c r="J32" s="95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47</v>
      </c>
      <c r="F33" s="95">
        <f>ROUND(SUM($BH$87:$BH$176),2)</f>
        <v>0</v>
      </c>
      <c r="G33" s="24"/>
      <c r="H33" s="24"/>
      <c r="I33" s="96">
        <v>0.15</v>
      </c>
      <c r="J33" s="95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48</v>
      </c>
      <c r="F34" s="95">
        <f>ROUND(SUM($BI$87:$BI$176),2)</f>
        <v>0</v>
      </c>
      <c r="G34" s="24"/>
      <c r="H34" s="24"/>
      <c r="I34" s="96">
        <v>0</v>
      </c>
      <c r="J34" s="95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49</v>
      </c>
      <c r="E36" s="34"/>
      <c r="F36" s="34"/>
      <c r="G36" s="97" t="s">
        <v>50</v>
      </c>
      <c r="H36" s="35" t="s">
        <v>51</v>
      </c>
      <c r="I36" s="98"/>
      <c r="J36" s="36">
        <f>SUM($J$27:$J$34)</f>
        <v>0</v>
      </c>
      <c r="K36" s="99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0"/>
      <c r="J37" s="39"/>
      <c r="K37" s="40"/>
    </row>
    <row r="41" spans="2:11" s="6" customFormat="1" ht="7.5" customHeight="1" x14ac:dyDescent="0.3">
      <c r="B41" s="101"/>
      <c r="C41" s="102"/>
      <c r="D41" s="102"/>
      <c r="E41" s="102"/>
      <c r="F41" s="102"/>
      <c r="G41" s="102"/>
      <c r="H41" s="102"/>
      <c r="I41" s="102"/>
      <c r="J41" s="102"/>
      <c r="K41" s="103"/>
    </row>
    <row r="42" spans="2:11" s="6" customFormat="1" ht="37.5" customHeight="1" x14ac:dyDescent="0.3">
      <c r="B42" s="23"/>
      <c r="C42" s="12" t="s">
        <v>98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3" t="str">
        <f>$E$7</f>
        <v>Chodská - oprava stoupaček</v>
      </c>
      <c r="F45" s="293"/>
      <c r="G45" s="293"/>
      <c r="H45" s="293"/>
      <c r="J45" s="24"/>
      <c r="K45" s="27"/>
    </row>
    <row r="46" spans="2:11" s="6" customFormat="1" ht="15" customHeight="1" x14ac:dyDescent="0.3">
      <c r="B46" s="23"/>
      <c r="C46" s="19" t="s">
        <v>94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0" t="str">
        <f>$E$9</f>
        <v>SO 01 - Chodská 17 - elektroinstalace</v>
      </c>
      <c r="F47" s="293"/>
      <c r="G47" s="293"/>
      <c r="H47" s="293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>Brno</v>
      </c>
      <c r="G49" s="24"/>
      <c r="H49" s="24"/>
      <c r="I49" s="87" t="s">
        <v>24</v>
      </c>
      <c r="J49" s="52" t="str">
        <f>IF($J$12="","",$J$12)</f>
        <v>30.09.2016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>Armádní servisní, p.o.</v>
      </c>
      <c r="G51" s="24"/>
      <c r="H51" s="24"/>
      <c r="I51" s="87" t="s">
        <v>35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33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4" t="s">
        <v>99</v>
      </c>
      <c r="D54" s="32"/>
      <c r="E54" s="32"/>
      <c r="F54" s="32"/>
      <c r="G54" s="32"/>
      <c r="H54" s="32"/>
      <c r="I54" s="105"/>
      <c r="J54" s="106" t="s">
        <v>100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5" t="s">
        <v>101</v>
      </c>
      <c r="D56" s="24"/>
      <c r="E56" s="24"/>
      <c r="F56" s="24"/>
      <c r="G56" s="24"/>
      <c r="H56" s="24"/>
      <c r="J56" s="66">
        <f>$J$87</f>
        <v>0</v>
      </c>
      <c r="K56" s="27"/>
      <c r="AU56" s="6" t="s">
        <v>102</v>
      </c>
    </row>
    <row r="57" spans="2:47" s="72" customFormat="1" ht="25.5" customHeight="1" x14ac:dyDescent="0.3">
      <c r="B57" s="107"/>
      <c r="C57" s="108"/>
      <c r="D57" s="109" t="s">
        <v>103</v>
      </c>
      <c r="E57" s="109"/>
      <c r="F57" s="109"/>
      <c r="G57" s="109"/>
      <c r="H57" s="109"/>
      <c r="I57" s="110"/>
      <c r="J57" s="111">
        <f>$J$88</f>
        <v>0</v>
      </c>
      <c r="K57" s="112"/>
    </row>
    <row r="58" spans="2:47" s="113" customFormat="1" ht="21" customHeight="1" x14ac:dyDescent="0.3">
      <c r="B58" s="114"/>
      <c r="C58" s="115"/>
      <c r="D58" s="116" t="s">
        <v>104</v>
      </c>
      <c r="E58" s="116"/>
      <c r="F58" s="116"/>
      <c r="G58" s="116"/>
      <c r="H58" s="116"/>
      <c r="I58" s="117"/>
      <c r="J58" s="118">
        <f>$J$89</f>
        <v>0</v>
      </c>
      <c r="K58" s="119"/>
    </row>
    <row r="59" spans="2:47" s="113" customFormat="1" ht="21" customHeight="1" x14ac:dyDescent="0.3">
      <c r="B59" s="114"/>
      <c r="C59" s="115"/>
      <c r="D59" s="116" t="s">
        <v>105</v>
      </c>
      <c r="E59" s="116"/>
      <c r="F59" s="116"/>
      <c r="G59" s="116"/>
      <c r="H59" s="116"/>
      <c r="I59" s="117"/>
      <c r="J59" s="118">
        <f>$J$93</f>
        <v>0</v>
      </c>
      <c r="K59" s="119"/>
    </row>
    <row r="60" spans="2:47" s="113" customFormat="1" ht="21" customHeight="1" x14ac:dyDescent="0.3">
      <c r="B60" s="114"/>
      <c r="C60" s="115"/>
      <c r="D60" s="116" t="s">
        <v>106</v>
      </c>
      <c r="E60" s="116"/>
      <c r="F60" s="116"/>
      <c r="G60" s="116"/>
      <c r="H60" s="116"/>
      <c r="I60" s="117"/>
      <c r="J60" s="118">
        <f>$J$116</f>
        <v>0</v>
      </c>
      <c r="K60" s="119"/>
    </row>
    <row r="61" spans="2:47" s="113" customFormat="1" ht="21" customHeight="1" x14ac:dyDescent="0.3">
      <c r="B61" s="114"/>
      <c r="C61" s="115"/>
      <c r="D61" s="116" t="s">
        <v>107</v>
      </c>
      <c r="E61" s="116"/>
      <c r="F61" s="116"/>
      <c r="G61" s="116"/>
      <c r="H61" s="116"/>
      <c r="I61" s="117"/>
      <c r="J61" s="118">
        <f>$J$126</f>
        <v>0</v>
      </c>
      <c r="K61" s="119"/>
    </row>
    <row r="62" spans="2:47" s="113" customFormat="1" ht="21" customHeight="1" x14ac:dyDescent="0.3">
      <c r="B62" s="114"/>
      <c r="C62" s="115"/>
      <c r="D62" s="116" t="s">
        <v>108</v>
      </c>
      <c r="E62" s="116"/>
      <c r="F62" s="116"/>
      <c r="G62" s="116"/>
      <c r="H62" s="116"/>
      <c r="I62" s="117"/>
      <c r="J62" s="118">
        <f>$J$137</f>
        <v>0</v>
      </c>
      <c r="K62" s="119"/>
    </row>
    <row r="63" spans="2:47" s="113" customFormat="1" ht="21" customHeight="1" x14ac:dyDescent="0.3">
      <c r="B63" s="114"/>
      <c r="C63" s="115"/>
      <c r="D63" s="116" t="s">
        <v>109</v>
      </c>
      <c r="E63" s="116"/>
      <c r="F63" s="116"/>
      <c r="G63" s="116"/>
      <c r="H63" s="116"/>
      <c r="I63" s="117"/>
      <c r="J63" s="118">
        <f>$J$142</f>
        <v>0</v>
      </c>
      <c r="K63" s="119"/>
    </row>
    <row r="64" spans="2:47" s="113" customFormat="1" ht="21" customHeight="1" x14ac:dyDescent="0.3">
      <c r="B64" s="114"/>
      <c r="C64" s="115"/>
      <c r="D64" s="116" t="s">
        <v>110</v>
      </c>
      <c r="E64" s="116"/>
      <c r="F64" s="116"/>
      <c r="G64" s="116"/>
      <c r="H64" s="116"/>
      <c r="I64" s="117"/>
      <c r="J64" s="118">
        <f>$J$149</f>
        <v>0</v>
      </c>
      <c r="K64" s="119"/>
    </row>
    <row r="65" spans="2:12" s="113" customFormat="1" ht="21" customHeight="1" x14ac:dyDescent="0.3">
      <c r="B65" s="114"/>
      <c r="C65" s="115"/>
      <c r="D65" s="116" t="s">
        <v>111</v>
      </c>
      <c r="E65" s="116"/>
      <c r="F65" s="116"/>
      <c r="G65" s="116"/>
      <c r="H65" s="116"/>
      <c r="I65" s="117"/>
      <c r="J65" s="118">
        <f>$J$158</f>
        <v>0</v>
      </c>
      <c r="K65" s="119"/>
    </row>
    <row r="66" spans="2:12" s="113" customFormat="1" ht="21" customHeight="1" x14ac:dyDescent="0.3">
      <c r="B66" s="114"/>
      <c r="C66" s="115"/>
      <c r="D66" s="116" t="s">
        <v>112</v>
      </c>
      <c r="E66" s="116"/>
      <c r="F66" s="116"/>
      <c r="G66" s="116"/>
      <c r="H66" s="116"/>
      <c r="I66" s="117"/>
      <c r="J66" s="118">
        <f>$J$162</f>
        <v>0</v>
      </c>
      <c r="K66" s="119"/>
    </row>
    <row r="67" spans="2:12" s="113" customFormat="1" ht="21" customHeight="1" x14ac:dyDescent="0.3">
      <c r="B67" s="114"/>
      <c r="C67" s="115"/>
      <c r="D67" s="116" t="s">
        <v>113</v>
      </c>
      <c r="E67" s="116"/>
      <c r="F67" s="116"/>
      <c r="G67" s="116"/>
      <c r="H67" s="116"/>
      <c r="I67" s="117"/>
      <c r="J67" s="118">
        <f>$J$168</f>
        <v>0</v>
      </c>
      <c r="K67" s="119"/>
    </row>
    <row r="68" spans="2:12" s="6" customFormat="1" ht="22.5" customHeight="1" x14ac:dyDescent="0.3">
      <c r="B68" s="23"/>
      <c r="C68" s="24"/>
      <c r="D68" s="24"/>
      <c r="E68" s="24"/>
      <c r="F68" s="24"/>
      <c r="G68" s="24"/>
      <c r="H68" s="24"/>
      <c r="J68" s="24"/>
      <c r="K68" s="27"/>
    </row>
    <row r="69" spans="2:12" s="6" customFormat="1" ht="7.5" customHeight="1" x14ac:dyDescent="0.3">
      <c r="B69" s="38"/>
      <c r="C69" s="39"/>
      <c r="D69" s="39"/>
      <c r="E69" s="39"/>
      <c r="F69" s="39"/>
      <c r="G69" s="39"/>
      <c r="H69" s="39"/>
      <c r="I69" s="100"/>
      <c r="J69" s="39"/>
      <c r="K69" s="40"/>
    </row>
    <row r="73" spans="2:12" s="6" customFormat="1" ht="7.5" customHeight="1" x14ac:dyDescent="0.3">
      <c r="B73" s="41"/>
      <c r="C73" s="42"/>
      <c r="D73" s="42"/>
      <c r="E73" s="42"/>
      <c r="F73" s="42"/>
      <c r="G73" s="42"/>
      <c r="H73" s="42"/>
      <c r="I73" s="102"/>
      <c r="J73" s="42"/>
      <c r="K73" s="42"/>
      <c r="L73" s="43"/>
    </row>
    <row r="74" spans="2:12" s="6" customFormat="1" ht="37.5" customHeight="1" x14ac:dyDescent="0.3">
      <c r="B74" s="23"/>
      <c r="C74" s="12" t="s">
        <v>114</v>
      </c>
      <c r="D74" s="24"/>
      <c r="E74" s="24"/>
      <c r="F74" s="24"/>
      <c r="G74" s="24"/>
      <c r="H74" s="24"/>
      <c r="J74" s="24"/>
      <c r="K74" s="24"/>
      <c r="L74" s="43"/>
    </row>
    <row r="75" spans="2:12" s="6" customFormat="1" ht="7.5" customHeight="1" x14ac:dyDescent="0.3">
      <c r="B75" s="23"/>
      <c r="C75" s="24"/>
      <c r="D75" s="24"/>
      <c r="E75" s="24"/>
      <c r="F75" s="24"/>
      <c r="G75" s="24"/>
      <c r="H75" s="24"/>
      <c r="J75" s="24"/>
      <c r="K75" s="24"/>
      <c r="L75" s="43"/>
    </row>
    <row r="76" spans="2:12" s="6" customFormat="1" ht="15" customHeight="1" x14ac:dyDescent="0.3">
      <c r="B76" s="23"/>
      <c r="C76" s="19" t="s">
        <v>16</v>
      </c>
      <c r="D76" s="24"/>
      <c r="E76" s="24"/>
      <c r="F76" s="24"/>
      <c r="G76" s="24"/>
      <c r="H76" s="24"/>
      <c r="J76" s="24"/>
      <c r="K76" s="24"/>
      <c r="L76" s="43"/>
    </row>
    <row r="77" spans="2:12" s="6" customFormat="1" ht="16.5" customHeight="1" x14ac:dyDescent="0.3">
      <c r="B77" s="23"/>
      <c r="C77" s="24"/>
      <c r="D77" s="24"/>
      <c r="E77" s="313" t="str">
        <f>$E$7</f>
        <v>Chodská - oprava stoupaček</v>
      </c>
      <c r="F77" s="293"/>
      <c r="G77" s="293"/>
      <c r="H77" s="293"/>
      <c r="J77" s="24"/>
      <c r="K77" s="24"/>
      <c r="L77" s="43"/>
    </row>
    <row r="78" spans="2:12" s="6" customFormat="1" ht="15" customHeight="1" x14ac:dyDescent="0.3">
      <c r="B78" s="23"/>
      <c r="C78" s="19" t="s">
        <v>94</v>
      </c>
      <c r="D78" s="24"/>
      <c r="E78" s="24"/>
      <c r="F78" s="24"/>
      <c r="G78" s="24"/>
      <c r="H78" s="24"/>
      <c r="J78" s="24"/>
      <c r="K78" s="24"/>
      <c r="L78" s="43"/>
    </row>
    <row r="79" spans="2:12" s="6" customFormat="1" ht="19.5" customHeight="1" x14ac:dyDescent="0.3">
      <c r="B79" s="23"/>
      <c r="C79" s="24"/>
      <c r="D79" s="24"/>
      <c r="E79" s="290" t="str">
        <f>$E$9</f>
        <v>SO 01 - Chodská 17 - elektroinstalace</v>
      </c>
      <c r="F79" s="293"/>
      <c r="G79" s="293"/>
      <c r="H79" s="293"/>
      <c r="J79" s="24"/>
      <c r="K79" s="24"/>
      <c r="L79" s="43"/>
    </row>
    <row r="80" spans="2:12" s="6" customFormat="1" ht="7.5" customHeight="1" x14ac:dyDescent="0.3">
      <c r="B80" s="23"/>
      <c r="C80" s="24"/>
      <c r="D80" s="24"/>
      <c r="E80" s="24"/>
      <c r="F80" s="24"/>
      <c r="G80" s="24"/>
      <c r="H80" s="24"/>
      <c r="J80" s="24"/>
      <c r="K80" s="24"/>
      <c r="L80" s="43"/>
    </row>
    <row r="81" spans="2:65" s="6" customFormat="1" ht="18.75" customHeight="1" x14ac:dyDescent="0.3">
      <c r="B81" s="23"/>
      <c r="C81" s="19" t="s">
        <v>22</v>
      </c>
      <c r="D81" s="24"/>
      <c r="E81" s="24"/>
      <c r="F81" s="17" t="str">
        <f>$F$12</f>
        <v>Brno</v>
      </c>
      <c r="G81" s="24"/>
      <c r="H81" s="24"/>
      <c r="I81" s="87" t="s">
        <v>24</v>
      </c>
      <c r="J81" s="52" t="str">
        <f>IF($J$12="","",$J$12)</f>
        <v>30.09.2016</v>
      </c>
      <c r="K81" s="24"/>
      <c r="L81" s="43"/>
    </row>
    <row r="82" spans="2:65" s="6" customFormat="1" ht="7.5" customHeight="1" x14ac:dyDescent="0.3">
      <c r="B82" s="23"/>
      <c r="C82" s="24"/>
      <c r="D82" s="24"/>
      <c r="E82" s="24"/>
      <c r="F82" s="24"/>
      <c r="G82" s="24"/>
      <c r="H82" s="24"/>
      <c r="J82" s="24"/>
      <c r="K82" s="24"/>
      <c r="L82" s="43"/>
    </row>
    <row r="83" spans="2:65" s="6" customFormat="1" ht="15.75" customHeight="1" x14ac:dyDescent="0.3">
      <c r="B83" s="23"/>
      <c r="C83" s="19" t="s">
        <v>28</v>
      </c>
      <c r="D83" s="24"/>
      <c r="E83" s="24"/>
      <c r="F83" s="17" t="str">
        <f>$E$15</f>
        <v>Armádní servisní, p.o.</v>
      </c>
      <c r="G83" s="24"/>
      <c r="H83" s="24"/>
      <c r="I83" s="87" t="s">
        <v>35</v>
      </c>
      <c r="J83" s="17" t="str">
        <f>$E$21</f>
        <v xml:space="preserve"> </v>
      </c>
      <c r="K83" s="24"/>
      <c r="L83" s="43"/>
    </row>
    <row r="84" spans="2:65" s="6" customFormat="1" ht="15" customHeight="1" x14ac:dyDescent="0.3">
      <c r="B84" s="23"/>
      <c r="C84" s="19" t="s">
        <v>33</v>
      </c>
      <c r="D84" s="24"/>
      <c r="E84" s="24"/>
      <c r="F84" s="17" t="str">
        <f>IF($E$18="","",$E$18)</f>
        <v/>
      </c>
      <c r="G84" s="24"/>
      <c r="H84" s="24"/>
      <c r="J84" s="24"/>
      <c r="K84" s="24"/>
      <c r="L84" s="43"/>
    </row>
    <row r="85" spans="2:65" s="6" customFormat="1" ht="11.25" customHeight="1" x14ac:dyDescent="0.3">
      <c r="B85" s="23"/>
      <c r="C85" s="24"/>
      <c r="D85" s="24"/>
      <c r="E85" s="24"/>
      <c r="F85" s="24"/>
      <c r="G85" s="24"/>
      <c r="H85" s="24"/>
      <c r="J85" s="24"/>
      <c r="K85" s="24"/>
      <c r="L85" s="43"/>
    </row>
    <row r="86" spans="2:65" s="120" customFormat="1" ht="30" customHeight="1" x14ac:dyDescent="0.3">
      <c r="B86" s="121"/>
      <c r="C86" s="122" t="s">
        <v>115</v>
      </c>
      <c r="D86" s="123" t="s">
        <v>58</v>
      </c>
      <c r="E86" s="123" t="s">
        <v>54</v>
      </c>
      <c r="F86" s="123" t="s">
        <v>116</v>
      </c>
      <c r="G86" s="123" t="s">
        <v>117</v>
      </c>
      <c r="H86" s="123" t="s">
        <v>118</v>
      </c>
      <c r="I86" s="124" t="s">
        <v>119</v>
      </c>
      <c r="J86" s="123" t="s">
        <v>120</v>
      </c>
      <c r="K86" s="125" t="s">
        <v>121</v>
      </c>
      <c r="L86" s="126"/>
      <c r="M86" s="58" t="s">
        <v>122</v>
      </c>
      <c r="N86" s="59" t="s">
        <v>43</v>
      </c>
      <c r="O86" s="59" t="s">
        <v>123</v>
      </c>
      <c r="P86" s="59" t="s">
        <v>124</v>
      </c>
      <c r="Q86" s="59" t="s">
        <v>125</v>
      </c>
      <c r="R86" s="59" t="s">
        <v>126</v>
      </c>
      <c r="S86" s="59" t="s">
        <v>127</v>
      </c>
      <c r="T86" s="60" t="s">
        <v>128</v>
      </c>
    </row>
    <row r="87" spans="2:65" s="6" customFormat="1" ht="30" customHeight="1" x14ac:dyDescent="0.35">
      <c r="B87" s="23"/>
      <c r="C87" s="65" t="s">
        <v>101</v>
      </c>
      <c r="D87" s="24"/>
      <c r="E87" s="24"/>
      <c r="F87" s="24"/>
      <c r="G87" s="24"/>
      <c r="H87" s="24"/>
      <c r="J87" s="127">
        <f>$BK$87</f>
        <v>0</v>
      </c>
      <c r="K87" s="24"/>
      <c r="L87" s="43"/>
      <c r="M87" s="62"/>
      <c r="N87" s="63"/>
      <c r="O87" s="63"/>
      <c r="P87" s="128">
        <f>$P$88</f>
        <v>0</v>
      </c>
      <c r="Q87" s="63"/>
      <c r="R87" s="128">
        <f>$R$88</f>
        <v>0</v>
      </c>
      <c r="S87" s="63"/>
      <c r="T87" s="129">
        <f>$T$88</f>
        <v>0</v>
      </c>
      <c r="AT87" s="6" t="s">
        <v>72</v>
      </c>
      <c r="AU87" s="6" t="s">
        <v>102</v>
      </c>
      <c r="BK87" s="130">
        <f>$BK$88</f>
        <v>0</v>
      </c>
    </row>
    <row r="88" spans="2:65" s="131" customFormat="1" ht="37.5" customHeight="1" x14ac:dyDescent="0.35">
      <c r="B88" s="132"/>
      <c r="C88" s="133"/>
      <c r="D88" s="133" t="s">
        <v>72</v>
      </c>
      <c r="E88" s="134" t="s">
        <v>129</v>
      </c>
      <c r="F88" s="134" t="s">
        <v>130</v>
      </c>
      <c r="G88" s="133"/>
      <c r="H88" s="133"/>
      <c r="J88" s="135">
        <f>$BK$88</f>
        <v>0</v>
      </c>
      <c r="K88" s="133"/>
      <c r="L88" s="136"/>
      <c r="M88" s="137"/>
      <c r="N88" s="133"/>
      <c r="O88" s="133"/>
      <c r="P88" s="138">
        <f>$P$89+$P$93+$P$116+$P$126+$P$137+$P$142+$P$149+$P$158+$P$162+$P$168</f>
        <v>0</v>
      </c>
      <c r="Q88" s="133"/>
      <c r="R88" s="138">
        <f>$R$89+$R$93+$R$116+$R$126+$R$137+$R$142+$R$149+$R$158+$R$162+$R$168</f>
        <v>0</v>
      </c>
      <c r="S88" s="133"/>
      <c r="T88" s="139">
        <f>$T$89+$T$93+$T$116+$T$126+$T$137+$T$142+$T$149+$T$158+$T$162+$T$168</f>
        <v>0</v>
      </c>
      <c r="AR88" s="140" t="s">
        <v>21</v>
      </c>
      <c r="AT88" s="140" t="s">
        <v>72</v>
      </c>
      <c r="AU88" s="140" t="s">
        <v>73</v>
      </c>
      <c r="AY88" s="140" t="s">
        <v>131</v>
      </c>
      <c r="BK88" s="141">
        <f>$BK$89+$BK$93+$BK$116+$BK$126+$BK$137+$BK$142+$BK$149+$BK$158+$BK$162+$BK$168</f>
        <v>0</v>
      </c>
    </row>
    <row r="89" spans="2:65" s="131" customFormat="1" ht="21" customHeight="1" x14ac:dyDescent="0.3">
      <c r="B89" s="132"/>
      <c r="C89" s="133"/>
      <c r="D89" s="133" t="s">
        <v>72</v>
      </c>
      <c r="E89" s="142" t="s">
        <v>132</v>
      </c>
      <c r="F89" s="142" t="s">
        <v>133</v>
      </c>
      <c r="G89" s="133"/>
      <c r="H89" s="133"/>
      <c r="J89" s="143">
        <f>$BK$89</f>
        <v>0</v>
      </c>
      <c r="K89" s="133"/>
      <c r="L89" s="136"/>
      <c r="M89" s="137"/>
      <c r="N89" s="133"/>
      <c r="O89" s="133"/>
      <c r="P89" s="138">
        <f>SUM($P$90:$P$92)</f>
        <v>0</v>
      </c>
      <c r="Q89" s="133"/>
      <c r="R89" s="138">
        <f>SUM($R$90:$R$92)</f>
        <v>0</v>
      </c>
      <c r="S89" s="133"/>
      <c r="T89" s="139">
        <f>SUM($T$90:$T$92)</f>
        <v>0</v>
      </c>
      <c r="AR89" s="140" t="s">
        <v>21</v>
      </c>
      <c r="AT89" s="140" t="s">
        <v>72</v>
      </c>
      <c r="AU89" s="140" t="s">
        <v>21</v>
      </c>
      <c r="AY89" s="140" t="s">
        <v>131</v>
      </c>
      <c r="BK89" s="141">
        <f>SUM($BK$90:$BK$92)</f>
        <v>0</v>
      </c>
    </row>
    <row r="90" spans="2:65" s="6" customFormat="1" ht="15.75" customHeight="1" x14ac:dyDescent="0.3">
      <c r="B90" s="23"/>
      <c r="C90" s="144" t="s">
        <v>134</v>
      </c>
      <c r="D90" s="144" t="s">
        <v>135</v>
      </c>
      <c r="E90" s="145" t="s">
        <v>136</v>
      </c>
      <c r="F90" s="146" t="s">
        <v>137</v>
      </c>
      <c r="G90" s="147" t="s">
        <v>138</v>
      </c>
      <c r="H90" s="148">
        <v>140</v>
      </c>
      <c r="I90" s="149"/>
      <c r="J90" s="150">
        <f>ROUND($I$90*$H$90,2)</f>
        <v>0</v>
      </c>
      <c r="K90" s="146"/>
      <c r="L90" s="43"/>
      <c r="M90" s="151"/>
      <c r="N90" s="152" t="s">
        <v>46</v>
      </c>
      <c r="O90" s="24"/>
      <c r="P90" s="153">
        <f>$O$90*$H$90</f>
        <v>0</v>
      </c>
      <c r="Q90" s="153">
        <v>0</v>
      </c>
      <c r="R90" s="153">
        <f>$Q$90*$H$90</f>
        <v>0</v>
      </c>
      <c r="S90" s="153">
        <v>0</v>
      </c>
      <c r="T90" s="154">
        <f>$S$90*$H$90</f>
        <v>0</v>
      </c>
      <c r="AR90" s="88" t="s">
        <v>139</v>
      </c>
      <c r="AT90" s="88" t="s">
        <v>135</v>
      </c>
      <c r="AU90" s="88" t="s">
        <v>81</v>
      </c>
      <c r="AY90" s="6" t="s">
        <v>131</v>
      </c>
      <c r="BE90" s="155">
        <f>IF($N$90="základní",$J$90,0)</f>
        <v>0</v>
      </c>
      <c r="BF90" s="155">
        <f>IF($N$90="snížená",$J$90,0)</f>
        <v>0</v>
      </c>
      <c r="BG90" s="155">
        <f>IF($N$90="zákl. přenesená",$J$90,0)</f>
        <v>0</v>
      </c>
      <c r="BH90" s="155">
        <f>IF($N$90="sníž. přenesená",$J$90,0)</f>
        <v>0</v>
      </c>
      <c r="BI90" s="155">
        <f>IF($N$90="nulová",$J$90,0)</f>
        <v>0</v>
      </c>
      <c r="BJ90" s="88" t="s">
        <v>139</v>
      </c>
      <c r="BK90" s="155">
        <f>ROUND($I$90*$H$90,2)</f>
        <v>0</v>
      </c>
      <c r="BL90" s="88" t="s">
        <v>139</v>
      </c>
      <c r="BM90" s="88" t="s">
        <v>21</v>
      </c>
    </row>
    <row r="91" spans="2:65" s="6" customFormat="1" ht="15.75" customHeight="1" x14ac:dyDescent="0.3">
      <c r="B91" s="23"/>
      <c r="C91" s="147" t="s">
        <v>140</v>
      </c>
      <c r="D91" s="147" t="s">
        <v>135</v>
      </c>
      <c r="E91" s="145" t="s">
        <v>141</v>
      </c>
      <c r="F91" s="146" t="s">
        <v>142</v>
      </c>
      <c r="G91" s="147" t="s">
        <v>138</v>
      </c>
      <c r="H91" s="148">
        <v>40</v>
      </c>
      <c r="I91" s="149"/>
      <c r="J91" s="150">
        <f>ROUND($I$91*$H$91,2)</f>
        <v>0</v>
      </c>
      <c r="K91" s="146"/>
      <c r="L91" s="43"/>
      <c r="M91" s="151"/>
      <c r="N91" s="152" t="s">
        <v>46</v>
      </c>
      <c r="O91" s="24"/>
      <c r="P91" s="153">
        <f>$O$91*$H$91</f>
        <v>0</v>
      </c>
      <c r="Q91" s="153">
        <v>0</v>
      </c>
      <c r="R91" s="153">
        <f>$Q$91*$H$91</f>
        <v>0</v>
      </c>
      <c r="S91" s="153">
        <v>0</v>
      </c>
      <c r="T91" s="154">
        <f>$S$91*$H$91</f>
        <v>0</v>
      </c>
      <c r="AR91" s="88" t="s">
        <v>139</v>
      </c>
      <c r="AT91" s="88" t="s">
        <v>135</v>
      </c>
      <c r="AU91" s="88" t="s">
        <v>81</v>
      </c>
      <c r="AY91" s="88" t="s">
        <v>131</v>
      </c>
      <c r="BE91" s="155">
        <f>IF($N$91="základní",$J$91,0)</f>
        <v>0</v>
      </c>
      <c r="BF91" s="155">
        <f>IF($N$91="snížená",$J$91,0)</f>
        <v>0</v>
      </c>
      <c r="BG91" s="155">
        <f>IF($N$91="zákl. přenesená",$J$91,0)</f>
        <v>0</v>
      </c>
      <c r="BH91" s="155">
        <f>IF($N$91="sníž. přenesená",$J$91,0)</f>
        <v>0</v>
      </c>
      <c r="BI91" s="155">
        <f>IF($N$91="nulová",$J$91,0)</f>
        <v>0</v>
      </c>
      <c r="BJ91" s="88" t="s">
        <v>139</v>
      </c>
      <c r="BK91" s="155">
        <f>ROUND($I$91*$H$91,2)</f>
        <v>0</v>
      </c>
      <c r="BL91" s="88" t="s">
        <v>139</v>
      </c>
      <c r="BM91" s="88" t="s">
        <v>81</v>
      </c>
    </row>
    <row r="92" spans="2:65" s="6" customFormat="1" ht="15.75" customHeight="1" x14ac:dyDescent="0.3">
      <c r="B92" s="23"/>
      <c r="C92" s="147" t="s">
        <v>143</v>
      </c>
      <c r="D92" s="147" t="s">
        <v>135</v>
      </c>
      <c r="E92" s="145" t="s">
        <v>144</v>
      </c>
      <c r="F92" s="146" t="s">
        <v>145</v>
      </c>
      <c r="G92" s="147" t="s">
        <v>146</v>
      </c>
      <c r="H92" s="148">
        <v>16</v>
      </c>
      <c r="I92" s="149"/>
      <c r="J92" s="150">
        <f>ROUND($I$92*$H$92,2)</f>
        <v>0</v>
      </c>
      <c r="K92" s="146"/>
      <c r="L92" s="43"/>
      <c r="M92" s="151"/>
      <c r="N92" s="152" t="s">
        <v>46</v>
      </c>
      <c r="O92" s="24"/>
      <c r="P92" s="153">
        <f>$O$92*$H$92</f>
        <v>0</v>
      </c>
      <c r="Q92" s="153">
        <v>0</v>
      </c>
      <c r="R92" s="153">
        <f>$Q$92*$H$92</f>
        <v>0</v>
      </c>
      <c r="S92" s="153">
        <v>0</v>
      </c>
      <c r="T92" s="154">
        <f>$S$92*$H$92</f>
        <v>0</v>
      </c>
      <c r="AR92" s="88" t="s">
        <v>139</v>
      </c>
      <c r="AT92" s="88" t="s">
        <v>135</v>
      </c>
      <c r="AU92" s="88" t="s">
        <v>81</v>
      </c>
      <c r="AY92" s="88" t="s">
        <v>131</v>
      </c>
      <c r="BE92" s="155">
        <f>IF($N$92="základní",$J$92,0)</f>
        <v>0</v>
      </c>
      <c r="BF92" s="155">
        <f>IF($N$92="snížená",$J$92,0)</f>
        <v>0</v>
      </c>
      <c r="BG92" s="155">
        <f>IF($N$92="zákl. přenesená",$J$92,0)</f>
        <v>0</v>
      </c>
      <c r="BH92" s="155">
        <f>IF($N$92="sníž. přenesená",$J$92,0)</f>
        <v>0</v>
      </c>
      <c r="BI92" s="155">
        <f>IF($N$92="nulová",$J$92,0)</f>
        <v>0</v>
      </c>
      <c r="BJ92" s="88" t="s">
        <v>139</v>
      </c>
      <c r="BK92" s="155">
        <f>ROUND($I$92*$H$92,2)</f>
        <v>0</v>
      </c>
      <c r="BL92" s="88" t="s">
        <v>139</v>
      </c>
      <c r="BM92" s="88" t="s">
        <v>147</v>
      </c>
    </row>
    <row r="93" spans="2:65" s="131" customFormat="1" ht="30.75" customHeight="1" x14ac:dyDescent="0.3">
      <c r="B93" s="132"/>
      <c r="C93" s="133"/>
      <c r="D93" s="133" t="s">
        <v>72</v>
      </c>
      <c r="E93" s="142" t="s">
        <v>148</v>
      </c>
      <c r="F93" s="142" t="s">
        <v>149</v>
      </c>
      <c r="G93" s="133"/>
      <c r="H93" s="133"/>
      <c r="J93" s="143">
        <f>$BK$93</f>
        <v>0</v>
      </c>
      <c r="K93" s="133"/>
      <c r="L93" s="136"/>
      <c r="M93" s="137"/>
      <c r="N93" s="133"/>
      <c r="O93" s="133"/>
      <c r="P93" s="138">
        <f>SUM($P$94:$P$115)</f>
        <v>0</v>
      </c>
      <c r="Q93" s="133"/>
      <c r="R93" s="138">
        <f>SUM($R$94:$R$115)</f>
        <v>0</v>
      </c>
      <c r="S93" s="133"/>
      <c r="T93" s="139">
        <f>SUM($T$94:$T$115)</f>
        <v>0</v>
      </c>
      <c r="AR93" s="140" t="s">
        <v>21</v>
      </c>
      <c r="AT93" s="140" t="s">
        <v>72</v>
      </c>
      <c r="AU93" s="140" t="s">
        <v>21</v>
      </c>
      <c r="AY93" s="140" t="s">
        <v>131</v>
      </c>
      <c r="BK93" s="141">
        <f>SUM($BK$94:$BK$115)</f>
        <v>0</v>
      </c>
    </row>
    <row r="94" spans="2:65" s="6" customFormat="1" ht="15.75" customHeight="1" x14ac:dyDescent="0.3">
      <c r="B94" s="23"/>
      <c r="C94" s="147" t="s">
        <v>150</v>
      </c>
      <c r="D94" s="147" t="s">
        <v>135</v>
      </c>
      <c r="E94" s="145" t="s">
        <v>151</v>
      </c>
      <c r="F94" s="146" t="s">
        <v>152</v>
      </c>
      <c r="G94" s="147" t="s">
        <v>146</v>
      </c>
      <c r="H94" s="148">
        <v>30</v>
      </c>
      <c r="I94" s="149"/>
      <c r="J94" s="150">
        <f>ROUND($I$94*$H$94,2)</f>
        <v>0</v>
      </c>
      <c r="K94" s="146"/>
      <c r="L94" s="43"/>
      <c r="M94" s="151"/>
      <c r="N94" s="152" t="s">
        <v>46</v>
      </c>
      <c r="O94" s="24"/>
      <c r="P94" s="153">
        <f>$O$94*$H$94</f>
        <v>0</v>
      </c>
      <c r="Q94" s="153">
        <v>0</v>
      </c>
      <c r="R94" s="153">
        <f>$Q$94*$H$94</f>
        <v>0</v>
      </c>
      <c r="S94" s="153">
        <v>0</v>
      </c>
      <c r="T94" s="154">
        <f>$S$94*$H$94</f>
        <v>0</v>
      </c>
      <c r="AR94" s="88" t="s">
        <v>139</v>
      </c>
      <c r="AT94" s="88" t="s">
        <v>135</v>
      </c>
      <c r="AU94" s="88" t="s">
        <v>81</v>
      </c>
      <c r="AY94" s="88" t="s">
        <v>131</v>
      </c>
      <c r="BE94" s="155">
        <f>IF($N$94="základní",$J$94,0)</f>
        <v>0</v>
      </c>
      <c r="BF94" s="155">
        <f>IF($N$94="snížená",$J$94,0)</f>
        <v>0</v>
      </c>
      <c r="BG94" s="155">
        <f>IF($N$94="zákl. přenesená",$J$94,0)</f>
        <v>0</v>
      </c>
      <c r="BH94" s="155">
        <f>IF($N$94="sníž. přenesená",$J$94,0)</f>
        <v>0</v>
      </c>
      <c r="BI94" s="155">
        <f>IF($N$94="nulová",$J$94,0)</f>
        <v>0</v>
      </c>
      <c r="BJ94" s="88" t="s">
        <v>139</v>
      </c>
      <c r="BK94" s="155">
        <f>ROUND($I$94*$H$94,2)</f>
        <v>0</v>
      </c>
      <c r="BL94" s="88" t="s">
        <v>139</v>
      </c>
      <c r="BM94" s="88" t="s">
        <v>139</v>
      </c>
    </row>
    <row r="95" spans="2:65" s="6" customFormat="1" ht="15.75" customHeight="1" x14ac:dyDescent="0.3">
      <c r="B95" s="23"/>
      <c r="C95" s="147" t="s">
        <v>153</v>
      </c>
      <c r="D95" s="147" t="s">
        <v>135</v>
      </c>
      <c r="E95" s="145" t="s">
        <v>154</v>
      </c>
      <c r="F95" s="146" t="s">
        <v>155</v>
      </c>
      <c r="G95" s="147" t="s">
        <v>156</v>
      </c>
      <c r="H95" s="148">
        <v>2</v>
      </c>
      <c r="I95" s="149"/>
      <c r="J95" s="150">
        <f>ROUND($I$95*$H$95,2)</f>
        <v>0</v>
      </c>
      <c r="K95" s="146"/>
      <c r="L95" s="43"/>
      <c r="M95" s="151"/>
      <c r="N95" s="152" t="s">
        <v>46</v>
      </c>
      <c r="O95" s="24"/>
      <c r="P95" s="153">
        <f>$O$95*$H$95</f>
        <v>0</v>
      </c>
      <c r="Q95" s="153">
        <v>0</v>
      </c>
      <c r="R95" s="153">
        <f>$Q$95*$H$95</f>
        <v>0</v>
      </c>
      <c r="S95" s="153">
        <v>0</v>
      </c>
      <c r="T95" s="154">
        <f>$S$95*$H$95</f>
        <v>0</v>
      </c>
      <c r="AR95" s="88" t="s">
        <v>139</v>
      </c>
      <c r="AT95" s="88" t="s">
        <v>135</v>
      </c>
      <c r="AU95" s="88" t="s">
        <v>81</v>
      </c>
      <c r="AY95" s="88" t="s">
        <v>131</v>
      </c>
      <c r="BE95" s="155">
        <f>IF($N$95="základní",$J$95,0)</f>
        <v>0</v>
      </c>
      <c r="BF95" s="155">
        <f>IF($N$95="snížená",$J$95,0)</f>
        <v>0</v>
      </c>
      <c r="BG95" s="155">
        <f>IF($N$95="zákl. přenesená",$J$95,0)</f>
        <v>0</v>
      </c>
      <c r="BH95" s="155">
        <f>IF($N$95="sníž. přenesená",$J$95,0)</f>
        <v>0</v>
      </c>
      <c r="BI95" s="155">
        <f>IF($N$95="nulová",$J$95,0)</f>
        <v>0</v>
      </c>
      <c r="BJ95" s="88" t="s">
        <v>139</v>
      </c>
      <c r="BK95" s="155">
        <f>ROUND($I$95*$H$95,2)</f>
        <v>0</v>
      </c>
      <c r="BL95" s="88" t="s">
        <v>139</v>
      </c>
      <c r="BM95" s="88" t="s">
        <v>157</v>
      </c>
    </row>
    <row r="96" spans="2:65" s="6" customFormat="1" ht="15.75" customHeight="1" x14ac:dyDescent="0.3">
      <c r="B96" s="23"/>
      <c r="C96" s="147" t="s">
        <v>158</v>
      </c>
      <c r="D96" s="147" t="s">
        <v>135</v>
      </c>
      <c r="E96" s="145" t="s">
        <v>159</v>
      </c>
      <c r="F96" s="146" t="s">
        <v>160</v>
      </c>
      <c r="G96" s="147" t="s">
        <v>156</v>
      </c>
      <c r="H96" s="148">
        <v>2</v>
      </c>
      <c r="I96" s="149"/>
      <c r="J96" s="150">
        <f>ROUND($I$96*$H$96,2)</f>
        <v>0</v>
      </c>
      <c r="K96" s="146"/>
      <c r="L96" s="43"/>
      <c r="M96" s="151"/>
      <c r="N96" s="152" t="s">
        <v>46</v>
      </c>
      <c r="O96" s="24"/>
      <c r="P96" s="153">
        <f>$O$96*$H$96</f>
        <v>0</v>
      </c>
      <c r="Q96" s="153">
        <v>0</v>
      </c>
      <c r="R96" s="153">
        <f>$Q$96*$H$96</f>
        <v>0</v>
      </c>
      <c r="S96" s="153">
        <v>0</v>
      </c>
      <c r="T96" s="154">
        <f>$S$96*$H$96</f>
        <v>0</v>
      </c>
      <c r="AR96" s="88" t="s">
        <v>139</v>
      </c>
      <c r="AT96" s="88" t="s">
        <v>135</v>
      </c>
      <c r="AU96" s="88" t="s">
        <v>81</v>
      </c>
      <c r="AY96" s="88" t="s">
        <v>131</v>
      </c>
      <c r="BE96" s="155">
        <f>IF($N$96="základní",$J$96,0)</f>
        <v>0</v>
      </c>
      <c r="BF96" s="155">
        <f>IF($N$96="snížená",$J$96,0)</f>
        <v>0</v>
      </c>
      <c r="BG96" s="155">
        <f>IF($N$96="zákl. přenesená",$J$96,0)</f>
        <v>0</v>
      </c>
      <c r="BH96" s="155">
        <f>IF($N$96="sníž. přenesená",$J$96,0)</f>
        <v>0</v>
      </c>
      <c r="BI96" s="155">
        <f>IF($N$96="nulová",$J$96,0)</f>
        <v>0</v>
      </c>
      <c r="BJ96" s="88" t="s">
        <v>139</v>
      </c>
      <c r="BK96" s="155">
        <f>ROUND($I$96*$H$96,2)</f>
        <v>0</v>
      </c>
      <c r="BL96" s="88" t="s">
        <v>139</v>
      </c>
      <c r="BM96" s="88" t="s">
        <v>161</v>
      </c>
    </row>
    <row r="97" spans="2:65" s="6" customFormat="1" ht="15.75" customHeight="1" x14ac:dyDescent="0.3">
      <c r="B97" s="23"/>
      <c r="C97" s="147" t="s">
        <v>162</v>
      </c>
      <c r="D97" s="147" t="s">
        <v>135</v>
      </c>
      <c r="E97" s="145" t="s">
        <v>163</v>
      </c>
      <c r="F97" s="146" t="s">
        <v>164</v>
      </c>
      <c r="G97" s="147" t="s">
        <v>146</v>
      </c>
      <c r="H97" s="148">
        <v>180</v>
      </c>
      <c r="I97" s="149"/>
      <c r="J97" s="150">
        <f>ROUND($I$97*$H$97,2)</f>
        <v>0</v>
      </c>
      <c r="K97" s="146"/>
      <c r="L97" s="43"/>
      <c r="M97" s="151"/>
      <c r="N97" s="152" t="s">
        <v>46</v>
      </c>
      <c r="O97" s="24"/>
      <c r="P97" s="153">
        <f>$O$97*$H$97</f>
        <v>0</v>
      </c>
      <c r="Q97" s="153">
        <v>0</v>
      </c>
      <c r="R97" s="153">
        <f>$Q$97*$H$97</f>
        <v>0</v>
      </c>
      <c r="S97" s="153">
        <v>0</v>
      </c>
      <c r="T97" s="154">
        <f>$S$97*$H$97</f>
        <v>0</v>
      </c>
      <c r="AR97" s="88" t="s">
        <v>139</v>
      </c>
      <c r="AT97" s="88" t="s">
        <v>135</v>
      </c>
      <c r="AU97" s="88" t="s">
        <v>81</v>
      </c>
      <c r="AY97" s="88" t="s">
        <v>131</v>
      </c>
      <c r="BE97" s="155">
        <f>IF($N$97="základní",$J$97,0)</f>
        <v>0</v>
      </c>
      <c r="BF97" s="155">
        <f>IF($N$97="snížená",$J$97,0)</f>
        <v>0</v>
      </c>
      <c r="BG97" s="155">
        <f>IF($N$97="zákl. přenesená",$J$97,0)</f>
        <v>0</v>
      </c>
      <c r="BH97" s="155">
        <f>IF($N$97="sníž. přenesená",$J$97,0)</f>
        <v>0</v>
      </c>
      <c r="BI97" s="155">
        <f>IF($N$97="nulová",$J$97,0)</f>
        <v>0</v>
      </c>
      <c r="BJ97" s="88" t="s">
        <v>139</v>
      </c>
      <c r="BK97" s="155">
        <f>ROUND($I$97*$H$97,2)</f>
        <v>0</v>
      </c>
      <c r="BL97" s="88" t="s">
        <v>139</v>
      </c>
      <c r="BM97" s="88" t="s">
        <v>165</v>
      </c>
    </row>
    <row r="98" spans="2:65" s="6" customFormat="1" ht="15.75" customHeight="1" x14ac:dyDescent="0.3">
      <c r="B98" s="23"/>
      <c r="C98" s="147" t="s">
        <v>166</v>
      </c>
      <c r="D98" s="147" t="s">
        <v>135</v>
      </c>
      <c r="E98" s="145" t="s">
        <v>167</v>
      </c>
      <c r="F98" s="146" t="s">
        <v>168</v>
      </c>
      <c r="G98" s="147" t="s">
        <v>156</v>
      </c>
      <c r="H98" s="148">
        <v>2</v>
      </c>
      <c r="I98" s="149"/>
      <c r="J98" s="150">
        <f>ROUND($I$98*$H$98,2)</f>
        <v>0</v>
      </c>
      <c r="K98" s="146"/>
      <c r="L98" s="43"/>
      <c r="M98" s="151"/>
      <c r="N98" s="152" t="s">
        <v>46</v>
      </c>
      <c r="O98" s="24"/>
      <c r="P98" s="153">
        <f>$O$98*$H$98</f>
        <v>0</v>
      </c>
      <c r="Q98" s="153">
        <v>0</v>
      </c>
      <c r="R98" s="153">
        <f>$Q$98*$H$98</f>
        <v>0</v>
      </c>
      <c r="S98" s="153">
        <v>0</v>
      </c>
      <c r="T98" s="154">
        <f>$S$98*$H$98</f>
        <v>0</v>
      </c>
      <c r="AR98" s="88" t="s">
        <v>139</v>
      </c>
      <c r="AT98" s="88" t="s">
        <v>135</v>
      </c>
      <c r="AU98" s="88" t="s">
        <v>81</v>
      </c>
      <c r="AY98" s="88" t="s">
        <v>131</v>
      </c>
      <c r="BE98" s="155">
        <f>IF($N$98="základní",$J$98,0)</f>
        <v>0</v>
      </c>
      <c r="BF98" s="155">
        <f>IF($N$98="snížená",$J$98,0)</f>
        <v>0</v>
      </c>
      <c r="BG98" s="155">
        <f>IF($N$98="zákl. přenesená",$J$98,0)</f>
        <v>0</v>
      </c>
      <c r="BH98" s="155">
        <f>IF($N$98="sníž. přenesená",$J$98,0)</f>
        <v>0</v>
      </c>
      <c r="BI98" s="155">
        <f>IF($N$98="nulová",$J$98,0)</f>
        <v>0</v>
      </c>
      <c r="BJ98" s="88" t="s">
        <v>139</v>
      </c>
      <c r="BK98" s="155">
        <f>ROUND($I$98*$H$98,2)</f>
        <v>0</v>
      </c>
      <c r="BL98" s="88" t="s">
        <v>139</v>
      </c>
      <c r="BM98" s="88" t="s">
        <v>169</v>
      </c>
    </row>
    <row r="99" spans="2:65" s="6" customFormat="1" ht="15.75" customHeight="1" x14ac:dyDescent="0.3">
      <c r="B99" s="23"/>
      <c r="C99" s="147" t="s">
        <v>170</v>
      </c>
      <c r="D99" s="147" t="s">
        <v>135</v>
      </c>
      <c r="E99" s="145" t="s">
        <v>171</v>
      </c>
      <c r="F99" s="146" t="s">
        <v>172</v>
      </c>
      <c r="G99" s="147" t="s">
        <v>156</v>
      </c>
      <c r="H99" s="148">
        <v>2</v>
      </c>
      <c r="I99" s="149"/>
      <c r="J99" s="150">
        <f>ROUND($I$99*$H$99,2)</f>
        <v>0</v>
      </c>
      <c r="K99" s="146"/>
      <c r="L99" s="43"/>
      <c r="M99" s="151"/>
      <c r="N99" s="152" t="s">
        <v>46</v>
      </c>
      <c r="O99" s="24"/>
      <c r="P99" s="153">
        <f>$O$99*$H$99</f>
        <v>0</v>
      </c>
      <c r="Q99" s="153">
        <v>0</v>
      </c>
      <c r="R99" s="153">
        <f>$Q$99*$H$99</f>
        <v>0</v>
      </c>
      <c r="S99" s="153">
        <v>0</v>
      </c>
      <c r="T99" s="154">
        <f>$S$99*$H$99</f>
        <v>0</v>
      </c>
      <c r="AR99" s="88" t="s">
        <v>139</v>
      </c>
      <c r="AT99" s="88" t="s">
        <v>135</v>
      </c>
      <c r="AU99" s="88" t="s">
        <v>81</v>
      </c>
      <c r="AY99" s="88" t="s">
        <v>131</v>
      </c>
      <c r="BE99" s="155">
        <f>IF($N$99="základní",$J$99,0)</f>
        <v>0</v>
      </c>
      <c r="BF99" s="155">
        <f>IF($N$99="snížená",$J$99,0)</f>
        <v>0</v>
      </c>
      <c r="BG99" s="155">
        <f>IF($N$99="zákl. přenesená",$J$99,0)</f>
        <v>0</v>
      </c>
      <c r="BH99" s="155">
        <f>IF($N$99="sníž. přenesená",$J$99,0)</f>
        <v>0</v>
      </c>
      <c r="BI99" s="155">
        <f>IF($N$99="nulová",$J$99,0)</f>
        <v>0</v>
      </c>
      <c r="BJ99" s="88" t="s">
        <v>139</v>
      </c>
      <c r="BK99" s="155">
        <f>ROUND($I$99*$H$99,2)</f>
        <v>0</v>
      </c>
      <c r="BL99" s="88" t="s">
        <v>139</v>
      </c>
      <c r="BM99" s="88" t="s">
        <v>173</v>
      </c>
    </row>
    <row r="100" spans="2:65" s="6" customFormat="1" ht="15.75" customHeight="1" x14ac:dyDescent="0.3">
      <c r="B100" s="23"/>
      <c r="C100" s="147" t="s">
        <v>174</v>
      </c>
      <c r="D100" s="147" t="s">
        <v>135</v>
      </c>
      <c r="E100" s="145" t="s">
        <v>175</v>
      </c>
      <c r="F100" s="146" t="s">
        <v>176</v>
      </c>
      <c r="G100" s="147" t="s">
        <v>156</v>
      </c>
      <c r="H100" s="148">
        <v>2</v>
      </c>
      <c r="I100" s="149"/>
      <c r="J100" s="150">
        <f>ROUND($I$100*$H$100,2)</f>
        <v>0</v>
      </c>
      <c r="K100" s="146"/>
      <c r="L100" s="43"/>
      <c r="M100" s="151"/>
      <c r="N100" s="152" t="s">
        <v>46</v>
      </c>
      <c r="O100" s="24"/>
      <c r="P100" s="153">
        <f>$O$100*$H$100</f>
        <v>0</v>
      </c>
      <c r="Q100" s="153">
        <v>0</v>
      </c>
      <c r="R100" s="153">
        <f>$Q$100*$H$100</f>
        <v>0</v>
      </c>
      <c r="S100" s="153">
        <v>0</v>
      </c>
      <c r="T100" s="154">
        <f>$S$100*$H$100</f>
        <v>0</v>
      </c>
      <c r="AR100" s="88" t="s">
        <v>139</v>
      </c>
      <c r="AT100" s="88" t="s">
        <v>135</v>
      </c>
      <c r="AU100" s="88" t="s">
        <v>81</v>
      </c>
      <c r="AY100" s="88" t="s">
        <v>131</v>
      </c>
      <c r="BE100" s="155">
        <f>IF($N$100="základní",$J$100,0)</f>
        <v>0</v>
      </c>
      <c r="BF100" s="155">
        <f>IF($N$100="snížená",$J$100,0)</f>
        <v>0</v>
      </c>
      <c r="BG100" s="155">
        <f>IF($N$100="zákl. přenesená",$J$100,0)</f>
        <v>0</v>
      </c>
      <c r="BH100" s="155">
        <f>IF($N$100="sníž. přenesená",$J$100,0)</f>
        <v>0</v>
      </c>
      <c r="BI100" s="155">
        <f>IF($N$100="nulová",$J$100,0)</f>
        <v>0</v>
      </c>
      <c r="BJ100" s="88" t="s">
        <v>139</v>
      </c>
      <c r="BK100" s="155">
        <f>ROUND($I$100*$H$100,2)</f>
        <v>0</v>
      </c>
      <c r="BL100" s="88" t="s">
        <v>139</v>
      </c>
      <c r="BM100" s="88" t="s">
        <v>26</v>
      </c>
    </row>
    <row r="101" spans="2:65" s="6" customFormat="1" ht="15.75" customHeight="1" x14ac:dyDescent="0.3">
      <c r="B101" s="23"/>
      <c r="C101" s="147" t="s">
        <v>177</v>
      </c>
      <c r="D101" s="147" t="s">
        <v>135</v>
      </c>
      <c r="E101" s="145" t="s">
        <v>178</v>
      </c>
      <c r="F101" s="146" t="s">
        <v>179</v>
      </c>
      <c r="G101" s="147" t="s">
        <v>156</v>
      </c>
      <c r="H101" s="148">
        <v>2</v>
      </c>
      <c r="I101" s="149"/>
      <c r="J101" s="150">
        <f>ROUND($I$101*$H$101,2)</f>
        <v>0</v>
      </c>
      <c r="K101" s="146"/>
      <c r="L101" s="43"/>
      <c r="M101" s="151"/>
      <c r="N101" s="152" t="s">
        <v>46</v>
      </c>
      <c r="O101" s="24"/>
      <c r="P101" s="153">
        <f>$O$101*$H$101</f>
        <v>0</v>
      </c>
      <c r="Q101" s="153">
        <v>0</v>
      </c>
      <c r="R101" s="153">
        <f>$Q$101*$H$101</f>
        <v>0</v>
      </c>
      <c r="S101" s="153">
        <v>0</v>
      </c>
      <c r="T101" s="154">
        <f>$S$101*$H$101</f>
        <v>0</v>
      </c>
      <c r="AR101" s="88" t="s">
        <v>139</v>
      </c>
      <c r="AT101" s="88" t="s">
        <v>135</v>
      </c>
      <c r="AU101" s="88" t="s">
        <v>81</v>
      </c>
      <c r="AY101" s="88" t="s">
        <v>131</v>
      </c>
      <c r="BE101" s="155">
        <f>IF($N$101="základní",$J$101,0)</f>
        <v>0</v>
      </c>
      <c r="BF101" s="155">
        <f>IF($N$101="snížená",$J$101,0)</f>
        <v>0</v>
      </c>
      <c r="BG101" s="155">
        <f>IF($N$101="zákl. přenesená",$J$101,0)</f>
        <v>0</v>
      </c>
      <c r="BH101" s="155">
        <f>IF($N$101="sníž. přenesená",$J$101,0)</f>
        <v>0</v>
      </c>
      <c r="BI101" s="155">
        <f>IF($N$101="nulová",$J$101,0)</f>
        <v>0</v>
      </c>
      <c r="BJ101" s="88" t="s">
        <v>139</v>
      </c>
      <c r="BK101" s="155">
        <f>ROUND($I$101*$H$101,2)</f>
        <v>0</v>
      </c>
      <c r="BL101" s="88" t="s">
        <v>139</v>
      </c>
      <c r="BM101" s="88" t="s">
        <v>180</v>
      </c>
    </row>
    <row r="102" spans="2:65" s="6" customFormat="1" ht="15.75" customHeight="1" x14ac:dyDescent="0.3">
      <c r="B102" s="23"/>
      <c r="C102" s="147" t="s">
        <v>181</v>
      </c>
      <c r="D102" s="147" t="s">
        <v>135</v>
      </c>
      <c r="E102" s="145" t="s">
        <v>182</v>
      </c>
      <c r="F102" s="146" t="s">
        <v>183</v>
      </c>
      <c r="G102" s="147" t="s">
        <v>138</v>
      </c>
      <c r="H102" s="148">
        <v>500</v>
      </c>
      <c r="I102" s="149"/>
      <c r="J102" s="150">
        <f>ROUND($I$102*$H$102,2)</f>
        <v>0</v>
      </c>
      <c r="K102" s="146"/>
      <c r="L102" s="43"/>
      <c r="M102" s="151"/>
      <c r="N102" s="152" t="s">
        <v>46</v>
      </c>
      <c r="O102" s="24"/>
      <c r="P102" s="153">
        <f>$O$102*$H$102</f>
        <v>0</v>
      </c>
      <c r="Q102" s="153">
        <v>0</v>
      </c>
      <c r="R102" s="153">
        <f>$Q$102*$H$102</f>
        <v>0</v>
      </c>
      <c r="S102" s="153">
        <v>0</v>
      </c>
      <c r="T102" s="154">
        <f>$S$102*$H$102</f>
        <v>0</v>
      </c>
      <c r="AR102" s="88" t="s">
        <v>139</v>
      </c>
      <c r="AT102" s="88" t="s">
        <v>135</v>
      </c>
      <c r="AU102" s="88" t="s">
        <v>81</v>
      </c>
      <c r="AY102" s="88" t="s">
        <v>131</v>
      </c>
      <c r="BE102" s="155">
        <f>IF($N$102="základní",$J$102,0)</f>
        <v>0</v>
      </c>
      <c r="BF102" s="155">
        <f>IF($N$102="snížená",$J$102,0)</f>
        <v>0</v>
      </c>
      <c r="BG102" s="155">
        <f>IF($N$102="zákl. přenesená",$J$102,0)</f>
        <v>0</v>
      </c>
      <c r="BH102" s="155">
        <f>IF($N$102="sníž. přenesená",$J$102,0)</f>
        <v>0</v>
      </c>
      <c r="BI102" s="155">
        <f>IF($N$102="nulová",$J$102,0)</f>
        <v>0</v>
      </c>
      <c r="BJ102" s="88" t="s">
        <v>139</v>
      </c>
      <c r="BK102" s="155">
        <f>ROUND($I$102*$H$102,2)</f>
        <v>0</v>
      </c>
      <c r="BL102" s="88" t="s">
        <v>139</v>
      </c>
      <c r="BM102" s="88" t="s">
        <v>184</v>
      </c>
    </row>
    <row r="103" spans="2:65" s="6" customFormat="1" ht="15.75" customHeight="1" x14ac:dyDescent="0.3">
      <c r="B103" s="23"/>
      <c r="C103" s="147" t="s">
        <v>185</v>
      </c>
      <c r="D103" s="147" t="s">
        <v>135</v>
      </c>
      <c r="E103" s="145" t="s">
        <v>186</v>
      </c>
      <c r="F103" s="146" t="s">
        <v>187</v>
      </c>
      <c r="G103" s="147" t="s">
        <v>156</v>
      </c>
      <c r="H103" s="148">
        <v>2</v>
      </c>
      <c r="I103" s="149"/>
      <c r="J103" s="150">
        <f>ROUND($I$103*$H$103,2)</f>
        <v>0</v>
      </c>
      <c r="K103" s="146"/>
      <c r="L103" s="43"/>
      <c r="M103" s="151"/>
      <c r="N103" s="152" t="s">
        <v>46</v>
      </c>
      <c r="O103" s="24"/>
      <c r="P103" s="153">
        <f>$O$103*$H$103</f>
        <v>0</v>
      </c>
      <c r="Q103" s="153">
        <v>0</v>
      </c>
      <c r="R103" s="153">
        <f>$Q$103*$H$103</f>
        <v>0</v>
      </c>
      <c r="S103" s="153">
        <v>0</v>
      </c>
      <c r="T103" s="154">
        <f>$S$103*$H$103</f>
        <v>0</v>
      </c>
      <c r="AR103" s="88" t="s">
        <v>139</v>
      </c>
      <c r="AT103" s="88" t="s">
        <v>135</v>
      </c>
      <c r="AU103" s="88" t="s">
        <v>81</v>
      </c>
      <c r="AY103" s="88" t="s">
        <v>131</v>
      </c>
      <c r="BE103" s="155">
        <f>IF($N$103="základní",$J$103,0)</f>
        <v>0</v>
      </c>
      <c r="BF103" s="155">
        <f>IF($N$103="snížená",$J$103,0)</f>
        <v>0</v>
      </c>
      <c r="BG103" s="155">
        <f>IF($N$103="zákl. přenesená",$J$103,0)</f>
        <v>0</v>
      </c>
      <c r="BH103" s="155">
        <f>IF($N$103="sníž. přenesená",$J$103,0)</f>
        <v>0</v>
      </c>
      <c r="BI103" s="155">
        <f>IF($N$103="nulová",$J$103,0)</f>
        <v>0</v>
      </c>
      <c r="BJ103" s="88" t="s">
        <v>139</v>
      </c>
      <c r="BK103" s="155">
        <f>ROUND($I$103*$H$103,2)</f>
        <v>0</v>
      </c>
      <c r="BL103" s="88" t="s">
        <v>139</v>
      </c>
      <c r="BM103" s="88" t="s">
        <v>188</v>
      </c>
    </row>
    <row r="104" spans="2:65" s="6" customFormat="1" ht="15.75" customHeight="1" x14ac:dyDescent="0.3">
      <c r="B104" s="23"/>
      <c r="C104" s="147" t="s">
        <v>189</v>
      </c>
      <c r="D104" s="147" t="s">
        <v>135</v>
      </c>
      <c r="E104" s="145" t="s">
        <v>190</v>
      </c>
      <c r="F104" s="146" t="s">
        <v>191</v>
      </c>
      <c r="G104" s="147" t="s">
        <v>156</v>
      </c>
      <c r="H104" s="148">
        <v>2</v>
      </c>
      <c r="I104" s="149"/>
      <c r="J104" s="150">
        <f>ROUND($I$104*$H$104,2)</f>
        <v>0</v>
      </c>
      <c r="K104" s="146"/>
      <c r="L104" s="43"/>
      <c r="M104" s="151"/>
      <c r="N104" s="152" t="s">
        <v>46</v>
      </c>
      <c r="O104" s="24"/>
      <c r="P104" s="153">
        <f>$O$104*$H$104</f>
        <v>0</v>
      </c>
      <c r="Q104" s="153">
        <v>0</v>
      </c>
      <c r="R104" s="153">
        <f>$Q$104*$H$104</f>
        <v>0</v>
      </c>
      <c r="S104" s="153">
        <v>0</v>
      </c>
      <c r="T104" s="154">
        <f>$S$104*$H$104</f>
        <v>0</v>
      </c>
      <c r="AR104" s="88" t="s">
        <v>139</v>
      </c>
      <c r="AT104" s="88" t="s">
        <v>135</v>
      </c>
      <c r="AU104" s="88" t="s">
        <v>81</v>
      </c>
      <c r="AY104" s="88" t="s">
        <v>131</v>
      </c>
      <c r="BE104" s="155">
        <f>IF($N$104="základní",$J$104,0)</f>
        <v>0</v>
      </c>
      <c r="BF104" s="155">
        <f>IF($N$104="snížená",$J$104,0)</f>
        <v>0</v>
      </c>
      <c r="BG104" s="155">
        <f>IF($N$104="zákl. přenesená",$J$104,0)</f>
        <v>0</v>
      </c>
      <c r="BH104" s="155">
        <f>IF($N$104="sníž. přenesená",$J$104,0)</f>
        <v>0</v>
      </c>
      <c r="BI104" s="155">
        <f>IF($N$104="nulová",$J$104,0)</f>
        <v>0</v>
      </c>
      <c r="BJ104" s="88" t="s">
        <v>139</v>
      </c>
      <c r="BK104" s="155">
        <f>ROUND($I$104*$H$104,2)</f>
        <v>0</v>
      </c>
      <c r="BL104" s="88" t="s">
        <v>139</v>
      </c>
      <c r="BM104" s="88" t="s">
        <v>192</v>
      </c>
    </row>
    <row r="105" spans="2:65" s="6" customFormat="1" ht="15.75" customHeight="1" x14ac:dyDescent="0.3">
      <c r="B105" s="23"/>
      <c r="C105" s="147" t="s">
        <v>193</v>
      </c>
      <c r="D105" s="147" t="s">
        <v>135</v>
      </c>
      <c r="E105" s="145" t="s">
        <v>194</v>
      </c>
      <c r="F105" s="146" t="s">
        <v>195</v>
      </c>
      <c r="G105" s="147" t="s">
        <v>156</v>
      </c>
      <c r="H105" s="148">
        <v>2</v>
      </c>
      <c r="I105" s="149"/>
      <c r="J105" s="150">
        <f>ROUND($I$105*$H$105,2)</f>
        <v>0</v>
      </c>
      <c r="K105" s="146"/>
      <c r="L105" s="43"/>
      <c r="M105" s="151"/>
      <c r="N105" s="152" t="s">
        <v>46</v>
      </c>
      <c r="O105" s="24"/>
      <c r="P105" s="153">
        <f>$O$105*$H$105</f>
        <v>0</v>
      </c>
      <c r="Q105" s="153">
        <v>0</v>
      </c>
      <c r="R105" s="153">
        <f>$Q$105*$H$105</f>
        <v>0</v>
      </c>
      <c r="S105" s="153">
        <v>0</v>
      </c>
      <c r="T105" s="154">
        <f>$S$105*$H$105</f>
        <v>0</v>
      </c>
      <c r="AR105" s="88" t="s">
        <v>139</v>
      </c>
      <c r="AT105" s="88" t="s">
        <v>135</v>
      </c>
      <c r="AU105" s="88" t="s">
        <v>81</v>
      </c>
      <c r="AY105" s="88" t="s">
        <v>131</v>
      </c>
      <c r="BE105" s="155">
        <f>IF($N$105="základní",$J$105,0)</f>
        <v>0</v>
      </c>
      <c r="BF105" s="155">
        <f>IF($N$105="snížená",$J$105,0)</f>
        <v>0</v>
      </c>
      <c r="BG105" s="155">
        <f>IF($N$105="zákl. přenesená",$J$105,0)</f>
        <v>0</v>
      </c>
      <c r="BH105" s="155">
        <f>IF($N$105="sníž. přenesená",$J$105,0)</f>
        <v>0</v>
      </c>
      <c r="BI105" s="155">
        <f>IF($N$105="nulová",$J$105,0)</f>
        <v>0</v>
      </c>
      <c r="BJ105" s="88" t="s">
        <v>139</v>
      </c>
      <c r="BK105" s="155">
        <f>ROUND($I$105*$H$105,2)</f>
        <v>0</v>
      </c>
      <c r="BL105" s="88" t="s">
        <v>139</v>
      </c>
      <c r="BM105" s="88" t="s">
        <v>8</v>
      </c>
    </row>
    <row r="106" spans="2:65" s="6" customFormat="1" ht="15.75" customHeight="1" x14ac:dyDescent="0.3">
      <c r="B106" s="23"/>
      <c r="C106" s="147" t="s">
        <v>196</v>
      </c>
      <c r="D106" s="147" t="s">
        <v>135</v>
      </c>
      <c r="E106" s="145" t="s">
        <v>197</v>
      </c>
      <c r="F106" s="146" t="s">
        <v>198</v>
      </c>
      <c r="G106" s="147" t="s">
        <v>199</v>
      </c>
      <c r="H106" s="148">
        <v>32</v>
      </c>
      <c r="I106" s="149"/>
      <c r="J106" s="150">
        <f>ROUND($I$106*$H$106,2)</f>
        <v>0</v>
      </c>
      <c r="K106" s="146"/>
      <c r="L106" s="43"/>
      <c r="M106" s="151"/>
      <c r="N106" s="152" t="s">
        <v>46</v>
      </c>
      <c r="O106" s="24"/>
      <c r="P106" s="153">
        <f>$O$106*$H$106</f>
        <v>0</v>
      </c>
      <c r="Q106" s="153">
        <v>0</v>
      </c>
      <c r="R106" s="153">
        <f>$Q$106*$H$106</f>
        <v>0</v>
      </c>
      <c r="S106" s="153">
        <v>0</v>
      </c>
      <c r="T106" s="154">
        <f>$S$106*$H$106</f>
        <v>0</v>
      </c>
      <c r="AR106" s="88" t="s">
        <v>139</v>
      </c>
      <c r="AT106" s="88" t="s">
        <v>135</v>
      </c>
      <c r="AU106" s="88" t="s">
        <v>81</v>
      </c>
      <c r="AY106" s="88" t="s">
        <v>131</v>
      </c>
      <c r="BE106" s="155">
        <f>IF($N$106="základní",$J$106,0)</f>
        <v>0</v>
      </c>
      <c r="BF106" s="155">
        <f>IF($N$106="snížená",$J$106,0)</f>
        <v>0</v>
      </c>
      <c r="BG106" s="155">
        <f>IF($N$106="zákl. přenesená",$J$106,0)</f>
        <v>0</v>
      </c>
      <c r="BH106" s="155">
        <f>IF($N$106="sníž. přenesená",$J$106,0)</f>
        <v>0</v>
      </c>
      <c r="BI106" s="155">
        <f>IF($N$106="nulová",$J$106,0)</f>
        <v>0</v>
      </c>
      <c r="BJ106" s="88" t="s">
        <v>139</v>
      </c>
      <c r="BK106" s="155">
        <f>ROUND($I$106*$H$106,2)</f>
        <v>0</v>
      </c>
      <c r="BL106" s="88" t="s">
        <v>139</v>
      </c>
      <c r="BM106" s="88" t="s">
        <v>200</v>
      </c>
    </row>
    <row r="107" spans="2:65" s="6" customFormat="1" ht="15.75" customHeight="1" x14ac:dyDescent="0.3">
      <c r="B107" s="23"/>
      <c r="C107" s="147" t="s">
        <v>201</v>
      </c>
      <c r="D107" s="147" t="s">
        <v>135</v>
      </c>
      <c r="E107" s="145" t="s">
        <v>202</v>
      </c>
      <c r="F107" s="146" t="s">
        <v>203</v>
      </c>
      <c r="G107" s="147" t="s">
        <v>156</v>
      </c>
      <c r="H107" s="148">
        <v>1</v>
      </c>
      <c r="I107" s="149"/>
      <c r="J107" s="150">
        <f>ROUND($I$107*$H$107,2)</f>
        <v>0</v>
      </c>
      <c r="K107" s="146"/>
      <c r="L107" s="43"/>
      <c r="M107" s="151"/>
      <c r="N107" s="152" t="s">
        <v>46</v>
      </c>
      <c r="O107" s="24"/>
      <c r="P107" s="153">
        <f>$O$107*$H$107</f>
        <v>0</v>
      </c>
      <c r="Q107" s="153">
        <v>0</v>
      </c>
      <c r="R107" s="153">
        <f>$Q$107*$H$107</f>
        <v>0</v>
      </c>
      <c r="S107" s="153">
        <v>0</v>
      </c>
      <c r="T107" s="154">
        <f>$S$107*$H$107</f>
        <v>0</v>
      </c>
      <c r="AR107" s="88" t="s">
        <v>139</v>
      </c>
      <c r="AT107" s="88" t="s">
        <v>135</v>
      </c>
      <c r="AU107" s="88" t="s">
        <v>81</v>
      </c>
      <c r="AY107" s="88" t="s">
        <v>131</v>
      </c>
      <c r="BE107" s="155">
        <f>IF($N$107="základní",$J$107,0)</f>
        <v>0</v>
      </c>
      <c r="BF107" s="155">
        <f>IF($N$107="snížená",$J$107,0)</f>
        <v>0</v>
      </c>
      <c r="BG107" s="155">
        <f>IF($N$107="zákl. přenesená",$J$107,0)</f>
        <v>0</v>
      </c>
      <c r="BH107" s="155">
        <f>IF($N$107="sníž. přenesená",$J$107,0)</f>
        <v>0</v>
      </c>
      <c r="BI107" s="155">
        <f>IF($N$107="nulová",$J$107,0)</f>
        <v>0</v>
      </c>
      <c r="BJ107" s="88" t="s">
        <v>139</v>
      </c>
      <c r="BK107" s="155">
        <f>ROUND($I$107*$H$107,2)</f>
        <v>0</v>
      </c>
      <c r="BL107" s="88" t="s">
        <v>139</v>
      </c>
      <c r="BM107" s="88" t="s">
        <v>204</v>
      </c>
    </row>
    <row r="108" spans="2:65" s="6" customFormat="1" ht="15.75" customHeight="1" x14ac:dyDescent="0.3">
      <c r="B108" s="23"/>
      <c r="C108" s="147" t="s">
        <v>205</v>
      </c>
      <c r="D108" s="147" t="s">
        <v>135</v>
      </c>
      <c r="E108" s="145" t="s">
        <v>206</v>
      </c>
      <c r="F108" s="146" t="s">
        <v>207</v>
      </c>
      <c r="G108" s="147" t="s">
        <v>156</v>
      </c>
      <c r="H108" s="148">
        <v>1</v>
      </c>
      <c r="I108" s="149"/>
      <c r="J108" s="150">
        <f>ROUND($I$108*$H$108,2)</f>
        <v>0</v>
      </c>
      <c r="K108" s="146"/>
      <c r="L108" s="43"/>
      <c r="M108" s="151"/>
      <c r="N108" s="152" t="s">
        <v>46</v>
      </c>
      <c r="O108" s="24"/>
      <c r="P108" s="153">
        <f>$O$108*$H$108</f>
        <v>0</v>
      </c>
      <c r="Q108" s="153">
        <v>0</v>
      </c>
      <c r="R108" s="153">
        <f>$Q$108*$H$108</f>
        <v>0</v>
      </c>
      <c r="S108" s="153">
        <v>0</v>
      </c>
      <c r="T108" s="154">
        <f>$S$108*$H$108</f>
        <v>0</v>
      </c>
      <c r="AR108" s="88" t="s">
        <v>139</v>
      </c>
      <c r="AT108" s="88" t="s">
        <v>135</v>
      </c>
      <c r="AU108" s="88" t="s">
        <v>81</v>
      </c>
      <c r="AY108" s="88" t="s">
        <v>131</v>
      </c>
      <c r="BE108" s="155">
        <f>IF($N$108="základní",$J$108,0)</f>
        <v>0</v>
      </c>
      <c r="BF108" s="155">
        <f>IF($N$108="snížená",$J$108,0)</f>
        <v>0</v>
      </c>
      <c r="BG108" s="155">
        <f>IF($N$108="zákl. přenesená",$J$108,0)</f>
        <v>0</v>
      </c>
      <c r="BH108" s="155">
        <f>IF($N$108="sníž. přenesená",$J$108,0)</f>
        <v>0</v>
      </c>
      <c r="BI108" s="155">
        <f>IF($N$108="nulová",$J$108,0)</f>
        <v>0</v>
      </c>
      <c r="BJ108" s="88" t="s">
        <v>139</v>
      </c>
      <c r="BK108" s="155">
        <f>ROUND($I$108*$H$108,2)</f>
        <v>0</v>
      </c>
      <c r="BL108" s="88" t="s">
        <v>139</v>
      </c>
      <c r="BM108" s="88" t="s">
        <v>208</v>
      </c>
    </row>
    <row r="109" spans="2:65" s="6" customFormat="1" ht="15.75" customHeight="1" x14ac:dyDescent="0.3">
      <c r="B109" s="23"/>
      <c r="C109" s="147" t="s">
        <v>209</v>
      </c>
      <c r="D109" s="147" t="s">
        <v>135</v>
      </c>
      <c r="E109" s="145" t="s">
        <v>210</v>
      </c>
      <c r="F109" s="146" t="s">
        <v>211</v>
      </c>
      <c r="G109" s="147" t="s">
        <v>156</v>
      </c>
      <c r="H109" s="148">
        <v>1</v>
      </c>
      <c r="I109" s="149"/>
      <c r="J109" s="150">
        <f>ROUND($I$109*$H$109,2)</f>
        <v>0</v>
      </c>
      <c r="K109" s="146"/>
      <c r="L109" s="43"/>
      <c r="M109" s="151"/>
      <c r="N109" s="152" t="s">
        <v>46</v>
      </c>
      <c r="O109" s="24"/>
      <c r="P109" s="153">
        <f>$O$109*$H$109</f>
        <v>0</v>
      </c>
      <c r="Q109" s="153">
        <v>0</v>
      </c>
      <c r="R109" s="153">
        <f>$Q$109*$H$109</f>
        <v>0</v>
      </c>
      <c r="S109" s="153">
        <v>0</v>
      </c>
      <c r="T109" s="154">
        <f>$S$109*$H$109</f>
        <v>0</v>
      </c>
      <c r="AR109" s="88" t="s">
        <v>139</v>
      </c>
      <c r="AT109" s="88" t="s">
        <v>135</v>
      </c>
      <c r="AU109" s="88" t="s">
        <v>81</v>
      </c>
      <c r="AY109" s="88" t="s">
        <v>131</v>
      </c>
      <c r="BE109" s="155">
        <f>IF($N$109="základní",$J$109,0)</f>
        <v>0</v>
      </c>
      <c r="BF109" s="155">
        <f>IF($N$109="snížená",$J$109,0)</f>
        <v>0</v>
      </c>
      <c r="BG109" s="155">
        <f>IF($N$109="zákl. přenesená",$J$109,0)</f>
        <v>0</v>
      </c>
      <c r="BH109" s="155">
        <f>IF($N$109="sníž. přenesená",$J$109,0)</f>
        <v>0</v>
      </c>
      <c r="BI109" s="155">
        <f>IF($N$109="nulová",$J$109,0)</f>
        <v>0</v>
      </c>
      <c r="BJ109" s="88" t="s">
        <v>139</v>
      </c>
      <c r="BK109" s="155">
        <f>ROUND($I$109*$H$109,2)</f>
        <v>0</v>
      </c>
      <c r="BL109" s="88" t="s">
        <v>139</v>
      </c>
      <c r="BM109" s="88" t="s">
        <v>212</v>
      </c>
    </row>
    <row r="110" spans="2:65" s="6" customFormat="1" ht="15.75" customHeight="1" x14ac:dyDescent="0.3">
      <c r="B110" s="23"/>
      <c r="C110" s="147" t="s">
        <v>213</v>
      </c>
      <c r="D110" s="147" t="s">
        <v>135</v>
      </c>
      <c r="E110" s="145" t="s">
        <v>214</v>
      </c>
      <c r="F110" s="146" t="s">
        <v>215</v>
      </c>
      <c r="G110" s="147" t="s">
        <v>199</v>
      </c>
      <c r="H110" s="148">
        <v>32</v>
      </c>
      <c r="I110" s="149"/>
      <c r="J110" s="150">
        <f>ROUND($I$110*$H$110,2)</f>
        <v>0</v>
      </c>
      <c r="K110" s="146"/>
      <c r="L110" s="43"/>
      <c r="M110" s="151"/>
      <c r="N110" s="152" t="s">
        <v>46</v>
      </c>
      <c r="O110" s="24"/>
      <c r="P110" s="153">
        <f>$O$110*$H$110</f>
        <v>0</v>
      </c>
      <c r="Q110" s="153">
        <v>0</v>
      </c>
      <c r="R110" s="153">
        <f>$Q$110*$H$110</f>
        <v>0</v>
      </c>
      <c r="S110" s="153">
        <v>0</v>
      </c>
      <c r="T110" s="154">
        <f>$S$110*$H$110</f>
        <v>0</v>
      </c>
      <c r="AR110" s="88" t="s">
        <v>139</v>
      </c>
      <c r="AT110" s="88" t="s">
        <v>135</v>
      </c>
      <c r="AU110" s="88" t="s">
        <v>81</v>
      </c>
      <c r="AY110" s="88" t="s">
        <v>131</v>
      </c>
      <c r="BE110" s="155">
        <f>IF($N$110="základní",$J$110,0)</f>
        <v>0</v>
      </c>
      <c r="BF110" s="155">
        <f>IF($N$110="snížená",$J$110,0)</f>
        <v>0</v>
      </c>
      <c r="BG110" s="155">
        <f>IF($N$110="zákl. přenesená",$J$110,0)</f>
        <v>0</v>
      </c>
      <c r="BH110" s="155">
        <f>IF($N$110="sníž. přenesená",$J$110,0)</f>
        <v>0</v>
      </c>
      <c r="BI110" s="155">
        <f>IF($N$110="nulová",$J$110,0)</f>
        <v>0</v>
      </c>
      <c r="BJ110" s="88" t="s">
        <v>139</v>
      </c>
      <c r="BK110" s="155">
        <f>ROUND($I$110*$H$110,2)</f>
        <v>0</v>
      </c>
      <c r="BL110" s="88" t="s">
        <v>139</v>
      </c>
      <c r="BM110" s="88" t="s">
        <v>216</v>
      </c>
    </row>
    <row r="111" spans="2:65" s="6" customFormat="1" ht="15.75" customHeight="1" x14ac:dyDescent="0.3">
      <c r="B111" s="23"/>
      <c r="C111" s="147" t="s">
        <v>217</v>
      </c>
      <c r="D111" s="147" t="s">
        <v>135</v>
      </c>
      <c r="E111" s="145" t="s">
        <v>218</v>
      </c>
      <c r="F111" s="146" t="s">
        <v>219</v>
      </c>
      <c r="G111" s="147" t="s">
        <v>156</v>
      </c>
      <c r="H111" s="148">
        <v>1</v>
      </c>
      <c r="I111" s="149"/>
      <c r="J111" s="150">
        <f>ROUND($I$111*$H$111,2)</f>
        <v>0</v>
      </c>
      <c r="K111" s="146"/>
      <c r="L111" s="43"/>
      <c r="M111" s="151"/>
      <c r="N111" s="152" t="s">
        <v>46</v>
      </c>
      <c r="O111" s="24"/>
      <c r="P111" s="153">
        <f>$O$111*$H$111</f>
        <v>0</v>
      </c>
      <c r="Q111" s="153">
        <v>0</v>
      </c>
      <c r="R111" s="153">
        <f>$Q$111*$H$111</f>
        <v>0</v>
      </c>
      <c r="S111" s="153">
        <v>0</v>
      </c>
      <c r="T111" s="154">
        <f>$S$111*$H$111</f>
        <v>0</v>
      </c>
      <c r="AR111" s="88" t="s">
        <v>139</v>
      </c>
      <c r="AT111" s="88" t="s">
        <v>135</v>
      </c>
      <c r="AU111" s="88" t="s">
        <v>81</v>
      </c>
      <c r="AY111" s="88" t="s">
        <v>131</v>
      </c>
      <c r="BE111" s="155">
        <f>IF($N$111="základní",$J$111,0)</f>
        <v>0</v>
      </c>
      <c r="BF111" s="155">
        <f>IF($N$111="snížená",$J$111,0)</f>
        <v>0</v>
      </c>
      <c r="BG111" s="155">
        <f>IF($N$111="zákl. přenesená",$J$111,0)</f>
        <v>0</v>
      </c>
      <c r="BH111" s="155">
        <f>IF($N$111="sníž. přenesená",$J$111,0)</f>
        <v>0</v>
      </c>
      <c r="BI111" s="155">
        <f>IF($N$111="nulová",$J$111,0)</f>
        <v>0</v>
      </c>
      <c r="BJ111" s="88" t="s">
        <v>139</v>
      </c>
      <c r="BK111" s="155">
        <f>ROUND($I$111*$H$111,2)</f>
        <v>0</v>
      </c>
      <c r="BL111" s="88" t="s">
        <v>139</v>
      </c>
      <c r="BM111" s="88" t="s">
        <v>7</v>
      </c>
    </row>
    <row r="112" spans="2:65" s="6" customFormat="1" ht="15.75" customHeight="1" x14ac:dyDescent="0.3">
      <c r="B112" s="23"/>
      <c r="C112" s="147" t="s">
        <v>220</v>
      </c>
      <c r="D112" s="147" t="s">
        <v>135</v>
      </c>
      <c r="E112" s="145" t="s">
        <v>221</v>
      </c>
      <c r="F112" s="146" t="s">
        <v>222</v>
      </c>
      <c r="G112" s="147" t="s">
        <v>156</v>
      </c>
      <c r="H112" s="148">
        <v>2</v>
      </c>
      <c r="I112" s="149"/>
      <c r="J112" s="150">
        <f>ROUND($I$112*$H$112,2)</f>
        <v>0</v>
      </c>
      <c r="K112" s="146"/>
      <c r="L112" s="43"/>
      <c r="M112" s="151"/>
      <c r="N112" s="152" t="s">
        <v>46</v>
      </c>
      <c r="O112" s="24"/>
      <c r="P112" s="153">
        <f>$O$112*$H$112</f>
        <v>0</v>
      </c>
      <c r="Q112" s="153">
        <v>0</v>
      </c>
      <c r="R112" s="153">
        <f>$Q$112*$H$112</f>
        <v>0</v>
      </c>
      <c r="S112" s="153">
        <v>0</v>
      </c>
      <c r="T112" s="154">
        <f>$S$112*$H$112</f>
        <v>0</v>
      </c>
      <c r="AR112" s="88" t="s">
        <v>139</v>
      </c>
      <c r="AT112" s="88" t="s">
        <v>135</v>
      </c>
      <c r="AU112" s="88" t="s">
        <v>81</v>
      </c>
      <c r="AY112" s="88" t="s">
        <v>131</v>
      </c>
      <c r="BE112" s="155">
        <f>IF($N$112="základní",$J$112,0)</f>
        <v>0</v>
      </c>
      <c r="BF112" s="155">
        <f>IF($N$112="snížená",$J$112,0)</f>
        <v>0</v>
      </c>
      <c r="BG112" s="155">
        <f>IF($N$112="zákl. přenesená",$J$112,0)</f>
        <v>0</v>
      </c>
      <c r="BH112" s="155">
        <f>IF($N$112="sníž. přenesená",$J$112,0)</f>
        <v>0</v>
      </c>
      <c r="BI112" s="155">
        <f>IF($N$112="nulová",$J$112,0)</f>
        <v>0</v>
      </c>
      <c r="BJ112" s="88" t="s">
        <v>139</v>
      </c>
      <c r="BK112" s="155">
        <f>ROUND($I$112*$H$112,2)</f>
        <v>0</v>
      </c>
      <c r="BL112" s="88" t="s">
        <v>139</v>
      </c>
      <c r="BM112" s="88" t="s">
        <v>223</v>
      </c>
    </row>
    <row r="113" spans="2:65" s="6" customFormat="1" ht="15.75" customHeight="1" x14ac:dyDescent="0.3">
      <c r="B113" s="23"/>
      <c r="C113" s="147" t="s">
        <v>224</v>
      </c>
      <c r="D113" s="147" t="s">
        <v>135</v>
      </c>
      <c r="E113" s="145" t="s">
        <v>225</v>
      </c>
      <c r="F113" s="146" t="s">
        <v>226</v>
      </c>
      <c r="G113" s="147" t="s">
        <v>199</v>
      </c>
      <c r="H113" s="148">
        <v>16</v>
      </c>
      <c r="I113" s="149"/>
      <c r="J113" s="150">
        <f>ROUND($I$113*$H$113,2)</f>
        <v>0</v>
      </c>
      <c r="K113" s="146"/>
      <c r="L113" s="43"/>
      <c r="M113" s="151"/>
      <c r="N113" s="152" t="s">
        <v>46</v>
      </c>
      <c r="O113" s="24"/>
      <c r="P113" s="153">
        <f>$O$113*$H$113</f>
        <v>0</v>
      </c>
      <c r="Q113" s="153">
        <v>0</v>
      </c>
      <c r="R113" s="153">
        <f>$Q$113*$H$113</f>
        <v>0</v>
      </c>
      <c r="S113" s="153">
        <v>0</v>
      </c>
      <c r="T113" s="154">
        <f>$S$113*$H$113</f>
        <v>0</v>
      </c>
      <c r="AR113" s="88" t="s">
        <v>139</v>
      </c>
      <c r="AT113" s="88" t="s">
        <v>135</v>
      </c>
      <c r="AU113" s="88" t="s">
        <v>81</v>
      </c>
      <c r="AY113" s="88" t="s">
        <v>131</v>
      </c>
      <c r="BE113" s="155">
        <f>IF($N$113="základní",$J$113,0)</f>
        <v>0</v>
      </c>
      <c r="BF113" s="155">
        <f>IF($N$113="snížená",$J$113,0)</f>
        <v>0</v>
      </c>
      <c r="BG113" s="155">
        <f>IF($N$113="zákl. přenesená",$J$113,0)</f>
        <v>0</v>
      </c>
      <c r="BH113" s="155">
        <f>IF($N$113="sníž. přenesená",$J$113,0)</f>
        <v>0</v>
      </c>
      <c r="BI113" s="155">
        <f>IF($N$113="nulová",$J$113,0)</f>
        <v>0</v>
      </c>
      <c r="BJ113" s="88" t="s">
        <v>139</v>
      </c>
      <c r="BK113" s="155">
        <f>ROUND($I$113*$H$113,2)</f>
        <v>0</v>
      </c>
      <c r="BL113" s="88" t="s">
        <v>139</v>
      </c>
      <c r="BM113" s="88" t="s">
        <v>227</v>
      </c>
    </row>
    <row r="114" spans="2:65" s="6" customFormat="1" ht="15.75" customHeight="1" x14ac:dyDescent="0.3">
      <c r="B114" s="23"/>
      <c r="C114" s="147" t="s">
        <v>228</v>
      </c>
      <c r="D114" s="147" t="s">
        <v>135</v>
      </c>
      <c r="E114" s="145" t="s">
        <v>229</v>
      </c>
      <c r="F114" s="146" t="s">
        <v>230</v>
      </c>
      <c r="G114" s="147" t="s">
        <v>156</v>
      </c>
      <c r="H114" s="148">
        <v>2</v>
      </c>
      <c r="I114" s="149"/>
      <c r="J114" s="150">
        <f>ROUND($I$114*$H$114,2)</f>
        <v>0</v>
      </c>
      <c r="K114" s="146"/>
      <c r="L114" s="43"/>
      <c r="M114" s="151"/>
      <c r="N114" s="152" t="s">
        <v>46</v>
      </c>
      <c r="O114" s="24"/>
      <c r="P114" s="153">
        <f>$O$114*$H$114</f>
        <v>0</v>
      </c>
      <c r="Q114" s="153">
        <v>0</v>
      </c>
      <c r="R114" s="153">
        <f>$Q$114*$H$114</f>
        <v>0</v>
      </c>
      <c r="S114" s="153">
        <v>0</v>
      </c>
      <c r="T114" s="154">
        <f>$S$114*$H$114</f>
        <v>0</v>
      </c>
      <c r="AR114" s="88" t="s">
        <v>139</v>
      </c>
      <c r="AT114" s="88" t="s">
        <v>135</v>
      </c>
      <c r="AU114" s="88" t="s">
        <v>81</v>
      </c>
      <c r="AY114" s="88" t="s">
        <v>131</v>
      </c>
      <c r="BE114" s="155">
        <f>IF($N$114="základní",$J$114,0)</f>
        <v>0</v>
      </c>
      <c r="BF114" s="155">
        <f>IF($N$114="snížená",$J$114,0)</f>
        <v>0</v>
      </c>
      <c r="BG114" s="155">
        <f>IF($N$114="zákl. přenesená",$J$114,0)</f>
        <v>0</v>
      </c>
      <c r="BH114" s="155">
        <f>IF($N$114="sníž. přenesená",$J$114,0)</f>
        <v>0</v>
      </c>
      <c r="BI114" s="155">
        <f>IF($N$114="nulová",$J$114,0)</f>
        <v>0</v>
      </c>
      <c r="BJ114" s="88" t="s">
        <v>139</v>
      </c>
      <c r="BK114" s="155">
        <f>ROUND($I$114*$H$114,2)</f>
        <v>0</v>
      </c>
      <c r="BL114" s="88" t="s">
        <v>139</v>
      </c>
      <c r="BM114" s="88" t="s">
        <v>231</v>
      </c>
    </row>
    <row r="115" spans="2:65" s="6" customFormat="1" ht="15.75" customHeight="1" x14ac:dyDescent="0.3">
      <c r="B115" s="23"/>
      <c r="C115" s="147" t="s">
        <v>232</v>
      </c>
      <c r="D115" s="147" t="s">
        <v>135</v>
      </c>
      <c r="E115" s="145" t="s">
        <v>233</v>
      </c>
      <c r="F115" s="146" t="s">
        <v>234</v>
      </c>
      <c r="G115" s="147" t="s">
        <v>156</v>
      </c>
      <c r="H115" s="148">
        <v>2</v>
      </c>
      <c r="I115" s="149"/>
      <c r="J115" s="150">
        <f>ROUND($I$115*$H$115,2)</f>
        <v>0</v>
      </c>
      <c r="K115" s="146"/>
      <c r="L115" s="43"/>
      <c r="M115" s="151"/>
      <c r="N115" s="152" t="s">
        <v>46</v>
      </c>
      <c r="O115" s="24"/>
      <c r="P115" s="153">
        <f>$O$115*$H$115</f>
        <v>0</v>
      </c>
      <c r="Q115" s="153">
        <v>0</v>
      </c>
      <c r="R115" s="153">
        <f>$Q$115*$H$115</f>
        <v>0</v>
      </c>
      <c r="S115" s="153">
        <v>0</v>
      </c>
      <c r="T115" s="154">
        <f>$S$115*$H$115</f>
        <v>0</v>
      </c>
      <c r="AR115" s="88" t="s">
        <v>139</v>
      </c>
      <c r="AT115" s="88" t="s">
        <v>135</v>
      </c>
      <c r="AU115" s="88" t="s">
        <v>81</v>
      </c>
      <c r="AY115" s="88" t="s">
        <v>131</v>
      </c>
      <c r="BE115" s="155">
        <f>IF($N$115="základní",$J$115,0)</f>
        <v>0</v>
      </c>
      <c r="BF115" s="155">
        <f>IF($N$115="snížená",$J$115,0)</f>
        <v>0</v>
      </c>
      <c r="BG115" s="155">
        <f>IF($N$115="zákl. přenesená",$J$115,0)</f>
        <v>0</v>
      </c>
      <c r="BH115" s="155">
        <f>IF($N$115="sníž. přenesená",$J$115,0)</f>
        <v>0</v>
      </c>
      <c r="BI115" s="155">
        <f>IF($N$115="nulová",$J$115,0)</f>
        <v>0</v>
      </c>
      <c r="BJ115" s="88" t="s">
        <v>139</v>
      </c>
      <c r="BK115" s="155">
        <f>ROUND($I$115*$H$115,2)</f>
        <v>0</v>
      </c>
      <c r="BL115" s="88" t="s">
        <v>139</v>
      </c>
      <c r="BM115" s="88" t="s">
        <v>235</v>
      </c>
    </row>
    <row r="116" spans="2:65" s="131" customFormat="1" ht="30.75" customHeight="1" x14ac:dyDescent="0.3">
      <c r="B116" s="132"/>
      <c r="C116" s="133"/>
      <c r="D116" s="133" t="s">
        <v>72</v>
      </c>
      <c r="E116" s="142" t="s">
        <v>236</v>
      </c>
      <c r="F116" s="142" t="s">
        <v>237</v>
      </c>
      <c r="G116" s="133"/>
      <c r="H116" s="133"/>
      <c r="J116" s="143">
        <f>$BK$116</f>
        <v>0</v>
      </c>
      <c r="K116" s="133"/>
      <c r="L116" s="136"/>
      <c r="M116" s="137"/>
      <c r="N116" s="133"/>
      <c r="O116" s="133"/>
      <c r="P116" s="138">
        <f>SUM($P$117:$P$125)</f>
        <v>0</v>
      </c>
      <c r="Q116" s="133"/>
      <c r="R116" s="138">
        <f>SUM($R$117:$R$125)</f>
        <v>0</v>
      </c>
      <c r="S116" s="133"/>
      <c r="T116" s="139">
        <f>SUM($T$117:$T$125)</f>
        <v>0</v>
      </c>
      <c r="AR116" s="140" t="s">
        <v>21</v>
      </c>
      <c r="AT116" s="140" t="s">
        <v>72</v>
      </c>
      <c r="AU116" s="140" t="s">
        <v>21</v>
      </c>
      <c r="AY116" s="140" t="s">
        <v>131</v>
      </c>
      <c r="BK116" s="141">
        <f>SUM($BK$117:$BK$125)</f>
        <v>0</v>
      </c>
    </row>
    <row r="117" spans="2:65" s="6" customFormat="1" ht="15.75" customHeight="1" x14ac:dyDescent="0.3">
      <c r="B117" s="23"/>
      <c r="C117" s="147" t="s">
        <v>21</v>
      </c>
      <c r="D117" s="147" t="s">
        <v>135</v>
      </c>
      <c r="E117" s="145" t="s">
        <v>238</v>
      </c>
      <c r="F117" s="146" t="s">
        <v>239</v>
      </c>
      <c r="G117" s="147" t="s">
        <v>146</v>
      </c>
      <c r="H117" s="148">
        <v>14</v>
      </c>
      <c r="I117" s="149"/>
      <c r="J117" s="150">
        <f>ROUND($I$117*$H$117,2)</f>
        <v>0</v>
      </c>
      <c r="K117" s="146"/>
      <c r="L117" s="43"/>
      <c r="M117" s="151"/>
      <c r="N117" s="152" t="s">
        <v>46</v>
      </c>
      <c r="O117" s="24"/>
      <c r="P117" s="153">
        <f>$O$117*$H$117</f>
        <v>0</v>
      </c>
      <c r="Q117" s="153">
        <v>0</v>
      </c>
      <c r="R117" s="153">
        <f>$Q$117*$H$117</f>
        <v>0</v>
      </c>
      <c r="S117" s="153">
        <v>0</v>
      </c>
      <c r="T117" s="154">
        <f>$S$117*$H$117</f>
        <v>0</v>
      </c>
      <c r="AR117" s="88" t="s">
        <v>139</v>
      </c>
      <c r="AT117" s="88" t="s">
        <v>135</v>
      </c>
      <c r="AU117" s="88" t="s">
        <v>81</v>
      </c>
      <c r="AY117" s="88" t="s">
        <v>131</v>
      </c>
      <c r="BE117" s="155">
        <f>IF($N$117="základní",$J$117,0)</f>
        <v>0</v>
      </c>
      <c r="BF117" s="155">
        <f>IF($N$117="snížená",$J$117,0)</f>
        <v>0</v>
      </c>
      <c r="BG117" s="155">
        <f>IF($N$117="zákl. přenesená",$J$117,0)</f>
        <v>0</v>
      </c>
      <c r="BH117" s="155">
        <f>IF($N$117="sníž. přenesená",$J$117,0)</f>
        <v>0</v>
      </c>
      <c r="BI117" s="155">
        <f>IF($N$117="nulová",$J$117,0)</f>
        <v>0</v>
      </c>
      <c r="BJ117" s="88" t="s">
        <v>139</v>
      </c>
      <c r="BK117" s="155">
        <f>ROUND($I$117*$H$117,2)</f>
        <v>0</v>
      </c>
      <c r="BL117" s="88" t="s">
        <v>139</v>
      </c>
      <c r="BM117" s="88" t="s">
        <v>240</v>
      </c>
    </row>
    <row r="118" spans="2:65" s="6" customFormat="1" ht="15.75" customHeight="1" x14ac:dyDescent="0.3">
      <c r="B118" s="23"/>
      <c r="C118" s="147" t="s">
        <v>81</v>
      </c>
      <c r="D118" s="147" t="s">
        <v>135</v>
      </c>
      <c r="E118" s="145" t="s">
        <v>241</v>
      </c>
      <c r="F118" s="146" t="s">
        <v>242</v>
      </c>
      <c r="G118" s="147" t="s">
        <v>146</v>
      </c>
      <c r="H118" s="148">
        <v>84</v>
      </c>
      <c r="I118" s="149"/>
      <c r="J118" s="150">
        <f>ROUND($I$118*$H$118,2)</f>
        <v>0</v>
      </c>
      <c r="K118" s="146"/>
      <c r="L118" s="43"/>
      <c r="M118" s="151"/>
      <c r="N118" s="152" t="s">
        <v>46</v>
      </c>
      <c r="O118" s="24"/>
      <c r="P118" s="153">
        <f>$O$118*$H$118</f>
        <v>0</v>
      </c>
      <c r="Q118" s="153">
        <v>0</v>
      </c>
      <c r="R118" s="153">
        <f>$Q$118*$H$118</f>
        <v>0</v>
      </c>
      <c r="S118" s="153">
        <v>0</v>
      </c>
      <c r="T118" s="154">
        <f>$S$118*$H$118</f>
        <v>0</v>
      </c>
      <c r="AR118" s="88" t="s">
        <v>139</v>
      </c>
      <c r="AT118" s="88" t="s">
        <v>135</v>
      </c>
      <c r="AU118" s="88" t="s">
        <v>81</v>
      </c>
      <c r="AY118" s="88" t="s">
        <v>131</v>
      </c>
      <c r="BE118" s="155">
        <f>IF($N$118="základní",$J$118,0)</f>
        <v>0</v>
      </c>
      <c r="BF118" s="155">
        <f>IF($N$118="snížená",$J$118,0)</f>
        <v>0</v>
      </c>
      <c r="BG118" s="155">
        <f>IF($N$118="zákl. přenesená",$J$118,0)</f>
        <v>0</v>
      </c>
      <c r="BH118" s="155">
        <f>IF($N$118="sníž. přenesená",$J$118,0)</f>
        <v>0</v>
      </c>
      <c r="BI118" s="155">
        <f>IF($N$118="nulová",$J$118,0)</f>
        <v>0</v>
      </c>
      <c r="BJ118" s="88" t="s">
        <v>139</v>
      </c>
      <c r="BK118" s="155">
        <f>ROUND($I$118*$H$118,2)</f>
        <v>0</v>
      </c>
      <c r="BL118" s="88" t="s">
        <v>139</v>
      </c>
      <c r="BM118" s="88" t="s">
        <v>243</v>
      </c>
    </row>
    <row r="119" spans="2:65" s="6" customFormat="1" ht="15.75" customHeight="1" x14ac:dyDescent="0.3">
      <c r="B119" s="23"/>
      <c r="C119" s="147" t="s">
        <v>147</v>
      </c>
      <c r="D119" s="147" t="s">
        <v>135</v>
      </c>
      <c r="E119" s="145" t="s">
        <v>244</v>
      </c>
      <c r="F119" s="146" t="s">
        <v>245</v>
      </c>
      <c r="G119" s="147" t="s">
        <v>146</v>
      </c>
      <c r="H119" s="148">
        <v>42</v>
      </c>
      <c r="I119" s="149"/>
      <c r="J119" s="150">
        <f>ROUND($I$119*$H$119,2)</f>
        <v>0</v>
      </c>
      <c r="K119" s="146"/>
      <c r="L119" s="43"/>
      <c r="M119" s="151"/>
      <c r="N119" s="152" t="s">
        <v>46</v>
      </c>
      <c r="O119" s="24"/>
      <c r="P119" s="153">
        <f>$O$119*$H$119</f>
        <v>0</v>
      </c>
      <c r="Q119" s="153">
        <v>0</v>
      </c>
      <c r="R119" s="153">
        <f>$Q$119*$H$119</f>
        <v>0</v>
      </c>
      <c r="S119" s="153">
        <v>0</v>
      </c>
      <c r="T119" s="154">
        <f>$S$119*$H$119</f>
        <v>0</v>
      </c>
      <c r="AR119" s="88" t="s">
        <v>139</v>
      </c>
      <c r="AT119" s="88" t="s">
        <v>135</v>
      </c>
      <c r="AU119" s="88" t="s">
        <v>81</v>
      </c>
      <c r="AY119" s="88" t="s">
        <v>131</v>
      </c>
      <c r="BE119" s="155">
        <f>IF($N$119="základní",$J$119,0)</f>
        <v>0</v>
      </c>
      <c r="BF119" s="155">
        <f>IF($N$119="snížená",$J$119,0)</f>
        <v>0</v>
      </c>
      <c r="BG119" s="155">
        <f>IF($N$119="zákl. přenesená",$J$119,0)</f>
        <v>0</v>
      </c>
      <c r="BH119" s="155">
        <f>IF($N$119="sníž. přenesená",$J$119,0)</f>
        <v>0</v>
      </c>
      <c r="BI119" s="155">
        <f>IF($N$119="nulová",$J$119,0)</f>
        <v>0</v>
      </c>
      <c r="BJ119" s="88" t="s">
        <v>139</v>
      </c>
      <c r="BK119" s="155">
        <f>ROUND($I$119*$H$119,2)</f>
        <v>0</v>
      </c>
      <c r="BL119" s="88" t="s">
        <v>139</v>
      </c>
      <c r="BM119" s="88" t="s">
        <v>246</v>
      </c>
    </row>
    <row r="120" spans="2:65" s="6" customFormat="1" ht="15.75" customHeight="1" x14ac:dyDescent="0.3">
      <c r="B120" s="23"/>
      <c r="C120" s="147" t="s">
        <v>139</v>
      </c>
      <c r="D120" s="147" t="s">
        <v>135</v>
      </c>
      <c r="E120" s="145" t="s">
        <v>247</v>
      </c>
      <c r="F120" s="146" t="s">
        <v>248</v>
      </c>
      <c r="G120" s="147" t="s">
        <v>146</v>
      </c>
      <c r="H120" s="148">
        <v>84</v>
      </c>
      <c r="I120" s="149"/>
      <c r="J120" s="150">
        <f>ROUND($I$120*$H$120,2)</f>
        <v>0</v>
      </c>
      <c r="K120" s="146"/>
      <c r="L120" s="43"/>
      <c r="M120" s="151"/>
      <c r="N120" s="152" t="s">
        <v>46</v>
      </c>
      <c r="O120" s="24"/>
      <c r="P120" s="153">
        <f>$O$120*$H$120</f>
        <v>0</v>
      </c>
      <c r="Q120" s="153">
        <v>0</v>
      </c>
      <c r="R120" s="153">
        <f>$Q$120*$H$120</f>
        <v>0</v>
      </c>
      <c r="S120" s="153">
        <v>0</v>
      </c>
      <c r="T120" s="154">
        <f>$S$120*$H$120</f>
        <v>0</v>
      </c>
      <c r="AR120" s="88" t="s">
        <v>139</v>
      </c>
      <c r="AT120" s="88" t="s">
        <v>135</v>
      </c>
      <c r="AU120" s="88" t="s">
        <v>81</v>
      </c>
      <c r="AY120" s="88" t="s">
        <v>131</v>
      </c>
      <c r="BE120" s="155">
        <f>IF($N$120="základní",$J$120,0)</f>
        <v>0</v>
      </c>
      <c r="BF120" s="155">
        <f>IF($N$120="snížená",$J$120,0)</f>
        <v>0</v>
      </c>
      <c r="BG120" s="155">
        <f>IF($N$120="zákl. přenesená",$J$120,0)</f>
        <v>0</v>
      </c>
      <c r="BH120" s="155">
        <f>IF($N$120="sníž. přenesená",$J$120,0)</f>
        <v>0</v>
      </c>
      <c r="BI120" s="155">
        <f>IF($N$120="nulová",$J$120,0)</f>
        <v>0</v>
      </c>
      <c r="BJ120" s="88" t="s">
        <v>139</v>
      </c>
      <c r="BK120" s="155">
        <f>ROUND($I$120*$H$120,2)</f>
        <v>0</v>
      </c>
      <c r="BL120" s="88" t="s">
        <v>139</v>
      </c>
      <c r="BM120" s="88" t="s">
        <v>249</v>
      </c>
    </row>
    <row r="121" spans="2:65" s="6" customFormat="1" ht="15.75" customHeight="1" x14ac:dyDescent="0.3">
      <c r="B121" s="23"/>
      <c r="C121" s="147" t="s">
        <v>157</v>
      </c>
      <c r="D121" s="147" t="s">
        <v>135</v>
      </c>
      <c r="E121" s="145" t="s">
        <v>250</v>
      </c>
      <c r="F121" s="146" t="s">
        <v>251</v>
      </c>
      <c r="G121" s="147" t="s">
        <v>146</v>
      </c>
      <c r="H121" s="148">
        <v>14</v>
      </c>
      <c r="I121" s="149"/>
      <c r="J121" s="150">
        <f>ROUND($I$121*$H$121,2)</f>
        <v>0</v>
      </c>
      <c r="K121" s="146"/>
      <c r="L121" s="43"/>
      <c r="M121" s="151"/>
      <c r="N121" s="152" t="s">
        <v>46</v>
      </c>
      <c r="O121" s="24"/>
      <c r="P121" s="153">
        <f>$O$121*$H$121</f>
        <v>0</v>
      </c>
      <c r="Q121" s="153">
        <v>0</v>
      </c>
      <c r="R121" s="153">
        <f>$Q$121*$H$121</f>
        <v>0</v>
      </c>
      <c r="S121" s="153">
        <v>0</v>
      </c>
      <c r="T121" s="154">
        <f>$S$121*$H$121</f>
        <v>0</v>
      </c>
      <c r="AR121" s="88" t="s">
        <v>139</v>
      </c>
      <c r="AT121" s="88" t="s">
        <v>135</v>
      </c>
      <c r="AU121" s="88" t="s">
        <v>81</v>
      </c>
      <c r="AY121" s="88" t="s">
        <v>131</v>
      </c>
      <c r="BE121" s="155">
        <f>IF($N$121="základní",$J$121,0)</f>
        <v>0</v>
      </c>
      <c r="BF121" s="155">
        <f>IF($N$121="snížená",$J$121,0)</f>
        <v>0</v>
      </c>
      <c r="BG121" s="155">
        <f>IF($N$121="zákl. přenesená",$J$121,0)</f>
        <v>0</v>
      </c>
      <c r="BH121" s="155">
        <f>IF($N$121="sníž. přenesená",$J$121,0)</f>
        <v>0</v>
      </c>
      <c r="BI121" s="155">
        <f>IF($N$121="nulová",$J$121,0)</f>
        <v>0</v>
      </c>
      <c r="BJ121" s="88" t="s">
        <v>139</v>
      </c>
      <c r="BK121" s="155">
        <f>ROUND($I$121*$H$121,2)</f>
        <v>0</v>
      </c>
      <c r="BL121" s="88" t="s">
        <v>139</v>
      </c>
      <c r="BM121" s="88" t="s">
        <v>252</v>
      </c>
    </row>
    <row r="122" spans="2:65" s="6" customFormat="1" ht="15.75" customHeight="1" x14ac:dyDescent="0.3">
      <c r="B122" s="23"/>
      <c r="C122" s="147" t="s">
        <v>161</v>
      </c>
      <c r="D122" s="147" t="s">
        <v>135</v>
      </c>
      <c r="E122" s="145" t="s">
        <v>253</v>
      </c>
      <c r="F122" s="146" t="s">
        <v>254</v>
      </c>
      <c r="G122" s="147" t="s">
        <v>146</v>
      </c>
      <c r="H122" s="148">
        <v>14</v>
      </c>
      <c r="I122" s="149"/>
      <c r="J122" s="150">
        <f>ROUND($I$122*$H$122,2)</f>
        <v>0</v>
      </c>
      <c r="K122" s="146"/>
      <c r="L122" s="43"/>
      <c r="M122" s="151"/>
      <c r="N122" s="152" t="s">
        <v>46</v>
      </c>
      <c r="O122" s="24"/>
      <c r="P122" s="153">
        <f>$O$122*$H$122</f>
        <v>0</v>
      </c>
      <c r="Q122" s="153">
        <v>0</v>
      </c>
      <c r="R122" s="153">
        <f>$Q$122*$H$122</f>
        <v>0</v>
      </c>
      <c r="S122" s="153">
        <v>0</v>
      </c>
      <c r="T122" s="154">
        <f>$S$122*$H$122</f>
        <v>0</v>
      </c>
      <c r="AR122" s="88" t="s">
        <v>139</v>
      </c>
      <c r="AT122" s="88" t="s">
        <v>135</v>
      </c>
      <c r="AU122" s="88" t="s">
        <v>81</v>
      </c>
      <c r="AY122" s="88" t="s">
        <v>131</v>
      </c>
      <c r="BE122" s="155">
        <f>IF($N$122="základní",$J$122,0)</f>
        <v>0</v>
      </c>
      <c r="BF122" s="155">
        <f>IF($N$122="snížená",$J$122,0)</f>
        <v>0</v>
      </c>
      <c r="BG122" s="155">
        <f>IF($N$122="zákl. přenesená",$J$122,0)</f>
        <v>0</v>
      </c>
      <c r="BH122" s="155">
        <f>IF($N$122="sníž. přenesená",$J$122,0)</f>
        <v>0</v>
      </c>
      <c r="BI122" s="155">
        <f>IF($N$122="nulová",$J$122,0)</f>
        <v>0</v>
      </c>
      <c r="BJ122" s="88" t="s">
        <v>139</v>
      </c>
      <c r="BK122" s="155">
        <f>ROUND($I$122*$H$122,2)</f>
        <v>0</v>
      </c>
      <c r="BL122" s="88" t="s">
        <v>139</v>
      </c>
      <c r="BM122" s="88" t="s">
        <v>255</v>
      </c>
    </row>
    <row r="123" spans="2:65" s="6" customFormat="1" ht="15.75" customHeight="1" x14ac:dyDescent="0.3">
      <c r="B123" s="23"/>
      <c r="C123" s="147" t="s">
        <v>165</v>
      </c>
      <c r="D123" s="147" t="s">
        <v>135</v>
      </c>
      <c r="E123" s="145" t="s">
        <v>256</v>
      </c>
      <c r="F123" s="146" t="s">
        <v>257</v>
      </c>
      <c r="G123" s="147" t="s">
        <v>146</v>
      </c>
      <c r="H123" s="148">
        <v>28</v>
      </c>
      <c r="I123" s="149"/>
      <c r="J123" s="150">
        <f>ROUND($I$123*$H$123,2)</f>
        <v>0</v>
      </c>
      <c r="K123" s="146"/>
      <c r="L123" s="43"/>
      <c r="M123" s="151"/>
      <c r="N123" s="152" t="s">
        <v>46</v>
      </c>
      <c r="O123" s="24"/>
      <c r="P123" s="153">
        <f>$O$123*$H$123</f>
        <v>0</v>
      </c>
      <c r="Q123" s="153">
        <v>0</v>
      </c>
      <c r="R123" s="153">
        <f>$Q$123*$H$123</f>
        <v>0</v>
      </c>
      <c r="S123" s="153">
        <v>0</v>
      </c>
      <c r="T123" s="154">
        <f>$S$123*$H$123</f>
        <v>0</v>
      </c>
      <c r="AR123" s="88" t="s">
        <v>139</v>
      </c>
      <c r="AT123" s="88" t="s">
        <v>135</v>
      </c>
      <c r="AU123" s="88" t="s">
        <v>81</v>
      </c>
      <c r="AY123" s="88" t="s">
        <v>131</v>
      </c>
      <c r="BE123" s="155">
        <f>IF($N$123="základní",$J$123,0)</f>
        <v>0</v>
      </c>
      <c r="BF123" s="155">
        <f>IF($N$123="snížená",$J$123,0)</f>
        <v>0</v>
      </c>
      <c r="BG123" s="155">
        <f>IF($N$123="zákl. přenesená",$J$123,0)</f>
        <v>0</v>
      </c>
      <c r="BH123" s="155">
        <f>IF($N$123="sníž. přenesená",$J$123,0)</f>
        <v>0</v>
      </c>
      <c r="BI123" s="155">
        <f>IF($N$123="nulová",$J$123,0)</f>
        <v>0</v>
      </c>
      <c r="BJ123" s="88" t="s">
        <v>139</v>
      </c>
      <c r="BK123" s="155">
        <f>ROUND($I$123*$H$123,2)</f>
        <v>0</v>
      </c>
      <c r="BL123" s="88" t="s">
        <v>139</v>
      </c>
      <c r="BM123" s="88" t="s">
        <v>258</v>
      </c>
    </row>
    <row r="124" spans="2:65" s="6" customFormat="1" ht="15.75" customHeight="1" x14ac:dyDescent="0.3">
      <c r="B124" s="23"/>
      <c r="C124" s="147" t="s">
        <v>169</v>
      </c>
      <c r="D124" s="147" t="s">
        <v>135</v>
      </c>
      <c r="E124" s="145" t="s">
        <v>259</v>
      </c>
      <c r="F124" s="146" t="s">
        <v>260</v>
      </c>
      <c r="G124" s="147" t="s">
        <v>156</v>
      </c>
      <c r="H124" s="148">
        <v>14</v>
      </c>
      <c r="I124" s="149"/>
      <c r="J124" s="150">
        <f>ROUND($I$124*$H$124,2)</f>
        <v>0</v>
      </c>
      <c r="K124" s="146"/>
      <c r="L124" s="43"/>
      <c r="M124" s="151"/>
      <c r="N124" s="152" t="s">
        <v>46</v>
      </c>
      <c r="O124" s="24"/>
      <c r="P124" s="153">
        <f>$O$124*$H$124</f>
        <v>0</v>
      </c>
      <c r="Q124" s="153">
        <v>0</v>
      </c>
      <c r="R124" s="153">
        <f>$Q$124*$H$124</f>
        <v>0</v>
      </c>
      <c r="S124" s="153">
        <v>0</v>
      </c>
      <c r="T124" s="154">
        <f>$S$124*$H$124</f>
        <v>0</v>
      </c>
      <c r="AR124" s="88" t="s">
        <v>139</v>
      </c>
      <c r="AT124" s="88" t="s">
        <v>135</v>
      </c>
      <c r="AU124" s="88" t="s">
        <v>81</v>
      </c>
      <c r="AY124" s="88" t="s">
        <v>131</v>
      </c>
      <c r="BE124" s="155">
        <f>IF($N$124="základní",$J$124,0)</f>
        <v>0</v>
      </c>
      <c r="BF124" s="155">
        <f>IF($N$124="snížená",$J$124,0)</f>
        <v>0</v>
      </c>
      <c r="BG124" s="155">
        <f>IF($N$124="zákl. přenesená",$J$124,0)</f>
        <v>0</v>
      </c>
      <c r="BH124" s="155">
        <f>IF($N$124="sníž. přenesená",$J$124,0)</f>
        <v>0</v>
      </c>
      <c r="BI124" s="155">
        <f>IF($N$124="nulová",$J$124,0)</f>
        <v>0</v>
      </c>
      <c r="BJ124" s="88" t="s">
        <v>139</v>
      </c>
      <c r="BK124" s="155">
        <f>ROUND($I$124*$H$124,2)</f>
        <v>0</v>
      </c>
      <c r="BL124" s="88" t="s">
        <v>139</v>
      </c>
      <c r="BM124" s="88" t="s">
        <v>261</v>
      </c>
    </row>
    <row r="125" spans="2:65" s="6" customFormat="1" ht="15.75" customHeight="1" x14ac:dyDescent="0.3">
      <c r="B125" s="23"/>
      <c r="C125" s="147" t="s">
        <v>173</v>
      </c>
      <c r="D125" s="147" t="s">
        <v>135</v>
      </c>
      <c r="E125" s="145" t="s">
        <v>262</v>
      </c>
      <c r="F125" s="146" t="s">
        <v>263</v>
      </c>
      <c r="G125" s="147" t="s">
        <v>156</v>
      </c>
      <c r="H125" s="148">
        <v>14</v>
      </c>
      <c r="I125" s="149"/>
      <c r="J125" s="150">
        <f>ROUND($I$125*$H$125,2)</f>
        <v>0</v>
      </c>
      <c r="K125" s="146"/>
      <c r="L125" s="43"/>
      <c r="M125" s="151"/>
      <c r="N125" s="152" t="s">
        <v>46</v>
      </c>
      <c r="O125" s="24"/>
      <c r="P125" s="153">
        <f>$O$125*$H$125</f>
        <v>0</v>
      </c>
      <c r="Q125" s="153">
        <v>0</v>
      </c>
      <c r="R125" s="153">
        <f>$Q$125*$H$125</f>
        <v>0</v>
      </c>
      <c r="S125" s="153">
        <v>0</v>
      </c>
      <c r="T125" s="154">
        <f>$S$125*$H$125</f>
        <v>0</v>
      </c>
      <c r="AR125" s="88" t="s">
        <v>139</v>
      </c>
      <c r="AT125" s="88" t="s">
        <v>135</v>
      </c>
      <c r="AU125" s="88" t="s">
        <v>81</v>
      </c>
      <c r="AY125" s="88" t="s">
        <v>131</v>
      </c>
      <c r="BE125" s="155">
        <f>IF($N$125="základní",$J$125,0)</f>
        <v>0</v>
      </c>
      <c r="BF125" s="155">
        <f>IF($N$125="snížená",$J$125,0)</f>
        <v>0</v>
      </c>
      <c r="BG125" s="155">
        <f>IF($N$125="zákl. přenesená",$J$125,0)</f>
        <v>0</v>
      </c>
      <c r="BH125" s="155">
        <f>IF($N$125="sníž. přenesená",$J$125,0)</f>
        <v>0</v>
      </c>
      <c r="BI125" s="155">
        <f>IF($N$125="nulová",$J$125,0)</f>
        <v>0</v>
      </c>
      <c r="BJ125" s="88" t="s">
        <v>139</v>
      </c>
      <c r="BK125" s="155">
        <f>ROUND($I$125*$H$125,2)</f>
        <v>0</v>
      </c>
      <c r="BL125" s="88" t="s">
        <v>139</v>
      </c>
      <c r="BM125" s="88" t="s">
        <v>264</v>
      </c>
    </row>
    <row r="126" spans="2:65" s="131" customFormat="1" ht="30.75" customHeight="1" x14ac:dyDescent="0.3">
      <c r="B126" s="132"/>
      <c r="C126" s="133"/>
      <c r="D126" s="133" t="s">
        <v>72</v>
      </c>
      <c r="E126" s="142" t="s">
        <v>265</v>
      </c>
      <c r="F126" s="142" t="s">
        <v>266</v>
      </c>
      <c r="G126" s="133"/>
      <c r="H126" s="133"/>
      <c r="J126" s="143">
        <f>$BK$126</f>
        <v>0</v>
      </c>
      <c r="K126" s="133"/>
      <c r="L126" s="136"/>
      <c r="M126" s="137"/>
      <c r="N126" s="133"/>
      <c r="O126" s="133"/>
      <c r="P126" s="138">
        <f>SUM($P$127:$P$136)</f>
        <v>0</v>
      </c>
      <c r="Q126" s="133"/>
      <c r="R126" s="138">
        <f>SUM($R$127:$R$136)</f>
        <v>0</v>
      </c>
      <c r="S126" s="133"/>
      <c r="T126" s="139">
        <f>SUM($T$127:$T$136)</f>
        <v>0</v>
      </c>
      <c r="AR126" s="140" t="s">
        <v>21</v>
      </c>
      <c r="AT126" s="140" t="s">
        <v>72</v>
      </c>
      <c r="AU126" s="140" t="s">
        <v>21</v>
      </c>
      <c r="AY126" s="140" t="s">
        <v>131</v>
      </c>
      <c r="BK126" s="141">
        <f>SUM($BK$127:$BK$136)</f>
        <v>0</v>
      </c>
    </row>
    <row r="127" spans="2:65" s="6" customFormat="1" ht="15.75" customHeight="1" x14ac:dyDescent="0.3">
      <c r="B127" s="23"/>
      <c r="C127" s="147" t="s">
        <v>26</v>
      </c>
      <c r="D127" s="147" t="s">
        <v>135</v>
      </c>
      <c r="E127" s="145" t="s">
        <v>267</v>
      </c>
      <c r="F127" s="146" t="s">
        <v>268</v>
      </c>
      <c r="G127" s="147" t="s">
        <v>146</v>
      </c>
      <c r="H127" s="148">
        <v>2</v>
      </c>
      <c r="I127" s="149"/>
      <c r="J127" s="150">
        <f>ROUND($I$127*$H$127,2)</f>
        <v>0</v>
      </c>
      <c r="K127" s="146"/>
      <c r="L127" s="43"/>
      <c r="M127" s="151"/>
      <c r="N127" s="152" t="s">
        <v>46</v>
      </c>
      <c r="O127" s="24"/>
      <c r="P127" s="153">
        <f>$O$127*$H$127</f>
        <v>0</v>
      </c>
      <c r="Q127" s="153">
        <v>0</v>
      </c>
      <c r="R127" s="153">
        <f>$Q$127*$H$127</f>
        <v>0</v>
      </c>
      <c r="S127" s="153">
        <v>0</v>
      </c>
      <c r="T127" s="154">
        <f>$S$127*$H$127</f>
        <v>0</v>
      </c>
      <c r="AR127" s="88" t="s">
        <v>139</v>
      </c>
      <c r="AT127" s="88" t="s">
        <v>135</v>
      </c>
      <c r="AU127" s="88" t="s">
        <v>81</v>
      </c>
      <c r="AY127" s="88" t="s">
        <v>131</v>
      </c>
      <c r="BE127" s="155">
        <f>IF($N$127="základní",$J$127,0)</f>
        <v>0</v>
      </c>
      <c r="BF127" s="155">
        <f>IF($N$127="snížená",$J$127,0)</f>
        <v>0</v>
      </c>
      <c r="BG127" s="155">
        <f>IF($N$127="zákl. přenesená",$J$127,0)</f>
        <v>0</v>
      </c>
      <c r="BH127" s="155">
        <f>IF($N$127="sníž. přenesená",$J$127,0)</f>
        <v>0</v>
      </c>
      <c r="BI127" s="155">
        <f>IF($N$127="nulová",$J$127,0)</f>
        <v>0</v>
      </c>
      <c r="BJ127" s="88" t="s">
        <v>139</v>
      </c>
      <c r="BK127" s="155">
        <f>ROUND($I$127*$H$127,2)</f>
        <v>0</v>
      </c>
      <c r="BL127" s="88" t="s">
        <v>139</v>
      </c>
      <c r="BM127" s="88" t="s">
        <v>269</v>
      </c>
    </row>
    <row r="128" spans="2:65" s="6" customFormat="1" ht="15.75" customHeight="1" x14ac:dyDescent="0.3">
      <c r="B128" s="23"/>
      <c r="C128" s="147" t="s">
        <v>180</v>
      </c>
      <c r="D128" s="147" t="s">
        <v>135</v>
      </c>
      <c r="E128" s="145" t="s">
        <v>270</v>
      </c>
      <c r="F128" s="146" t="s">
        <v>271</v>
      </c>
      <c r="G128" s="147" t="s">
        <v>146</v>
      </c>
      <c r="H128" s="148">
        <v>16</v>
      </c>
      <c r="I128" s="149"/>
      <c r="J128" s="150">
        <f>ROUND($I$128*$H$128,2)</f>
        <v>0</v>
      </c>
      <c r="K128" s="146"/>
      <c r="L128" s="43"/>
      <c r="M128" s="151"/>
      <c r="N128" s="152" t="s">
        <v>46</v>
      </c>
      <c r="O128" s="24"/>
      <c r="P128" s="153">
        <f>$O$128*$H$128</f>
        <v>0</v>
      </c>
      <c r="Q128" s="153">
        <v>0</v>
      </c>
      <c r="R128" s="153">
        <f>$Q$128*$H$128</f>
        <v>0</v>
      </c>
      <c r="S128" s="153">
        <v>0</v>
      </c>
      <c r="T128" s="154">
        <f>$S$128*$H$128</f>
        <v>0</v>
      </c>
      <c r="AR128" s="88" t="s">
        <v>139</v>
      </c>
      <c r="AT128" s="88" t="s">
        <v>135</v>
      </c>
      <c r="AU128" s="88" t="s">
        <v>81</v>
      </c>
      <c r="AY128" s="88" t="s">
        <v>131</v>
      </c>
      <c r="BE128" s="155">
        <f>IF($N$128="základní",$J$128,0)</f>
        <v>0</v>
      </c>
      <c r="BF128" s="155">
        <f>IF($N$128="snížená",$J$128,0)</f>
        <v>0</v>
      </c>
      <c r="BG128" s="155">
        <f>IF($N$128="zákl. přenesená",$J$128,0)</f>
        <v>0</v>
      </c>
      <c r="BH128" s="155">
        <f>IF($N$128="sníž. přenesená",$J$128,0)</f>
        <v>0</v>
      </c>
      <c r="BI128" s="155">
        <f>IF($N$128="nulová",$J$128,0)</f>
        <v>0</v>
      </c>
      <c r="BJ128" s="88" t="s">
        <v>139</v>
      </c>
      <c r="BK128" s="155">
        <f>ROUND($I$128*$H$128,2)</f>
        <v>0</v>
      </c>
      <c r="BL128" s="88" t="s">
        <v>139</v>
      </c>
      <c r="BM128" s="88" t="s">
        <v>272</v>
      </c>
    </row>
    <row r="129" spans="2:65" s="6" customFormat="1" ht="15.75" customHeight="1" x14ac:dyDescent="0.3">
      <c r="B129" s="23"/>
      <c r="C129" s="147" t="s">
        <v>184</v>
      </c>
      <c r="D129" s="147" t="s">
        <v>135</v>
      </c>
      <c r="E129" s="145" t="s">
        <v>256</v>
      </c>
      <c r="F129" s="146" t="s">
        <v>257</v>
      </c>
      <c r="G129" s="147" t="s">
        <v>146</v>
      </c>
      <c r="H129" s="148">
        <v>2</v>
      </c>
      <c r="I129" s="149"/>
      <c r="J129" s="150">
        <f>ROUND($I$129*$H$129,2)</f>
        <v>0</v>
      </c>
      <c r="K129" s="146"/>
      <c r="L129" s="43"/>
      <c r="M129" s="151"/>
      <c r="N129" s="152" t="s">
        <v>46</v>
      </c>
      <c r="O129" s="24"/>
      <c r="P129" s="153">
        <f>$O$129*$H$129</f>
        <v>0</v>
      </c>
      <c r="Q129" s="153">
        <v>0</v>
      </c>
      <c r="R129" s="153">
        <f>$Q$129*$H$129</f>
        <v>0</v>
      </c>
      <c r="S129" s="153">
        <v>0</v>
      </c>
      <c r="T129" s="154">
        <f>$S$129*$H$129</f>
        <v>0</v>
      </c>
      <c r="AR129" s="88" t="s">
        <v>139</v>
      </c>
      <c r="AT129" s="88" t="s">
        <v>135</v>
      </c>
      <c r="AU129" s="88" t="s">
        <v>81</v>
      </c>
      <c r="AY129" s="88" t="s">
        <v>131</v>
      </c>
      <c r="BE129" s="155">
        <f>IF($N$129="základní",$J$129,0)</f>
        <v>0</v>
      </c>
      <c r="BF129" s="155">
        <f>IF($N$129="snížená",$J$129,0)</f>
        <v>0</v>
      </c>
      <c r="BG129" s="155">
        <f>IF($N$129="zákl. přenesená",$J$129,0)</f>
        <v>0</v>
      </c>
      <c r="BH129" s="155">
        <f>IF($N$129="sníž. přenesená",$J$129,0)</f>
        <v>0</v>
      </c>
      <c r="BI129" s="155">
        <f>IF($N$129="nulová",$J$129,0)</f>
        <v>0</v>
      </c>
      <c r="BJ129" s="88" t="s">
        <v>139</v>
      </c>
      <c r="BK129" s="155">
        <f>ROUND($I$129*$H$129,2)</f>
        <v>0</v>
      </c>
      <c r="BL129" s="88" t="s">
        <v>139</v>
      </c>
      <c r="BM129" s="88" t="s">
        <v>273</v>
      </c>
    </row>
    <row r="130" spans="2:65" s="6" customFormat="1" ht="15.75" customHeight="1" x14ac:dyDescent="0.3">
      <c r="B130" s="23"/>
      <c r="C130" s="147" t="s">
        <v>188</v>
      </c>
      <c r="D130" s="147" t="s">
        <v>135</v>
      </c>
      <c r="E130" s="145" t="s">
        <v>274</v>
      </c>
      <c r="F130" s="146" t="s">
        <v>275</v>
      </c>
      <c r="G130" s="147" t="s">
        <v>146</v>
      </c>
      <c r="H130" s="148">
        <v>2</v>
      </c>
      <c r="I130" s="149"/>
      <c r="J130" s="150">
        <f>ROUND($I$130*$H$130,2)</f>
        <v>0</v>
      </c>
      <c r="K130" s="146"/>
      <c r="L130" s="43"/>
      <c r="M130" s="151"/>
      <c r="N130" s="152" t="s">
        <v>46</v>
      </c>
      <c r="O130" s="24"/>
      <c r="P130" s="153">
        <f>$O$130*$H$130</f>
        <v>0</v>
      </c>
      <c r="Q130" s="153">
        <v>0</v>
      </c>
      <c r="R130" s="153">
        <f>$Q$130*$H$130</f>
        <v>0</v>
      </c>
      <c r="S130" s="153">
        <v>0</v>
      </c>
      <c r="T130" s="154">
        <f>$S$130*$H$130</f>
        <v>0</v>
      </c>
      <c r="AR130" s="88" t="s">
        <v>139</v>
      </c>
      <c r="AT130" s="88" t="s">
        <v>135</v>
      </c>
      <c r="AU130" s="88" t="s">
        <v>81</v>
      </c>
      <c r="AY130" s="88" t="s">
        <v>131</v>
      </c>
      <c r="BE130" s="155">
        <f>IF($N$130="základní",$J$130,0)</f>
        <v>0</v>
      </c>
      <c r="BF130" s="155">
        <f>IF($N$130="snížená",$J$130,0)</f>
        <v>0</v>
      </c>
      <c r="BG130" s="155">
        <f>IF($N$130="zákl. přenesená",$J$130,0)</f>
        <v>0</v>
      </c>
      <c r="BH130" s="155">
        <f>IF($N$130="sníž. přenesená",$J$130,0)</f>
        <v>0</v>
      </c>
      <c r="BI130" s="155">
        <f>IF($N$130="nulová",$J$130,0)</f>
        <v>0</v>
      </c>
      <c r="BJ130" s="88" t="s">
        <v>139</v>
      </c>
      <c r="BK130" s="155">
        <f>ROUND($I$130*$H$130,2)</f>
        <v>0</v>
      </c>
      <c r="BL130" s="88" t="s">
        <v>139</v>
      </c>
      <c r="BM130" s="88" t="s">
        <v>276</v>
      </c>
    </row>
    <row r="131" spans="2:65" s="6" customFormat="1" ht="15.75" customHeight="1" x14ac:dyDescent="0.3">
      <c r="B131" s="23"/>
      <c r="C131" s="147" t="s">
        <v>192</v>
      </c>
      <c r="D131" s="147" t="s">
        <v>135</v>
      </c>
      <c r="E131" s="145" t="s">
        <v>277</v>
      </c>
      <c r="F131" s="146" t="s">
        <v>278</v>
      </c>
      <c r="G131" s="147" t="s">
        <v>146</v>
      </c>
      <c r="H131" s="148">
        <v>14</v>
      </c>
      <c r="I131" s="149"/>
      <c r="J131" s="150">
        <f>ROUND($I$131*$H$131,2)</f>
        <v>0</v>
      </c>
      <c r="K131" s="146"/>
      <c r="L131" s="43"/>
      <c r="M131" s="151"/>
      <c r="N131" s="152" t="s">
        <v>46</v>
      </c>
      <c r="O131" s="24"/>
      <c r="P131" s="153">
        <f>$O$131*$H$131</f>
        <v>0</v>
      </c>
      <c r="Q131" s="153">
        <v>0</v>
      </c>
      <c r="R131" s="153">
        <f>$Q$131*$H$131</f>
        <v>0</v>
      </c>
      <c r="S131" s="153">
        <v>0</v>
      </c>
      <c r="T131" s="154">
        <f>$S$131*$H$131</f>
        <v>0</v>
      </c>
      <c r="AR131" s="88" t="s">
        <v>139</v>
      </c>
      <c r="AT131" s="88" t="s">
        <v>135</v>
      </c>
      <c r="AU131" s="88" t="s">
        <v>81</v>
      </c>
      <c r="AY131" s="88" t="s">
        <v>131</v>
      </c>
      <c r="BE131" s="155">
        <f>IF($N$131="základní",$J$131,0)</f>
        <v>0</v>
      </c>
      <c r="BF131" s="155">
        <f>IF($N$131="snížená",$J$131,0)</f>
        <v>0</v>
      </c>
      <c r="BG131" s="155">
        <f>IF($N$131="zákl. přenesená",$J$131,0)</f>
        <v>0</v>
      </c>
      <c r="BH131" s="155">
        <f>IF($N$131="sníž. přenesená",$J$131,0)</f>
        <v>0</v>
      </c>
      <c r="BI131" s="155">
        <f>IF($N$131="nulová",$J$131,0)</f>
        <v>0</v>
      </c>
      <c r="BJ131" s="88" t="s">
        <v>139</v>
      </c>
      <c r="BK131" s="155">
        <f>ROUND($I$131*$H$131,2)</f>
        <v>0</v>
      </c>
      <c r="BL131" s="88" t="s">
        <v>139</v>
      </c>
      <c r="BM131" s="88" t="s">
        <v>279</v>
      </c>
    </row>
    <row r="132" spans="2:65" s="6" customFormat="1" ht="15.75" customHeight="1" x14ac:dyDescent="0.3">
      <c r="B132" s="23"/>
      <c r="C132" s="147" t="s">
        <v>8</v>
      </c>
      <c r="D132" s="147" t="s">
        <v>135</v>
      </c>
      <c r="E132" s="145" t="s">
        <v>280</v>
      </c>
      <c r="F132" s="146" t="s">
        <v>281</v>
      </c>
      <c r="G132" s="147" t="s">
        <v>146</v>
      </c>
      <c r="H132" s="148">
        <v>16</v>
      </c>
      <c r="I132" s="149"/>
      <c r="J132" s="150">
        <f>ROUND($I$132*$H$132,2)</f>
        <v>0</v>
      </c>
      <c r="K132" s="146"/>
      <c r="L132" s="43"/>
      <c r="M132" s="151"/>
      <c r="N132" s="152" t="s">
        <v>46</v>
      </c>
      <c r="O132" s="24"/>
      <c r="P132" s="153">
        <f>$O$132*$H$132</f>
        <v>0</v>
      </c>
      <c r="Q132" s="153">
        <v>0</v>
      </c>
      <c r="R132" s="153">
        <f>$Q$132*$H$132</f>
        <v>0</v>
      </c>
      <c r="S132" s="153">
        <v>0</v>
      </c>
      <c r="T132" s="154">
        <f>$S$132*$H$132</f>
        <v>0</v>
      </c>
      <c r="AR132" s="88" t="s">
        <v>139</v>
      </c>
      <c r="AT132" s="88" t="s">
        <v>135</v>
      </c>
      <c r="AU132" s="88" t="s">
        <v>81</v>
      </c>
      <c r="AY132" s="88" t="s">
        <v>131</v>
      </c>
      <c r="BE132" s="155">
        <f>IF($N$132="základní",$J$132,0)</f>
        <v>0</v>
      </c>
      <c r="BF132" s="155">
        <f>IF($N$132="snížená",$J$132,0)</f>
        <v>0</v>
      </c>
      <c r="BG132" s="155">
        <f>IF($N$132="zákl. přenesená",$J$132,0)</f>
        <v>0</v>
      </c>
      <c r="BH132" s="155">
        <f>IF($N$132="sníž. přenesená",$J$132,0)</f>
        <v>0</v>
      </c>
      <c r="BI132" s="155">
        <f>IF($N$132="nulová",$J$132,0)</f>
        <v>0</v>
      </c>
      <c r="BJ132" s="88" t="s">
        <v>139</v>
      </c>
      <c r="BK132" s="155">
        <f>ROUND($I$132*$H$132,2)</f>
        <v>0</v>
      </c>
      <c r="BL132" s="88" t="s">
        <v>139</v>
      </c>
      <c r="BM132" s="88" t="s">
        <v>282</v>
      </c>
    </row>
    <row r="133" spans="2:65" s="6" customFormat="1" ht="15.75" customHeight="1" x14ac:dyDescent="0.3">
      <c r="B133" s="23"/>
      <c r="C133" s="147" t="s">
        <v>200</v>
      </c>
      <c r="D133" s="147" t="s">
        <v>135</v>
      </c>
      <c r="E133" s="145" t="s">
        <v>283</v>
      </c>
      <c r="F133" s="146" t="s">
        <v>284</v>
      </c>
      <c r="G133" s="147" t="s">
        <v>146</v>
      </c>
      <c r="H133" s="148">
        <v>16</v>
      </c>
      <c r="I133" s="149"/>
      <c r="J133" s="150">
        <f>ROUND($I$133*$H$133,2)</f>
        <v>0</v>
      </c>
      <c r="K133" s="146"/>
      <c r="L133" s="43"/>
      <c r="M133" s="151"/>
      <c r="N133" s="152" t="s">
        <v>46</v>
      </c>
      <c r="O133" s="24"/>
      <c r="P133" s="153">
        <f>$O$133*$H$133</f>
        <v>0</v>
      </c>
      <c r="Q133" s="153">
        <v>0</v>
      </c>
      <c r="R133" s="153">
        <f>$Q$133*$H$133</f>
        <v>0</v>
      </c>
      <c r="S133" s="153">
        <v>0</v>
      </c>
      <c r="T133" s="154">
        <f>$S$133*$H$133</f>
        <v>0</v>
      </c>
      <c r="AR133" s="88" t="s">
        <v>139</v>
      </c>
      <c r="AT133" s="88" t="s">
        <v>135</v>
      </c>
      <c r="AU133" s="88" t="s">
        <v>81</v>
      </c>
      <c r="AY133" s="88" t="s">
        <v>131</v>
      </c>
      <c r="BE133" s="155">
        <f>IF($N$133="základní",$J$133,0)</f>
        <v>0</v>
      </c>
      <c r="BF133" s="155">
        <f>IF($N$133="snížená",$J$133,0)</f>
        <v>0</v>
      </c>
      <c r="BG133" s="155">
        <f>IF($N$133="zákl. přenesená",$J$133,0)</f>
        <v>0</v>
      </c>
      <c r="BH133" s="155">
        <f>IF($N$133="sníž. přenesená",$J$133,0)</f>
        <v>0</v>
      </c>
      <c r="BI133" s="155">
        <f>IF($N$133="nulová",$J$133,0)</f>
        <v>0</v>
      </c>
      <c r="BJ133" s="88" t="s">
        <v>139</v>
      </c>
      <c r="BK133" s="155">
        <f>ROUND($I$133*$H$133,2)</f>
        <v>0</v>
      </c>
      <c r="BL133" s="88" t="s">
        <v>139</v>
      </c>
      <c r="BM133" s="88" t="s">
        <v>285</v>
      </c>
    </row>
    <row r="134" spans="2:65" s="6" customFormat="1" ht="15.75" customHeight="1" x14ac:dyDescent="0.3">
      <c r="B134" s="23"/>
      <c r="C134" s="147" t="s">
        <v>204</v>
      </c>
      <c r="D134" s="147" t="s">
        <v>135</v>
      </c>
      <c r="E134" s="145" t="s">
        <v>286</v>
      </c>
      <c r="F134" s="146" t="s">
        <v>287</v>
      </c>
      <c r="G134" s="147" t="s">
        <v>156</v>
      </c>
      <c r="H134" s="148">
        <v>32</v>
      </c>
      <c r="I134" s="149"/>
      <c r="J134" s="150">
        <f>ROUND($I$134*$H$134,2)</f>
        <v>0</v>
      </c>
      <c r="K134" s="146"/>
      <c r="L134" s="43"/>
      <c r="M134" s="151"/>
      <c r="N134" s="152" t="s">
        <v>46</v>
      </c>
      <c r="O134" s="24"/>
      <c r="P134" s="153">
        <f>$O$134*$H$134</f>
        <v>0</v>
      </c>
      <c r="Q134" s="153">
        <v>0</v>
      </c>
      <c r="R134" s="153">
        <f>$Q$134*$H$134</f>
        <v>0</v>
      </c>
      <c r="S134" s="153">
        <v>0</v>
      </c>
      <c r="T134" s="154">
        <f>$S$134*$H$134</f>
        <v>0</v>
      </c>
      <c r="AR134" s="88" t="s">
        <v>139</v>
      </c>
      <c r="AT134" s="88" t="s">
        <v>135</v>
      </c>
      <c r="AU134" s="88" t="s">
        <v>81</v>
      </c>
      <c r="AY134" s="88" t="s">
        <v>131</v>
      </c>
      <c r="BE134" s="155">
        <f>IF($N$134="základní",$J$134,0)</f>
        <v>0</v>
      </c>
      <c r="BF134" s="155">
        <f>IF($N$134="snížená",$J$134,0)</f>
        <v>0</v>
      </c>
      <c r="BG134" s="155">
        <f>IF($N$134="zákl. přenesená",$J$134,0)</f>
        <v>0</v>
      </c>
      <c r="BH134" s="155">
        <f>IF($N$134="sníž. přenesená",$J$134,0)</f>
        <v>0</v>
      </c>
      <c r="BI134" s="155">
        <f>IF($N$134="nulová",$J$134,0)</f>
        <v>0</v>
      </c>
      <c r="BJ134" s="88" t="s">
        <v>139</v>
      </c>
      <c r="BK134" s="155">
        <f>ROUND($I$134*$H$134,2)</f>
        <v>0</v>
      </c>
      <c r="BL134" s="88" t="s">
        <v>139</v>
      </c>
      <c r="BM134" s="88" t="s">
        <v>288</v>
      </c>
    </row>
    <row r="135" spans="2:65" s="6" customFormat="1" ht="15.75" customHeight="1" x14ac:dyDescent="0.3">
      <c r="B135" s="23"/>
      <c r="C135" s="147" t="s">
        <v>208</v>
      </c>
      <c r="D135" s="147" t="s">
        <v>135</v>
      </c>
      <c r="E135" s="145" t="s">
        <v>259</v>
      </c>
      <c r="F135" s="146" t="s">
        <v>260</v>
      </c>
      <c r="G135" s="147" t="s">
        <v>156</v>
      </c>
      <c r="H135" s="148">
        <v>2</v>
      </c>
      <c r="I135" s="149"/>
      <c r="J135" s="150">
        <f>ROUND($I$135*$H$135,2)</f>
        <v>0</v>
      </c>
      <c r="K135" s="146"/>
      <c r="L135" s="43"/>
      <c r="M135" s="151"/>
      <c r="N135" s="152" t="s">
        <v>46</v>
      </c>
      <c r="O135" s="24"/>
      <c r="P135" s="153">
        <f>$O$135*$H$135</f>
        <v>0</v>
      </c>
      <c r="Q135" s="153">
        <v>0</v>
      </c>
      <c r="R135" s="153">
        <f>$Q$135*$H$135</f>
        <v>0</v>
      </c>
      <c r="S135" s="153">
        <v>0</v>
      </c>
      <c r="T135" s="154">
        <f>$S$135*$H$135</f>
        <v>0</v>
      </c>
      <c r="AR135" s="88" t="s">
        <v>139</v>
      </c>
      <c r="AT135" s="88" t="s">
        <v>135</v>
      </c>
      <c r="AU135" s="88" t="s">
        <v>81</v>
      </c>
      <c r="AY135" s="88" t="s">
        <v>131</v>
      </c>
      <c r="BE135" s="155">
        <f>IF($N$135="základní",$J$135,0)</f>
        <v>0</v>
      </c>
      <c r="BF135" s="155">
        <f>IF($N$135="snížená",$J$135,0)</f>
        <v>0</v>
      </c>
      <c r="BG135" s="155">
        <f>IF($N$135="zákl. přenesená",$J$135,0)</f>
        <v>0</v>
      </c>
      <c r="BH135" s="155">
        <f>IF($N$135="sníž. přenesená",$J$135,0)</f>
        <v>0</v>
      </c>
      <c r="BI135" s="155">
        <f>IF($N$135="nulová",$J$135,0)</f>
        <v>0</v>
      </c>
      <c r="BJ135" s="88" t="s">
        <v>139</v>
      </c>
      <c r="BK135" s="155">
        <f>ROUND($I$135*$H$135,2)</f>
        <v>0</v>
      </c>
      <c r="BL135" s="88" t="s">
        <v>139</v>
      </c>
      <c r="BM135" s="88" t="s">
        <v>289</v>
      </c>
    </row>
    <row r="136" spans="2:65" s="6" customFormat="1" ht="15.75" customHeight="1" x14ac:dyDescent="0.3">
      <c r="B136" s="23"/>
      <c r="C136" s="147" t="s">
        <v>212</v>
      </c>
      <c r="D136" s="147" t="s">
        <v>135</v>
      </c>
      <c r="E136" s="145" t="s">
        <v>262</v>
      </c>
      <c r="F136" s="146" t="s">
        <v>263</v>
      </c>
      <c r="G136" s="147" t="s">
        <v>156</v>
      </c>
      <c r="H136" s="148">
        <v>2</v>
      </c>
      <c r="I136" s="149"/>
      <c r="J136" s="150">
        <f>ROUND($I$136*$H$136,2)</f>
        <v>0</v>
      </c>
      <c r="K136" s="146"/>
      <c r="L136" s="43"/>
      <c r="M136" s="151"/>
      <c r="N136" s="152" t="s">
        <v>46</v>
      </c>
      <c r="O136" s="24"/>
      <c r="P136" s="153">
        <f>$O$136*$H$136</f>
        <v>0</v>
      </c>
      <c r="Q136" s="153">
        <v>0</v>
      </c>
      <c r="R136" s="153">
        <f>$Q$136*$H$136</f>
        <v>0</v>
      </c>
      <c r="S136" s="153">
        <v>0</v>
      </c>
      <c r="T136" s="154">
        <f>$S$136*$H$136</f>
        <v>0</v>
      </c>
      <c r="AR136" s="88" t="s">
        <v>139</v>
      </c>
      <c r="AT136" s="88" t="s">
        <v>135</v>
      </c>
      <c r="AU136" s="88" t="s">
        <v>81</v>
      </c>
      <c r="AY136" s="88" t="s">
        <v>131</v>
      </c>
      <c r="BE136" s="155">
        <f>IF($N$136="základní",$J$136,0)</f>
        <v>0</v>
      </c>
      <c r="BF136" s="155">
        <f>IF($N$136="snížená",$J$136,0)</f>
        <v>0</v>
      </c>
      <c r="BG136" s="155">
        <f>IF($N$136="zákl. přenesená",$J$136,0)</f>
        <v>0</v>
      </c>
      <c r="BH136" s="155">
        <f>IF($N$136="sníž. přenesená",$J$136,0)</f>
        <v>0</v>
      </c>
      <c r="BI136" s="155">
        <f>IF($N$136="nulová",$J$136,0)</f>
        <v>0</v>
      </c>
      <c r="BJ136" s="88" t="s">
        <v>139</v>
      </c>
      <c r="BK136" s="155">
        <f>ROUND($I$136*$H$136,2)</f>
        <v>0</v>
      </c>
      <c r="BL136" s="88" t="s">
        <v>139</v>
      </c>
      <c r="BM136" s="88" t="s">
        <v>290</v>
      </c>
    </row>
    <row r="137" spans="2:65" s="131" customFormat="1" ht="30.75" customHeight="1" x14ac:dyDescent="0.3">
      <c r="B137" s="132"/>
      <c r="C137" s="133"/>
      <c r="D137" s="133" t="s">
        <v>72</v>
      </c>
      <c r="E137" s="142" t="s">
        <v>291</v>
      </c>
      <c r="F137" s="142" t="s">
        <v>292</v>
      </c>
      <c r="G137" s="133"/>
      <c r="H137" s="133"/>
      <c r="J137" s="143">
        <f>$BK$137</f>
        <v>0</v>
      </c>
      <c r="K137" s="133"/>
      <c r="L137" s="136"/>
      <c r="M137" s="137"/>
      <c r="N137" s="133"/>
      <c r="O137" s="133"/>
      <c r="P137" s="138">
        <f>SUM($P$138:$P$141)</f>
        <v>0</v>
      </c>
      <c r="Q137" s="133"/>
      <c r="R137" s="138">
        <f>SUM($R$138:$R$141)</f>
        <v>0</v>
      </c>
      <c r="S137" s="133"/>
      <c r="T137" s="139">
        <f>SUM($T$138:$T$141)</f>
        <v>0</v>
      </c>
      <c r="AR137" s="140" t="s">
        <v>21</v>
      </c>
      <c r="AT137" s="140" t="s">
        <v>72</v>
      </c>
      <c r="AU137" s="140" t="s">
        <v>21</v>
      </c>
      <c r="AY137" s="140" t="s">
        <v>131</v>
      </c>
      <c r="BK137" s="141">
        <f>SUM($BK$138:$BK$141)</f>
        <v>0</v>
      </c>
    </row>
    <row r="138" spans="2:65" s="6" customFormat="1" ht="15.75" customHeight="1" x14ac:dyDescent="0.3">
      <c r="B138" s="23"/>
      <c r="C138" s="147" t="s">
        <v>216</v>
      </c>
      <c r="D138" s="147" t="s">
        <v>135</v>
      </c>
      <c r="E138" s="145" t="s">
        <v>293</v>
      </c>
      <c r="F138" s="146" t="s">
        <v>294</v>
      </c>
      <c r="G138" s="147" t="s">
        <v>146</v>
      </c>
      <c r="H138" s="148">
        <v>2</v>
      </c>
      <c r="I138" s="149"/>
      <c r="J138" s="150">
        <f>ROUND($I$138*$H$138,2)</f>
        <v>0</v>
      </c>
      <c r="K138" s="146"/>
      <c r="L138" s="43"/>
      <c r="M138" s="151"/>
      <c r="N138" s="152" t="s">
        <v>46</v>
      </c>
      <c r="O138" s="24"/>
      <c r="P138" s="153">
        <f>$O$138*$H$138</f>
        <v>0</v>
      </c>
      <c r="Q138" s="153">
        <v>0</v>
      </c>
      <c r="R138" s="153">
        <f>$Q$138*$H$138</f>
        <v>0</v>
      </c>
      <c r="S138" s="153">
        <v>0</v>
      </c>
      <c r="T138" s="154">
        <f>$S$138*$H$138</f>
        <v>0</v>
      </c>
      <c r="AR138" s="88" t="s">
        <v>139</v>
      </c>
      <c r="AT138" s="88" t="s">
        <v>135</v>
      </c>
      <c r="AU138" s="88" t="s">
        <v>81</v>
      </c>
      <c r="AY138" s="88" t="s">
        <v>131</v>
      </c>
      <c r="BE138" s="155">
        <f>IF($N$138="základní",$J$138,0)</f>
        <v>0</v>
      </c>
      <c r="BF138" s="155">
        <f>IF($N$138="snížená",$J$138,0)</f>
        <v>0</v>
      </c>
      <c r="BG138" s="155">
        <f>IF($N$138="zákl. přenesená",$J$138,0)</f>
        <v>0</v>
      </c>
      <c r="BH138" s="155">
        <f>IF($N$138="sníž. přenesená",$J$138,0)</f>
        <v>0</v>
      </c>
      <c r="BI138" s="155">
        <f>IF($N$138="nulová",$J$138,0)</f>
        <v>0</v>
      </c>
      <c r="BJ138" s="88" t="s">
        <v>139</v>
      </c>
      <c r="BK138" s="155">
        <f>ROUND($I$138*$H$138,2)</f>
        <v>0</v>
      </c>
      <c r="BL138" s="88" t="s">
        <v>139</v>
      </c>
      <c r="BM138" s="88" t="s">
        <v>295</v>
      </c>
    </row>
    <row r="139" spans="2:65" s="6" customFormat="1" ht="15.75" customHeight="1" x14ac:dyDescent="0.3">
      <c r="B139" s="23"/>
      <c r="C139" s="147" t="s">
        <v>7</v>
      </c>
      <c r="D139" s="147" t="s">
        <v>135</v>
      </c>
      <c r="E139" s="145" t="s">
        <v>256</v>
      </c>
      <c r="F139" s="146" t="s">
        <v>257</v>
      </c>
      <c r="G139" s="147" t="s">
        <v>146</v>
      </c>
      <c r="H139" s="148">
        <v>1</v>
      </c>
      <c r="I139" s="149"/>
      <c r="J139" s="150">
        <f>ROUND($I$139*$H$139,2)</f>
        <v>0</v>
      </c>
      <c r="K139" s="146"/>
      <c r="L139" s="43"/>
      <c r="M139" s="151"/>
      <c r="N139" s="152" t="s">
        <v>46</v>
      </c>
      <c r="O139" s="24"/>
      <c r="P139" s="153">
        <f>$O$139*$H$139</f>
        <v>0</v>
      </c>
      <c r="Q139" s="153">
        <v>0</v>
      </c>
      <c r="R139" s="153">
        <f>$Q$139*$H$139</f>
        <v>0</v>
      </c>
      <c r="S139" s="153">
        <v>0</v>
      </c>
      <c r="T139" s="154">
        <f>$S$139*$H$139</f>
        <v>0</v>
      </c>
      <c r="AR139" s="88" t="s">
        <v>139</v>
      </c>
      <c r="AT139" s="88" t="s">
        <v>135</v>
      </c>
      <c r="AU139" s="88" t="s">
        <v>81</v>
      </c>
      <c r="AY139" s="88" t="s">
        <v>131</v>
      </c>
      <c r="BE139" s="155">
        <f>IF($N$139="základní",$J$139,0)</f>
        <v>0</v>
      </c>
      <c r="BF139" s="155">
        <f>IF($N$139="snížená",$J$139,0)</f>
        <v>0</v>
      </c>
      <c r="BG139" s="155">
        <f>IF($N$139="zákl. přenesená",$J$139,0)</f>
        <v>0</v>
      </c>
      <c r="BH139" s="155">
        <f>IF($N$139="sníž. přenesená",$J$139,0)</f>
        <v>0</v>
      </c>
      <c r="BI139" s="155">
        <f>IF($N$139="nulová",$J$139,0)</f>
        <v>0</v>
      </c>
      <c r="BJ139" s="88" t="s">
        <v>139</v>
      </c>
      <c r="BK139" s="155">
        <f>ROUND($I$139*$H$139,2)</f>
        <v>0</v>
      </c>
      <c r="BL139" s="88" t="s">
        <v>139</v>
      </c>
      <c r="BM139" s="88" t="s">
        <v>296</v>
      </c>
    </row>
    <row r="140" spans="2:65" s="6" customFormat="1" ht="15.75" customHeight="1" x14ac:dyDescent="0.3">
      <c r="B140" s="23"/>
      <c r="C140" s="147" t="s">
        <v>223</v>
      </c>
      <c r="D140" s="147" t="s">
        <v>135</v>
      </c>
      <c r="E140" s="145" t="s">
        <v>259</v>
      </c>
      <c r="F140" s="146" t="s">
        <v>260</v>
      </c>
      <c r="G140" s="147" t="s">
        <v>156</v>
      </c>
      <c r="H140" s="148">
        <v>1</v>
      </c>
      <c r="I140" s="149"/>
      <c r="J140" s="150">
        <f>ROUND($I$140*$H$140,2)</f>
        <v>0</v>
      </c>
      <c r="K140" s="146"/>
      <c r="L140" s="43"/>
      <c r="M140" s="151"/>
      <c r="N140" s="152" t="s">
        <v>46</v>
      </c>
      <c r="O140" s="24"/>
      <c r="P140" s="153">
        <f>$O$140*$H$140</f>
        <v>0</v>
      </c>
      <c r="Q140" s="153">
        <v>0</v>
      </c>
      <c r="R140" s="153">
        <f>$Q$140*$H$140</f>
        <v>0</v>
      </c>
      <c r="S140" s="153">
        <v>0</v>
      </c>
      <c r="T140" s="154">
        <f>$S$140*$H$140</f>
        <v>0</v>
      </c>
      <c r="AR140" s="88" t="s">
        <v>139</v>
      </c>
      <c r="AT140" s="88" t="s">
        <v>135</v>
      </c>
      <c r="AU140" s="88" t="s">
        <v>81</v>
      </c>
      <c r="AY140" s="88" t="s">
        <v>131</v>
      </c>
      <c r="BE140" s="155">
        <f>IF($N$140="základní",$J$140,0)</f>
        <v>0</v>
      </c>
      <c r="BF140" s="155">
        <f>IF($N$140="snížená",$J$140,0)</f>
        <v>0</v>
      </c>
      <c r="BG140" s="155">
        <f>IF($N$140="zákl. přenesená",$J$140,0)</f>
        <v>0</v>
      </c>
      <c r="BH140" s="155">
        <f>IF($N$140="sníž. přenesená",$J$140,0)</f>
        <v>0</v>
      </c>
      <c r="BI140" s="155">
        <f>IF($N$140="nulová",$J$140,0)</f>
        <v>0</v>
      </c>
      <c r="BJ140" s="88" t="s">
        <v>139</v>
      </c>
      <c r="BK140" s="155">
        <f>ROUND($I$140*$H$140,2)</f>
        <v>0</v>
      </c>
      <c r="BL140" s="88" t="s">
        <v>139</v>
      </c>
      <c r="BM140" s="88" t="s">
        <v>297</v>
      </c>
    </row>
    <row r="141" spans="2:65" s="6" customFormat="1" ht="15.75" customHeight="1" x14ac:dyDescent="0.3">
      <c r="B141" s="23"/>
      <c r="C141" s="147" t="s">
        <v>227</v>
      </c>
      <c r="D141" s="147" t="s">
        <v>135</v>
      </c>
      <c r="E141" s="145" t="s">
        <v>262</v>
      </c>
      <c r="F141" s="146" t="s">
        <v>263</v>
      </c>
      <c r="G141" s="147" t="s">
        <v>156</v>
      </c>
      <c r="H141" s="148">
        <v>1</v>
      </c>
      <c r="I141" s="149"/>
      <c r="J141" s="150">
        <f>ROUND($I$141*$H$141,2)</f>
        <v>0</v>
      </c>
      <c r="K141" s="146"/>
      <c r="L141" s="43"/>
      <c r="M141" s="151"/>
      <c r="N141" s="152" t="s">
        <v>46</v>
      </c>
      <c r="O141" s="24"/>
      <c r="P141" s="153">
        <f>$O$141*$H$141</f>
        <v>0</v>
      </c>
      <c r="Q141" s="153">
        <v>0</v>
      </c>
      <c r="R141" s="153">
        <f>$Q$141*$H$141</f>
        <v>0</v>
      </c>
      <c r="S141" s="153">
        <v>0</v>
      </c>
      <c r="T141" s="154">
        <f>$S$141*$H$141</f>
        <v>0</v>
      </c>
      <c r="AR141" s="88" t="s">
        <v>139</v>
      </c>
      <c r="AT141" s="88" t="s">
        <v>135</v>
      </c>
      <c r="AU141" s="88" t="s">
        <v>81</v>
      </c>
      <c r="AY141" s="88" t="s">
        <v>131</v>
      </c>
      <c r="BE141" s="155">
        <f>IF($N$141="základní",$J$141,0)</f>
        <v>0</v>
      </c>
      <c r="BF141" s="155">
        <f>IF($N$141="snížená",$J$141,0)</f>
        <v>0</v>
      </c>
      <c r="BG141" s="155">
        <f>IF($N$141="zákl. přenesená",$J$141,0)</f>
        <v>0</v>
      </c>
      <c r="BH141" s="155">
        <f>IF($N$141="sníž. přenesená",$J$141,0)</f>
        <v>0</v>
      </c>
      <c r="BI141" s="155">
        <f>IF($N$141="nulová",$J$141,0)</f>
        <v>0</v>
      </c>
      <c r="BJ141" s="88" t="s">
        <v>139</v>
      </c>
      <c r="BK141" s="155">
        <f>ROUND($I$141*$H$141,2)</f>
        <v>0</v>
      </c>
      <c r="BL141" s="88" t="s">
        <v>139</v>
      </c>
      <c r="BM141" s="88" t="s">
        <v>298</v>
      </c>
    </row>
    <row r="142" spans="2:65" s="131" customFormat="1" ht="30.75" customHeight="1" x14ac:dyDescent="0.3">
      <c r="B142" s="132"/>
      <c r="C142" s="133"/>
      <c r="D142" s="133" t="s">
        <v>72</v>
      </c>
      <c r="E142" s="142" t="s">
        <v>299</v>
      </c>
      <c r="F142" s="142" t="s">
        <v>300</v>
      </c>
      <c r="G142" s="133"/>
      <c r="H142" s="133"/>
      <c r="J142" s="143">
        <f>$BK$142</f>
        <v>0</v>
      </c>
      <c r="K142" s="133"/>
      <c r="L142" s="136"/>
      <c r="M142" s="137"/>
      <c r="N142" s="133"/>
      <c r="O142" s="133"/>
      <c r="P142" s="138">
        <f>SUM($P$143:$P$148)</f>
        <v>0</v>
      </c>
      <c r="Q142" s="133"/>
      <c r="R142" s="138">
        <f>SUM($R$143:$R$148)</f>
        <v>0</v>
      </c>
      <c r="S142" s="133"/>
      <c r="T142" s="139">
        <f>SUM($T$143:$T$148)</f>
        <v>0</v>
      </c>
      <c r="AR142" s="140" t="s">
        <v>21</v>
      </c>
      <c r="AT142" s="140" t="s">
        <v>72</v>
      </c>
      <c r="AU142" s="140" t="s">
        <v>21</v>
      </c>
      <c r="AY142" s="140" t="s">
        <v>131</v>
      </c>
      <c r="BK142" s="141">
        <f>SUM($BK$143:$BK$148)</f>
        <v>0</v>
      </c>
    </row>
    <row r="143" spans="2:65" s="6" customFormat="1" ht="15.75" customHeight="1" x14ac:dyDescent="0.3">
      <c r="B143" s="23"/>
      <c r="C143" s="147" t="s">
        <v>231</v>
      </c>
      <c r="D143" s="147" t="s">
        <v>135</v>
      </c>
      <c r="E143" s="145" t="s">
        <v>244</v>
      </c>
      <c r="F143" s="146" t="s">
        <v>245</v>
      </c>
      <c r="G143" s="147" t="s">
        <v>146</v>
      </c>
      <c r="H143" s="148">
        <v>1</v>
      </c>
      <c r="I143" s="149"/>
      <c r="J143" s="150">
        <f>ROUND($I$143*$H$143,2)</f>
        <v>0</v>
      </c>
      <c r="K143" s="146"/>
      <c r="L143" s="43"/>
      <c r="M143" s="151"/>
      <c r="N143" s="152" t="s">
        <v>46</v>
      </c>
      <c r="O143" s="24"/>
      <c r="P143" s="153">
        <f>$O$143*$H$143</f>
        <v>0</v>
      </c>
      <c r="Q143" s="153">
        <v>0</v>
      </c>
      <c r="R143" s="153">
        <f>$Q$143*$H$143</f>
        <v>0</v>
      </c>
      <c r="S143" s="153">
        <v>0</v>
      </c>
      <c r="T143" s="154">
        <f>$S$143*$H$143</f>
        <v>0</v>
      </c>
      <c r="AR143" s="88" t="s">
        <v>139</v>
      </c>
      <c r="AT143" s="88" t="s">
        <v>135</v>
      </c>
      <c r="AU143" s="88" t="s">
        <v>81</v>
      </c>
      <c r="AY143" s="88" t="s">
        <v>131</v>
      </c>
      <c r="BE143" s="155">
        <f>IF($N$143="základní",$J$143,0)</f>
        <v>0</v>
      </c>
      <c r="BF143" s="155">
        <f>IF($N$143="snížená",$J$143,0)</f>
        <v>0</v>
      </c>
      <c r="BG143" s="155">
        <f>IF($N$143="zákl. přenesená",$J$143,0)</f>
        <v>0</v>
      </c>
      <c r="BH143" s="155">
        <f>IF($N$143="sníž. přenesená",$J$143,0)</f>
        <v>0</v>
      </c>
      <c r="BI143" s="155">
        <f>IF($N$143="nulová",$J$143,0)</f>
        <v>0</v>
      </c>
      <c r="BJ143" s="88" t="s">
        <v>139</v>
      </c>
      <c r="BK143" s="155">
        <f>ROUND($I$143*$H$143,2)</f>
        <v>0</v>
      </c>
      <c r="BL143" s="88" t="s">
        <v>139</v>
      </c>
      <c r="BM143" s="88" t="s">
        <v>301</v>
      </c>
    </row>
    <row r="144" spans="2:65" s="6" customFormat="1" ht="15.75" customHeight="1" x14ac:dyDescent="0.3">
      <c r="B144" s="23"/>
      <c r="C144" s="147" t="s">
        <v>235</v>
      </c>
      <c r="D144" s="147" t="s">
        <v>135</v>
      </c>
      <c r="E144" s="145" t="s">
        <v>247</v>
      </c>
      <c r="F144" s="146" t="s">
        <v>248</v>
      </c>
      <c r="G144" s="147" t="s">
        <v>146</v>
      </c>
      <c r="H144" s="148">
        <v>1</v>
      </c>
      <c r="I144" s="149"/>
      <c r="J144" s="150">
        <f>ROUND($I$144*$H$144,2)</f>
        <v>0</v>
      </c>
      <c r="K144" s="146"/>
      <c r="L144" s="43"/>
      <c r="M144" s="151"/>
      <c r="N144" s="152" t="s">
        <v>46</v>
      </c>
      <c r="O144" s="24"/>
      <c r="P144" s="153">
        <f>$O$144*$H$144</f>
        <v>0</v>
      </c>
      <c r="Q144" s="153">
        <v>0</v>
      </c>
      <c r="R144" s="153">
        <f>$Q$144*$H$144</f>
        <v>0</v>
      </c>
      <c r="S144" s="153">
        <v>0</v>
      </c>
      <c r="T144" s="154">
        <f>$S$144*$H$144</f>
        <v>0</v>
      </c>
      <c r="AR144" s="88" t="s">
        <v>139</v>
      </c>
      <c r="AT144" s="88" t="s">
        <v>135</v>
      </c>
      <c r="AU144" s="88" t="s">
        <v>81</v>
      </c>
      <c r="AY144" s="88" t="s">
        <v>131</v>
      </c>
      <c r="BE144" s="155">
        <f>IF($N$144="základní",$J$144,0)</f>
        <v>0</v>
      </c>
      <c r="BF144" s="155">
        <f>IF($N$144="snížená",$J$144,0)</f>
        <v>0</v>
      </c>
      <c r="BG144" s="155">
        <f>IF($N$144="zákl. přenesená",$J$144,0)</f>
        <v>0</v>
      </c>
      <c r="BH144" s="155">
        <f>IF($N$144="sníž. přenesená",$J$144,0)</f>
        <v>0</v>
      </c>
      <c r="BI144" s="155">
        <f>IF($N$144="nulová",$J$144,0)</f>
        <v>0</v>
      </c>
      <c r="BJ144" s="88" t="s">
        <v>139</v>
      </c>
      <c r="BK144" s="155">
        <f>ROUND($I$144*$H$144,2)</f>
        <v>0</v>
      </c>
      <c r="BL144" s="88" t="s">
        <v>139</v>
      </c>
      <c r="BM144" s="88" t="s">
        <v>302</v>
      </c>
    </row>
    <row r="145" spans="2:65" s="6" customFormat="1" ht="15.75" customHeight="1" x14ac:dyDescent="0.3">
      <c r="B145" s="23"/>
      <c r="C145" s="147" t="s">
        <v>240</v>
      </c>
      <c r="D145" s="147" t="s">
        <v>135</v>
      </c>
      <c r="E145" s="145" t="s">
        <v>303</v>
      </c>
      <c r="F145" s="146" t="s">
        <v>304</v>
      </c>
      <c r="G145" s="147" t="s">
        <v>146</v>
      </c>
      <c r="H145" s="148">
        <v>1</v>
      </c>
      <c r="I145" s="149"/>
      <c r="J145" s="150">
        <f>ROUND($I$145*$H$145,2)</f>
        <v>0</v>
      </c>
      <c r="K145" s="146"/>
      <c r="L145" s="43"/>
      <c r="M145" s="151"/>
      <c r="N145" s="152" t="s">
        <v>46</v>
      </c>
      <c r="O145" s="24"/>
      <c r="P145" s="153">
        <f>$O$145*$H$145</f>
        <v>0</v>
      </c>
      <c r="Q145" s="153">
        <v>0</v>
      </c>
      <c r="R145" s="153">
        <f>$Q$145*$H$145</f>
        <v>0</v>
      </c>
      <c r="S145" s="153">
        <v>0</v>
      </c>
      <c r="T145" s="154">
        <f>$S$145*$H$145</f>
        <v>0</v>
      </c>
      <c r="AR145" s="88" t="s">
        <v>139</v>
      </c>
      <c r="AT145" s="88" t="s">
        <v>135</v>
      </c>
      <c r="AU145" s="88" t="s">
        <v>81</v>
      </c>
      <c r="AY145" s="88" t="s">
        <v>131</v>
      </c>
      <c r="BE145" s="155">
        <f>IF($N$145="základní",$J$145,0)</f>
        <v>0</v>
      </c>
      <c r="BF145" s="155">
        <f>IF($N$145="snížená",$J$145,0)</f>
        <v>0</v>
      </c>
      <c r="BG145" s="155">
        <f>IF($N$145="zákl. přenesená",$J$145,0)</f>
        <v>0</v>
      </c>
      <c r="BH145" s="155">
        <f>IF($N$145="sníž. přenesená",$J$145,0)</f>
        <v>0</v>
      </c>
      <c r="BI145" s="155">
        <f>IF($N$145="nulová",$J$145,0)</f>
        <v>0</v>
      </c>
      <c r="BJ145" s="88" t="s">
        <v>139</v>
      </c>
      <c r="BK145" s="155">
        <f>ROUND($I$145*$H$145,2)</f>
        <v>0</v>
      </c>
      <c r="BL145" s="88" t="s">
        <v>139</v>
      </c>
      <c r="BM145" s="88" t="s">
        <v>305</v>
      </c>
    </row>
    <row r="146" spans="2:65" s="6" customFormat="1" ht="15.75" customHeight="1" x14ac:dyDescent="0.3">
      <c r="B146" s="23"/>
      <c r="C146" s="147" t="s">
        <v>243</v>
      </c>
      <c r="D146" s="147" t="s">
        <v>135</v>
      </c>
      <c r="E146" s="145" t="s">
        <v>256</v>
      </c>
      <c r="F146" s="146" t="s">
        <v>257</v>
      </c>
      <c r="G146" s="147" t="s">
        <v>146</v>
      </c>
      <c r="H146" s="148">
        <v>2</v>
      </c>
      <c r="I146" s="149"/>
      <c r="J146" s="150">
        <f>ROUND($I$146*$H$146,2)</f>
        <v>0</v>
      </c>
      <c r="K146" s="146"/>
      <c r="L146" s="43"/>
      <c r="M146" s="151"/>
      <c r="N146" s="152" t="s">
        <v>46</v>
      </c>
      <c r="O146" s="24"/>
      <c r="P146" s="153">
        <f>$O$146*$H$146</f>
        <v>0</v>
      </c>
      <c r="Q146" s="153">
        <v>0</v>
      </c>
      <c r="R146" s="153">
        <f>$Q$146*$H$146</f>
        <v>0</v>
      </c>
      <c r="S146" s="153">
        <v>0</v>
      </c>
      <c r="T146" s="154">
        <f>$S$146*$H$146</f>
        <v>0</v>
      </c>
      <c r="AR146" s="88" t="s">
        <v>139</v>
      </c>
      <c r="AT146" s="88" t="s">
        <v>135</v>
      </c>
      <c r="AU146" s="88" t="s">
        <v>81</v>
      </c>
      <c r="AY146" s="88" t="s">
        <v>131</v>
      </c>
      <c r="BE146" s="155">
        <f>IF($N$146="základní",$J$146,0)</f>
        <v>0</v>
      </c>
      <c r="BF146" s="155">
        <f>IF($N$146="snížená",$J$146,0)</f>
        <v>0</v>
      </c>
      <c r="BG146" s="155">
        <f>IF($N$146="zákl. přenesená",$J$146,0)</f>
        <v>0</v>
      </c>
      <c r="BH146" s="155">
        <f>IF($N$146="sníž. přenesená",$J$146,0)</f>
        <v>0</v>
      </c>
      <c r="BI146" s="155">
        <f>IF($N$146="nulová",$J$146,0)</f>
        <v>0</v>
      </c>
      <c r="BJ146" s="88" t="s">
        <v>139</v>
      </c>
      <c r="BK146" s="155">
        <f>ROUND($I$146*$H$146,2)</f>
        <v>0</v>
      </c>
      <c r="BL146" s="88" t="s">
        <v>139</v>
      </c>
      <c r="BM146" s="88" t="s">
        <v>306</v>
      </c>
    </row>
    <row r="147" spans="2:65" s="6" customFormat="1" ht="15.75" customHeight="1" x14ac:dyDescent="0.3">
      <c r="B147" s="23"/>
      <c r="C147" s="147" t="s">
        <v>246</v>
      </c>
      <c r="D147" s="147" t="s">
        <v>135</v>
      </c>
      <c r="E147" s="145" t="s">
        <v>259</v>
      </c>
      <c r="F147" s="146" t="s">
        <v>260</v>
      </c>
      <c r="G147" s="147" t="s">
        <v>156</v>
      </c>
      <c r="H147" s="148">
        <v>1</v>
      </c>
      <c r="I147" s="149"/>
      <c r="J147" s="150">
        <f>ROUND($I$147*$H$147,2)</f>
        <v>0</v>
      </c>
      <c r="K147" s="146"/>
      <c r="L147" s="43"/>
      <c r="M147" s="151"/>
      <c r="N147" s="152" t="s">
        <v>46</v>
      </c>
      <c r="O147" s="24"/>
      <c r="P147" s="153">
        <f>$O$147*$H$147</f>
        <v>0</v>
      </c>
      <c r="Q147" s="153">
        <v>0</v>
      </c>
      <c r="R147" s="153">
        <f>$Q$147*$H$147</f>
        <v>0</v>
      </c>
      <c r="S147" s="153">
        <v>0</v>
      </c>
      <c r="T147" s="154">
        <f>$S$147*$H$147</f>
        <v>0</v>
      </c>
      <c r="AR147" s="88" t="s">
        <v>139</v>
      </c>
      <c r="AT147" s="88" t="s">
        <v>135</v>
      </c>
      <c r="AU147" s="88" t="s">
        <v>81</v>
      </c>
      <c r="AY147" s="88" t="s">
        <v>131</v>
      </c>
      <c r="BE147" s="155">
        <f>IF($N$147="základní",$J$147,0)</f>
        <v>0</v>
      </c>
      <c r="BF147" s="155">
        <f>IF($N$147="snížená",$J$147,0)</f>
        <v>0</v>
      </c>
      <c r="BG147" s="155">
        <f>IF($N$147="zákl. přenesená",$J$147,0)</f>
        <v>0</v>
      </c>
      <c r="BH147" s="155">
        <f>IF($N$147="sníž. přenesená",$J$147,0)</f>
        <v>0</v>
      </c>
      <c r="BI147" s="155">
        <f>IF($N$147="nulová",$J$147,0)</f>
        <v>0</v>
      </c>
      <c r="BJ147" s="88" t="s">
        <v>139</v>
      </c>
      <c r="BK147" s="155">
        <f>ROUND($I$147*$H$147,2)</f>
        <v>0</v>
      </c>
      <c r="BL147" s="88" t="s">
        <v>139</v>
      </c>
      <c r="BM147" s="88" t="s">
        <v>307</v>
      </c>
    </row>
    <row r="148" spans="2:65" s="6" customFormat="1" ht="15.75" customHeight="1" x14ac:dyDescent="0.3">
      <c r="B148" s="23"/>
      <c r="C148" s="147" t="s">
        <v>249</v>
      </c>
      <c r="D148" s="147" t="s">
        <v>135</v>
      </c>
      <c r="E148" s="145" t="s">
        <v>262</v>
      </c>
      <c r="F148" s="146" t="s">
        <v>263</v>
      </c>
      <c r="G148" s="147" t="s">
        <v>156</v>
      </c>
      <c r="H148" s="148">
        <v>1</v>
      </c>
      <c r="I148" s="149"/>
      <c r="J148" s="150">
        <f>ROUND($I$148*$H$148,2)</f>
        <v>0</v>
      </c>
      <c r="K148" s="146"/>
      <c r="L148" s="43"/>
      <c r="M148" s="151"/>
      <c r="N148" s="152" t="s">
        <v>46</v>
      </c>
      <c r="O148" s="24"/>
      <c r="P148" s="153">
        <f>$O$148*$H$148</f>
        <v>0</v>
      </c>
      <c r="Q148" s="153">
        <v>0</v>
      </c>
      <c r="R148" s="153">
        <f>$Q$148*$H$148</f>
        <v>0</v>
      </c>
      <c r="S148" s="153">
        <v>0</v>
      </c>
      <c r="T148" s="154">
        <f>$S$148*$H$148</f>
        <v>0</v>
      </c>
      <c r="AR148" s="88" t="s">
        <v>139</v>
      </c>
      <c r="AT148" s="88" t="s">
        <v>135</v>
      </c>
      <c r="AU148" s="88" t="s">
        <v>81</v>
      </c>
      <c r="AY148" s="88" t="s">
        <v>131</v>
      </c>
      <c r="BE148" s="155">
        <f>IF($N$148="základní",$J$148,0)</f>
        <v>0</v>
      </c>
      <c r="BF148" s="155">
        <f>IF($N$148="snížená",$J$148,0)</f>
        <v>0</v>
      </c>
      <c r="BG148" s="155">
        <f>IF($N$148="zákl. přenesená",$J$148,0)</f>
        <v>0</v>
      </c>
      <c r="BH148" s="155">
        <f>IF($N$148="sníž. přenesená",$J$148,0)</f>
        <v>0</v>
      </c>
      <c r="BI148" s="155">
        <f>IF($N$148="nulová",$J$148,0)</f>
        <v>0</v>
      </c>
      <c r="BJ148" s="88" t="s">
        <v>139</v>
      </c>
      <c r="BK148" s="155">
        <f>ROUND($I$148*$H$148,2)</f>
        <v>0</v>
      </c>
      <c r="BL148" s="88" t="s">
        <v>139</v>
      </c>
      <c r="BM148" s="88" t="s">
        <v>308</v>
      </c>
    </row>
    <row r="149" spans="2:65" s="131" customFormat="1" ht="30.75" customHeight="1" x14ac:dyDescent="0.3">
      <c r="B149" s="132"/>
      <c r="C149" s="133"/>
      <c r="D149" s="133" t="s">
        <v>72</v>
      </c>
      <c r="E149" s="142" t="s">
        <v>309</v>
      </c>
      <c r="F149" s="142" t="s">
        <v>310</v>
      </c>
      <c r="G149" s="133"/>
      <c r="H149" s="133"/>
      <c r="J149" s="143">
        <f>$BK$149</f>
        <v>0</v>
      </c>
      <c r="K149" s="133"/>
      <c r="L149" s="136"/>
      <c r="M149" s="137"/>
      <c r="N149" s="133"/>
      <c r="O149" s="133"/>
      <c r="P149" s="138">
        <f>SUM($P$150:$P$157)</f>
        <v>0</v>
      </c>
      <c r="Q149" s="133"/>
      <c r="R149" s="138">
        <f>SUM($R$150:$R$157)</f>
        <v>0</v>
      </c>
      <c r="S149" s="133"/>
      <c r="T149" s="139">
        <f>SUM($T$150:$T$157)</f>
        <v>0</v>
      </c>
      <c r="AR149" s="140" t="s">
        <v>21</v>
      </c>
      <c r="AT149" s="140" t="s">
        <v>72</v>
      </c>
      <c r="AU149" s="140" t="s">
        <v>21</v>
      </c>
      <c r="AY149" s="140" t="s">
        <v>131</v>
      </c>
      <c r="BK149" s="141">
        <f>SUM($BK$150:$BK$157)</f>
        <v>0</v>
      </c>
    </row>
    <row r="150" spans="2:65" s="6" customFormat="1" ht="15.75" customHeight="1" x14ac:dyDescent="0.3">
      <c r="B150" s="23"/>
      <c r="C150" s="147" t="s">
        <v>252</v>
      </c>
      <c r="D150" s="147" t="s">
        <v>135</v>
      </c>
      <c r="E150" s="145" t="s">
        <v>311</v>
      </c>
      <c r="F150" s="146" t="s">
        <v>312</v>
      </c>
      <c r="G150" s="147" t="s">
        <v>146</v>
      </c>
      <c r="H150" s="148">
        <v>14</v>
      </c>
      <c r="I150" s="149"/>
      <c r="J150" s="150">
        <f>ROUND($I$150*$H$150,2)</f>
        <v>0</v>
      </c>
      <c r="K150" s="146"/>
      <c r="L150" s="43"/>
      <c r="M150" s="151"/>
      <c r="N150" s="152" t="s">
        <v>46</v>
      </c>
      <c r="O150" s="24"/>
      <c r="P150" s="153">
        <f>$O$150*$H$150</f>
        <v>0</v>
      </c>
      <c r="Q150" s="153">
        <v>0</v>
      </c>
      <c r="R150" s="153">
        <f>$Q$150*$H$150</f>
        <v>0</v>
      </c>
      <c r="S150" s="153">
        <v>0</v>
      </c>
      <c r="T150" s="154">
        <f>$S$150*$H$150</f>
        <v>0</v>
      </c>
      <c r="AR150" s="88" t="s">
        <v>139</v>
      </c>
      <c r="AT150" s="88" t="s">
        <v>135</v>
      </c>
      <c r="AU150" s="88" t="s">
        <v>81</v>
      </c>
      <c r="AY150" s="88" t="s">
        <v>131</v>
      </c>
      <c r="BE150" s="155">
        <f>IF($N$150="základní",$J$150,0)</f>
        <v>0</v>
      </c>
      <c r="BF150" s="155">
        <f>IF($N$150="snížená",$J$150,0)</f>
        <v>0</v>
      </c>
      <c r="BG150" s="155">
        <f>IF($N$150="zákl. přenesená",$J$150,0)</f>
        <v>0</v>
      </c>
      <c r="BH150" s="155">
        <f>IF($N$150="sníž. přenesená",$J$150,0)</f>
        <v>0</v>
      </c>
      <c r="BI150" s="155">
        <f>IF($N$150="nulová",$J$150,0)</f>
        <v>0</v>
      </c>
      <c r="BJ150" s="88" t="s">
        <v>139</v>
      </c>
      <c r="BK150" s="155">
        <f>ROUND($I$150*$H$150,2)</f>
        <v>0</v>
      </c>
      <c r="BL150" s="88" t="s">
        <v>139</v>
      </c>
      <c r="BM150" s="88" t="s">
        <v>313</v>
      </c>
    </row>
    <row r="151" spans="2:65" s="6" customFormat="1" ht="15.75" customHeight="1" x14ac:dyDescent="0.3">
      <c r="B151" s="23"/>
      <c r="C151" s="147" t="s">
        <v>255</v>
      </c>
      <c r="D151" s="147" t="s">
        <v>135</v>
      </c>
      <c r="E151" s="145" t="s">
        <v>314</v>
      </c>
      <c r="F151" s="146" t="s">
        <v>315</v>
      </c>
      <c r="G151" s="147" t="s">
        <v>146</v>
      </c>
      <c r="H151" s="148">
        <v>14</v>
      </c>
      <c r="I151" s="149"/>
      <c r="J151" s="150">
        <f>ROUND($I$151*$H$151,2)</f>
        <v>0</v>
      </c>
      <c r="K151" s="146"/>
      <c r="L151" s="43"/>
      <c r="M151" s="151"/>
      <c r="N151" s="152" t="s">
        <v>46</v>
      </c>
      <c r="O151" s="24"/>
      <c r="P151" s="153">
        <f>$O$151*$H$151</f>
        <v>0</v>
      </c>
      <c r="Q151" s="153">
        <v>0</v>
      </c>
      <c r="R151" s="153">
        <f>$Q$151*$H$151</f>
        <v>0</v>
      </c>
      <c r="S151" s="153">
        <v>0</v>
      </c>
      <c r="T151" s="154">
        <f>$S$151*$H$151</f>
        <v>0</v>
      </c>
      <c r="AR151" s="88" t="s">
        <v>139</v>
      </c>
      <c r="AT151" s="88" t="s">
        <v>135</v>
      </c>
      <c r="AU151" s="88" t="s">
        <v>81</v>
      </c>
      <c r="AY151" s="88" t="s">
        <v>131</v>
      </c>
      <c r="BE151" s="155">
        <f>IF($N$151="základní",$J$151,0)</f>
        <v>0</v>
      </c>
      <c r="BF151" s="155">
        <f>IF($N$151="snížená",$J$151,0)</f>
        <v>0</v>
      </c>
      <c r="BG151" s="155">
        <f>IF($N$151="zákl. přenesená",$J$151,0)</f>
        <v>0</v>
      </c>
      <c r="BH151" s="155">
        <f>IF($N$151="sníž. přenesená",$J$151,0)</f>
        <v>0</v>
      </c>
      <c r="BI151" s="155">
        <f>IF($N$151="nulová",$J$151,0)</f>
        <v>0</v>
      </c>
      <c r="BJ151" s="88" t="s">
        <v>139</v>
      </c>
      <c r="BK151" s="155">
        <f>ROUND($I$151*$H$151,2)</f>
        <v>0</v>
      </c>
      <c r="BL151" s="88" t="s">
        <v>139</v>
      </c>
      <c r="BM151" s="88" t="s">
        <v>316</v>
      </c>
    </row>
    <row r="152" spans="2:65" s="6" customFormat="1" ht="15.75" customHeight="1" x14ac:dyDescent="0.3">
      <c r="B152" s="23"/>
      <c r="C152" s="147" t="s">
        <v>258</v>
      </c>
      <c r="D152" s="147" t="s">
        <v>135</v>
      </c>
      <c r="E152" s="145" t="s">
        <v>244</v>
      </c>
      <c r="F152" s="146" t="s">
        <v>245</v>
      </c>
      <c r="G152" s="147" t="s">
        <v>146</v>
      </c>
      <c r="H152" s="148">
        <v>14</v>
      </c>
      <c r="I152" s="149"/>
      <c r="J152" s="150">
        <f>ROUND($I$152*$H$152,2)</f>
        <v>0</v>
      </c>
      <c r="K152" s="146"/>
      <c r="L152" s="43"/>
      <c r="M152" s="151"/>
      <c r="N152" s="152" t="s">
        <v>46</v>
      </c>
      <c r="O152" s="24"/>
      <c r="P152" s="153">
        <f>$O$152*$H$152</f>
        <v>0</v>
      </c>
      <c r="Q152" s="153">
        <v>0</v>
      </c>
      <c r="R152" s="153">
        <f>$Q$152*$H$152</f>
        <v>0</v>
      </c>
      <c r="S152" s="153">
        <v>0</v>
      </c>
      <c r="T152" s="154">
        <f>$S$152*$H$152</f>
        <v>0</v>
      </c>
      <c r="AR152" s="88" t="s">
        <v>139</v>
      </c>
      <c r="AT152" s="88" t="s">
        <v>135</v>
      </c>
      <c r="AU152" s="88" t="s">
        <v>81</v>
      </c>
      <c r="AY152" s="88" t="s">
        <v>131</v>
      </c>
      <c r="BE152" s="155">
        <f>IF($N$152="základní",$J$152,0)</f>
        <v>0</v>
      </c>
      <c r="BF152" s="155">
        <f>IF($N$152="snížená",$J$152,0)</f>
        <v>0</v>
      </c>
      <c r="BG152" s="155">
        <f>IF($N$152="zákl. přenesená",$J$152,0)</f>
        <v>0</v>
      </c>
      <c r="BH152" s="155">
        <f>IF($N$152="sníž. přenesená",$J$152,0)</f>
        <v>0</v>
      </c>
      <c r="BI152" s="155">
        <f>IF($N$152="nulová",$J$152,0)</f>
        <v>0</v>
      </c>
      <c r="BJ152" s="88" t="s">
        <v>139</v>
      </c>
      <c r="BK152" s="155">
        <f>ROUND($I$152*$H$152,2)</f>
        <v>0</v>
      </c>
      <c r="BL152" s="88" t="s">
        <v>139</v>
      </c>
      <c r="BM152" s="88" t="s">
        <v>134</v>
      </c>
    </row>
    <row r="153" spans="2:65" s="6" customFormat="1" ht="15.75" customHeight="1" x14ac:dyDescent="0.3">
      <c r="B153" s="23"/>
      <c r="C153" s="147" t="s">
        <v>261</v>
      </c>
      <c r="D153" s="147" t="s">
        <v>135</v>
      </c>
      <c r="E153" s="145" t="s">
        <v>247</v>
      </c>
      <c r="F153" s="146" t="s">
        <v>248</v>
      </c>
      <c r="G153" s="147" t="s">
        <v>146</v>
      </c>
      <c r="H153" s="148">
        <v>14</v>
      </c>
      <c r="I153" s="149"/>
      <c r="J153" s="150">
        <f>ROUND($I$153*$H$153,2)</f>
        <v>0</v>
      </c>
      <c r="K153" s="146"/>
      <c r="L153" s="43"/>
      <c r="M153" s="151"/>
      <c r="N153" s="152" t="s">
        <v>46</v>
      </c>
      <c r="O153" s="24"/>
      <c r="P153" s="153">
        <f>$O$153*$H$153</f>
        <v>0</v>
      </c>
      <c r="Q153" s="153">
        <v>0</v>
      </c>
      <c r="R153" s="153">
        <f>$Q$153*$H$153</f>
        <v>0</v>
      </c>
      <c r="S153" s="153">
        <v>0</v>
      </c>
      <c r="T153" s="154">
        <f>$S$153*$H$153</f>
        <v>0</v>
      </c>
      <c r="AR153" s="88" t="s">
        <v>139</v>
      </c>
      <c r="AT153" s="88" t="s">
        <v>135</v>
      </c>
      <c r="AU153" s="88" t="s">
        <v>81</v>
      </c>
      <c r="AY153" s="88" t="s">
        <v>131</v>
      </c>
      <c r="BE153" s="155">
        <f>IF($N$153="základní",$J$153,0)</f>
        <v>0</v>
      </c>
      <c r="BF153" s="155">
        <f>IF($N$153="snížená",$J$153,0)</f>
        <v>0</v>
      </c>
      <c r="BG153" s="155">
        <f>IF($N$153="zákl. přenesená",$J$153,0)</f>
        <v>0</v>
      </c>
      <c r="BH153" s="155">
        <f>IF($N$153="sníž. přenesená",$J$153,0)</f>
        <v>0</v>
      </c>
      <c r="BI153" s="155">
        <f>IF($N$153="nulová",$J$153,0)</f>
        <v>0</v>
      </c>
      <c r="BJ153" s="88" t="s">
        <v>139</v>
      </c>
      <c r="BK153" s="155">
        <f>ROUND($I$153*$H$153,2)</f>
        <v>0</v>
      </c>
      <c r="BL153" s="88" t="s">
        <v>139</v>
      </c>
      <c r="BM153" s="88" t="s">
        <v>140</v>
      </c>
    </row>
    <row r="154" spans="2:65" s="6" customFormat="1" ht="15.75" customHeight="1" x14ac:dyDescent="0.3">
      <c r="B154" s="23"/>
      <c r="C154" s="147" t="s">
        <v>264</v>
      </c>
      <c r="D154" s="147" t="s">
        <v>135</v>
      </c>
      <c r="E154" s="145" t="s">
        <v>317</v>
      </c>
      <c r="F154" s="146" t="s">
        <v>318</v>
      </c>
      <c r="G154" s="147" t="s">
        <v>146</v>
      </c>
      <c r="H154" s="148">
        <v>14</v>
      </c>
      <c r="I154" s="149"/>
      <c r="J154" s="150">
        <f>ROUND($I$154*$H$154,2)</f>
        <v>0</v>
      </c>
      <c r="K154" s="146"/>
      <c r="L154" s="43"/>
      <c r="M154" s="151"/>
      <c r="N154" s="152" t="s">
        <v>46</v>
      </c>
      <c r="O154" s="24"/>
      <c r="P154" s="153">
        <f>$O$154*$H$154</f>
        <v>0</v>
      </c>
      <c r="Q154" s="153">
        <v>0</v>
      </c>
      <c r="R154" s="153">
        <f>$Q$154*$H$154</f>
        <v>0</v>
      </c>
      <c r="S154" s="153">
        <v>0</v>
      </c>
      <c r="T154" s="154">
        <f>$S$154*$H$154</f>
        <v>0</v>
      </c>
      <c r="AR154" s="88" t="s">
        <v>139</v>
      </c>
      <c r="AT154" s="88" t="s">
        <v>135</v>
      </c>
      <c r="AU154" s="88" t="s">
        <v>81</v>
      </c>
      <c r="AY154" s="88" t="s">
        <v>131</v>
      </c>
      <c r="BE154" s="155">
        <f>IF($N$154="základní",$J$154,0)</f>
        <v>0</v>
      </c>
      <c r="BF154" s="155">
        <f>IF($N$154="snížená",$J$154,0)</f>
        <v>0</v>
      </c>
      <c r="BG154" s="155">
        <f>IF($N$154="zákl. přenesená",$J$154,0)</f>
        <v>0</v>
      </c>
      <c r="BH154" s="155">
        <f>IF($N$154="sníž. přenesená",$J$154,0)</f>
        <v>0</v>
      </c>
      <c r="BI154" s="155">
        <f>IF($N$154="nulová",$J$154,0)</f>
        <v>0</v>
      </c>
      <c r="BJ154" s="88" t="s">
        <v>139</v>
      </c>
      <c r="BK154" s="155">
        <f>ROUND($I$154*$H$154,2)</f>
        <v>0</v>
      </c>
      <c r="BL154" s="88" t="s">
        <v>139</v>
      </c>
      <c r="BM154" s="88" t="s">
        <v>143</v>
      </c>
    </row>
    <row r="155" spans="2:65" s="6" customFormat="1" ht="15.75" customHeight="1" x14ac:dyDescent="0.3">
      <c r="B155" s="23"/>
      <c r="C155" s="147" t="s">
        <v>269</v>
      </c>
      <c r="D155" s="147" t="s">
        <v>135</v>
      </c>
      <c r="E155" s="145" t="s">
        <v>256</v>
      </c>
      <c r="F155" s="146" t="s">
        <v>257</v>
      </c>
      <c r="G155" s="147" t="s">
        <v>146</v>
      </c>
      <c r="H155" s="148">
        <v>14</v>
      </c>
      <c r="I155" s="149"/>
      <c r="J155" s="150">
        <f>ROUND($I$155*$H$155,2)</f>
        <v>0</v>
      </c>
      <c r="K155" s="146"/>
      <c r="L155" s="43"/>
      <c r="M155" s="151"/>
      <c r="N155" s="152" t="s">
        <v>46</v>
      </c>
      <c r="O155" s="24"/>
      <c r="P155" s="153">
        <f>$O$155*$H$155</f>
        <v>0</v>
      </c>
      <c r="Q155" s="153">
        <v>0</v>
      </c>
      <c r="R155" s="153">
        <f>$Q$155*$H$155</f>
        <v>0</v>
      </c>
      <c r="S155" s="153">
        <v>0</v>
      </c>
      <c r="T155" s="154">
        <f>$S$155*$H$155</f>
        <v>0</v>
      </c>
      <c r="AR155" s="88" t="s">
        <v>139</v>
      </c>
      <c r="AT155" s="88" t="s">
        <v>135</v>
      </c>
      <c r="AU155" s="88" t="s">
        <v>81</v>
      </c>
      <c r="AY155" s="88" t="s">
        <v>131</v>
      </c>
      <c r="BE155" s="155">
        <f>IF($N$155="základní",$J$155,0)</f>
        <v>0</v>
      </c>
      <c r="BF155" s="155">
        <f>IF($N$155="snížená",$J$155,0)</f>
        <v>0</v>
      </c>
      <c r="BG155" s="155">
        <f>IF($N$155="zákl. přenesená",$J$155,0)</f>
        <v>0</v>
      </c>
      <c r="BH155" s="155">
        <f>IF($N$155="sníž. přenesená",$J$155,0)</f>
        <v>0</v>
      </c>
      <c r="BI155" s="155">
        <f>IF($N$155="nulová",$J$155,0)</f>
        <v>0</v>
      </c>
      <c r="BJ155" s="88" t="s">
        <v>139</v>
      </c>
      <c r="BK155" s="155">
        <f>ROUND($I$155*$H$155,2)</f>
        <v>0</v>
      </c>
      <c r="BL155" s="88" t="s">
        <v>139</v>
      </c>
      <c r="BM155" s="88" t="s">
        <v>150</v>
      </c>
    </row>
    <row r="156" spans="2:65" s="6" customFormat="1" ht="15.75" customHeight="1" x14ac:dyDescent="0.3">
      <c r="B156" s="23"/>
      <c r="C156" s="147" t="s">
        <v>272</v>
      </c>
      <c r="D156" s="147" t="s">
        <v>135</v>
      </c>
      <c r="E156" s="145" t="s">
        <v>259</v>
      </c>
      <c r="F156" s="146" t="s">
        <v>260</v>
      </c>
      <c r="G156" s="147" t="s">
        <v>156</v>
      </c>
      <c r="H156" s="148">
        <v>14</v>
      </c>
      <c r="I156" s="149"/>
      <c r="J156" s="150">
        <f>ROUND($I$156*$H$156,2)</f>
        <v>0</v>
      </c>
      <c r="K156" s="146"/>
      <c r="L156" s="43"/>
      <c r="M156" s="151"/>
      <c r="N156" s="152" t="s">
        <v>46</v>
      </c>
      <c r="O156" s="24"/>
      <c r="P156" s="153">
        <f>$O$156*$H$156</f>
        <v>0</v>
      </c>
      <c r="Q156" s="153">
        <v>0</v>
      </c>
      <c r="R156" s="153">
        <f>$Q$156*$H$156</f>
        <v>0</v>
      </c>
      <c r="S156" s="153">
        <v>0</v>
      </c>
      <c r="T156" s="154">
        <f>$S$156*$H$156</f>
        <v>0</v>
      </c>
      <c r="AR156" s="88" t="s">
        <v>139</v>
      </c>
      <c r="AT156" s="88" t="s">
        <v>135</v>
      </c>
      <c r="AU156" s="88" t="s">
        <v>81</v>
      </c>
      <c r="AY156" s="88" t="s">
        <v>131</v>
      </c>
      <c r="BE156" s="155">
        <f>IF($N$156="základní",$J$156,0)</f>
        <v>0</v>
      </c>
      <c r="BF156" s="155">
        <f>IF($N$156="snížená",$J$156,0)</f>
        <v>0</v>
      </c>
      <c r="BG156" s="155">
        <f>IF($N$156="zákl. přenesená",$J$156,0)</f>
        <v>0</v>
      </c>
      <c r="BH156" s="155">
        <f>IF($N$156="sníž. přenesená",$J$156,0)</f>
        <v>0</v>
      </c>
      <c r="BI156" s="155">
        <f>IF($N$156="nulová",$J$156,0)</f>
        <v>0</v>
      </c>
      <c r="BJ156" s="88" t="s">
        <v>139</v>
      </c>
      <c r="BK156" s="155">
        <f>ROUND($I$156*$H$156,2)</f>
        <v>0</v>
      </c>
      <c r="BL156" s="88" t="s">
        <v>139</v>
      </c>
      <c r="BM156" s="88" t="s">
        <v>319</v>
      </c>
    </row>
    <row r="157" spans="2:65" s="6" customFormat="1" ht="15.75" customHeight="1" x14ac:dyDescent="0.3">
      <c r="B157" s="23"/>
      <c r="C157" s="147" t="s">
        <v>273</v>
      </c>
      <c r="D157" s="147" t="s">
        <v>135</v>
      </c>
      <c r="E157" s="145" t="s">
        <v>262</v>
      </c>
      <c r="F157" s="146" t="s">
        <v>263</v>
      </c>
      <c r="G157" s="147" t="s">
        <v>156</v>
      </c>
      <c r="H157" s="148">
        <v>14</v>
      </c>
      <c r="I157" s="149"/>
      <c r="J157" s="150">
        <f>ROUND($I$157*$H$157,2)</f>
        <v>0</v>
      </c>
      <c r="K157" s="146"/>
      <c r="L157" s="43"/>
      <c r="M157" s="151"/>
      <c r="N157" s="152" t="s">
        <v>46</v>
      </c>
      <c r="O157" s="24"/>
      <c r="P157" s="153">
        <f>$O$157*$H$157</f>
        <v>0</v>
      </c>
      <c r="Q157" s="153">
        <v>0</v>
      </c>
      <c r="R157" s="153">
        <f>$Q$157*$H$157</f>
        <v>0</v>
      </c>
      <c r="S157" s="153">
        <v>0</v>
      </c>
      <c r="T157" s="154">
        <f>$S$157*$H$157</f>
        <v>0</v>
      </c>
      <c r="AR157" s="88" t="s">
        <v>139</v>
      </c>
      <c r="AT157" s="88" t="s">
        <v>135</v>
      </c>
      <c r="AU157" s="88" t="s">
        <v>81</v>
      </c>
      <c r="AY157" s="88" t="s">
        <v>131</v>
      </c>
      <c r="BE157" s="155">
        <f>IF($N$157="základní",$J$157,0)</f>
        <v>0</v>
      </c>
      <c r="BF157" s="155">
        <f>IF($N$157="snížená",$J$157,0)</f>
        <v>0</v>
      </c>
      <c r="BG157" s="155">
        <f>IF($N$157="zákl. přenesená",$J$157,0)</f>
        <v>0</v>
      </c>
      <c r="BH157" s="155">
        <f>IF($N$157="sníž. přenesená",$J$157,0)</f>
        <v>0</v>
      </c>
      <c r="BI157" s="155">
        <f>IF($N$157="nulová",$J$157,0)</f>
        <v>0</v>
      </c>
      <c r="BJ157" s="88" t="s">
        <v>139</v>
      </c>
      <c r="BK157" s="155">
        <f>ROUND($I$157*$H$157,2)</f>
        <v>0</v>
      </c>
      <c r="BL157" s="88" t="s">
        <v>139</v>
      </c>
      <c r="BM157" s="88" t="s">
        <v>153</v>
      </c>
    </row>
    <row r="158" spans="2:65" s="131" customFormat="1" ht="30.75" customHeight="1" x14ac:dyDescent="0.3">
      <c r="B158" s="132"/>
      <c r="C158" s="133"/>
      <c r="D158" s="133" t="s">
        <v>72</v>
      </c>
      <c r="E158" s="142" t="s">
        <v>320</v>
      </c>
      <c r="F158" s="142" t="s">
        <v>321</v>
      </c>
      <c r="G158" s="133"/>
      <c r="H158" s="133"/>
      <c r="J158" s="143">
        <f>$BK$158</f>
        <v>0</v>
      </c>
      <c r="K158" s="133"/>
      <c r="L158" s="136"/>
      <c r="M158" s="137"/>
      <c r="N158" s="133"/>
      <c r="O158" s="133"/>
      <c r="P158" s="138">
        <f>SUM($P$159:$P$161)</f>
        <v>0</v>
      </c>
      <c r="Q158" s="133"/>
      <c r="R158" s="138">
        <f>SUM($R$159:$R$161)</f>
        <v>0</v>
      </c>
      <c r="S158" s="133"/>
      <c r="T158" s="139">
        <f>SUM($T$159:$T$161)</f>
        <v>0</v>
      </c>
      <c r="AR158" s="140" t="s">
        <v>21</v>
      </c>
      <c r="AT158" s="140" t="s">
        <v>72</v>
      </c>
      <c r="AU158" s="140" t="s">
        <v>21</v>
      </c>
      <c r="AY158" s="140" t="s">
        <v>131</v>
      </c>
      <c r="BK158" s="141">
        <f>SUM($BK$159:$BK$161)</f>
        <v>0</v>
      </c>
    </row>
    <row r="159" spans="2:65" s="6" customFormat="1" ht="15.75" customHeight="1" x14ac:dyDescent="0.3">
      <c r="B159" s="23"/>
      <c r="C159" s="147" t="s">
        <v>285</v>
      </c>
      <c r="D159" s="147" t="s">
        <v>135</v>
      </c>
      <c r="E159" s="145" t="s">
        <v>322</v>
      </c>
      <c r="F159" s="146" t="s">
        <v>323</v>
      </c>
      <c r="G159" s="147" t="s">
        <v>146</v>
      </c>
      <c r="H159" s="148">
        <v>14</v>
      </c>
      <c r="I159" s="149"/>
      <c r="J159" s="150">
        <f>ROUND($I$159*$H$159,2)</f>
        <v>0</v>
      </c>
      <c r="K159" s="146"/>
      <c r="L159" s="43"/>
      <c r="M159" s="151"/>
      <c r="N159" s="152" t="s">
        <v>46</v>
      </c>
      <c r="O159" s="24"/>
      <c r="P159" s="153">
        <f>$O$159*$H$159</f>
        <v>0</v>
      </c>
      <c r="Q159" s="153">
        <v>0</v>
      </c>
      <c r="R159" s="153">
        <f>$Q$159*$H$159</f>
        <v>0</v>
      </c>
      <c r="S159" s="153">
        <v>0</v>
      </c>
      <c r="T159" s="154">
        <f>$S$159*$H$159</f>
        <v>0</v>
      </c>
      <c r="AR159" s="88" t="s">
        <v>139</v>
      </c>
      <c r="AT159" s="88" t="s">
        <v>135</v>
      </c>
      <c r="AU159" s="88" t="s">
        <v>81</v>
      </c>
      <c r="AY159" s="88" t="s">
        <v>131</v>
      </c>
      <c r="BE159" s="155">
        <f>IF($N$159="základní",$J$159,0)</f>
        <v>0</v>
      </c>
      <c r="BF159" s="155">
        <f>IF($N$159="snížená",$J$159,0)</f>
        <v>0</v>
      </c>
      <c r="BG159" s="155">
        <f>IF($N$159="zákl. přenesená",$J$159,0)</f>
        <v>0</v>
      </c>
      <c r="BH159" s="155">
        <f>IF($N$159="sníž. přenesená",$J$159,0)</f>
        <v>0</v>
      </c>
      <c r="BI159" s="155">
        <f>IF($N$159="nulová",$J$159,0)</f>
        <v>0</v>
      </c>
      <c r="BJ159" s="88" t="s">
        <v>139</v>
      </c>
      <c r="BK159" s="155">
        <f>ROUND($I$159*$H$159,2)</f>
        <v>0</v>
      </c>
      <c r="BL159" s="88" t="s">
        <v>139</v>
      </c>
      <c r="BM159" s="88" t="s">
        <v>158</v>
      </c>
    </row>
    <row r="160" spans="2:65" s="6" customFormat="1" ht="15.75" customHeight="1" x14ac:dyDescent="0.3">
      <c r="B160" s="23"/>
      <c r="C160" s="147" t="s">
        <v>288</v>
      </c>
      <c r="D160" s="147" t="s">
        <v>135</v>
      </c>
      <c r="E160" s="145" t="s">
        <v>324</v>
      </c>
      <c r="F160" s="146" t="s">
        <v>325</v>
      </c>
      <c r="G160" s="147" t="s">
        <v>146</v>
      </c>
      <c r="H160" s="148">
        <v>28</v>
      </c>
      <c r="I160" s="149"/>
      <c r="J160" s="150">
        <f>ROUND($I$160*$H$160,2)</f>
        <v>0</v>
      </c>
      <c r="K160" s="146"/>
      <c r="L160" s="43"/>
      <c r="M160" s="151"/>
      <c r="N160" s="152" t="s">
        <v>46</v>
      </c>
      <c r="O160" s="24"/>
      <c r="P160" s="153">
        <f>$O$160*$H$160</f>
        <v>0</v>
      </c>
      <c r="Q160" s="153">
        <v>0</v>
      </c>
      <c r="R160" s="153">
        <f>$Q$160*$H$160</f>
        <v>0</v>
      </c>
      <c r="S160" s="153">
        <v>0</v>
      </c>
      <c r="T160" s="154">
        <f>$S$160*$H$160</f>
        <v>0</v>
      </c>
      <c r="AR160" s="88" t="s">
        <v>139</v>
      </c>
      <c r="AT160" s="88" t="s">
        <v>135</v>
      </c>
      <c r="AU160" s="88" t="s">
        <v>81</v>
      </c>
      <c r="AY160" s="88" t="s">
        <v>131</v>
      </c>
      <c r="BE160" s="155">
        <f>IF($N$160="základní",$J$160,0)</f>
        <v>0</v>
      </c>
      <c r="BF160" s="155">
        <f>IF($N$160="snížená",$J$160,0)</f>
        <v>0</v>
      </c>
      <c r="BG160" s="155">
        <f>IF($N$160="zákl. přenesená",$J$160,0)</f>
        <v>0</v>
      </c>
      <c r="BH160" s="155">
        <f>IF($N$160="sníž. přenesená",$J$160,0)</f>
        <v>0</v>
      </c>
      <c r="BI160" s="155">
        <f>IF($N$160="nulová",$J$160,0)</f>
        <v>0</v>
      </c>
      <c r="BJ160" s="88" t="s">
        <v>139</v>
      </c>
      <c r="BK160" s="155">
        <f>ROUND($I$160*$H$160,2)</f>
        <v>0</v>
      </c>
      <c r="BL160" s="88" t="s">
        <v>139</v>
      </c>
      <c r="BM160" s="88" t="s">
        <v>162</v>
      </c>
    </row>
    <row r="161" spans="2:65" s="6" customFormat="1" ht="15.75" customHeight="1" x14ac:dyDescent="0.3">
      <c r="B161" s="23"/>
      <c r="C161" s="147" t="s">
        <v>289</v>
      </c>
      <c r="D161" s="147" t="s">
        <v>135</v>
      </c>
      <c r="E161" s="145" t="s">
        <v>326</v>
      </c>
      <c r="F161" s="146" t="s">
        <v>327</v>
      </c>
      <c r="G161" s="147" t="s">
        <v>146</v>
      </c>
      <c r="H161" s="148">
        <v>14</v>
      </c>
      <c r="I161" s="149"/>
      <c r="J161" s="150">
        <f>ROUND($I$161*$H$161,2)</f>
        <v>0</v>
      </c>
      <c r="K161" s="146"/>
      <c r="L161" s="43"/>
      <c r="M161" s="151"/>
      <c r="N161" s="152" t="s">
        <v>46</v>
      </c>
      <c r="O161" s="24"/>
      <c r="P161" s="153">
        <f>$O$161*$H$161</f>
        <v>0</v>
      </c>
      <c r="Q161" s="153">
        <v>0</v>
      </c>
      <c r="R161" s="153">
        <f>$Q$161*$H$161</f>
        <v>0</v>
      </c>
      <c r="S161" s="153">
        <v>0</v>
      </c>
      <c r="T161" s="154">
        <f>$S$161*$H$161</f>
        <v>0</v>
      </c>
      <c r="AR161" s="88" t="s">
        <v>139</v>
      </c>
      <c r="AT161" s="88" t="s">
        <v>135</v>
      </c>
      <c r="AU161" s="88" t="s">
        <v>81</v>
      </c>
      <c r="AY161" s="88" t="s">
        <v>131</v>
      </c>
      <c r="BE161" s="155">
        <f>IF($N$161="základní",$J$161,0)</f>
        <v>0</v>
      </c>
      <c r="BF161" s="155">
        <f>IF($N$161="snížená",$J$161,0)</f>
        <v>0</v>
      </c>
      <c r="BG161" s="155">
        <f>IF($N$161="zákl. přenesená",$J$161,0)</f>
        <v>0</v>
      </c>
      <c r="BH161" s="155">
        <f>IF($N$161="sníž. přenesená",$J$161,0)</f>
        <v>0</v>
      </c>
      <c r="BI161" s="155">
        <f>IF($N$161="nulová",$J$161,0)</f>
        <v>0</v>
      </c>
      <c r="BJ161" s="88" t="s">
        <v>139</v>
      </c>
      <c r="BK161" s="155">
        <f>ROUND($I$161*$H$161,2)</f>
        <v>0</v>
      </c>
      <c r="BL161" s="88" t="s">
        <v>139</v>
      </c>
      <c r="BM161" s="88" t="s">
        <v>166</v>
      </c>
    </row>
    <row r="162" spans="2:65" s="131" customFormat="1" ht="30.75" customHeight="1" x14ac:dyDescent="0.3">
      <c r="B162" s="132"/>
      <c r="C162" s="133"/>
      <c r="D162" s="133" t="s">
        <v>72</v>
      </c>
      <c r="E162" s="142" t="s">
        <v>328</v>
      </c>
      <c r="F162" s="142" t="s">
        <v>329</v>
      </c>
      <c r="G162" s="133"/>
      <c r="H162" s="133"/>
      <c r="J162" s="143">
        <f>$BK$162</f>
        <v>0</v>
      </c>
      <c r="K162" s="133"/>
      <c r="L162" s="136"/>
      <c r="M162" s="137"/>
      <c r="N162" s="133"/>
      <c r="O162" s="133"/>
      <c r="P162" s="138">
        <f>SUM($P$163:$P$167)</f>
        <v>0</v>
      </c>
      <c r="Q162" s="133"/>
      <c r="R162" s="138">
        <f>SUM($R$163:$R$167)</f>
        <v>0</v>
      </c>
      <c r="S162" s="133"/>
      <c r="T162" s="139">
        <f>SUM($T$163:$T$167)</f>
        <v>0</v>
      </c>
      <c r="AR162" s="140" t="s">
        <v>21</v>
      </c>
      <c r="AT162" s="140" t="s">
        <v>72</v>
      </c>
      <c r="AU162" s="140" t="s">
        <v>21</v>
      </c>
      <c r="AY162" s="140" t="s">
        <v>131</v>
      </c>
      <c r="BK162" s="141">
        <f>SUM($BK$163:$BK$167)</f>
        <v>0</v>
      </c>
    </row>
    <row r="163" spans="2:65" s="6" customFormat="1" ht="15.75" customHeight="1" x14ac:dyDescent="0.3">
      <c r="B163" s="23"/>
      <c r="C163" s="147" t="s">
        <v>290</v>
      </c>
      <c r="D163" s="147" t="s">
        <v>135</v>
      </c>
      <c r="E163" s="145" t="s">
        <v>330</v>
      </c>
      <c r="F163" s="146" t="s">
        <v>331</v>
      </c>
      <c r="G163" s="147" t="s">
        <v>146</v>
      </c>
      <c r="H163" s="148">
        <v>28</v>
      </c>
      <c r="I163" s="149"/>
      <c r="J163" s="150">
        <f>ROUND($I$163*$H$163,2)</f>
        <v>0</v>
      </c>
      <c r="K163" s="146"/>
      <c r="L163" s="43"/>
      <c r="M163" s="151"/>
      <c r="N163" s="152" t="s">
        <v>46</v>
      </c>
      <c r="O163" s="24"/>
      <c r="P163" s="153">
        <f>$O$163*$H$163</f>
        <v>0</v>
      </c>
      <c r="Q163" s="153">
        <v>0</v>
      </c>
      <c r="R163" s="153">
        <f>$Q$163*$H$163</f>
        <v>0</v>
      </c>
      <c r="S163" s="153">
        <v>0</v>
      </c>
      <c r="T163" s="154">
        <f>$S$163*$H$163</f>
        <v>0</v>
      </c>
      <c r="AR163" s="88" t="s">
        <v>139</v>
      </c>
      <c r="AT163" s="88" t="s">
        <v>135</v>
      </c>
      <c r="AU163" s="88" t="s">
        <v>81</v>
      </c>
      <c r="AY163" s="88" t="s">
        <v>131</v>
      </c>
      <c r="BE163" s="155">
        <f>IF($N$163="základní",$J$163,0)</f>
        <v>0</v>
      </c>
      <c r="BF163" s="155">
        <f>IF($N$163="snížená",$J$163,0)</f>
        <v>0</v>
      </c>
      <c r="BG163" s="155">
        <f>IF($N$163="zákl. přenesená",$J$163,0)</f>
        <v>0</v>
      </c>
      <c r="BH163" s="155">
        <f>IF($N$163="sníž. přenesená",$J$163,0)</f>
        <v>0</v>
      </c>
      <c r="BI163" s="155">
        <f>IF($N$163="nulová",$J$163,0)</f>
        <v>0</v>
      </c>
      <c r="BJ163" s="88" t="s">
        <v>139</v>
      </c>
      <c r="BK163" s="155">
        <f>ROUND($I$163*$H$163,2)</f>
        <v>0</v>
      </c>
      <c r="BL163" s="88" t="s">
        <v>139</v>
      </c>
      <c r="BM163" s="88" t="s">
        <v>170</v>
      </c>
    </row>
    <row r="164" spans="2:65" s="6" customFormat="1" ht="15.75" customHeight="1" x14ac:dyDescent="0.3">
      <c r="B164" s="23"/>
      <c r="C164" s="147" t="s">
        <v>295</v>
      </c>
      <c r="D164" s="147" t="s">
        <v>135</v>
      </c>
      <c r="E164" s="145" t="s">
        <v>332</v>
      </c>
      <c r="F164" s="146" t="s">
        <v>333</v>
      </c>
      <c r="G164" s="147" t="s">
        <v>146</v>
      </c>
      <c r="H164" s="148">
        <v>28</v>
      </c>
      <c r="I164" s="149"/>
      <c r="J164" s="150">
        <f>ROUND($I$164*$H$164,2)</f>
        <v>0</v>
      </c>
      <c r="K164" s="146"/>
      <c r="L164" s="43"/>
      <c r="M164" s="151"/>
      <c r="N164" s="152" t="s">
        <v>46</v>
      </c>
      <c r="O164" s="24"/>
      <c r="P164" s="153">
        <f>$O$164*$H$164</f>
        <v>0</v>
      </c>
      <c r="Q164" s="153">
        <v>0</v>
      </c>
      <c r="R164" s="153">
        <f>$Q$164*$H$164</f>
        <v>0</v>
      </c>
      <c r="S164" s="153">
        <v>0</v>
      </c>
      <c r="T164" s="154">
        <f>$S$164*$H$164</f>
        <v>0</v>
      </c>
      <c r="AR164" s="88" t="s">
        <v>139</v>
      </c>
      <c r="AT164" s="88" t="s">
        <v>135</v>
      </c>
      <c r="AU164" s="88" t="s">
        <v>81</v>
      </c>
      <c r="AY164" s="88" t="s">
        <v>131</v>
      </c>
      <c r="BE164" s="155">
        <f>IF($N$164="základní",$J$164,0)</f>
        <v>0</v>
      </c>
      <c r="BF164" s="155">
        <f>IF($N$164="snížená",$J$164,0)</f>
        <v>0</v>
      </c>
      <c r="BG164" s="155">
        <f>IF($N$164="zákl. přenesená",$J$164,0)</f>
        <v>0</v>
      </c>
      <c r="BH164" s="155">
        <f>IF($N$164="sníž. přenesená",$J$164,0)</f>
        <v>0</v>
      </c>
      <c r="BI164" s="155">
        <f>IF($N$164="nulová",$J$164,0)</f>
        <v>0</v>
      </c>
      <c r="BJ164" s="88" t="s">
        <v>139</v>
      </c>
      <c r="BK164" s="155">
        <f>ROUND($I$164*$H$164,2)</f>
        <v>0</v>
      </c>
      <c r="BL164" s="88" t="s">
        <v>139</v>
      </c>
      <c r="BM164" s="88" t="s">
        <v>174</v>
      </c>
    </row>
    <row r="165" spans="2:65" s="6" customFormat="1" ht="15.75" customHeight="1" x14ac:dyDescent="0.3">
      <c r="B165" s="23"/>
      <c r="C165" s="147" t="s">
        <v>297</v>
      </c>
      <c r="D165" s="147" t="s">
        <v>135</v>
      </c>
      <c r="E165" s="145" t="s">
        <v>334</v>
      </c>
      <c r="F165" s="146" t="s">
        <v>335</v>
      </c>
      <c r="G165" s="147" t="s">
        <v>146</v>
      </c>
      <c r="H165" s="148">
        <v>28</v>
      </c>
      <c r="I165" s="149"/>
      <c r="J165" s="150">
        <f>ROUND($I$165*$H$165,2)</f>
        <v>0</v>
      </c>
      <c r="K165" s="146"/>
      <c r="L165" s="43"/>
      <c r="M165" s="151"/>
      <c r="N165" s="152" t="s">
        <v>46</v>
      </c>
      <c r="O165" s="24"/>
      <c r="P165" s="153">
        <f>$O$165*$H$165</f>
        <v>0</v>
      </c>
      <c r="Q165" s="153">
        <v>0</v>
      </c>
      <c r="R165" s="153">
        <f>$Q$165*$H$165</f>
        <v>0</v>
      </c>
      <c r="S165" s="153">
        <v>0</v>
      </c>
      <c r="T165" s="154">
        <f>$S$165*$H$165</f>
        <v>0</v>
      </c>
      <c r="AR165" s="88" t="s">
        <v>139</v>
      </c>
      <c r="AT165" s="88" t="s">
        <v>135</v>
      </c>
      <c r="AU165" s="88" t="s">
        <v>81</v>
      </c>
      <c r="AY165" s="88" t="s">
        <v>131</v>
      </c>
      <c r="BE165" s="155">
        <f>IF($N$165="základní",$J$165,0)</f>
        <v>0</v>
      </c>
      <c r="BF165" s="155">
        <f>IF($N$165="snížená",$J$165,0)</f>
        <v>0</v>
      </c>
      <c r="BG165" s="155">
        <f>IF($N$165="zákl. přenesená",$J$165,0)</f>
        <v>0</v>
      </c>
      <c r="BH165" s="155">
        <f>IF($N$165="sníž. přenesená",$J$165,0)</f>
        <v>0</v>
      </c>
      <c r="BI165" s="155">
        <f>IF($N$165="nulová",$J$165,0)</f>
        <v>0</v>
      </c>
      <c r="BJ165" s="88" t="s">
        <v>139</v>
      </c>
      <c r="BK165" s="155">
        <f>ROUND($I$165*$H$165,2)</f>
        <v>0</v>
      </c>
      <c r="BL165" s="88" t="s">
        <v>139</v>
      </c>
      <c r="BM165" s="88" t="s">
        <v>177</v>
      </c>
    </row>
    <row r="166" spans="2:65" s="6" customFormat="1" ht="15.75" customHeight="1" x14ac:dyDescent="0.3">
      <c r="B166" s="23"/>
      <c r="C166" s="147" t="s">
        <v>301</v>
      </c>
      <c r="D166" s="147" t="s">
        <v>135</v>
      </c>
      <c r="E166" s="145" t="s">
        <v>336</v>
      </c>
      <c r="F166" s="146" t="s">
        <v>337</v>
      </c>
      <c r="G166" s="147" t="s">
        <v>146</v>
      </c>
      <c r="H166" s="148">
        <v>14</v>
      </c>
      <c r="I166" s="149"/>
      <c r="J166" s="150">
        <f>ROUND($I$166*$H$166,2)</f>
        <v>0</v>
      </c>
      <c r="K166" s="146"/>
      <c r="L166" s="43"/>
      <c r="M166" s="151"/>
      <c r="N166" s="152" t="s">
        <v>46</v>
      </c>
      <c r="O166" s="24"/>
      <c r="P166" s="153">
        <f>$O$166*$H$166</f>
        <v>0</v>
      </c>
      <c r="Q166" s="153">
        <v>0</v>
      </c>
      <c r="R166" s="153">
        <f>$Q$166*$H$166</f>
        <v>0</v>
      </c>
      <c r="S166" s="153">
        <v>0</v>
      </c>
      <c r="T166" s="154">
        <f>$S$166*$H$166</f>
        <v>0</v>
      </c>
      <c r="AR166" s="88" t="s">
        <v>139</v>
      </c>
      <c r="AT166" s="88" t="s">
        <v>135</v>
      </c>
      <c r="AU166" s="88" t="s">
        <v>81</v>
      </c>
      <c r="AY166" s="88" t="s">
        <v>131</v>
      </c>
      <c r="BE166" s="155">
        <f>IF($N$166="základní",$J$166,0)</f>
        <v>0</v>
      </c>
      <c r="BF166" s="155">
        <f>IF($N$166="snížená",$J$166,0)</f>
        <v>0</v>
      </c>
      <c r="BG166" s="155">
        <f>IF($N$166="zákl. přenesená",$J$166,0)</f>
        <v>0</v>
      </c>
      <c r="BH166" s="155">
        <f>IF($N$166="sníž. přenesená",$J$166,0)</f>
        <v>0</v>
      </c>
      <c r="BI166" s="155">
        <f>IF($N$166="nulová",$J$166,0)</f>
        <v>0</v>
      </c>
      <c r="BJ166" s="88" t="s">
        <v>139</v>
      </c>
      <c r="BK166" s="155">
        <f>ROUND($I$166*$H$166,2)</f>
        <v>0</v>
      </c>
      <c r="BL166" s="88" t="s">
        <v>139</v>
      </c>
      <c r="BM166" s="88" t="s">
        <v>181</v>
      </c>
    </row>
    <row r="167" spans="2:65" s="6" customFormat="1" ht="15.75" customHeight="1" x14ac:dyDescent="0.3">
      <c r="B167" s="23"/>
      <c r="C167" s="147" t="s">
        <v>302</v>
      </c>
      <c r="D167" s="147" t="s">
        <v>135</v>
      </c>
      <c r="E167" s="145" t="s">
        <v>338</v>
      </c>
      <c r="F167" s="146" t="s">
        <v>339</v>
      </c>
      <c r="G167" s="147" t="s">
        <v>146</v>
      </c>
      <c r="H167" s="148">
        <v>168</v>
      </c>
      <c r="I167" s="149"/>
      <c r="J167" s="150">
        <f>ROUND($I$167*$H$167,2)</f>
        <v>0</v>
      </c>
      <c r="K167" s="146"/>
      <c r="L167" s="43"/>
      <c r="M167" s="151"/>
      <c r="N167" s="152" t="s">
        <v>46</v>
      </c>
      <c r="O167" s="24"/>
      <c r="P167" s="153">
        <f>$O$167*$H$167</f>
        <v>0</v>
      </c>
      <c r="Q167" s="153">
        <v>0</v>
      </c>
      <c r="R167" s="153">
        <f>$Q$167*$H$167</f>
        <v>0</v>
      </c>
      <c r="S167" s="153">
        <v>0</v>
      </c>
      <c r="T167" s="154">
        <f>$S$167*$H$167</f>
        <v>0</v>
      </c>
      <c r="AR167" s="88" t="s">
        <v>139</v>
      </c>
      <c r="AT167" s="88" t="s">
        <v>135</v>
      </c>
      <c r="AU167" s="88" t="s">
        <v>81</v>
      </c>
      <c r="AY167" s="88" t="s">
        <v>131</v>
      </c>
      <c r="BE167" s="155">
        <f>IF($N$167="základní",$J$167,0)</f>
        <v>0</v>
      </c>
      <c r="BF167" s="155">
        <f>IF($N$167="snížená",$J$167,0)</f>
        <v>0</v>
      </c>
      <c r="BG167" s="155">
        <f>IF($N$167="zákl. přenesená",$J$167,0)</f>
        <v>0</v>
      </c>
      <c r="BH167" s="155">
        <f>IF($N$167="sníž. přenesená",$J$167,0)</f>
        <v>0</v>
      </c>
      <c r="BI167" s="155">
        <f>IF($N$167="nulová",$J$167,0)</f>
        <v>0</v>
      </c>
      <c r="BJ167" s="88" t="s">
        <v>139</v>
      </c>
      <c r="BK167" s="155">
        <f>ROUND($I$167*$H$167,2)</f>
        <v>0</v>
      </c>
      <c r="BL167" s="88" t="s">
        <v>139</v>
      </c>
      <c r="BM167" s="88" t="s">
        <v>185</v>
      </c>
    </row>
    <row r="168" spans="2:65" s="131" customFormat="1" ht="30.75" customHeight="1" x14ac:dyDescent="0.3">
      <c r="B168" s="132"/>
      <c r="C168" s="133"/>
      <c r="D168" s="133" t="s">
        <v>72</v>
      </c>
      <c r="E168" s="142" t="s">
        <v>340</v>
      </c>
      <c r="F168" s="142" t="s">
        <v>341</v>
      </c>
      <c r="G168" s="133"/>
      <c r="H168" s="133"/>
      <c r="J168" s="143">
        <f>$BK$168</f>
        <v>0</v>
      </c>
      <c r="K168" s="133"/>
      <c r="L168" s="136"/>
      <c r="M168" s="137"/>
      <c r="N168" s="133"/>
      <c r="O168" s="133"/>
      <c r="P168" s="138">
        <f>SUM($P$169:$P$176)</f>
        <v>0</v>
      </c>
      <c r="Q168" s="133"/>
      <c r="R168" s="138">
        <f>SUM($R$169:$R$176)</f>
        <v>0</v>
      </c>
      <c r="S168" s="133"/>
      <c r="T168" s="139">
        <f>SUM($T$169:$T$176)</f>
        <v>0</v>
      </c>
      <c r="AR168" s="140" t="s">
        <v>21</v>
      </c>
      <c r="AT168" s="140" t="s">
        <v>72</v>
      </c>
      <c r="AU168" s="140" t="s">
        <v>21</v>
      </c>
      <c r="AY168" s="140" t="s">
        <v>131</v>
      </c>
      <c r="BK168" s="141">
        <f>SUM($BK$169:$BK$176)</f>
        <v>0</v>
      </c>
    </row>
    <row r="169" spans="2:65" s="6" customFormat="1" ht="15.75" customHeight="1" x14ac:dyDescent="0.3">
      <c r="B169" s="23"/>
      <c r="C169" s="147" t="s">
        <v>305</v>
      </c>
      <c r="D169" s="147" t="s">
        <v>135</v>
      </c>
      <c r="E169" s="145" t="s">
        <v>342</v>
      </c>
      <c r="F169" s="146" t="s">
        <v>343</v>
      </c>
      <c r="G169" s="147" t="s">
        <v>138</v>
      </c>
      <c r="H169" s="148">
        <v>560</v>
      </c>
      <c r="I169" s="149"/>
      <c r="J169" s="150">
        <f>ROUND($I$169*$H$169,2)</f>
        <v>0</v>
      </c>
      <c r="K169" s="146"/>
      <c r="L169" s="43"/>
      <c r="M169" s="151"/>
      <c r="N169" s="152" t="s">
        <v>46</v>
      </c>
      <c r="O169" s="24"/>
      <c r="P169" s="153">
        <f>$O$169*$H$169</f>
        <v>0</v>
      </c>
      <c r="Q169" s="153">
        <v>0</v>
      </c>
      <c r="R169" s="153">
        <f>$Q$169*$H$169</f>
        <v>0</v>
      </c>
      <c r="S169" s="153">
        <v>0</v>
      </c>
      <c r="T169" s="154">
        <f>$S$169*$H$169</f>
        <v>0</v>
      </c>
      <c r="AR169" s="88" t="s">
        <v>139</v>
      </c>
      <c r="AT169" s="88" t="s">
        <v>135</v>
      </c>
      <c r="AU169" s="88" t="s">
        <v>81</v>
      </c>
      <c r="AY169" s="88" t="s">
        <v>131</v>
      </c>
      <c r="BE169" s="155">
        <f>IF($N$169="základní",$J$169,0)</f>
        <v>0</v>
      </c>
      <c r="BF169" s="155">
        <f>IF($N$169="snížená",$J$169,0)</f>
        <v>0</v>
      </c>
      <c r="BG169" s="155">
        <f>IF($N$169="zákl. přenesená",$J$169,0)</f>
        <v>0</v>
      </c>
      <c r="BH169" s="155">
        <f>IF($N$169="sníž. přenesená",$J$169,0)</f>
        <v>0</v>
      </c>
      <c r="BI169" s="155">
        <f>IF($N$169="nulová",$J$169,0)</f>
        <v>0</v>
      </c>
      <c r="BJ169" s="88" t="s">
        <v>139</v>
      </c>
      <c r="BK169" s="155">
        <f>ROUND($I$169*$H$169,2)</f>
        <v>0</v>
      </c>
      <c r="BL169" s="88" t="s">
        <v>139</v>
      </c>
      <c r="BM169" s="88" t="s">
        <v>189</v>
      </c>
    </row>
    <row r="170" spans="2:65" s="6" customFormat="1" ht="15.75" customHeight="1" x14ac:dyDescent="0.3">
      <c r="B170" s="23"/>
      <c r="C170" s="147" t="s">
        <v>306</v>
      </c>
      <c r="D170" s="147" t="s">
        <v>135</v>
      </c>
      <c r="E170" s="145" t="s">
        <v>344</v>
      </c>
      <c r="F170" s="146" t="s">
        <v>345</v>
      </c>
      <c r="G170" s="147" t="s">
        <v>138</v>
      </c>
      <c r="H170" s="148">
        <v>420</v>
      </c>
      <c r="I170" s="149"/>
      <c r="J170" s="150">
        <f>ROUND($I$170*$H$170,2)</f>
        <v>0</v>
      </c>
      <c r="K170" s="146"/>
      <c r="L170" s="43"/>
      <c r="M170" s="151"/>
      <c r="N170" s="152" t="s">
        <v>46</v>
      </c>
      <c r="O170" s="24"/>
      <c r="P170" s="153">
        <f>$O$170*$H$170</f>
        <v>0</v>
      </c>
      <c r="Q170" s="153">
        <v>0</v>
      </c>
      <c r="R170" s="153">
        <f>$Q$170*$H$170</f>
        <v>0</v>
      </c>
      <c r="S170" s="153">
        <v>0</v>
      </c>
      <c r="T170" s="154">
        <f>$S$170*$H$170</f>
        <v>0</v>
      </c>
      <c r="AR170" s="88" t="s">
        <v>139</v>
      </c>
      <c r="AT170" s="88" t="s">
        <v>135</v>
      </c>
      <c r="AU170" s="88" t="s">
        <v>81</v>
      </c>
      <c r="AY170" s="88" t="s">
        <v>131</v>
      </c>
      <c r="BE170" s="155">
        <f>IF($N$170="základní",$J$170,0)</f>
        <v>0</v>
      </c>
      <c r="BF170" s="155">
        <f>IF($N$170="snížená",$J$170,0)</f>
        <v>0</v>
      </c>
      <c r="BG170" s="155">
        <f>IF($N$170="zákl. přenesená",$J$170,0)</f>
        <v>0</v>
      </c>
      <c r="BH170" s="155">
        <f>IF($N$170="sníž. přenesená",$J$170,0)</f>
        <v>0</v>
      </c>
      <c r="BI170" s="155">
        <f>IF($N$170="nulová",$J$170,0)</f>
        <v>0</v>
      </c>
      <c r="BJ170" s="88" t="s">
        <v>139</v>
      </c>
      <c r="BK170" s="155">
        <f>ROUND($I$170*$H$170,2)</f>
        <v>0</v>
      </c>
      <c r="BL170" s="88" t="s">
        <v>139</v>
      </c>
      <c r="BM170" s="88" t="s">
        <v>193</v>
      </c>
    </row>
    <row r="171" spans="2:65" s="6" customFormat="1" ht="15.75" customHeight="1" x14ac:dyDescent="0.3">
      <c r="B171" s="23"/>
      <c r="C171" s="147" t="s">
        <v>307</v>
      </c>
      <c r="D171" s="147" t="s">
        <v>135</v>
      </c>
      <c r="E171" s="145" t="s">
        <v>346</v>
      </c>
      <c r="F171" s="146" t="s">
        <v>347</v>
      </c>
      <c r="G171" s="147" t="s">
        <v>138</v>
      </c>
      <c r="H171" s="148">
        <v>540</v>
      </c>
      <c r="I171" s="149"/>
      <c r="J171" s="150">
        <f>ROUND($I$171*$H$171,2)</f>
        <v>0</v>
      </c>
      <c r="K171" s="146"/>
      <c r="L171" s="43"/>
      <c r="M171" s="151"/>
      <c r="N171" s="152" t="s">
        <v>46</v>
      </c>
      <c r="O171" s="24"/>
      <c r="P171" s="153">
        <f>$O$171*$H$171</f>
        <v>0</v>
      </c>
      <c r="Q171" s="153">
        <v>0</v>
      </c>
      <c r="R171" s="153">
        <f>$Q$171*$H$171</f>
        <v>0</v>
      </c>
      <c r="S171" s="153">
        <v>0</v>
      </c>
      <c r="T171" s="154">
        <f>$S$171*$H$171</f>
        <v>0</v>
      </c>
      <c r="AR171" s="88" t="s">
        <v>139</v>
      </c>
      <c r="AT171" s="88" t="s">
        <v>135</v>
      </c>
      <c r="AU171" s="88" t="s">
        <v>81</v>
      </c>
      <c r="AY171" s="88" t="s">
        <v>131</v>
      </c>
      <c r="BE171" s="155">
        <f>IF($N$171="základní",$J$171,0)</f>
        <v>0</v>
      </c>
      <c r="BF171" s="155">
        <f>IF($N$171="snížená",$J$171,0)</f>
        <v>0</v>
      </c>
      <c r="BG171" s="155">
        <f>IF($N$171="zákl. přenesená",$J$171,0)</f>
        <v>0</v>
      </c>
      <c r="BH171" s="155">
        <f>IF($N$171="sníž. přenesená",$J$171,0)</f>
        <v>0</v>
      </c>
      <c r="BI171" s="155">
        <f>IF($N$171="nulová",$J$171,0)</f>
        <v>0</v>
      </c>
      <c r="BJ171" s="88" t="s">
        <v>139</v>
      </c>
      <c r="BK171" s="155">
        <f>ROUND($I$171*$H$171,2)</f>
        <v>0</v>
      </c>
      <c r="BL171" s="88" t="s">
        <v>139</v>
      </c>
      <c r="BM171" s="88" t="s">
        <v>196</v>
      </c>
    </row>
    <row r="172" spans="2:65" s="6" customFormat="1" ht="15.75" customHeight="1" x14ac:dyDescent="0.3">
      <c r="B172" s="23"/>
      <c r="C172" s="147" t="s">
        <v>308</v>
      </c>
      <c r="D172" s="147" t="s">
        <v>135</v>
      </c>
      <c r="E172" s="145" t="s">
        <v>348</v>
      </c>
      <c r="F172" s="146" t="s">
        <v>349</v>
      </c>
      <c r="G172" s="147" t="s">
        <v>138</v>
      </c>
      <c r="H172" s="148">
        <v>760</v>
      </c>
      <c r="I172" s="149"/>
      <c r="J172" s="150">
        <f>ROUND($I$172*$H$172,2)</f>
        <v>0</v>
      </c>
      <c r="K172" s="146"/>
      <c r="L172" s="43"/>
      <c r="M172" s="151"/>
      <c r="N172" s="152" t="s">
        <v>46</v>
      </c>
      <c r="O172" s="24"/>
      <c r="P172" s="153">
        <f>$O$172*$H$172</f>
        <v>0</v>
      </c>
      <c r="Q172" s="153">
        <v>0</v>
      </c>
      <c r="R172" s="153">
        <f>$Q$172*$H$172</f>
        <v>0</v>
      </c>
      <c r="S172" s="153">
        <v>0</v>
      </c>
      <c r="T172" s="154">
        <f>$S$172*$H$172</f>
        <v>0</v>
      </c>
      <c r="AR172" s="88" t="s">
        <v>139</v>
      </c>
      <c r="AT172" s="88" t="s">
        <v>135</v>
      </c>
      <c r="AU172" s="88" t="s">
        <v>81</v>
      </c>
      <c r="AY172" s="88" t="s">
        <v>131</v>
      </c>
      <c r="BE172" s="155">
        <f>IF($N$172="základní",$J$172,0)</f>
        <v>0</v>
      </c>
      <c r="BF172" s="155">
        <f>IF($N$172="snížená",$J$172,0)</f>
        <v>0</v>
      </c>
      <c r="BG172" s="155">
        <f>IF($N$172="zákl. přenesená",$J$172,0)</f>
        <v>0</v>
      </c>
      <c r="BH172" s="155">
        <f>IF($N$172="sníž. přenesená",$J$172,0)</f>
        <v>0</v>
      </c>
      <c r="BI172" s="155">
        <f>IF($N$172="nulová",$J$172,0)</f>
        <v>0</v>
      </c>
      <c r="BJ172" s="88" t="s">
        <v>139</v>
      </c>
      <c r="BK172" s="155">
        <f>ROUND($I$172*$H$172,2)</f>
        <v>0</v>
      </c>
      <c r="BL172" s="88" t="s">
        <v>139</v>
      </c>
      <c r="BM172" s="88" t="s">
        <v>201</v>
      </c>
    </row>
    <row r="173" spans="2:65" s="6" customFormat="1" ht="15.75" customHeight="1" x14ac:dyDescent="0.3">
      <c r="B173" s="23"/>
      <c r="C173" s="147" t="s">
        <v>313</v>
      </c>
      <c r="D173" s="147" t="s">
        <v>135</v>
      </c>
      <c r="E173" s="145" t="s">
        <v>350</v>
      </c>
      <c r="F173" s="146" t="s">
        <v>351</v>
      </c>
      <c r="G173" s="147" t="s">
        <v>138</v>
      </c>
      <c r="H173" s="148">
        <v>124</v>
      </c>
      <c r="I173" s="149"/>
      <c r="J173" s="150">
        <f>ROUND($I$173*$H$173,2)</f>
        <v>0</v>
      </c>
      <c r="K173" s="146"/>
      <c r="L173" s="43"/>
      <c r="M173" s="151"/>
      <c r="N173" s="152" t="s">
        <v>46</v>
      </c>
      <c r="O173" s="24"/>
      <c r="P173" s="153">
        <f>$O$173*$H$173</f>
        <v>0</v>
      </c>
      <c r="Q173" s="153">
        <v>0</v>
      </c>
      <c r="R173" s="153">
        <f>$Q$173*$H$173</f>
        <v>0</v>
      </c>
      <c r="S173" s="153">
        <v>0</v>
      </c>
      <c r="T173" s="154">
        <f>$S$173*$H$173</f>
        <v>0</v>
      </c>
      <c r="AR173" s="88" t="s">
        <v>139</v>
      </c>
      <c r="AT173" s="88" t="s">
        <v>135</v>
      </c>
      <c r="AU173" s="88" t="s">
        <v>81</v>
      </c>
      <c r="AY173" s="88" t="s">
        <v>131</v>
      </c>
      <c r="BE173" s="155">
        <f>IF($N$173="základní",$J$173,0)</f>
        <v>0</v>
      </c>
      <c r="BF173" s="155">
        <f>IF($N$173="snížená",$J$173,0)</f>
        <v>0</v>
      </c>
      <c r="BG173" s="155">
        <f>IF($N$173="zákl. přenesená",$J$173,0)</f>
        <v>0</v>
      </c>
      <c r="BH173" s="155">
        <f>IF($N$173="sníž. přenesená",$J$173,0)</f>
        <v>0</v>
      </c>
      <c r="BI173" s="155">
        <f>IF($N$173="nulová",$J$173,0)</f>
        <v>0</v>
      </c>
      <c r="BJ173" s="88" t="s">
        <v>139</v>
      </c>
      <c r="BK173" s="155">
        <f>ROUND($I$173*$H$173,2)</f>
        <v>0</v>
      </c>
      <c r="BL173" s="88" t="s">
        <v>139</v>
      </c>
      <c r="BM173" s="88" t="s">
        <v>205</v>
      </c>
    </row>
    <row r="174" spans="2:65" s="6" customFormat="1" ht="15.75" customHeight="1" x14ac:dyDescent="0.3">
      <c r="B174" s="23"/>
      <c r="C174" s="147" t="s">
        <v>316</v>
      </c>
      <c r="D174" s="147" t="s">
        <v>135</v>
      </c>
      <c r="E174" s="145" t="s">
        <v>352</v>
      </c>
      <c r="F174" s="146" t="s">
        <v>353</v>
      </c>
      <c r="G174" s="147" t="s">
        <v>138</v>
      </c>
      <c r="H174" s="148">
        <v>66</v>
      </c>
      <c r="I174" s="149"/>
      <c r="J174" s="150">
        <f>ROUND($I$174*$H$174,2)</f>
        <v>0</v>
      </c>
      <c r="K174" s="146"/>
      <c r="L174" s="43"/>
      <c r="M174" s="151"/>
      <c r="N174" s="152" t="s">
        <v>46</v>
      </c>
      <c r="O174" s="24"/>
      <c r="P174" s="153">
        <f>$O$174*$H$174</f>
        <v>0</v>
      </c>
      <c r="Q174" s="153">
        <v>0</v>
      </c>
      <c r="R174" s="153">
        <f>$Q$174*$H$174</f>
        <v>0</v>
      </c>
      <c r="S174" s="153">
        <v>0</v>
      </c>
      <c r="T174" s="154">
        <f>$S$174*$H$174</f>
        <v>0</v>
      </c>
      <c r="AR174" s="88" t="s">
        <v>139</v>
      </c>
      <c r="AT174" s="88" t="s">
        <v>135</v>
      </c>
      <c r="AU174" s="88" t="s">
        <v>81</v>
      </c>
      <c r="AY174" s="88" t="s">
        <v>131</v>
      </c>
      <c r="BE174" s="155">
        <f>IF($N$174="základní",$J$174,0)</f>
        <v>0</v>
      </c>
      <c r="BF174" s="155">
        <f>IF($N$174="snížená",$J$174,0)</f>
        <v>0</v>
      </c>
      <c r="BG174" s="155">
        <f>IF($N$174="zákl. přenesená",$J$174,0)</f>
        <v>0</v>
      </c>
      <c r="BH174" s="155">
        <f>IF($N$174="sníž. přenesená",$J$174,0)</f>
        <v>0</v>
      </c>
      <c r="BI174" s="155">
        <f>IF($N$174="nulová",$J$174,0)</f>
        <v>0</v>
      </c>
      <c r="BJ174" s="88" t="s">
        <v>139</v>
      </c>
      <c r="BK174" s="155">
        <f>ROUND($I$174*$H$174,2)</f>
        <v>0</v>
      </c>
      <c r="BL174" s="88" t="s">
        <v>139</v>
      </c>
      <c r="BM174" s="88" t="s">
        <v>209</v>
      </c>
    </row>
    <row r="175" spans="2:65" s="6" customFormat="1" ht="15.75" customHeight="1" x14ac:dyDescent="0.3">
      <c r="B175" s="23"/>
      <c r="C175" s="147" t="s">
        <v>73</v>
      </c>
      <c r="D175" s="147" t="s">
        <v>135</v>
      </c>
      <c r="E175" s="145" t="s">
        <v>354</v>
      </c>
      <c r="F175" s="146" t="s">
        <v>355</v>
      </c>
      <c r="G175" s="147" t="s">
        <v>138</v>
      </c>
      <c r="H175" s="148">
        <v>168</v>
      </c>
      <c r="I175" s="149"/>
      <c r="J175" s="150">
        <f>ROUND($I$175*$H$175,2)</f>
        <v>0</v>
      </c>
      <c r="K175" s="146"/>
      <c r="L175" s="43"/>
      <c r="M175" s="151"/>
      <c r="N175" s="152" t="s">
        <v>46</v>
      </c>
      <c r="O175" s="24"/>
      <c r="P175" s="153">
        <f>$O$175*$H$175</f>
        <v>0</v>
      </c>
      <c r="Q175" s="153">
        <v>0</v>
      </c>
      <c r="R175" s="153">
        <f>$Q$175*$H$175</f>
        <v>0</v>
      </c>
      <c r="S175" s="153">
        <v>0</v>
      </c>
      <c r="T175" s="154">
        <f>$S$175*$H$175</f>
        <v>0</v>
      </c>
      <c r="AR175" s="88" t="s">
        <v>139</v>
      </c>
      <c r="AT175" s="88" t="s">
        <v>135</v>
      </c>
      <c r="AU175" s="88" t="s">
        <v>81</v>
      </c>
      <c r="AY175" s="88" t="s">
        <v>131</v>
      </c>
      <c r="BE175" s="155">
        <f>IF($N$175="základní",$J$175,0)</f>
        <v>0</v>
      </c>
      <c r="BF175" s="155">
        <f>IF($N$175="snížená",$J$175,0)</f>
        <v>0</v>
      </c>
      <c r="BG175" s="155">
        <f>IF($N$175="zákl. přenesená",$J$175,0)</f>
        <v>0</v>
      </c>
      <c r="BH175" s="155">
        <f>IF($N$175="sníž. přenesená",$J$175,0)</f>
        <v>0</v>
      </c>
      <c r="BI175" s="155">
        <f>IF($N$175="nulová",$J$175,0)</f>
        <v>0</v>
      </c>
      <c r="BJ175" s="88" t="s">
        <v>139</v>
      </c>
      <c r="BK175" s="155">
        <f>ROUND($I$175*$H$175,2)</f>
        <v>0</v>
      </c>
      <c r="BL175" s="88" t="s">
        <v>139</v>
      </c>
      <c r="BM175" s="88" t="s">
        <v>213</v>
      </c>
    </row>
    <row r="176" spans="2:65" s="6" customFormat="1" ht="15.75" customHeight="1" x14ac:dyDescent="0.3">
      <c r="B176" s="23"/>
      <c r="C176" s="147" t="s">
        <v>73</v>
      </c>
      <c r="D176" s="147" t="s">
        <v>135</v>
      </c>
      <c r="E176" s="145" t="s">
        <v>356</v>
      </c>
      <c r="F176" s="146" t="s">
        <v>357</v>
      </c>
      <c r="G176" s="147" t="s">
        <v>138</v>
      </c>
      <c r="H176" s="148">
        <v>700</v>
      </c>
      <c r="I176" s="149"/>
      <c r="J176" s="150">
        <f>ROUND($I$176*$H$176,2)</f>
        <v>0</v>
      </c>
      <c r="K176" s="146"/>
      <c r="L176" s="43"/>
      <c r="M176" s="151"/>
      <c r="N176" s="156" t="s">
        <v>46</v>
      </c>
      <c r="O176" s="157"/>
      <c r="P176" s="158">
        <f>$O$176*$H$176</f>
        <v>0</v>
      </c>
      <c r="Q176" s="158">
        <v>0</v>
      </c>
      <c r="R176" s="158">
        <f>$Q$176*$H$176</f>
        <v>0</v>
      </c>
      <c r="S176" s="158">
        <v>0</v>
      </c>
      <c r="T176" s="159">
        <f>$S$176*$H$176</f>
        <v>0</v>
      </c>
      <c r="AR176" s="88" t="s">
        <v>139</v>
      </c>
      <c r="AT176" s="88" t="s">
        <v>135</v>
      </c>
      <c r="AU176" s="88" t="s">
        <v>81</v>
      </c>
      <c r="AY176" s="88" t="s">
        <v>131</v>
      </c>
      <c r="BE176" s="155">
        <f>IF($N$176="základní",$J$176,0)</f>
        <v>0</v>
      </c>
      <c r="BF176" s="155">
        <f>IF($N$176="snížená",$J$176,0)</f>
        <v>0</v>
      </c>
      <c r="BG176" s="155">
        <f>IF($N$176="zákl. přenesená",$J$176,0)</f>
        <v>0</v>
      </c>
      <c r="BH176" s="155">
        <f>IF($N$176="sníž. přenesená",$J$176,0)</f>
        <v>0</v>
      </c>
      <c r="BI176" s="155">
        <f>IF($N$176="nulová",$J$176,0)</f>
        <v>0</v>
      </c>
      <c r="BJ176" s="88" t="s">
        <v>139</v>
      </c>
      <c r="BK176" s="155">
        <f>ROUND($I$176*$H$176,2)</f>
        <v>0</v>
      </c>
      <c r="BL176" s="88" t="s">
        <v>139</v>
      </c>
      <c r="BM176" s="88" t="s">
        <v>217</v>
      </c>
    </row>
    <row r="177" spans="2:12" s="6" customFormat="1" ht="7.5" customHeight="1" x14ac:dyDescent="0.3">
      <c r="B177" s="38"/>
      <c r="C177" s="39"/>
      <c r="D177" s="39"/>
      <c r="E177" s="39"/>
      <c r="F177" s="39"/>
      <c r="G177" s="39"/>
      <c r="H177" s="39"/>
      <c r="I177" s="100"/>
      <c r="J177" s="39"/>
      <c r="K177" s="39"/>
      <c r="L177" s="43"/>
    </row>
    <row r="178" spans="2:12" s="2" customFormat="1" ht="14.25" customHeight="1" x14ac:dyDescent="0.3"/>
  </sheetData>
  <sheetProtection password="CC35" sheet="1" objects="1" scenarios="1" formatColumns="0" formatRows="0" sort="0" autoFilter="0"/>
  <autoFilter ref="C86:K86"/>
  <mergeCells count="9">
    <mergeCell ref="E79:H79"/>
    <mergeCell ref="G1:H1"/>
    <mergeCell ref="L2:V2"/>
    <mergeCell ref="E7:H7"/>
    <mergeCell ref="E9:H9"/>
    <mergeCell ref="E24:H24"/>
    <mergeCell ref="E45:H45"/>
    <mergeCell ref="E47:H47"/>
    <mergeCell ref="E77:H77"/>
  </mergeCells>
  <hyperlinks>
    <hyperlink ref="F1:G1" location="C2" tooltip="Krycí list soupisu" display="1) Krycí list soupisu"/>
    <hyperlink ref="G1:H1" location="C54" tooltip="Rekapitulace" display="2) Rekapitulace"/>
    <hyperlink ref="J1" location="C86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8"/>
  <sheetViews>
    <sheetView showGridLines="0" workbookViewId="0">
      <pane ySplit="1" topLeftCell="A86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8"/>
      <c r="C1" s="188"/>
      <c r="D1" s="187" t="s">
        <v>1</v>
      </c>
      <c r="E1" s="188"/>
      <c r="F1" s="189" t="s">
        <v>782</v>
      </c>
      <c r="G1" s="312" t="s">
        <v>783</v>
      </c>
      <c r="H1" s="312"/>
      <c r="I1" s="188"/>
      <c r="J1" s="189" t="s">
        <v>784</v>
      </c>
      <c r="K1" s="187" t="s">
        <v>92</v>
      </c>
      <c r="L1" s="189" t="s">
        <v>785</v>
      </c>
      <c r="M1" s="189"/>
      <c r="N1" s="189"/>
      <c r="O1" s="189"/>
      <c r="P1" s="189"/>
      <c r="Q1" s="189"/>
      <c r="R1" s="189"/>
      <c r="S1" s="189"/>
      <c r="T1" s="189"/>
      <c r="U1" s="185"/>
      <c r="V1" s="18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5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2" t="s">
        <v>85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6"/>
      <c r="J3" s="8"/>
      <c r="K3" s="9"/>
      <c r="AT3" s="2" t="s">
        <v>81</v>
      </c>
    </row>
    <row r="4" spans="1:256" s="2" customFormat="1" ht="37.5" customHeight="1" x14ac:dyDescent="0.3">
      <c r="B4" s="10"/>
      <c r="C4" s="11"/>
      <c r="D4" s="12" t="s">
        <v>93</v>
      </c>
      <c r="E4" s="11"/>
      <c r="F4" s="11"/>
      <c r="G4" s="11"/>
      <c r="H4" s="11"/>
      <c r="J4" s="11"/>
      <c r="K4" s="13"/>
      <c r="M4" s="14" t="s">
        <v>10</v>
      </c>
      <c r="AT4" s="2" t="s">
        <v>37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3" t="str">
        <f>'Rekapitulace stavby'!$K$6</f>
        <v>Chodská - oprava stoupaček</v>
      </c>
      <c r="F7" s="305"/>
      <c r="G7" s="305"/>
      <c r="H7" s="305"/>
      <c r="J7" s="11"/>
      <c r="K7" s="13"/>
    </row>
    <row r="8" spans="1:256" s="6" customFormat="1" ht="15.75" customHeight="1" x14ac:dyDescent="0.3">
      <c r="B8" s="23"/>
      <c r="C8" s="24"/>
      <c r="D8" s="19" t="s">
        <v>94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0" t="s">
        <v>358</v>
      </c>
      <c r="F9" s="293"/>
      <c r="G9" s="293"/>
      <c r="H9" s="293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7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36</v>
      </c>
      <c r="G12" s="24"/>
      <c r="H12" s="24"/>
      <c r="I12" s="87" t="s">
        <v>24</v>
      </c>
      <c r="J12" s="52" t="str">
        <f>'Rekapitulace stavby'!$AN$8</f>
        <v>30.09.2016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7" t="s">
        <v>29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97</v>
      </c>
      <c r="F15" s="24"/>
      <c r="G15" s="24"/>
      <c r="H15" s="24"/>
      <c r="I15" s="87" t="s">
        <v>32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33</v>
      </c>
      <c r="E17" s="24"/>
      <c r="F17" s="24"/>
      <c r="G17" s="24"/>
      <c r="H17" s="24"/>
      <c r="I17" s="87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7" t="s">
        <v>32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35</v>
      </c>
      <c r="E20" s="24"/>
      <c r="F20" s="24"/>
      <c r="G20" s="24"/>
      <c r="H20" s="24"/>
      <c r="I20" s="87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7" t="s">
        <v>32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38</v>
      </c>
      <c r="E23" s="24"/>
      <c r="F23" s="24"/>
      <c r="G23" s="24"/>
      <c r="H23" s="24"/>
      <c r="J23" s="24"/>
      <c r="K23" s="27"/>
    </row>
    <row r="24" spans="2:11" s="88" customFormat="1" ht="15.75" customHeight="1" x14ac:dyDescent="0.3">
      <c r="B24" s="89"/>
      <c r="C24" s="90"/>
      <c r="D24" s="90"/>
      <c r="E24" s="308"/>
      <c r="F24" s="314"/>
      <c r="G24" s="314"/>
      <c r="H24" s="314"/>
      <c r="J24" s="90"/>
      <c r="K24" s="91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3"/>
      <c r="E26" s="63"/>
      <c r="F26" s="63"/>
      <c r="G26" s="63"/>
      <c r="H26" s="63"/>
      <c r="I26" s="53"/>
      <c r="J26" s="63"/>
      <c r="K26" s="92"/>
    </row>
    <row r="27" spans="2:11" s="6" customFormat="1" ht="26.25" customHeight="1" x14ac:dyDescent="0.3">
      <c r="B27" s="23"/>
      <c r="C27" s="24"/>
      <c r="D27" s="93" t="s">
        <v>39</v>
      </c>
      <c r="E27" s="24"/>
      <c r="F27" s="24"/>
      <c r="G27" s="24"/>
      <c r="H27" s="24"/>
      <c r="J27" s="66">
        <f>ROUND($J$80,2)</f>
        <v>0</v>
      </c>
      <c r="K27" s="27"/>
    </row>
    <row r="28" spans="2:11" s="6" customFormat="1" ht="7.5" customHeight="1" x14ac:dyDescent="0.3">
      <c r="B28" s="23"/>
      <c r="C28" s="24"/>
      <c r="D28" s="63"/>
      <c r="E28" s="63"/>
      <c r="F28" s="63"/>
      <c r="G28" s="63"/>
      <c r="H28" s="63"/>
      <c r="I28" s="53"/>
      <c r="J28" s="63"/>
      <c r="K28" s="92"/>
    </row>
    <row r="29" spans="2:11" s="6" customFormat="1" ht="15" customHeight="1" x14ac:dyDescent="0.3">
      <c r="B29" s="23"/>
      <c r="C29" s="24"/>
      <c r="D29" s="24"/>
      <c r="E29" s="24"/>
      <c r="F29" s="28" t="s">
        <v>41</v>
      </c>
      <c r="G29" s="24"/>
      <c r="H29" s="24"/>
      <c r="I29" s="94" t="s">
        <v>40</v>
      </c>
      <c r="J29" s="28" t="s">
        <v>42</v>
      </c>
      <c r="K29" s="27"/>
    </row>
    <row r="30" spans="2:11" s="6" customFormat="1" ht="15" customHeight="1" x14ac:dyDescent="0.3">
      <c r="B30" s="23"/>
      <c r="C30" s="24"/>
      <c r="D30" s="30" t="s">
        <v>43</v>
      </c>
      <c r="E30" s="30" t="s">
        <v>44</v>
      </c>
      <c r="F30" s="95">
        <f>ROUND(SUM($BE$80:$BE$105),2)</f>
        <v>0</v>
      </c>
      <c r="G30" s="24"/>
      <c r="H30" s="24"/>
      <c r="I30" s="96">
        <v>0.21</v>
      </c>
      <c r="J30" s="95">
        <f>ROUND(ROUND((SUM($BE$80:$BE$105)),2)*$I$30,2)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45</v>
      </c>
      <c r="F31" s="95">
        <f>ROUND(SUM($BF$80:$BF$105),2)</f>
        <v>0</v>
      </c>
      <c r="G31" s="24"/>
      <c r="H31" s="24"/>
      <c r="I31" s="96">
        <v>0.15</v>
      </c>
      <c r="J31" s="95">
        <f>ROUND(ROUND((SUM($BF$80:$BF$105)),2)*$I$31,2)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46</v>
      </c>
      <c r="F32" s="95">
        <f>ROUND(SUM($BG$80:$BG$105),2)</f>
        <v>0</v>
      </c>
      <c r="G32" s="24"/>
      <c r="H32" s="24"/>
      <c r="I32" s="96">
        <v>0.21</v>
      </c>
      <c r="J32" s="95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47</v>
      </c>
      <c r="F33" s="95">
        <f>ROUND(SUM($BH$80:$BH$105),2)</f>
        <v>0</v>
      </c>
      <c r="G33" s="24"/>
      <c r="H33" s="24"/>
      <c r="I33" s="96">
        <v>0.15</v>
      </c>
      <c r="J33" s="95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48</v>
      </c>
      <c r="F34" s="95">
        <f>ROUND(SUM($BI$80:$BI$105),2)</f>
        <v>0</v>
      </c>
      <c r="G34" s="24"/>
      <c r="H34" s="24"/>
      <c r="I34" s="96">
        <v>0</v>
      </c>
      <c r="J34" s="95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49</v>
      </c>
      <c r="E36" s="34"/>
      <c r="F36" s="34"/>
      <c r="G36" s="97" t="s">
        <v>50</v>
      </c>
      <c r="H36" s="35" t="s">
        <v>51</v>
      </c>
      <c r="I36" s="98"/>
      <c r="J36" s="36">
        <f>SUM($J$27:$J$34)</f>
        <v>0</v>
      </c>
      <c r="K36" s="99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0"/>
      <c r="J37" s="39"/>
      <c r="K37" s="40"/>
    </row>
    <row r="41" spans="2:11" s="6" customFormat="1" ht="7.5" customHeight="1" x14ac:dyDescent="0.3">
      <c r="B41" s="101"/>
      <c r="C41" s="102"/>
      <c r="D41" s="102"/>
      <c r="E41" s="102"/>
      <c r="F41" s="102"/>
      <c r="G41" s="102"/>
      <c r="H41" s="102"/>
      <c r="I41" s="102"/>
      <c r="J41" s="102"/>
      <c r="K41" s="103"/>
    </row>
    <row r="42" spans="2:11" s="6" customFormat="1" ht="37.5" customHeight="1" x14ac:dyDescent="0.3">
      <c r="B42" s="23"/>
      <c r="C42" s="12" t="s">
        <v>98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3" t="str">
        <f>$E$7</f>
        <v>Chodská - oprava stoupaček</v>
      </c>
      <c r="F45" s="293"/>
      <c r="G45" s="293"/>
      <c r="H45" s="293"/>
      <c r="J45" s="24"/>
      <c r="K45" s="27"/>
    </row>
    <row r="46" spans="2:11" s="6" customFormat="1" ht="15" customHeight="1" x14ac:dyDescent="0.3">
      <c r="B46" s="23"/>
      <c r="C46" s="19" t="s">
        <v>94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0" t="str">
        <f>$E$9</f>
        <v>SO 02 - Chodská 17 - VZT</v>
      </c>
      <c r="F47" s="293"/>
      <c r="G47" s="293"/>
      <c r="H47" s="293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7" t="s">
        <v>24</v>
      </c>
      <c r="J49" s="52" t="str">
        <f>IF($J$12="","",$J$12)</f>
        <v>30.09.2016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>Armádní servisní, p.o.</v>
      </c>
      <c r="G51" s="24"/>
      <c r="H51" s="24"/>
      <c r="I51" s="87" t="s">
        <v>35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33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4" t="s">
        <v>99</v>
      </c>
      <c r="D54" s="32"/>
      <c r="E54" s="32"/>
      <c r="F54" s="32"/>
      <c r="G54" s="32"/>
      <c r="H54" s="32"/>
      <c r="I54" s="105"/>
      <c r="J54" s="106" t="s">
        <v>100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5" t="s">
        <v>101</v>
      </c>
      <c r="D56" s="24"/>
      <c r="E56" s="24"/>
      <c r="F56" s="24"/>
      <c r="G56" s="24"/>
      <c r="H56" s="24"/>
      <c r="J56" s="66">
        <f>$J$80</f>
        <v>0</v>
      </c>
      <c r="K56" s="27"/>
      <c r="AU56" s="6" t="s">
        <v>102</v>
      </c>
    </row>
    <row r="57" spans="2:47" s="72" customFormat="1" ht="25.5" customHeight="1" x14ac:dyDescent="0.3">
      <c r="B57" s="107"/>
      <c r="C57" s="108"/>
      <c r="D57" s="109" t="s">
        <v>359</v>
      </c>
      <c r="E57" s="109"/>
      <c r="F57" s="109"/>
      <c r="G57" s="109"/>
      <c r="H57" s="109"/>
      <c r="I57" s="110"/>
      <c r="J57" s="111">
        <f>$J$81</f>
        <v>0</v>
      </c>
      <c r="K57" s="112"/>
    </row>
    <row r="58" spans="2:47" s="113" customFormat="1" ht="21" customHeight="1" x14ac:dyDescent="0.3">
      <c r="B58" s="114"/>
      <c r="C58" s="115"/>
      <c r="D58" s="116" t="s">
        <v>360</v>
      </c>
      <c r="E58" s="116"/>
      <c r="F58" s="116"/>
      <c r="G58" s="116"/>
      <c r="H58" s="116"/>
      <c r="I58" s="117"/>
      <c r="J58" s="118">
        <f>$J$82</f>
        <v>0</v>
      </c>
      <c r="K58" s="119"/>
    </row>
    <row r="59" spans="2:47" s="113" customFormat="1" ht="21" customHeight="1" x14ac:dyDescent="0.3">
      <c r="B59" s="114"/>
      <c r="C59" s="115"/>
      <c r="D59" s="116" t="s">
        <v>361</v>
      </c>
      <c r="E59" s="116"/>
      <c r="F59" s="116"/>
      <c r="G59" s="116"/>
      <c r="H59" s="116"/>
      <c r="I59" s="117"/>
      <c r="J59" s="118">
        <f>$J$92</f>
        <v>0</v>
      </c>
      <c r="K59" s="119"/>
    </row>
    <row r="60" spans="2:47" s="113" customFormat="1" ht="21" customHeight="1" x14ac:dyDescent="0.3">
      <c r="B60" s="114"/>
      <c r="C60" s="115"/>
      <c r="D60" s="116" t="s">
        <v>362</v>
      </c>
      <c r="E60" s="116"/>
      <c r="F60" s="116"/>
      <c r="G60" s="116"/>
      <c r="H60" s="116"/>
      <c r="I60" s="117"/>
      <c r="J60" s="118">
        <f>$J$96</f>
        <v>0</v>
      </c>
      <c r="K60" s="119"/>
    </row>
    <row r="61" spans="2:47" s="6" customFormat="1" ht="22.5" customHeight="1" x14ac:dyDescent="0.3">
      <c r="B61" s="23"/>
      <c r="C61" s="24"/>
      <c r="D61" s="24"/>
      <c r="E61" s="24"/>
      <c r="F61" s="24"/>
      <c r="G61" s="24"/>
      <c r="H61" s="24"/>
      <c r="J61" s="24"/>
      <c r="K61" s="27"/>
    </row>
    <row r="62" spans="2:47" s="6" customFormat="1" ht="7.5" customHeight="1" x14ac:dyDescent="0.3">
      <c r="B62" s="38"/>
      <c r="C62" s="39"/>
      <c r="D62" s="39"/>
      <c r="E62" s="39"/>
      <c r="F62" s="39"/>
      <c r="G62" s="39"/>
      <c r="H62" s="39"/>
      <c r="I62" s="100"/>
      <c r="J62" s="39"/>
      <c r="K62" s="40"/>
    </row>
    <row r="66" spans="2:63" s="6" customFormat="1" ht="7.5" customHeight="1" x14ac:dyDescent="0.3">
      <c r="B66" s="41"/>
      <c r="C66" s="42"/>
      <c r="D66" s="42"/>
      <c r="E66" s="42"/>
      <c r="F66" s="42"/>
      <c r="G66" s="42"/>
      <c r="H66" s="42"/>
      <c r="I66" s="102"/>
      <c r="J66" s="42"/>
      <c r="K66" s="42"/>
      <c r="L66" s="43"/>
    </row>
    <row r="67" spans="2:63" s="6" customFormat="1" ht="37.5" customHeight="1" x14ac:dyDescent="0.3">
      <c r="B67" s="23"/>
      <c r="C67" s="12" t="s">
        <v>114</v>
      </c>
      <c r="D67" s="24"/>
      <c r="E67" s="24"/>
      <c r="F67" s="24"/>
      <c r="G67" s="24"/>
      <c r="H67" s="24"/>
      <c r="J67" s="24"/>
      <c r="K67" s="24"/>
      <c r="L67" s="43"/>
    </row>
    <row r="68" spans="2:63" s="6" customFormat="1" ht="7.5" customHeight="1" x14ac:dyDescent="0.3">
      <c r="B68" s="23"/>
      <c r="C68" s="24"/>
      <c r="D68" s="24"/>
      <c r="E68" s="24"/>
      <c r="F68" s="24"/>
      <c r="G68" s="24"/>
      <c r="H68" s="24"/>
      <c r="J68" s="24"/>
      <c r="K68" s="24"/>
      <c r="L68" s="43"/>
    </row>
    <row r="69" spans="2:63" s="6" customFormat="1" ht="15" customHeight="1" x14ac:dyDescent="0.3">
      <c r="B69" s="23"/>
      <c r="C69" s="19" t="s">
        <v>16</v>
      </c>
      <c r="D69" s="24"/>
      <c r="E69" s="24"/>
      <c r="F69" s="24"/>
      <c r="G69" s="24"/>
      <c r="H69" s="24"/>
      <c r="J69" s="24"/>
      <c r="K69" s="24"/>
      <c r="L69" s="43"/>
    </row>
    <row r="70" spans="2:63" s="6" customFormat="1" ht="16.5" customHeight="1" x14ac:dyDescent="0.3">
      <c r="B70" s="23"/>
      <c r="C70" s="24"/>
      <c r="D70" s="24"/>
      <c r="E70" s="313" t="str">
        <f>$E$7</f>
        <v>Chodská - oprava stoupaček</v>
      </c>
      <c r="F70" s="293"/>
      <c r="G70" s="293"/>
      <c r="H70" s="293"/>
      <c r="J70" s="24"/>
      <c r="K70" s="24"/>
      <c r="L70" s="43"/>
    </row>
    <row r="71" spans="2:63" s="6" customFormat="1" ht="15" customHeight="1" x14ac:dyDescent="0.3">
      <c r="B71" s="23"/>
      <c r="C71" s="19" t="s">
        <v>94</v>
      </c>
      <c r="D71" s="24"/>
      <c r="E71" s="24"/>
      <c r="F71" s="24"/>
      <c r="G71" s="24"/>
      <c r="H71" s="24"/>
      <c r="J71" s="24"/>
      <c r="K71" s="24"/>
      <c r="L71" s="43"/>
    </row>
    <row r="72" spans="2:63" s="6" customFormat="1" ht="19.5" customHeight="1" x14ac:dyDescent="0.3">
      <c r="B72" s="23"/>
      <c r="C72" s="24"/>
      <c r="D72" s="24"/>
      <c r="E72" s="290" t="str">
        <f>$E$9</f>
        <v>SO 02 - Chodská 17 - VZT</v>
      </c>
      <c r="F72" s="293"/>
      <c r="G72" s="293"/>
      <c r="H72" s="293"/>
      <c r="J72" s="24"/>
      <c r="K72" s="24"/>
      <c r="L72" s="43"/>
    </row>
    <row r="73" spans="2:63" s="6" customFormat="1" ht="7.5" customHeight="1" x14ac:dyDescent="0.3">
      <c r="B73" s="23"/>
      <c r="C73" s="24"/>
      <c r="D73" s="24"/>
      <c r="E73" s="24"/>
      <c r="F73" s="24"/>
      <c r="G73" s="24"/>
      <c r="H73" s="24"/>
      <c r="J73" s="24"/>
      <c r="K73" s="24"/>
      <c r="L73" s="43"/>
    </row>
    <row r="74" spans="2:63" s="6" customFormat="1" ht="18.75" customHeight="1" x14ac:dyDescent="0.3">
      <c r="B74" s="23"/>
      <c r="C74" s="19" t="s">
        <v>22</v>
      </c>
      <c r="D74" s="24"/>
      <c r="E74" s="24"/>
      <c r="F74" s="17" t="str">
        <f>$F$12</f>
        <v xml:space="preserve"> </v>
      </c>
      <c r="G74" s="24"/>
      <c r="H74" s="24"/>
      <c r="I74" s="87" t="s">
        <v>24</v>
      </c>
      <c r="J74" s="52" t="str">
        <f>IF($J$12="","",$J$12)</f>
        <v>30.09.2016</v>
      </c>
      <c r="K74" s="24"/>
      <c r="L74" s="43"/>
    </row>
    <row r="75" spans="2:63" s="6" customFormat="1" ht="7.5" customHeight="1" x14ac:dyDescent="0.3">
      <c r="B75" s="23"/>
      <c r="C75" s="24"/>
      <c r="D75" s="24"/>
      <c r="E75" s="24"/>
      <c r="F75" s="24"/>
      <c r="G75" s="24"/>
      <c r="H75" s="24"/>
      <c r="J75" s="24"/>
      <c r="K75" s="24"/>
      <c r="L75" s="43"/>
    </row>
    <row r="76" spans="2:63" s="6" customFormat="1" ht="15.75" customHeight="1" x14ac:dyDescent="0.3">
      <c r="B76" s="23"/>
      <c r="C76" s="19" t="s">
        <v>28</v>
      </c>
      <c r="D76" s="24"/>
      <c r="E76" s="24"/>
      <c r="F76" s="17" t="str">
        <f>$E$15</f>
        <v>Armádní servisní, p.o.</v>
      </c>
      <c r="G76" s="24"/>
      <c r="H76" s="24"/>
      <c r="I76" s="87" t="s">
        <v>35</v>
      </c>
      <c r="J76" s="17" t="str">
        <f>$E$21</f>
        <v xml:space="preserve"> </v>
      </c>
      <c r="K76" s="24"/>
      <c r="L76" s="43"/>
    </row>
    <row r="77" spans="2:63" s="6" customFormat="1" ht="15" customHeight="1" x14ac:dyDescent="0.3">
      <c r="B77" s="23"/>
      <c r="C77" s="19" t="s">
        <v>33</v>
      </c>
      <c r="D77" s="24"/>
      <c r="E77" s="24"/>
      <c r="F77" s="17" t="str">
        <f>IF($E$18="","",$E$18)</f>
        <v/>
      </c>
      <c r="G77" s="24"/>
      <c r="H77" s="24"/>
      <c r="J77" s="24"/>
      <c r="K77" s="24"/>
      <c r="L77" s="43"/>
    </row>
    <row r="78" spans="2:63" s="6" customFormat="1" ht="11.25" customHeight="1" x14ac:dyDescent="0.3">
      <c r="B78" s="23"/>
      <c r="C78" s="24"/>
      <c r="D78" s="24"/>
      <c r="E78" s="24"/>
      <c r="F78" s="24"/>
      <c r="G78" s="24"/>
      <c r="H78" s="24"/>
      <c r="J78" s="24"/>
      <c r="K78" s="24"/>
      <c r="L78" s="43"/>
    </row>
    <row r="79" spans="2:63" s="120" customFormat="1" ht="30" customHeight="1" x14ac:dyDescent="0.3">
      <c r="B79" s="121"/>
      <c r="C79" s="122" t="s">
        <v>115</v>
      </c>
      <c r="D79" s="123" t="s">
        <v>58</v>
      </c>
      <c r="E79" s="123" t="s">
        <v>54</v>
      </c>
      <c r="F79" s="123" t="s">
        <v>116</v>
      </c>
      <c r="G79" s="123" t="s">
        <v>117</v>
      </c>
      <c r="H79" s="123" t="s">
        <v>118</v>
      </c>
      <c r="I79" s="124" t="s">
        <v>119</v>
      </c>
      <c r="J79" s="123" t="s">
        <v>120</v>
      </c>
      <c r="K79" s="125" t="s">
        <v>121</v>
      </c>
      <c r="L79" s="126"/>
      <c r="M79" s="58" t="s">
        <v>122</v>
      </c>
      <c r="N79" s="59" t="s">
        <v>43</v>
      </c>
      <c r="O79" s="59" t="s">
        <v>123</v>
      </c>
      <c r="P79" s="59" t="s">
        <v>124</v>
      </c>
      <c r="Q79" s="59" t="s">
        <v>125</v>
      </c>
      <c r="R79" s="59" t="s">
        <v>126</v>
      </c>
      <c r="S79" s="59" t="s">
        <v>127</v>
      </c>
      <c r="T79" s="60" t="s">
        <v>128</v>
      </c>
    </row>
    <row r="80" spans="2:63" s="6" customFormat="1" ht="30" customHeight="1" x14ac:dyDescent="0.35">
      <c r="B80" s="23"/>
      <c r="C80" s="65" t="s">
        <v>101</v>
      </c>
      <c r="D80" s="24"/>
      <c r="E80" s="24"/>
      <c r="F80" s="24"/>
      <c r="G80" s="24"/>
      <c r="H80" s="24"/>
      <c r="J80" s="127">
        <f>$BK$80</f>
        <v>0</v>
      </c>
      <c r="K80" s="24"/>
      <c r="L80" s="43"/>
      <c r="M80" s="62"/>
      <c r="N80" s="63"/>
      <c r="O80" s="63"/>
      <c r="P80" s="128">
        <f>$P$81</f>
        <v>0</v>
      </c>
      <c r="Q80" s="63"/>
      <c r="R80" s="128">
        <f>$R$81</f>
        <v>0</v>
      </c>
      <c r="S80" s="63"/>
      <c r="T80" s="129">
        <f>$T$81</f>
        <v>0</v>
      </c>
      <c r="AT80" s="6" t="s">
        <v>72</v>
      </c>
      <c r="AU80" s="6" t="s">
        <v>102</v>
      </c>
      <c r="BK80" s="130">
        <f>$BK$81</f>
        <v>0</v>
      </c>
    </row>
    <row r="81" spans="2:65" s="131" customFormat="1" ht="37.5" customHeight="1" x14ac:dyDescent="0.35">
      <c r="B81" s="132"/>
      <c r="C81" s="133"/>
      <c r="D81" s="133" t="s">
        <v>72</v>
      </c>
      <c r="E81" s="134" t="s">
        <v>129</v>
      </c>
      <c r="F81" s="134" t="s">
        <v>363</v>
      </c>
      <c r="G81" s="133"/>
      <c r="H81" s="133"/>
      <c r="J81" s="135">
        <f>$BK$81</f>
        <v>0</v>
      </c>
      <c r="K81" s="133"/>
      <c r="L81" s="136"/>
      <c r="M81" s="137"/>
      <c r="N81" s="133"/>
      <c r="O81" s="133"/>
      <c r="P81" s="138">
        <f>$P$82+$P$92+$P$96</f>
        <v>0</v>
      </c>
      <c r="Q81" s="133"/>
      <c r="R81" s="138">
        <f>$R$82+$R$92+$R$96</f>
        <v>0</v>
      </c>
      <c r="S81" s="133"/>
      <c r="T81" s="139">
        <f>$T$82+$T$92+$T$96</f>
        <v>0</v>
      </c>
      <c r="AR81" s="140" t="s">
        <v>21</v>
      </c>
      <c r="AT81" s="140" t="s">
        <v>72</v>
      </c>
      <c r="AU81" s="140" t="s">
        <v>73</v>
      </c>
      <c r="AY81" s="140" t="s">
        <v>131</v>
      </c>
      <c r="BK81" s="141">
        <f>$BK$82+$BK$92+$BK$96</f>
        <v>0</v>
      </c>
    </row>
    <row r="82" spans="2:65" s="131" customFormat="1" ht="21" customHeight="1" x14ac:dyDescent="0.3">
      <c r="B82" s="132"/>
      <c r="C82" s="133"/>
      <c r="D82" s="133" t="s">
        <v>72</v>
      </c>
      <c r="E82" s="142" t="s">
        <v>236</v>
      </c>
      <c r="F82" s="142" t="s">
        <v>364</v>
      </c>
      <c r="G82" s="133"/>
      <c r="H82" s="133"/>
      <c r="J82" s="143">
        <f>$BK$82</f>
        <v>0</v>
      </c>
      <c r="K82" s="133"/>
      <c r="L82" s="136"/>
      <c r="M82" s="137"/>
      <c r="N82" s="133"/>
      <c r="O82" s="133"/>
      <c r="P82" s="138">
        <f>SUM($P$83:$P$91)</f>
        <v>0</v>
      </c>
      <c r="Q82" s="133"/>
      <c r="R82" s="138">
        <f>SUM($R$83:$R$91)</f>
        <v>0</v>
      </c>
      <c r="S82" s="133"/>
      <c r="T82" s="139">
        <f>SUM($T$83:$T$91)</f>
        <v>0</v>
      </c>
      <c r="AR82" s="140" t="s">
        <v>21</v>
      </c>
      <c r="AT82" s="140" t="s">
        <v>72</v>
      </c>
      <c r="AU82" s="140" t="s">
        <v>21</v>
      </c>
      <c r="AY82" s="140" t="s">
        <v>131</v>
      </c>
      <c r="BK82" s="141">
        <f>SUM($BK$83:$BK$91)</f>
        <v>0</v>
      </c>
    </row>
    <row r="83" spans="2:65" s="6" customFormat="1" ht="39" customHeight="1" x14ac:dyDescent="0.3">
      <c r="B83" s="23"/>
      <c r="C83" s="144" t="s">
        <v>21</v>
      </c>
      <c r="D83" s="144" t="s">
        <v>135</v>
      </c>
      <c r="E83" s="145" t="s">
        <v>365</v>
      </c>
      <c r="F83" s="146" t="s">
        <v>366</v>
      </c>
      <c r="G83" s="147" t="s">
        <v>146</v>
      </c>
      <c r="H83" s="148">
        <v>2</v>
      </c>
      <c r="I83" s="149"/>
      <c r="J83" s="150">
        <f>ROUND($I$83*$H$83,2)</f>
        <v>0</v>
      </c>
      <c r="K83" s="146"/>
      <c r="L83" s="43"/>
      <c r="M83" s="151"/>
      <c r="N83" s="152" t="s">
        <v>46</v>
      </c>
      <c r="O83" s="24"/>
      <c r="P83" s="153">
        <f>$O$83*$H$83</f>
        <v>0</v>
      </c>
      <c r="Q83" s="153">
        <v>0</v>
      </c>
      <c r="R83" s="153">
        <f>$Q$83*$H$83</f>
        <v>0</v>
      </c>
      <c r="S83" s="153">
        <v>0</v>
      </c>
      <c r="T83" s="154">
        <f>$S$83*$H$83</f>
        <v>0</v>
      </c>
      <c r="AR83" s="88" t="s">
        <v>139</v>
      </c>
      <c r="AT83" s="88" t="s">
        <v>135</v>
      </c>
      <c r="AU83" s="88" t="s">
        <v>81</v>
      </c>
      <c r="AY83" s="6" t="s">
        <v>131</v>
      </c>
      <c r="BE83" s="155">
        <f>IF($N$83="základní",$J$83,0)</f>
        <v>0</v>
      </c>
      <c r="BF83" s="155">
        <f>IF($N$83="snížená",$J$83,0)</f>
        <v>0</v>
      </c>
      <c r="BG83" s="155">
        <f>IF($N$83="zákl. přenesená",$J$83,0)</f>
        <v>0</v>
      </c>
      <c r="BH83" s="155">
        <f>IF($N$83="sníž. přenesená",$J$83,0)</f>
        <v>0</v>
      </c>
      <c r="BI83" s="155">
        <f>IF($N$83="nulová",$J$83,0)</f>
        <v>0</v>
      </c>
      <c r="BJ83" s="88" t="s">
        <v>139</v>
      </c>
      <c r="BK83" s="155">
        <f>ROUND($I$83*$H$83,2)</f>
        <v>0</v>
      </c>
      <c r="BL83" s="88" t="s">
        <v>139</v>
      </c>
      <c r="BM83" s="88" t="s">
        <v>21</v>
      </c>
    </row>
    <row r="84" spans="2:65" s="6" customFormat="1" ht="15.75" customHeight="1" x14ac:dyDescent="0.3">
      <c r="B84" s="23"/>
      <c r="C84" s="147" t="s">
        <v>81</v>
      </c>
      <c r="D84" s="147" t="s">
        <v>135</v>
      </c>
      <c r="E84" s="145" t="s">
        <v>367</v>
      </c>
      <c r="F84" s="146" t="s">
        <v>368</v>
      </c>
      <c r="G84" s="147" t="s">
        <v>146</v>
      </c>
      <c r="H84" s="148">
        <v>42</v>
      </c>
      <c r="I84" s="149"/>
      <c r="J84" s="150">
        <f>ROUND($I$84*$H$84,2)</f>
        <v>0</v>
      </c>
      <c r="K84" s="146"/>
      <c r="L84" s="43"/>
      <c r="M84" s="151"/>
      <c r="N84" s="152" t="s">
        <v>46</v>
      </c>
      <c r="O84" s="24"/>
      <c r="P84" s="153">
        <f>$O$84*$H$84</f>
        <v>0</v>
      </c>
      <c r="Q84" s="153">
        <v>0</v>
      </c>
      <c r="R84" s="153">
        <f>$Q$84*$H$84</f>
        <v>0</v>
      </c>
      <c r="S84" s="153">
        <v>0</v>
      </c>
      <c r="T84" s="154">
        <f>$S$84*$H$84</f>
        <v>0</v>
      </c>
      <c r="AR84" s="88" t="s">
        <v>139</v>
      </c>
      <c r="AT84" s="88" t="s">
        <v>135</v>
      </c>
      <c r="AU84" s="88" t="s">
        <v>81</v>
      </c>
      <c r="AY84" s="88" t="s">
        <v>131</v>
      </c>
      <c r="BE84" s="155">
        <f>IF($N$84="základní",$J$84,0)</f>
        <v>0</v>
      </c>
      <c r="BF84" s="155">
        <f>IF($N$84="snížená",$J$84,0)</f>
        <v>0</v>
      </c>
      <c r="BG84" s="155">
        <f>IF($N$84="zákl. přenesená",$J$84,0)</f>
        <v>0</v>
      </c>
      <c r="BH84" s="155">
        <f>IF($N$84="sníž. přenesená",$J$84,0)</f>
        <v>0</v>
      </c>
      <c r="BI84" s="155">
        <f>IF($N$84="nulová",$J$84,0)</f>
        <v>0</v>
      </c>
      <c r="BJ84" s="88" t="s">
        <v>139</v>
      </c>
      <c r="BK84" s="155">
        <f>ROUND($I$84*$H$84,2)</f>
        <v>0</v>
      </c>
      <c r="BL84" s="88" t="s">
        <v>139</v>
      </c>
      <c r="BM84" s="88" t="s">
        <v>81</v>
      </c>
    </row>
    <row r="85" spans="2:65" s="6" customFormat="1" ht="15.75" customHeight="1" x14ac:dyDescent="0.3">
      <c r="B85" s="23"/>
      <c r="C85" s="147" t="s">
        <v>147</v>
      </c>
      <c r="D85" s="147" t="s">
        <v>135</v>
      </c>
      <c r="E85" s="145" t="s">
        <v>369</v>
      </c>
      <c r="F85" s="146" t="s">
        <v>370</v>
      </c>
      <c r="G85" s="147" t="s">
        <v>371</v>
      </c>
      <c r="H85" s="148">
        <v>4</v>
      </c>
      <c r="I85" s="149"/>
      <c r="J85" s="150">
        <f>ROUND($I$85*$H$85,2)</f>
        <v>0</v>
      </c>
      <c r="K85" s="146"/>
      <c r="L85" s="43"/>
      <c r="M85" s="151"/>
      <c r="N85" s="152" t="s">
        <v>46</v>
      </c>
      <c r="O85" s="24"/>
      <c r="P85" s="153">
        <f>$O$85*$H$85</f>
        <v>0</v>
      </c>
      <c r="Q85" s="153">
        <v>0</v>
      </c>
      <c r="R85" s="153">
        <f>$Q$85*$H$85</f>
        <v>0</v>
      </c>
      <c r="S85" s="153">
        <v>0</v>
      </c>
      <c r="T85" s="154">
        <f>$S$85*$H$85</f>
        <v>0</v>
      </c>
      <c r="AR85" s="88" t="s">
        <v>139</v>
      </c>
      <c r="AT85" s="88" t="s">
        <v>135</v>
      </c>
      <c r="AU85" s="88" t="s">
        <v>81</v>
      </c>
      <c r="AY85" s="88" t="s">
        <v>131</v>
      </c>
      <c r="BE85" s="155">
        <f>IF($N$85="základní",$J$85,0)</f>
        <v>0</v>
      </c>
      <c r="BF85" s="155">
        <f>IF($N$85="snížená",$J$85,0)</f>
        <v>0</v>
      </c>
      <c r="BG85" s="155">
        <f>IF($N$85="zákl. přenesená",$J$85,0)</f>
        <v>0</v>
      </c>
      <c r="BH85" s="155">
        <f>IF($N$85="sníž. přenesená",$J$85,0)</f>
        <v>0</v>
      </c>
      <c r="BI85" s="155">
        <f>IF($N$85="nulová",$J$85,0)</f>
        <v>0</v>
      </c>
      <c r="BJ85" s="88" t="s">
        <v>139</v>
      </c>
      <c r="BK85" s="155">
        <f>ROUND($I$85*$H$85,2)</f>
        <v>0</v>
      </c>
      <c r="BL85" s="88" t="s">
        <v>139</v>
      </c>
      <c r="BM85" s="88" t="s">
        <v>147</v>
      </c>
    </row>
    <row r="86" spans="2:65" s="6" customFormat="1" ht="15.75" customHeight="1" x14ac:dyDescent="0.3">
      <c r="B86" s="23"/>
      <c r="C86" s="147" t="s">
        <v>139</v>
      </c>
      <c r="D86" s="147" t="s">
        <v>135</v>
      </c>
      <c r="E86" s="145" t="s">
        <v>372</v>
      </c>
      <c r="F86" s="146" t="s">
        <v>373</v>
      </c>
      <c r="G86" s="147" t="s">
        <v>371</v>
      </c>
      <c r="H86" s="148">
        <v>12</v>
      </c>
      <c r="I86" s="149"/>
      <c r="J86" s="150">
        <f>ROUND($I$86*$H$86,2)</f>
        <v>0</v>
      </c>
      <c r="K86" s="146"/>
      <c r="L86" s="43"/>
      <c r="M86" s="151"/>
      <c r="N86" s="152" t="s">
        <v>46</v>
      </c>
      <c r="O86" s="24"/>
      <c r="P86" s="153">
        <f>$O$86*$H$86</f>
        <v>0</v>
      </c>
      <c r="Q86" s="153">
        <v>0</v>
      </c>
      <c r="R86" s="153">
        <f>$Q$86*$H$86</f>
        <v>0</v>
      </c>
      <c r="S86" s="153">
        <v>0</v>
      </c>
      <c r="T86" s="154">
        <f>$S$86*$H$86</f>
        <v>0</v>
      </c>
      <c r="AR86" s="88" t="s">
        <v>139</v>
      </c>
      <c r="AT86" s="88" t="s">
        <v>135</v>
      </c>
      <c r="AU86" s="88" t="s">
        <v>81</v>
      </c>
      <c r="AY86" s="88" t="s">
        <v>131</v>
      </c>
      <c r="BE86" s="155">
        <f>IF($N$86="základní",$J$86,0)</f>
        <v>0</v>
      </c>
      <c r="BF86" s="155">
        <f>IF($N$86="snížená",$J$86,0)</f>
        <v>0</v>
      </c>
      <c r="BG86" s="155">
        <f>IF($N$86="zákl. přenesená",$J$86,0)</f>
        <v>0</v>
      </c>
      <c r="BH86" s="155">
        <f>IF($N$86="sníž. přenesená",$J$86,0)</f>
        <v>0</v>
      </c>
      <c r="BI86" s="155">
        <f>IF($N$86="nulová",$J$86,0)</f>
        <v>0</v>
      </c>
      <c r="BJ86" s="88" t="s">
        <v>139</v>
      </c>
      <c r="BK86" s="155">
        <f>ROUND($I$86*$H$86,2)</f>
        <v>0</v>
      </c>
      <c r="BL86" s="88" t="s">
        <v>139</v>
      </c>
      <c r="BM86" s="88" t="s">
        <v>139</v>
      </c>
    </row>
    <row r="87" spans="2:65" s="6" customFormat="1" ht="15.75" customHeight="1" x14ac:dyDescent="0.3">
      <c r="B87" s="23"/>
      <c r="C87" s="147" t="s">
        <v>157</v>
      </c>
      <c r="D87" s="147" t="s">
        <v>135</v>
      </c>
      <c r="E87" s="145" t="s">
        <v>374</v>
      </c>
      <c r="F87" s="146" t="s">
        <v>375</v>
      </c>
      <c r="G87" s="147" t="s">
        <v>371</v>
      </c>
      <c r="H87" s="148">
        <v>6</v>
      </c>
      <c r="I87" s="149"/>
      <c r="J87" s="150">
        <f>ROUND($I$87*$H$87,2)</f>
        <v>0</v>
      </c>
      <c r="K87" s="146"/>
      <c r="L87" s="43"/>
      <c r="M87" s="151"/>
      <c r="N87" s="152" t="s">
        <v>46</v>
      </c>
      <c r="O87" s="24"/>
      <c r="P87" s="153">
        <f>$O$87*$H$87</f>
        <v>0</v>
      </c>
      <c r="Q87" s="153">
        <v>0</v>
      </c>
      <c r="R87" s="153">
        <f>$Q$87*$H$87</f>
        <v>0</v>
      </c>
      <c r="S87" s="153">
        <v>0</v>
      </c>
      <c r="T87" s="154">
        <f>$S$87*$H$87</f>
        <v>0</v>
      </c>
      <c r="AR87" s="88" t="s">
        <v>139</v>
      </c>
      <c r="AT87" s="88" t="s">
        <v>135</v>
      </c>
      <c r="AU87" s="88" t="s">
        <v>81</v>
      </c>
      <c r="AY87" s="88" t="s">
        <v>131</v>
      </c>
      <c r="BE87" s="155">
        <f>IF($N$87="základní",$J$87,0)</f>
        <v>0</v>
      </c>
      <c r="BF87" s="155">
        <f>IF($N$87="snížená",$J$87,0)</f>
        <v>0</v>
      </c>
      <c r="BG87" s="155">
        <f>IF($N$87="zákl. přenesená",$J$87,0)</f>
        <v>0</v>
      </c>
      <c r="BH87" s="155">
        <f>IF($N$87="sníž. přenesená",$J$87,0)</f>
        <v>0</v>
      </c>
      <c r="BI87" s="155">
        <f>IF($N$87="nulová",$J$87,0)</f>
        <v>0</v>
      </c>
      <c r="BJ87" s="88" t="s">
        <v>139</v>
      </c>
      <c r="BK87" s="155">
        <f>ROUND($I$87*$H$87,2)</f>
        <v>0</v>
      </c>
      <c r="BL87" s="88" t="s">
        <v>139</v>
      </c>
      <c r="BM87" s="88" t="s">
        <v>157</v>
      </c>
    </row>
    <row r="88" spans="2:65" s="6" customFormat="1" ht="15.75" customHeight="1" x14ac:dyDescent="0.3">
      <c r="B88" s="23"/>
      <c r="C88" s="147" t="s">
        <v>161</v>
      </c>
      <c r="D88" s="147" t="s">
        <v>135</v>
      </c>
      <c r="E88" s="145" t="s">
        <v>376</v>
      </c>
      <c r="F88" s="146" t="s">
        <v>377</v>
      </c>
      <c r="G88" s="147" t="s">
        <v>371</v>
      </c>
      <c r="H88" s="148">
        <v>6</v>
      </c>
      <c r="I88" s="149"/>
      <c r="J88" s="150">
        <f>ROUND($I$88*$H$88,2)</f>
        <v>0</v>
      </c>
      <c r="K88" s="146"/>
      <c r="L88" s="43"/>
      <c r="M88" s="151"/>
      <c r="N88" s="152" t="s">
        <v>46</v>
      </c>
      <c r="O88" s="24"/>
      <c r="P88" s="153">
        <f>$O$88*$H$88</f>
        <v>0</v>
      </c>
      <c r="Q88" s="153">
        <v>0</v>
      </c>
      <c r="R88" s="153">
        <f>$Q$88*$H$88</f>
        <v>0</v>
      </c>
      <c r="S88" s="153">
        <v>0</v>
      </c>
      <c r="T88" s="154">
        <f>$S$88*$H$88</f>
        <v>0</v>
      </c>
      <c r="AR88" s="88" t="s">
        <v>139</v>
      </c>
      <c r="AT88" s="88" t="s">
        <v>135</v>
      </c>
      <c r="AU88" s="88" t="s">
        <v>81</v>
      </c>
      <c r="AY88" s="88" t="s">
        <v>131</v>
      </c>
      <c r="BE88" s="155">
        <f>IF($N$88="základní",$J$88,0)</f>
        <v>0</v>
      </c>
      <c r="BF88" s="155">
        <f>IF($N$88="snížená",$J$88,0)</f>
        <v>0</v>
      </c>
      <c r="BG88" s="155">
        <f>IF($N$88="zákl. přenesená",$J$88,0)</f>
        <v>0</v>
      </c>
      <c r="BH88" s="155">
        <f>IF($N$88="sníž. přenesená",$J$88,0)</f>
        <v>0</v>
      </c>
      <c r="BI88" s="155">
        <f>IF($N$88="nulová",$J$88,0)</f>
        <v>0</v>
      </c>
      <c r="BJ88" s="88" t="s">
        <v>139</v>
      </c>
      <c r="BK88" s="155">
        <f>ROUND($I$88*$H$88,2)</f>
        <v>0</v>
      </c>
      <c r="BL88" s="88" t="s">
        <v>139</v>
      </c>
      <c r="BM88" s="88" t="s">
        <v>161</v>
      </c>
    </row>
    <row r="89" spans="2:65" s="6" customFormat="1" ht="15.75" customHeight="1" x14ac:dyDescent="0.3">
      <c r="B89" s="23"/>
      <c r="C89" s="147" t="s">
        <v>165</v>
      </c>
      <c r="D89" s="147" t="s">
        <v>135</v>
      </c>
      <c r="E89" s="145" t="s">
        <v>378</v>
      </c>
      <c r="F89" s="146" t="s">
        <v>379</v>
      </c>
      <c r="G89" s="147" t="s">
        <v>371</v>
      </c>
      <c r="H89" s="148">
        <v>6</v>
      </c>
      <c r="I89" s="149"/>
      <c r="J89" s="150">
        <f>ROUND($I$89*$H$89,2)</f>
        <v>0</v>
      </c>
      <c r="K89" s="146"/>
      <c r="L89" s="43"/>
      <c r="M89" s="151"/>
      <c r="N89" s="152" t="s">
        <v>46</v>
      </c>
      <c r="O89" s="24"/>
      <c r="P89" s="153">
        <f>$O$89*$H$89</f>
        <v>0</v>
      </c>
      <c r="Q89" s="153">
        <v>0</v>
      </c>
      <c r="R89" s="153">
        <f>$Q$89*$H$89</f>
        <v>0</v>
      </c>
      <c r="S89" s="153">
        <v>0</v>
      </c>
      <c r="T89" s="154">
        <f>$S$89*$H$89</f>
        <v>0</v>
      </c>
      <c r="AR89" s="88" t="s">
        <v>139</v>
      </c>
      <c r="AT89" s="88" t="s">
        <v>135</v>
      </c>
      <c r="AU89" s="88" t="s">
        <v>81</v>
      </c>
      <c r="AY89" s="88" t="s">
        <v>131</v>
      </c>
      <c r="BE89" s="155">
        <f>IF($N$89="základní",$J$89,0)</f>
        <v>0</v>
      </c>
      <c r="BF89" s="155">
        <f>IF($N$89="snížená",$J$89,0)</f>
        <v>0</v>
      </c>
      <c r="BG89" s="155">
        <f>IF($N$89="zákl. přenesená",$J$89,0)</f>
        <v>0</v>
      </c>
      <c r="BH89" s="155">
        <f>IF($N$89="sníž. přenesená",$J$89,0)</f>
        <v>0</v>
      </c>
      <c r="BI89" s="155">
        <f>IF($N$89="nulová",$J$89,0)</f>
        <v>0</v>
      </c>
      <c r="BJ89" s="88" t="s">
        <v>139</v>
      </c>
      <c r="BK89" s="155">
        <f>ROUND($I$89*$H$89,2)</f>
        <v>0</v>
      </c>
      <c r="BL89" s="88" t="s">
        <v>139</v>
      </c>
      <c r="BM89" s="88" t="s">
        <v>165</v>
      </c>
    </row>
    <row r="90" spans="2:65" s="6" customFormat="1" ht="15.75" customHeight="1" x14ac:dyDescent="0.3">
      <c r="B90" s="23"/>
      <c r="C90" s="147" t="s">
        <v>169</v>
      </c>
      <c r="D90" s="147" t="s">
        <v>135</v>
      </c>
      <c r="E90" s="145" t="s">
        <v>380</v>
      </c>
      <c r="F90" s="146" t="s">
        <v>381</v>
      </c>
      <c r="G90" s="147" t="s">
        <v>371</v>
      </c>
      <c r="H90" s="148">
        <v>28</v>
      </c>
      <c r="I90" s="149"/>
      <c r="J90" s="150">
        <f>ROUND($I$90*$H$90,2)</f>
        <v>0</v>
      </c>
      <c r="K90" s="146"/>
      <c r="L90" s="43"/>
      <c r="M90" s="151"/>
      <c r="N90" s="152" t="s">
        <v>46</v>
      </c>
      <c r="O90" s="24"/>
      <c r="P90" s="153">
        <f>$O$90*$H$90</f>
        <v>0</v>
      </c>
      <c r="Q90" s="153">
        <v>0</v>
      </c>
      <c r="R90" s="153">
        <f>$Q$90*$H$90</f>
        <v>0</v>
      </c>
      <c r="S90" s="153">
        <v>0</v>
      </c>
      <c r="T90" s="154">
        <f>$S$90*$H$90</f>
        <v>0</v>
      </c>
      <c r="AR90" s="88" t="s">
        <v>139</v>
      </c>
      <c r="AT90" s="88" t="s">
        <v>135</v>
      </c>
      <c r="AU90" s="88" t="s">
        <v>81</v>
      </c>
      <c r="AY90" s="88" t="s">
        <v>131</v>
      </c>
      <c r="BE90" s="155">
        <f>IF($N$90="základní",$J$90,0)</f>
        <v>0</v>
      </c>
      <c r="BF90" s="155">
        <f>IF($N$90="snížená",$J$90,0)</f>
        <v>0</v>
      </c>
      <c r="BG90" s="155">
        <f>IF($N$90="zákl. přenesená",$J$90,0)</f>
        <v>0</v>
      </c>
      <c r="BH90" s="155">
        <f>IF($N$90="sníž. přenesená",$J$90,0)</f>
        <v>0</v>
      </c>
      <c r="BI90" s="155">
        <f>IF($N$90="nulová",$J$90,0)</f>
        <v>0</v>
      </c>
      <c r="BJ90" s="88" t="s">
        <v>139</v>
      </c>
      <c r="BK90" s="155">
        <f>ROUND($I$90*$H$90,2)</f>
        <v>0</v>
      </c>
      <c r="BL90" s="88" t="s">
        <v>139</v>
      </c>
      <c r="BM90" s="88" t="s">
        <v>169</v>
      </c>
    </row>
    <row r="91" spans="2:65" s="6" customFormat="1" ht="15.75" customHeight="1" x14ac:dyDescent="0.3">
      <c r="B91" s="23"/>
      <c r="C91" s="147" t="s">
        <v>173</v>
      </c>
      <c r="D91" s="147" t="s">
        <v>135</v>
      </c>
      <c r="E91" s="145" t="s">
        <v>382</v>
      </c>
      <c r="F91" s="146" t="s">
        <v>383</v>
      </c>
      <c r="G91" s="147" t="s">
        <v>371</v>
      </c>
      <c r="H91" s="148">
        <v>0</v>
      </c>
      <c r="I91" s="149"/>
      <c r="J91" s="150">
        <f>ROUND($I$91*$H$91,2)</f>
        <v>0</v>
      </c>
      <c r="K91" s="146"/>
      <c r="L91" s="43"/>
      <c r="M91" s="151"/>
      <c r="N91" s="152" t="s">
        <v>46</v>
      </c>
      <c r="O91" s="24"/>
      <c r="P91" s="153">
        <f>$O$91*$H$91</f>
        <v>0</v>
      </c>
      <c r="Q91" s="153">
        <v>0</v>
      </c>
      <c r="R91" s="153">
        <f>$Q$91*$H$91</f>
        <v>0</v>
      </c>
      <c r="S91" s="153">
        <v>0</v>
      </c>
      <c r="T91" s="154">
        <f>$S$91*$H$91</f>
        <v>0</v>
      </c>
      <c r="AR91" s="88" t="s">
        <v>139</v>
      </c>
      <c r="AT91" s="88" t="s">
        <v>135</v>
      </c>
      <c r="AU91" s="88" t="s">
        <v>81</v>
      </c>
      <c r="AY91" s="88" t="s">
        <v>131</v>
      </c>
      <c r="BE91" s="155">
        <f>IF($N$91="základní",$J$91,0)</f>
        <v>0</v>
      </c>
      <c r="BF91" s="155">
        <f>IF($N$91="snížená",$J$91,0)</f>
        <v>0</v>
      </c>
      <c r="BG91" s="155">
        <f>IF($N$91="zákl. přenesená",$J$91,0)</f>
        <v>0</v>
      </c>
      <c r="BH91" s="155">
        <f>IF($N$91="sníž. přenesená",$J$91,0)</f>
        <v>0</v>
      </c>
      <c r="BI91" s="155">
        <f>IF($N$91="nulová",$J$91,0)</f>
        <v>0</v>
      </c>
      <c r="BJ91" s="88" t="s">
        <v>139</v>
      </c>
      <c r="BK91" s="155">
        <f>ROUND($I$91*$H$91,2)</f>
        <v>0</v>
      </c>
      <c r="BL91" s="88" t="s">
        <v>139</v>
      </c>
      <c r="BM91" s="88" t="s">
        <v>173</v>
      </c>
    </row>
    <row r="92" spans="2:65" s="131" customFormat="1" ht="30.75" customHeight="1" x14ac:dyDescent="0.3">
      <c r="B92" s="132"/>
      <c r="C92" s="133"/>
      <c r="D92" s="133" t="s">
        <v>72</v>
      </c>
      <c r="E92" s="142" t="s">
        <v>265</v>
      </c>
      <c r="F92" s="142" t="s">
        <v>384</v>
      </c>
      <c r="G92" s="133"/>
      <c r="H92" s="133"/>
      <c r="J92" s="143">
        <f>$BK$92</f>
        <v>0</v>
      </c>
      <c r="K92" s="133"/>
      <c r="L92" s="136"/>
      <c r="M92" s="137"/>
      <c r="N92" s="133"/>
      <c r="O92" s="133"/>
      <c r="P92" s="138">
        <f>SUM($P$93:$P$95)</f>
        <v>0</v>
      </c>
      <c r="Q92" s="133"/>
      <c r="R92" s="138">
        <f>SUM($R$93:$R$95)</f>
        <v>0</v>
      </c>
      <c r="S92" s="133"/>
      <c r="T92" s="139">
        <f>SUM($T$93:$T$95)</f>
        <v>0</v>
      </c>
      <c r="AR92" s="140" t="s">
        <v>21</v>
      </c>
      <c r="AT92" s="140" t="s">
        <v>72</v>
      </c>
      <c r="AU92" s="140" t="s">
        <v>21</v>
      </c>
      <c r="AY92" s="140" t="s">
        <v>131</v>
      </c>
      <c r="BK92" s="141">
        <f>SUM($BK$93:$BK$95)</f>
        <v>0</v>
      </c>
    </row>
    <row r="93" spans="2:65" s="6" customFormat="1" ht="15.75" customHeight="1" x14ac:dyDescent="0.3">
      <c r="B93" s="23"/>
      <c r="C93" s="147" t="s">
        <v>26</v>
      </c>
      <c r="D93" s="147" t="s">
        <v>135</v>
      </c>
      <c r="E93" s="145" t="s">
        <v>385</v>
      </c>
      <c r="F93" s="146" t="s">
        <v>386</v>
      </c>
      <c r="G93" s="147" t="s">
        <v>146</v>
      </c>
      <c r="H93" s="148">
        <v>2</v>
      </c>
      <c r="I93" s="149"/>
      <c r="J93" s="150">
        <f>ROUND($I$93*$H$93,2)</f>
        <v>0</v>
      </c>
      <c r="K93" s="146"/>
      <c r="L93" s="43"/>
      <c r="M93" s="151"/>
      <c r="N93" s="152" t="s">
        <v>46</v>
      </c>
      <c r="O93" s="24"/>
      <c r="P93" s="153">
        <f>$O$93*$H$93</f>
        <v>0</v>
      </c>
      <c r="Q93" s="153">
        <v>0</v>
      </c>
      <c r="R93" s="153">
        <f>$Q$93*$H$93</f>
        <v>0</v>
      </c>
      <c r="S93" s="153">
        <v>0</v>
      </c>
      <c r="T93" s="154">
        <f>$S$93*$H$93</f>
        <v>0</v>
      </c>
      <c r="AR93" s="88" t="s">
        <v>139</v>
      </c>
      <c r="AT93" s="88" t="s">
        <v>135</v>
      </c>
      <c r="AU93" s="88" t="s">
        <v>81</v>
      </c>
      <c r="AY93" s="88" t="s">
        <v>131</v>
      </c>
      <c r="BE93" s="155">
        <f>IF($N$93="základní",$J$93,0)</f>
        <v>0</v>
      </c>
      <c r="BF93" s="155">
        <f>IF($N$93="snížená",$J$93,0)</f>
        <v>0</v>
      </c>
      <c r="BG93" s="155">
        <f>IF($N$93="zákl. přenesená",$J$93,0)</f>
        <v>0</v>
      </c>
      <c r="BH93" s="155">
        <f>IF($N$93="sníž. přenesená",$J$93,0)</f>
        <v>0</v>
      </c>
      <c r="BI93" s="155">
        <f>IF($N$93="nulová",$J$93,0)</f>
        <v>0</v>
      </c>
      <c r="BJ93" s="88" t="s">
        <v>139</v>
      </c>
      <c r="BK93" s="155">
        <f>ROUND($I$93*$H$93,2)</f>
        <v>0</v>
      </c>
      <c r="BL93" s="88" t="s">
        <v>139</v>
      </c>
      <c r="BM93" s="88" t="s">
        <v>26</v>
      </c>
    </row>
    <row r="94" spans="2:65" s="6" customFormat="1" ht="15.75" customHeight="1" x14ac:dyDescent="0.3">
      <c r="B94" s="23"/>
      <c r="C94" s="147" t="s">
        <v>180</v>
      </c>
      <c r="D94" s="147" t="s">
        <v>135</v>
      </c>
      <c r="E94" s="145" t="s">
        <v>387</v>
      </c>
      <c r="F94" s="146" t="s">
        <v>388</v>
      </c>
      <c r="G94" s="147" t="s">
        <v>146</v>
      </c>
      <c r="H94" s="148">
        <v>28</v>
      </c>
      <c r="I94" s="149"/>
      <c r="J94" s="150">
        <f>ROUND($I$94*$H$94,2)</f>
        <v>0</v>
      </c>
      <c r="K94" s="146"/>
      <c r="L94" s="43"/>
      <c r="M94" s="151"/>
      <c r="N94" s="152" t="s">
        <v>46</v>
      </c>
      <c r="O94" s="24"/>
      <c r="P94" s="153">
        <f>$O$94*$H$94</f>
        <v>0</v>
      </c>
      <c r="Q94" s="153">
        <v>0</v>
      </c>
      <c r="R94" s="153">
        <f>$Q$94*$H$94</f>
        <v>0</v>
      </c>
      <c r="S94" s="153">
        <v>0</v>
      </c>
      <c r="T94" s="154">
        <f>$S$94*$H$94</f>
        <v>0</v>
      </c>
      <c r="AR94" s="88" t="s">
        <v>139</v>
      </c>
      <c r="AT94" s="88" t="s">
        <v>135</v>
      </c>
      <c r="AU94" s="88" t="s">
        <v>81</v>
      </c>
      <c r="AY94" s="88" t="s">
        <v>131</v>
      </c>
      <c r="BE94" s="155">
        <f>IF($N$94="základní",$J$94,0)</f>
        <v>0</v>
      </c>
      <c r="BF94" s="155">
        <f>IF($N$94="snížená",$J$94,0)</f>
        <v>0</v>
      </c>
      <c r="BG94" s="155">
        <f>IF($N$94="zákl. přenesená",$J$94,0)</f>
        <v>0</v>
      </c>
      <c r="BH94" s="155">
        <f>IF($N$94="sníž. přenesená",$J$94,0)</f>
        <v>0</v>
      </c>
      <c r="BI94" s="155">
        <f>IF($N$94="nulová",$J$94,0)</f>
        <v>0</v>
      </c>
      <c r="BJ94" s="88" t="s">
        <v>139</v>
      </c>
      <c r="BK94" s="155">
        <f>ROUND($I$94*$H$94,2)</f>
        <v>0</v>
      </c>
      <c r="BL94" s="88" t="s">
        <v>139</v>
      </c>
      <c r="BM94" s="88" t="s">
        <v>180</v>
      </c>
    </row>
    <row r="95" spans="2:65" s="6" customFormat="1" ht="15.75" customHeight="1" x14ac:dyDescent="0.3">
      <c r="B95" s="23"/>
      <c r="C95" s="147" t="s">
        <v>184</v>
      </c>
      <c r="D95" s="147" t="s">
        <v>135</v>
      </c>
      <c r="E95" s="145" t="s">
        <v>389</v>
      </c>
      <c r="F95" s="146" t="s">
        <v>390</v>
      </c>
      <c r="G95" s="147" t="s">
        <v>371</v>
      </c>
      <c r="H95" s="148">
        <v>50</v>
      </c>
      <c r="I95" s="149"/>
      <c r="J95" s="150">
        <f>ROUND($I$95*$H$95,2)</f>
        <v>0</v>
      </c>
      <c r="K95" s="146"/>
      <c r="L95" s="43"/>
      <c r="M95" s="151"/>
      <c r="N95" s="152" t="s">
        <v>46</v>
      </c>
      <c r="O95" s="24"/>
      <c r="P95" s="153">
        <f>$O$95*$H$95</f>
        <v>0</v>
      </c>
      <c r="Q95" s="153">
        <v>0</v>
      </c>
      <c r="R95" s="153">
        <f>$Q$95*$H$95</f>
        <v>0</v>
      </c>
      <c r="S95" s="153">
        <v>0</v>
      </c>
      <c r="T95" s="154">
        <f>$S$95*$H$95</f>
        <v>0</v>
      </c>
      <c r="AR95" s="88" t="s">
        <v>139</v>
      </c>
      <c r="AT95" s="88" t="s">
        <v>135</v>
      </c>
      <c r="AU95" s="88" t="s">
        <v>81</v>
      </c>
      <c r="AY95" s="88" t="s">
        <v>131</v>
      </c>
      <c r="BE95" s="155">
        <f>IF($N$95="základní",$J$95,0)</f>
        <v>0</v>
      </c>
      <c r="BF95" s="155">
        <f>IF($N$95="snížená",$J$95,0)</f>
        <v>0</v>
      </c>
      <c r="BG95" s="155">
        <f>IF($N$95="zákl. přenesená",$J$95,0)</f>
        <v>0</v>
      </c>
      <c r="BH95" s="155">
        <f>IF($N$95="sníž. přenesená",$J$95,0)</f>
        <v>0</v>
      </c>
      <c r="BI95" s="155">
        <f>IF($N$95="nulová",$J$95,0)</f>
        <v>0</v>
      </c>
      <c r="BJ95" s="88" t="s">
        <v>139</v>
      </c>
      <c r="BK95" s="155">
        <f>ROUND($I$95*$H$95,2)</f>
        <v>0</v>
      </c>
      <c r="BL95" s="88" t="s">
        <v>139</v>
      </c>
      <c r="BM95" s="88" t="s">
        <v>184</v>
      </c>
    </row>
    <row r="96" spans="2:65" s="131" customFormat="1" ht="30.75" customHeight="1" x14ac:dyDescent="0.3">
      <c r="B96" s="132"/>
      <c r="C96" s="133"/>
      <c r="D96" s="133" t="s">
        <v>72</v>
      </c>
      <c r="E96" s="142" t="s">
        <v>328</v>
      </c>
      <c r="F96" s="142" t="s">
        <v>391</v>
      </c>
      <c r="G96" s="133"/>
      <c r="H96" s="133"/>
      <c r="J96" s="143">
        <f>$BK$96</f>
        <v>0</v>
      </c>
      <c r="K96" s="133"/>
      <c r="L96" s="136"/>
      <c r="M96" s="137"/>
      <c r="N96" s="133"/>
      <c r="O96" s="133"/>
      <c r="P96" s="138">
        <f>SUM($P$97:$P$105)</f>
        <v>0</v>
      </c>
      <c r="Q96" s="133"/>
      <c r="R96" s="138">
        <f>SUM($R$97:$R$105)</f>
        <v>0</v>
      </c>
      <c r="S96" s="133"/>
      <c r="T96" s="139">
        <f>SUM($T$97:$T$105)</f>
        <v>0</v>
      </c>
      <c r="AR96" s="140" t="s">
        <v>21</v>
      </c>
      <c r="AT96" s="140" t="s">
        <v>72</v>
      </c>
      <c r="AU96" s="140" t="s">
        <v>21</v>
      </c>
      <c r="AY96" s="140" t="s">
        <v>131</v>
      </c>
      <c r="BK96" s="141">
        <f>SUM($BK$97:$BK$105)</f>
        <v>0</v>
      </c>
    </row>
    <row r="97" spans="2:65" s="6" customFormat="1" ht="15.75" customHeight="1" x14ac:dyDescent="0.3">
      <c r="B97" s="23"/>
      <c r="C97" s="147" t="s">
        <v>282</v>
      </c>
      <c r="D97" s="147" t="s">
        <v>135</v>
      </c>
      <c r="E97" s="145" t="s">
        <v>392</v>
      </c>
      <c r="F97" s="146" t="s">
        <v>393</v>
      </c>
      <c r="G97" s="147" t="s">
        <v>156</v>
      </c>
      <c r="H97" s="148">
        <v>2</v>
      </c>
      <c r="I97" s="149"/>
      <c r="J97" s="150">
        <f>ROUND($I$97*$H$97,2)</f>
        <v>0</v>
      </c>
      <c r="K97" s="146"/>
      <c r="L97" s="43"/>
      <c r="M97" s="151"/>
      <c r="N97" s="152" t="s">
        <v>46</v>
      </c>
      <c r="O97" s="24"/>
      <c r="P97" s="153">
        <f>$O$97*$H$97</f>
        <v>0</v>
      </c>
      <c r="Q97" s="153">
        <v>0</v>
      </c>
      <c r="R97" s="153">
        <f>$Q$97*$H$97</f>
        <v>0</v>
      </c>
      <c r="S97" s="153">
        <v>0</v>
      </c>
      <c r="T97" s="154">
        <f>$S$97*$H$97</f>
        <v>0</v>
      </c>
      <c r="AR97" s="88" t="s">
        <v>139</v>
      </c>
      <c r="AT97" s="88" t="s">
        <v>135</v>
      </c>
      <c r="AU97" s="88" t="s">
        <v>81</v>
      </c>
      <c r="AY97" s="88" t="s">
        <v>131</v>
      </c>
      <c r="BE97" s="155">
        <f>IF($N$97="základní",$J$97,0)</f>
        <v>0</v>
      </c>
      <c r="BF97" s="155">
        <f>IF($N$97="snížená",$J$97,0)</f>
        <v>0</v>
      </c>
      <c r="BG97" s="155">
        <f>IF($N$97="zákl. přenesená",$J$97,0)</f>
        <v>0</v>
      </c>
      <c r="BH97" s="155">
        <f>IF($N$97="sníž. přenesená",$J$97,0)</f>
        <v>0</v>
      </c>
      <c r="BI97" s="155">
        <f>IF($N$97="nulová",$J$97,0)</f>
        <v>0</v>
      </c>
      <c r="BJ97" s="88" t="s">
        <v>139</v>
      </c>
      <c r="BK97" s="155">
        <f>ROUND($I$97*$H$97,2)</f>
        <v>0</v>
      </c>
      <c r="BL97" s="88" t="s">
        <v>139</v>
      </c>
      <c r="BM97" s="88" t="s">
        <v>188</v>
      </c>
    </row>
    <row r="98" spans="2:65" s="6" customFormat="1" ht="15.75" customHeight="1" x14ac:dyDescent="0.3">
      <c r="B98" s="23"/>
      <c r="C98" s="147" t="s">
        <v>285</v>
      </c>
      <c r="D98" s="147" t="s">
        <v>135</v>
      </c>
      <c r="E98" s="145" t="s">
        <v>394</v>
      </c>
      <c r="F98" s="146" t="s">
        <v>395</v>
      </c>
      <c r="G98" s="147" t="s">
        <v>156</v>
      </c>
      <c r="H98" s="148">
        <v>2</v>
      </c>
      <c r="I98" s="149"/>
      <c r="J98" s="150">
        <f>ROUND($I$98*$H$98,2)</f>
        <v>0</v>
      </c>
      <c r="K98" s="146"/>
      <c r="L98" s="43"/>
      <c r="M98" s="151"/>
      <c r="N98" s="152" t="s">
        <v>46</v>
      </c>
      <c r="O98" s="24"/>
      <c r="P98" s="153">
        <f>$O$98*$H$98</f>
        <v>0</v>
      </c>
      <c r="Q98" s="153">
        <v>0</v>
      </c>
      <c r="R98" s="153">
        <f>$Q$98*$H$98</f>
        <v>0</v>
      </c>
      <c r="S98" s="153">
        <v>0</v>
      </c>
      <c r="T98" s="154">
        <f>$S$98*$H$98</f>
        <v>0</v>
      </c>
      <c r="AR98" s="88" t="s">
        <v>139</v>
      </c>
      <c r="AT98" s="88" t="s">
        <v>135</v>
      </c>
      <c r="AU98" s="88" t="s">
        <v>81</v>
      </c>
      <c r="AY98" s="88" t="s">
        <v>131</v>
      </c>
      <c r="BE98" s="155">
        <f>IF($N$98="základní",$J$98,0)</f>
        <v>0</v>
      </c>
      <c r="BF98" s="155">
        <f>IF($N$98="snížená",$J$98,0)</f>
        <v>0</v>
      </c>
      <c r="BG98" s="155">
        <f>IF($N$98="zákl. přenesená",$J$98,0)</f>
        <v>0</v>
      </c>
      <c r="BH98" s="155">
        <f>IF($N$98="sníž. přenesená",$J$98,0)</f>
        <v>0</v>
      </c>
      <c r="BI98" s="155">
        <f>IF($N$98="nulová",$J$98,0)</f>
        <v>0</v>
      </c>
      <c r="BJ98" s="88" t="s">
        <v>139</v>
      </c>
      <c r="BK98" s="155">
        <f>ROUND($I$98*$H$98,2)</f>
        <v>0</v>
      </c>
      <c r="BL98" s="88" t="s">
        <v>139</v>
      </c>
      <c r="BM98" s="88" t="s">
        <v>192</v>
      </c>
    </row>
    <row r="99" spans="2:65" s="6" customFormat="1" ht="15.75" customHeight="1" x14ac:dyDescent="0.3">
      <c r="B99" s="23"/>
      <c r="C99" s="147" t="s">
        <v>288</v>
      </c>
      <c r="D99" s="147" t="s">
        <v>135</v>
      </c>
      <c r="E99" s="145" t="s">
        <v>396</v>
      </c>
      <c r="F99" s="146" t="s">
        <v>397</v>
      </c>
      <c r="G99" s="147" t="s">
        <v>156</v>
      </c>
      <c r="H99" s="148">
        <v>2</v>
      </c>
      <c r="I99" s="149"/>
      <c r="J99" s="150">
        <f>ROUND($I$99*$H$99,2)</f>
        <v>0</v>
      </c>
      <c r="K99" s="146"/>
      <c r="L99" s="43"/>
      <c r="M99" s="151"/>
      <c r="N99" s="152" t="s">
        <v>46</v>
      </c>
      <c r="O99" s="24"/>
      <c r="P99" s="153">
        <f>$O$99*$H$99</f>
        <v>0</v>
      </c>
      <c r="Q99" s="153">
        <v>0</v>
      </c>
      <c r="R99" s="153">
        <f>$Q$99*$H$99</f>
        <v>0</v>
      </c>
      <c r="S99" s="153">
        <v>0</v>
      </c>
      <c r="T99" s="154">
        <f>$S$99*$H$99</f>
        <v>0</v>
      </c>
      <c r="AR99" s="88" t="s">
        <v>139</v>
      </c>
      <c r="AT99" s="88" t="s">
        <v>135</v>
      </c>
      <c r="AU99" s="88" t="s">
        <v>81</v>
      </c>
      <c r="AY99" s="88" t="s">
        <v>131</v>
      </c>
      <c r="BE99" s="155">
        <f>IF($N$99="základní",$J$99,0)</f>
        <v>0</v>
      </c>
      <c r="BF99" s="155">
        <f>IF($N$99="snížená",$J$99,0)</f>
        <v>0</v>
      </c>
      <c r="BG99" s="155">
        <f>IF($N$99="zákl. přenesená",$J$99,0)</f>
        <v>0</v>
      </c>
      <c r="BH99" s="155">
        <f>IF($N$99="sníž. přenesená",$J$99,0)</f>
        <v>0</v>
      </c>
      <c r="BI99" s="155">
        <f>IF($N$99="nulová",$J$99,0)</f>
        <v>0</v>
      </c>
      <c r="BJ99" s="88" t="s">
        <v>139</v>
      </c>
      <c r="BK99" s="155">
        <f>ROUND($I$99*$H$99,2)</f>
        <v>0</v>
      </c>
      <c r="BL99" s="88" t="s">
        <v>139</v>
      </c>
      <c r="BM99" s="88" t="s">
        <v>8</v>
      </c>
    </row>
    <row r="100" spans="2:65" s="6" customFormat="1" ht="15.75" customHeight="1" x14ac:dyDescent="0.3">
      <c r="B100" s="23"/>
      <c r="C100" s="147" t="s">
        <v>289</v>
      </c>
      <c r="D100" s="147" t="s">
        <v>135</v>
      </c>
      <c r="E100" s="145" t="s">
        <v>398</v>
      </c>
      <c r="F100" s="146" t="s">
        <v>399</v>
      </c>
      <c r="G100" s="147" t="s">
        <v>156</v>
      </c>
      <c r="H100" s="148">
        <v>2</v>
      </c>
      <c r="I100" s="149"/>
      <c r="J100" s="150">
        <f>ROUND($I$100*$H$100,2)</f>
        <v>0</v>
      </c>
      <c r="K100" s="146"/>
      <c r="L100" s="43"/>
      <c r="M100" s="151"/>
      <c r="N100" s="152" t="s">
        <v>46</v>
      </c>
      <c r="O100" s="24"/>
      <c r="P100" s="153">
        <f>$O$100*$H$100</f>
        <v>0</v>
      </c>
      <c r="Q100" s="153">
        <v>0</v>
      </c>
      <c r="R100" s="153">
        <f>$Q$100*$H$100</f>
        <v>0</v>
      </c>
      <c r="S100" s="153">
        <v>0</v>
      </c>
      <c r="T100" s="154">
        <f>$S$100*$H$100</f>
        <v>0</v>
      </c>
      <c r="AR100" s="88" t="s">
        <v>139</v>
      </c>
      <c r="AT100" s="88" t="s">
        <v>135</v>
      </c>
      <c r="AU100" s="88" t="s">
        <v>81</v>
      </c>
      <c r="AY100" s="88" t="s">
        <v>131</v>
      </c>
      <c r="BE100" s="155">
        <f>IF($N$100="základní",$J$100,0)</f>
        <v>0</v>
      </c>
      <c r="BF100" s="155">
        <f>IF($N$100="snížená",$J$100,0)</f>
        <v>0</v>
      </c>
      <c r="BG100" s="155">
        <f>IF($N$100="zákl. přenesená",$J$100,0)</f>
        <v>0</v>
      </c>
      <c r="BH100" s="155">
        <f>IF($N$100="sníž. přenesená",$J$100,0)</f>
        <v>0</v>
      </c>
      <c r="BI100" s="155">
        <f>IF($N$100="nulová",$J$100,0)</f>
        <v>0</v>
      </c>
      <c r="BJ100" s="88" t="s">
        <v>139</v>
      </c>
      <c r="BK100" s="155">
        <f>ROUND($I$100*$H$100,2)</f>
        <v>0</v>
      </c>
      <c r="BL100" s="88" t="s">
        <v>139</v>
      </c>
      <c r="BM100" s="88" t="s">
        <v>200</v>
      </c>
    </row>
    <row r="101" spans="2:65" s="6" customFormat="1" ht="15.75" customHeight="1" x14ac:dyDescent="0.3">
      <c r="B101" s="23"/>
      <c r="C101" s="147" t="s">
        <v>290</v>
      </c>
      <c r="D101" s="147" t="s">
        <v>135</v>
      </c>
      <c r="E101" s="145" t="s">
        <v>400</v>
      </c>
      <c r="F101" s="146" t="s">
        <v>401</v>
      </c>
      <c r="G101" s="147" t="s">
        <v>199</v>
      </c>
      <c r="H101" s="148">
        <v>56</v>
      </c>
      <c r="I101" s="149"/>
      <c r="J101" s="150">
        <f>ROUND($I$101*$H$101,2)</f>
        <v>0</v>
      </c>
      <c r="K101" s="146"/>
      <c r="L101" s="43"/>
      <c r="M101" s="151"/>
      <c r="N101" s="152" t="s">
        <v>46</v>
      </c>
      <c r="O101" s="24"/>
      <c r="P101" s="153">
        <f>$O$101*$H$101</f>
        <v>0</v>
      </c>
      <c r="Q101" s="153">
        <v>0</v>
      </c>
      <c r="R101" s="153">
        <f>$Q$101*$H$101</f>
        <v>0</v>
      </c>
      <c r="S101" s="153">
        <v>0</v>
      </c>
      <c r="T101" s="154">
        <f>$S$101*$H$101</f>
        <v>0</v>
      </c>
      <c r="AR101" s="88" t="s">
        <v>139</v>
      </c>
      <c r="AT101" s="88" t="s">
        <v>135</v>
      </c>
      <c r="AU101" s="88" t="s">
        <v>81</v>
      </c>
      <c r="AY101" s="88" t="s">
        <v>131</v>
      </c>
      <c r="BE101" s="155">
        <f>IF($N$101="základní",$J$101,0)</f>
        <v>0</v>
      </c>
      <c r="BF101" s="155">
        <f>IF($N$101="snížená",$J$101,0)</f>
        <v>0</v>
      </c>
      <c r="BG101" s="155">
        <f>IF($N$101="zákl. přenesená",$J$101,0)</f>
        <v>0</v>
      </c>
      <c r="BH101" s="155">
        <f>IF($N$101="sníž. přenesená",$J$101,0)</f>
        <v>0</v>
      </c>
      <c r="BI101" s="155">
        <f>IF($N$101="nulová",$J$101,0)</f>
        <v>0</v>
      </c>
      <c r="BJ101" s="88" t="s">
        <v>139</v>
      </c>
      <c r="BK101" s="155">
        <f>ROUND($I$101*$H$101,2)</f>
        <v>0</v>
      </c>
      <c r="BL101" s="88" t="s">
        <v>139</v>
      </c>
      <c r="BM101" s="88" t="s">
        <v>204</v>
      </c>
    </row>
    <row r="102" spans="2:65" s="6" customFormat="1" ht="15.75" customHeight="1" x14ac:dyDescent="0.3">
      <c r="B102" s="23"/>
      <c r="C102" s="147" t="s">
        <v>295</v>
      </c>
      <c r="D102" s="147" t="s">
        <v>135</v>
      </c>
      <c r="E102" s="145" t="s">
        <v>402</v>
      </c>
      <c r="F102" s="146" t="s">
        <v>403</v>
      </c>
      <c r="G102" s="147" t="s">
        <v>156</v>
      </c>
      <c r="H102" s="148">
        <v>2</v>
      </c>
      <c r="I102" s="149"/>
      <c r="J102" s="150">
        <f>ROUND($I$102*$H$102,2)</f>
        <v>0</v>
      </c>
      <c r="K102" s="146"/>
      <c r="L102" s="43"/>
      <c r="M102" s="151"/>
      <c r="N102" s="152" t="s">
        <v>46</v>
      </c>
      <c r="O102" s="24"/>
      <c r="P102" s="153">
        <f>$O$102*$H$102</f>
        <v>0</v>
      </c>
      <c r="Q102" s="153">
        <v>0</v>
      </c>
      <c r="R102" s="153">
        <f>$Q$102*$H$102</f>
        <v>0</v>
      </c>
      <c r="S102" s="153">
        <v>0</v>
      </c>
      <c r="T102" s="154">
        <f>$S$102*$H$102</f>
        <v>0</v>
      </c>
      <c r="AR102" s="88" t="s">
        <v>139</v>
      </c>
      <c r="AT102" s="88" t="s">
        <v>135</v>
      </c>
      <c r="AU102" s="88" t="s">
        <v>81</v>
      </c>
      <c r="AY102" s="88" t="s">
        <v>131</v>
      </c>
      <c r="BE102" s="155">
        <f>IF($N$102="základní",$J$102,0)</f>
        <v>0</v>
      </c>
      <c r="BF102" s="155">
        <f>IF($N$102="snížená",$J$102,0)</f>
        <v>0</v>
      </c>
      <c r="BG102" s="155">
        <f>IF($N$102="zákl. přenesená",$J$102,0)</f>
        <v>0</v>
      </c>
      <c r="BH102" s="155">
        <f>IF($N$102="sníž. přenesená",$J$102,0)</f>
        <v>0</v>
      </c>
      <c r="BI102" s="155">
        <f>IF($N$102="nulová",$J$102,0)</f>
        <v>0</v>
      </c>
      <c r="BJ102" s="88" t="s">
        <v>139</v>
      </c>
      <c r="BK102" s="155">
        <f>ROUND($I$102*$H$102,2)</f>
        <v>0</v>
      </c>
      <c r="BL102" s="88" t="s">
        <v>139</v>
      </c>
      <c r="BM102" s="88" t="s">
        <v>208</v>
      </c>
    </row>
    <row r="103" spans="2:65" s="6" customFormat="1" ht="15.75" customHeight="1" x14ac:dyDescent="0.3">
      <c r="B103" s="23"/>
      <c r="C103" s="147" t="s">
        <v>296</v>
      </c>
      <c r="D103" s="147" t="s">
        <v>135</v>
      </c>
      <c r="E103" s="145" t="s">
        <v>404</v>
      </c>
      <c r="F103" s="146" t="s">
        <v>405</v>
      </c>
      <c r="G103" s="147" t="s">
        <v>156</v>
      </c>
      <c r="H103" s="148">
        <v>2</v>
      </c>
      <c r="I103" s="149"/>
      <c r="J103" s="150">
        <f>ROUND($I$103*$H$103,2)</f>
        <v>0</v>
      </c>
      <c r="K103" s="146"/>
      <c r="L103" s="43"/>
      <c r="M103" s="151"/>
      <c r="N103" s="152" t="s">
        <v>46</v>
      </c>
      <c r="O103" s="24"/>
      <c r="P103" s="153">
        <f>$O$103*$H$103</f>
        <v>0</v>
      </c>
      <c r="Q103" s="153">
        <v>0</v>
      </c>
      <c r="R103" s="153">
        <f>$Q$103*$H$103</f>
        <v>0</v>
      </c>
      <c r="S103" s="153">
        <v>0</v>
      </c>
      <c r="T103" s="154">
        <f>$S$103*$H$103</f>
        <v>0</v>
      </c>
      <c r="AR103" s="88" t="s">
        <v>139</v>
      </c>
      <c r="AT103" s="88" t="s">
        <v>135</v>
      </c>
      <c r="AU103" s="88" t="s">
        <v>81</v>
      </c>
      <c r="AY103" s="88" t="s">
        <v>131</v>
      </c>
      <c r="BE103" s="155">
        <f>IF($N$103="základní",$J$103,0)</f>
        <v>0</v>
      </c>
      <c r="BF103" s="155">
        <f>IF($N$103="snížená",$J$103,0)</f>
        <v>0</v>
      </c>
      <c r="BG103" s="155">
        <f>IF($N$103="zákl. přenesená",$J$103,0)</f>
        <v>0</v>
      </c>
      <c r="BH103" s="155">
        <f>IF($N$103="sníž. přenesená",$J$103,0)</f>
        <v>0</v>
      </c>
      <c r="BI103" s="155">
        <f>IF($N$103="nulová",$J$103,0)</f>
        <v>0</v>
      </c>
      <c r="BJ103" s="88" t="s">
        <v>139</v>
      </c>
      <c r="BK103" s="155">
        <f>ROUND($I$103*$H$103,2)</f>
        <v>0</v>
      </c>
      <c r="BL103" s="88" t="s">
        <v>139</v>
      </c>
      <c r="BM103" s="88" t="s">
        <v>212</v>
      </c>
    </row>
    <row r="104" spans="2:65" s="6" customFormat="1" ht="15.75" customHeight="1" x14ac:dyDescent="0.3">
      <c r="B104" s="23"/>
      <c r="C104" s="147" t="s">
        <v>297</v>
      </c>
      <c r="D104" s="147" t="s">
        <v>135</v>
      </c>
      <c r="E104" s="145" t="s">
        <v>406</v>
      </c>
      <c r="F104" s="146" t="s">
        <v>407</v>
      </c>
      <c r="G104" s="147" t="s">
        <v>199</v>
      </c>
      <c r="H104" s="148">
        <v>8</v>
      </c>
      <c r="I104" s="149"/>
      <c r="J104" s="150">
        <f>ROUND($I$104*$H$104,2)</f>
        <v>0</v>
      </c>
      <c r="K104" s="146"/>
      <c r="L104" s="43"/>
      <c r="M104" s="151"/>
      <c r="N104" s="152" t="s">
        <v>46</v>
      </c>
      <c r="O104" s="24"/>
      <c r="P104" s="153">
        <f>$O$104*$H$104</f>
        <v>0</v>
      </c>
      <c r="Q104" s="153">
        <v>0</v>
      </c>
      <c r="R104" s="153">
        <f>$Q$104*$H$104</f>
        <v>0</v>
      </c>
      <c r="S104" s="153">
        <v>0</v>
      </c>
      <c r="T104" s="154">
        <f>$S$104*$H$104</f>
        <v>0</v>
      </c>
      <c r="AR104" s="88" t="s">
        <v>139</v>
      </c>
      <c r="AT104" s="88" t="s">
        <v>135</v>
      </c>
      <c r="AU104" s="88" t="s">
        <v>81</v>
      </c>
      <c r="AY104" s="88" t="s">
        <v>131</v>
      </c>
      <c r="BE104" s="155">
        <f>IF($N$104="základní",$J$104,0)</f>
        <v>0</v>
      </c>
      <c r="BF104" s="155">
        <f>IF($N$104="snížená",$J$104,0)</f>
        <v>0</v>
      </c>
      <c r="BG104" s="155">
        <f>IF($N$104="zákl. přenesená",$J$104,0)</f>
        <v>0</v>
      </c>
      <c r="BH104" s="155">
        <f>IF($N$104="sníž. přenesená",$J$104,0)</f>
        <v>0</v>
      </c>
      <c r="BI104" s="155">
        <f>IF($N$104="nulová",$J$104,0)</f>
        <v>0</v>
      </c>
      <c r="BJ104" s="88" t="s">
        <v>139</v>
      </c>
      <c r="BK104" s="155">
        <f>ROUND($I$104*$H$104,2)</f>
        <v>0</v>
      </c>
      <c r="BL104" s="88" t="s">
        <v>139</v>
      </c>
      <c r="BM104" s="88" t="s">
        <v>216</v>
      </c>
    </row>
    <row r="105" spans="2:65" s="6" customFormat="1" ht="15.75" customHeight="1" x14ac:dyDescent="0.3">
      <c r="B105" s="23"/>
      <c r="C105" s="147" t="s">
        <v>298</v>
      </c>
      <c r="D105" s="147" t="s">
        <v>135</v>
      </c>
      <c r="E105" s="145" t="s">
        <v>408</v>
      </c>
      <c r="F105" s="146" t="s">
        <v>409</v>
      </c>
      <c r="G105" s="147" t="s">
        <v>156</v>
      </c>
      <c r="H105" s="148">
        <v>1</v>
      </c>
      <c r="I105" s="149"/>
      <c r="J105" s="150">
        <f>ROUND($I$105*$H$105,2)</f>
        <v>0</v>
      </c>
      <c r="K105" s="146"/>
      <c r="L105" s="43"/>
      <c r="M105" s="151"/>
      <c r="N105" s="156" t="s">
        <v>46</v>
      </c>
      <c r="O105" s="157"/>
      <c r="P105" s="158">
        <f>$O$105*$H$105</f>
        <v>0</v>
      </c>
      <c r="Q105" s="158">
        <v>0</v>
      </c>
      <c r="R105" s="158">
        <f>$Q$105*$H$105</f>
        <v>0</v>
      </c>
      <c r="S105" s="158">
        <v>0</v>
      </c>
      <c r="T105" s="159">
        <f>$S$105*$H$105</f>
        <v>0</v>
      </c>
      <c r="AR105" s="88" t="s">
        <v>139</v>
      </c>
      <c r="AT105" s="88" t="s">
        <v>135</v>
      </c>
      <c r="AU105" s="88" t="s">
        <v>81</v>
      </c>
      <c r="AY105" s="88" t="s">
        <v>131</v>
      </c>
      <c r="BE105" s="155">
        <f>IF($N$105="základní",$J$105,0)</f>
        <v>0</v>
      </c>
      <c r="BF105" s="155">
        <f>IF($N$105="snížená",$J$105,0)</f>
        <v>0</v>
      </c>
      <c r="BG105" s="155">
        <f>IF($N$105="zákl. přenesená",$J$105,0)</f>
        <v>0</v>
      </c>
      <c r="BH105" s="155">
        <f>IF($N$105="sníž. přenesená",$J$105,0)</f>
        <v>0</v>
      </c>
      <c r="BI105" s="155">
        <f>IF($N$105="nulová",$J$105,0)</f>
        <v>0</v>
      </c>
      <c r="BJ105" s="88" t="s">
        <v>139</v>
      </c>
      <c r="BK105" s="155">
        <f>ROUND($I$105*$H$105,2)</f>
        <v>0</v>
      </c>
      <c r="BL105" s="88" t="s">
        <v>139</v>
      </c>
      <c r="BM105" s="88" t="s">
        <v>7</v>
      </c>
    </row>
    <row r="106" spans="2:65" s="6" customFormat="1" ht="7.5" customHeight="1" x14ac:dyDescent="0.3">
      <c r="B106" s="38"/>
      <c r="C106" s="39"/>
      <c r="D106" s="39"/>
      <c r="E106" s="39"/>
      <c r="F106" s="39"/>
      <c r="G106" s="39"/>
      <c r="H106" s="39"/>
      <c r="I106" s="100"/>
      <c r="J106" s="39"/>
      <c r="K106" s="39"/>
      <c r="L106" s="43"/>
    </row>
    <row r="178" s="2" customFormat="1" ht="14.25" customHeight="1" x14ac:dyDescent="0.3"/>
  </sheetData>
  <sheetProtection password="CC35" sheet="1" objects="1" scenarios="1" formatColumns="0" formatRows="0" sort="0" autoFilter="0"/>
  <autoFilter ref="C79:K79"/>
  <mergeCells count="9">
    <mergeCell ref="E72:H72"/>
    <mergeCell ref="G1:H1"/>
    <mergeCell ref="L2:V2"/>
    <mergeCell ref="E7:H7"/>
    <mergeCell ref="E9:H9"/>
    <mergeCell ref="E24:H24"/>
    <mergeCell ref="E45:H45"/>
    <mergeCell ref="E47:H47"/>
    <mergeCell ref="E70:H70"/>
  </mergeCells>
  <hyperlinks>
    <hyperlink ref="F1:G1" location="C2" tooltip="Krycí list soupisu" display="1) Krycí list soupisu"/>
    <hyperlink ref="G1:H1" location="C54" tooltip="Rekapitulace" display="2) Rekapitulace"/>
    <hyperlink ref="J1" location="C79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64"/>
  <sheetViews>
    <sheetView showGridLines="0" workbookViewId="0">
      <pane ySplit="1" topLeftCell="A245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8"/>
      <c r="C1" s="188"/>
      <c r="D1" s="187" t="s">
        <v>1</v>
      </c>
      <c r="E1" s="188"/>
      <c r="F1" s="189" t="s">
        <v>782</v>
      </c>
      <c r="G1" s="312" t="s">
        <v>783</v>
      </c>
      <c r="H1" s="312"/>
      <c r="I1" s="188"/>
      <c r="J1" s="189" t="s">
        <v>784</v>
      </c>
      <c r="K1" s="187" t="s">
        <v>92</v>
      </c>
      <c r="L1" s="189" t="s">
        <v>785</v>
      </c>
      <c r="M1" s="189"/>
      <c r="N1" s="189"/>
      <c r="O1" s="189"/>
      <c r="P1" s="189"/>
      <c r="Q1" s="189"/>
      <c r="R1" s="189"/>
      <c r="S1" s="189"/>
      <c r="T1" s="189"/>
      <c r="U1" s="185"/>
      <c r="V1" s="18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5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2" t="s">
        <v>88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6"/>
      <c r="J3" s="8"/>
      <c r="K3" s="9"/>
      <c r="AT3" s="2" t="s">
        <v>81</v>
      </c>
    </row>
    <row r="4" spans="1:256" s="2" customFormat="1" ht="37.5" customHeight="1" x14ac:dyDescent="0.3">
      <c r="B4" s="10"/>
      <c r="C4" s="11"/>
      <c r="D4" s="12" t="s">
        <v>93</v>
      </c>
      <c r="E4" s="11"/>
      <c r="F4" s="11"/>
      <c r="G4" s="11"/>
      <c r="H4" s="11"/>
      <c r="J4" s="11"/>
      <c r="K4" s="13"/>
      <c r="M4" s="14" t="s">
        <v>10</v>
      </c>
      <c r="AT4" s="2" t="s">
        <v>37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3" t="str">
        <f>'Rekapitulace stavby'!$K$6</f>
        <v>Chodská - oprava stoupaček</v>
      </c>
      <c r="F7" s="305"/>
      <c r="G7" s="305"/>
      <c r="H7" s="305"/>
      <c r="J7" s="11"/>
      <c r="K7" s="13"/>
    </row>
    <row r="8" spans="1:256" s="6" customFormat="1" ht="15.75" customHeight="1" x14ac:dyDescent="0.3">
      <c r="B8" s="23"/>
      <c r="C8" s="24"/>
      <c r="D8" s="19" t="s">
        <v>94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0" t="s">
        <v>410</v>
      </c>
      <c r="F9" s="293"/>
      <c r="G9" s="293"/>
      <c r="H9" s="293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7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96</v>
      </c>
      <c r="G12" s="24"/>
      <c r="H12" s="24"/>
      <c r="I12" s="87" t="s">
        <v>24</v>
      </c>
      <c r="J12" s="52" t="str">
        <f>'Rekapitulace stavby'!$AN$8</f>
        <v>30.09.2016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7" t="s">
        <v>29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97</v>
      </c>
      <c r="F15" s="24"/>
      <c r="G15" s="24"/>
      <c r="H15" s="24"/>
      <c r="I15" s="87" t="s">
        <v>32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33</v>
      </c>
      <c r="E17" s="24"/>
      <c r="F17" s="24"/>
      <c r="G17" s="24"/>
      <c r="H17" s="24"/>
      <c r="I17" s="87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7" t="s">
        <v>32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35</v>
      </c>
      <c r="E20" s="24"/>
      <c r="F20" s="24"/>
      <c r="G20" s="24"/>
      <c r="H20" s="24"/>
      <c r="I20" s="87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7" t="s">
        <v>32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38</v>
      </c>
      <c r="E23" s="24"/>
      <c r="F23" s="24"/>
      <c r="G23" s="24"/>
      <c r="H23" s="24"/>
      <c r="J23" s="24"/>
      <c r="K23" s="27"/>
    </row>
    <row r="24" spans="2:11" s="88" customFormat="1" ht="15.75" customHeight="1" x14ac:dyDescent="0.3">
      <c r="B24" s="89"/>
      <c r="C24" s="90"/>
      <c r="D24" s="90"/>
      <c r="E24" s="308"/>
      <c r="F24" s="314"/>
      <c r="G24" s="314"/>
      <c r="H24" s="314"/>
      <c r="J24" s="90"/>
      <c r="K24" s="91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3"/>
      <c r="E26" s="63"/>
      <c r="F26" s="63"/>
      <c r="G26" s="63"/>
      <c r="H26" s="63"/>
      <c r="I26" s="53"/>
      <c r="J26" s="63"/>
      <c r="K26" s="92"/>
    </row>
    <row r="27" spans="2:11" s="6" customFormat="1" ht="26.25" customHeight="1" x14ac:dyDescent="0.3">
      <c r="B27" s="23"/>
      <c r="C27" s="24"/>
      <c r="D27" s="93" t="s">
        <v>39</v>
      </c>
      <c r="E27" s="24"/>
      <c r="F27" s="24"/>
      <c r="G27" s="24"/>
      <c r="H27" s="24"/>
      <c r="J27" s="66">
        <f>ROUND($J$83,2)</f>
        <v>0</v>
      </c>
      <c r="K27" s="27"/>
    </row>
    <row r="28" spans="2:11" s="6" customFormat="1" ht="7.5" customHeight="1" x14ac:dyDescent="0.3">
      <c r="B28" s="23"/>
      <c r="C28" s="24"/>
      <c r="D28" s="63"/>
      <c r="E28" s="63"/>
      <c r="F28" s="63"/>
      <c r="G28" s="63"/>
      <c r="H28" s="63"/>
      <c r="I28" s="53"/>
      <c r="J28" s="63"/>
      <c r="K28" s="92"/>
    </row>
    <row r="29" spans="2:11" s="6" customFormat="1" ht="15" customHeight="1" x14ac:dyDescent="0.3">
      <c r="B29" s="23"/>
      <c r="C29" s="24"/>
      <c r="D29" s="24"/>
      <c r="E29" s="24"/>
      <c r="F29" s="28" t="s">
        <v>41</v>
      </c>
      <c r="G29" s="24"/>
      <c r="H29" s="24"/>
      <c r="I29" s="94" t="s">
        <v>40</v>
      </c>
      <c r="J29" s="28" t="s">
        <v>42</v>
      </c>
      <c r="K29" s="27"/>
    </row>
    <row r="30" spans="2:11" s="6" customFormat="1" ht="15" customHeight="1" x14ac:dyDescent="0.3">
      <c r="B30" s="23"/>
      <c r="C30" s="24"/>
      <c r="D30" s="30" t="s">
        <v>43</v>
      </c>
      <c r="E30" s="30" t="s">
        <v>44</v>
      </c>
      <c r="F30" s="95">
        <f>ROUND(SUM($BE$83:$BE$262),2)</f>
        <v>0</v>
      </c>
      <c r="G30" s="24"/>
      <c r="H30" s="24"/>
      <c r="I30" s="96">
        <v>0.21</v>
      </c>
      <c r="J30" s="95">
        <f>ROUND(ROUND((SUM($BE$83:$BE$262)),2)*$I$30,2)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45</v>
      </c>
      <c r="F31" s="95">
        <f>ROUND(SUM($BF$83:$BF$262),2)</f>
        <v>0</v>
      </c>
      <c r="G31" s="24"/>
      <c r="H31" s="24"/>
      <c r="I31" s="96">
        <v>0.15</v>
      </c>
      <c r="J31" s="95">
        <f>ROUND(ROUND((SUM($BF$83:$BF$262)),2)*$I$31,2)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46</v>
      </c>
      <c r="F32" s="95">
        <f>ROUND(SUM($BG$83:$BG$262),2)</f>
        <v>0</v>
      </c>
      <c r="G32" s="24"/>
      <c r="H32" s="24"/>
      <c r="I32" s="96">
        <v>0.21</v>
      </c>
      <c r="J32" s="95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47</v>
      </c>
      <c r="F33" s="95">
        <f>ROUND(SUM($BH$83:$BH$262),2)</f>
        <v>0</v>
      </c>
      <c r="G33" s="24"/>
      <c r="H33" s="24"/>
      <c r="I33" s="96">
        <v>0.15</v>
      </c>
      <c r="J33" s="95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48</v>
      </c>
      <c r="F34" s="95">
        <f>ROUND(SUM($BI$83:$BI$262),2)</f>
        <v>0</v>
      </c>
      <c r="G34" s="24"/>
      <c r="H34" s="24"/>
      <c r="I34" s="96">
        <v>0</v>
      </c>
      <c r="J34" s="95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49</v>
      </c>
      <c r="E36" s="34"/>
      <c r="F36" s="34"/>
      <c r="G36" s="97" t="s">
        <v>50</v>
      </c>
      <c r="H36" s="35" t="s">
        <v>51</v>
      </c>
      <c r="I36" s="98"/>
      <c r="J36" s="36">
        <f>SUM($J$27:$J$34)</f>
        <v>0</v>
      </c>
      <c r="K36" s="99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0"/>
      <c r="J37" s="39"/>
      <c r="K37" s="40"/>
    </row>
    <row r="41" spans="2:11" s="6" customFormat="1" ht="7.5" customHeight="1" x14ac:dyDescent="0.3">
      <c r="B41" s="101"/>
      <c r="C41" s="102"/>
      <c r="D41" s="102"/>
      <c r="E41" s="102"/>
      <c r="F41" s="102"/>
      <c r="G41" s="102"/>
      <c r="H41" s="102"/>
      <c r="I41" s="102"/>
      <c r="J41" s="102"/>
      <c r="K41" s="103"/>
    </row>
    <row r="42" spans="2:11" s="6" customFormat="1" ht="37.5" customHeight="1" x14ac:dyDescent="0.3">
      <c r="B42" s="23"/>
      <c r="C42" s="12" t="s">
        <v>98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3" t="str">
        <f>$E$7</f>
        <v>Chodská - oprava stoupaček</v>
      </c>
      <c r="F45" s="293"/>
      <c r="G45" s="293"/>
      <c r="H45" s="293"/>
      <c r="J45" s="24"/>
      <c r="K45" s="27"/>
    </row>
    <row r="46" spans="2:11" s="6" customFormat="1" ht="15" customHeight="1" x14ac:dyDescent="0.3">
      <c r="B46" s="23"/>
      <c r="C46" s="19" t="s">
        <v>94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0" t="str">
        <f>$E$9</f>
        <v>SO 03 - Chodská 17 - ZTI</v>
      </c>
      <c r="F47" s="293"/>
      <c r="G47" s="293"/>
      <c r="H47" s="293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>Brno</v>
      </c>
      <c r="G49" s="24"/>
      <c r="H49" s="24"/>
      <c r="I49" s="87" t="s">
        <v>24</v>
      </c>
      <c r="J49" s="52" t="str">
        <f>IF($J$12="","",$J$12)</f>
        <v>30.09.2016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>Armádní servisní, p.o.</v>
      </c>
      <c r="G51" s="24"/>
      <c r="H51" s="24"/>
      <c r="I51" s="87" t="s">
        <v>35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33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4" t="s">
        <v>99</v>
      </c>
      <c r="D54" s="32"/>
      <c r="E54" s="32"/>
      <c r="F54" s="32"/>
      <c r="G54" s="32"/>
      <c r="H54" s="32"/>
      <c r="I54" s="105"/>
      <c r="J54" s="106" t="s">
        <v>100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5" t="s">
        <v>101</v>
      </c>
      <c r="D56" s="24"/>
      <c r="E56" s="24"/>
      <c r="F56" s="24"/>
      <c r="G56" s="24"/>
      <c r="H56" s="24"/>
      <c r="J56" s="66">
        <f>$J$83</f>
        <v>0</v>
      </c>
      <c r="K56" s="27"/>
      <c r="AU56" s="6" t="s">
        <v>102</v>
      </c>
    </row>
    <row r="57" spans="2:47" s="72" customFormat="1" ht="25.5" customHeight="1" x14ac:dyDescent="0.3">
      <c r="B57" s="107"/>
      <c r="C57" s="108"/>
      <c r="D57" s="109" t="s">
        <v>411</v>
      </c>
      <c r="E57" s="109"/>
      <c r="F57" s="109"/>
      <c r="G57" s="109"/>
      <c r="H57" s="109"/>
      <c r="I57" s="110"/>
      <c r="J57" s="111">
        <f>$J$84</f>
        <v>0</v>
      </c>
      <c r="K57" s="112"/>
    </row>
    <row r="58" spans="2:47" s="72" customFormat="1" ht="25.5" customHeight="1" x14ac:dyDescent="0.3">
      <c r="B58" s="107"/>
      <c r="C58" s="108"/>
      <c r="D58" s="109" t="s">
        <v>412</v>
      </c>
      <c r="E58" s="109"/>
      <c r="F58" s="109"/>
      <c r="G58" s="109"/>
      <c r="H58" s="109"/>
      <c r="I58" s="110"/>
      <c r="J58" s="111">
        <f>$J$144</f>
        <v>0</v>
      </c>
      <c r="K58" s="112"/>
    </row>
    <row r="59" spans="2:47" s="72" customFormat="1" ht="25.5" customHeight="1" x14ac:dyDescent="0.3">
      <c r="B59" s="107"/>
      <c r="C59" s="108"/>
      <c r="D59" s="109" t="s">
        <v>413</v>
      </c>
      <c r="E59" s="109"/>
      <c r="F59" s="109"/>
      <c r="G59" s="109"/>
      <c r="H59" s="109"/>
      <c r="I59" s="110"/>
      <c r="J59" s="111">
        <f>$J$228</f>
        <v>0</v>
      </c>
      <c r="K59" s="112"/>
    </row>
    <row r="60" spans="2:47" s="72" customFormat="1" ht="25.5" customHeight="1" x14ac:dyDescent="0.3">
      <c r="B60" s="107"/>
      <c r="C60" s="108"/>
      <c r="D60" s="109" t="s">
        <v>414</v>
      </c>
      <c r="E60" s="109"/>
      <c r="F60" s="109"/>
      <c r="G60" s="109"/>
      <c r="H60" s="109"/>
      <c r="I60" s="110"/>
      <c r="J60" s="111">
        <f>$J$249</f>
        <v>0</v>
      </c>
      <c r="K60" s="112"/>
    </row>
    <row r="61" spans="2:47" s="72" customFormat="1" ht="25.5" customHeight="1" x14ac:dyDescent="0.3">
      <c r="B61" s="107"/>
      <c r="C61" s="108"/>
      <c r="D61" s="109" t="s">
        <v>415</v>
      </c>
      <c r="E61" s="109"/>
      <c r="F61" s="109"/>
      <c r="G61" s="109"/>
      <c r="H61" s="109"/>
      <c r="I61" s="110"/>
      <c r="J61" s="111">
        <f>$J$252</f>
        <v>0</v>
      </c>
      <c r="K61" s="112"/>
    </row>
    <row r="62" spans="2:47" s="72" customFormat="1" ht="25.5" customHeight="1" x14ac:dyDescent="0.3">
      <c r="B62" s="107"/>
      <c r="C62" s="108"/>
      <c r="D62" s="109" t="s">
        <v>416</v>
      </c>
      <c r="E62" s="109"/>
      <c r="F62" s="109"/>
      <c r="G62" s="109"/>
      <c r="H62" s="109"/>
      <c r="I62" s="110"/>
      <c r="J62" s="111">
        <f>$J$257</f>
        <v>0</v>
      </c>
      <c r="K62" s="112"/>
    </row>
    <row r="63" spans="2:47" s="72" customFormat="1" ht="25.5" customHeight="1" x14ac:dyDescent="0.3">
      <c r="B63" s="107"/>
      <c r="C63" s="108"/>
      <c r="D63" s="109" t="s">
        <v>417</v>
      </c>
      <c r="E63" s="109"/>
      <c r="F63" s="109"/>
      <c r="G63" s="109"/>
      <c r="H63" s="109"/>
      <c r="I63" s="110"/>
      <c r="J63" s="111">
        <f>$J$260</f>
        <v>0</v>
      </c>
      <c r="K63" s="112"/>
    </row>
    <row r="64" spans="2:47" s="6" customFormat="1" ht="22.5" customHeight="1" x14ac:dyDescent="0.3">
      <c r="B64" s="23"/>
      <c r="C64" s="24"/>
      <c r="D64" s="24"/>
      <c r="E64" s="24"/>
      <c r="F64" s="24"/>
      <c r="G64" s="24"/>
      <c r="H64" s="24"/>
      <c r="J64" s="24"/>
      <c r="K64" s="27"/>
    </row>
    <row r="65" spans="2:12" s="6" customFormat="1" ht="7.5" customHeight="1" x14ac:dyDescent="0.3">
      <c r="B65" s="38"/>
      <c r="C65" s="39"/>
      <c r="D65" s="39"/>
      <c r="E65" s="39"/>
      <c r="F65" s="39"/>
      <c r="G65" s="39"/>
      <c r="H65" s="39"/>
      <c r="I65" s="100"/>
      <c r="J65" s="39"/>
      <c r="K65" s="40"/>
    </row>
    <row r="69" spans="2:12" s="6" customFormat="1" ht="7.5" customHeight="1" x14ac:dyDescent="0.3">
      <c r="B69" s="41"/>
      <c r="C69" s="42"/>
      <c r="D69" s="42"/>
      <c r="E69" s="42"/>
      <c r="F69" s="42"/>
      <c r="G69" s="42"/>
      <c r="H69" s="42"/>
      <c r="I69" s="102"/>
      <c r="J69" s="42"/>
      <c r="K69" s="42"/>
      <c r="L69" s="43"/>
    </row>
    <row r="70" spans="2:12" s="6" customFormat="1" ht="37.5" customHeight="1" x14ac:dyDescent="0.3">
      <c r="B70" s="23"/>
      <c r="C70" s="12" t="s">
        <v>114</v>
      </c>
      <c r="D70" s="24"/>
      <c r="E70" s="24"/>
      <c r="F70" s="24"/>
      <c r="G70" s="24"/>
      <c r="H70" s="24"/>
      <c r="J70" s="24"/>
      <c r="K70" s="24"/>
      <c r="L70" s="43"/>
    </row>
    <row r="71" spans="2:12" s="6" customFormat="1" ht="7.5" customHeight="1" x14ac:dyDescent="0.3">
      <c r="B71" s="23"/>
      <c r="C71" s="24"/>
      <c r="D71" s="24"/>
      <c r="E71" s="24"/>
      <c r="F71" s="24"/>
      <c r="G71" s="24"/>
      <c r="H71" s="24"/>
      <c r="J71" s="24"/>
      <c r="K71" s="24"/>
      <c r="L71" s="43"/>
    </row>
    <row r="72" spans="2:12" s="6" customFormat="1" ht="15" customHeight="1" x14ac:dyDescent="0.3">
      <c r="B72" s="23"/>
      <c r="C72" s="19" t="s">
        <v>16</v>
      </c>
      <c r="D72" s="24"/>
      <c r="E72" s="24"/>
      <c r="F72" s="24"/>
      <c r="G72" s="24"/>
      <c r="H72" s="24"/>
      <c r="J72" s="24"/>
      <c r="K72" s="24"/>
      <c r="L72" s="43"/>
    </row>
    <row r="73" spans="2:12" s="6" customFormat="1" ht="16.5" customHeight="1" x14ac:dyDescent="0.3">
      <c r="B73" s="23"/>
      <c r="C73" s="24"/>
      <c r="D73" s="24"/>
      <c r="E73" s="313" t="str">
        <f>$E$7</f>
        <v>Chodská - oprava stoupaček</v>
      </c>
      <c r="F73" s="293"/>
      <c r="G73" s="293"/>
      <c r="H73" s="293"/>
      <c r="J73" s="24"/>
      <c r="K73" s="24"/>
      <c r="L73" s="43"/>
    </row>
    <row r="74" spans="2:12" s="6" customFormat="1" ht="15" customHeight="1" x14ac:dyDescent="0.3">
      <c r="B74" s="23"/>
      <c r="C74" s="19" t="s">
        <v>94</v>
      </c>
      <c r="D74" s="24"/>
      <c r="E74" s="24"/>
      <c r="F74" s="24"/>
      <c r="G74" s="24"/>
      <c r="H74" s="24"/>
      <c r="J74" s="24"/>
      <c r="K74" s="24"/>
      <c r="L74" s="43"/>
    </row>
    <row r="75" spans="2:12" s="6" customFormat="1" ht="19.5" customHeight="1" x14ac:dyDescent="0.3">
      <c r="B75" s="23"/>
      <c r="C75" s="24"/>
      <c r="D75" s="24"/>
      <c r="E75" s="290" t="str">
        <f>$E$9</f>
        <v>SO 03 - Chodská 17 - ZTI</v>
      </c>
      <c r="F75" s="293"/>
      <c r="G75" s="293"/>
      <c r="H75" s="293"/>
      <c r="J75" s="24"/>
      <c r="K75" s="24"/>
      <c r="L75" s="43"/>
    </row>
    <row r="76" spans="2:12" s="6" customFormat="1" ht="7.5" customHeight="1" x14ac:dyDescent="0.3">
      <c r="B76" s="23"/>
      <c r="C76" s="24"/>
      <c r="D76" s="24"/>
      <c r="E76" s="24"/>
      <c r="F76" s="24"/>
      <c r="G76" s="24"/>
      <c r="H76" s="24"/>
      <c r="J76" s="24"/>
      <c r="K76" s="24"/>
      <c r="L76" s="43"/>
    </row>
    <row r="77" spans="2:12" s="6" customFormat="1" ht="18.75" customHeight="1" x14ac:dyDescent="0.3">
      <c r="B77" s="23"/>
      <c r="C77" s="19" t="s">
        <v>22</v>
      </c>
      <c r="D77" s="24"/>
      <c r="E77" s="24"/>
      <c r="F77" s="17" t="str">
        <f>$F$12</f>
        <v>Brno</v>
      </c>
      <c r="G77" s="24"/>
      <c r="H77" s="24"/>
      <c r="I77" s="87" t="s">
        <v>24</v>
      </c>
      <c r="J77" s="52" t="str">
        <f>IF($J$12="","",$J$12)</f>
        <v>30.09.2016</v>
      </c>
      <c r="K77" s="24"/>
      <c r="L77" s="43"/>
    </row>
    <row r="78" spans="2:12" s="6" customFormat="1" ht="7.5" customHeight="1" x14ac:dyDescent="0.3">
      <c r="B78" s="23"/>
      <c r="C78" s="24"/>
      <c r="D78" s="24"/>
      <c r="E78" s="24"/>
      <c r="F78" s="24"/>
      <c r="G78" s="24"/>
      <c r="H78" s="24"/>
      <c r="J78" s="24"/>
      <c r="K78" s="24"/>
      <c r="L78" s="43"/>
    </row>
    <row r="79" spans="2:12" s="6" customFormat="1" ht="15.75" customHeight="1" x14ac:dyDescent="0.3">
      <c r="B79" s="23"/>
      <c r="C79" s="19" t="s">
        <v>28</v>
      </c>
      <c r="D79" s="24"/>
      <c r="E79" s="24"/>
      <c r="F79" s="17" t="str">
        <f>$E$15</f>
        <v>Armádní servisní, p.o.</v>
      </c>
      <c r="G79" s="24"/>
      <c r="H79" s="24"/>
      <c r="I79" s="87" t="s">
        <v>35</v>
      </c>
      <c r="J79" s="17" t="str">
        <f>$E$21</f>
        <v xml:space="preserve"> </v>
      </c>
      <c r="K79" s="24"/>
      <c r="L79" s="43"/>
    </row>
    <row r="80" spans="2:12" s="6" customFormat="1" ht="15" customHeight="1" x14ac:dyDescent="0.3">
      <c r="B80" s="23"/>
      <c r="C80" s="19" t="s">
        <v>33</v>
      </c>
      <c r="D80" s="24"/>
      <c r="E80" s="24"/>
      <c r="F80" s="17" t="str">
        <f>IF($E$18="","",$E$18)</f>
        <v/>
      </c>
      <c r="G80" s="24"/>
      <c r="H80" s="24"/>
      <c r="J80" s="24"/>
      <c r="K80" s="24"/>
      <c r="L80" s="43"/>
    </row>
    <row r="81" spans="2:65" s="6" customFormat="1" ht="11.25" customHeight="1" x14ac:dyDescent="0.3">
      <c r="B81" s="23"/>
      <c r="C81" s="24"/>
      <c r="D81" s="24"/>
      <c r="E81" s="24"/>
      <c r="F81" s="24"/>
      <c r="G81" s="24"/>
      <c r="H81" s="24"/>
      <c r="J81" s="24"/>
      <c r="K81" s="24"/>
      <c r="L81" s="43"/>
    </row>
    <row r="82" spans="2:65" s="120" customFormat="1" ht="30" customHeight="1" x14ac:dyDescent="0.3">
      <c r="B82" s="121"/>
      <c r="C82" s="122" t="s">
        <v>115</v>
      </c>
      <c r="D82" s="123" t="s">
        <v>58</v>
      </c>
      <c r="E82" s="123" t="s">
        <v>54</v>
      </c>
      <c r="F82" s="123" t="s">
        <v>116</v>
      </c>
      <c r="G82" s="123" t="s">
        <v>117</v>
      </c>
      <c r="H82" s="123" t="s">
        <v>118</v>
      </c>
      <c r="I82" s="124" t="s">
        <v>119</v>
      </c>
      <c r="J82" s="123" t="s">
        <v>120</v>
      </c>
      <c r="K82" s="125" t="s">
        <v>121</v>
      </c>
      <c r="L82" s="126"/>
      <c r="M82" s="58" t="s">
        <v>122</v>
      </c>
      <c r="N82" s="59" t="s">
        <v>43</v>
      </c>
      <c r="O82" s="59" t="s">
        <v>123</v>
      </c>
      <c r="P82" s="59" t="s">
        <v>124</v>
      </c>
      <c r="Q82" s="59" t="s">
        <v>125</v>
      </c>
      <c r="R82" s="59" t="s">
        <v>126</v>
      </c>
      <c r="S82" s="59" t="s">
        <v>127</v>
      </c>
      <c r="T82" s="60" t="s">
        <v>128</v>
      </c>
    </row>
    <row r="83" spans="2:65" s="6" customFormat="1" ht="30" customHeight="1" x14ac:dyDescent="0.35">
      <c r="B83" s="23"/>
      <c r="C83" s="65" t="s">
        <v>101</v>
      </c>
      <c r="D83" s="24"/>
      <c r="E83" s="24"/>
      <c r="F83" s="24"/>
      <c r="G83" s="24"/>
      <c r="H83" s="24"/>
      <c r="J83" s="127">
        <f>$BK$83</f>
        <v>0</v>
      </c>
      <c r="K83" s="24"/>
      <c r="L83" s="43"/>
      <c r="M83" s="62"/>
      <c r="N83" s="63"/>
      <c r="O83" s="63"/>
      <c r="P83" s="128">
        <f>$P$84+$P$144+$P$228+$P$249+$P$252+$P$257+$P$260</f>
        <v>0</v>
      </c>
      <c r="Q83" s="63"/>
      <c r="R83" s="128">
        <f>$R$84+$R$144+$R$228+$R$249+$R$252+$R$257+$R$260</f>
        <v>0</v>
      </c>
      <c r="S83" s="63"/>
      <c r="T83" s="129">
        <f>$T$84+$T$144+$T$228+$T$249+$T$252+$T$257+$T$260</f>
        <v>0</v>
      </c>
      <c r="AT83" s="6" t="s">
        <v>72</v>
      </c>
      <c r="AU83" s="6" t="s">
        <v>102</v>
      </c>
      <c r="BK83" s="130">
        <f>$BK$84+$BK$144+$BK$228+$BK$249+$BK$252+$BK$257+$BK$260</f>
        <v>0</v>
      </c>
    </row>
    <row r="84" spans="2:65" s="131" customFormat="1" ht="37.5" customHeight="1" x14ac:dyDescent="0.35">
      <c r="B84" s="132"/>
      <c r="C84" s="133"/>
      <c r="D84" s="133" t="s">
        <v>72</v>
      </c>
      <c r="E84" s="134" t="s">
        <v>418</v>
      </c>
      <c r="F84" s="134" t="s">
        <v>419</v>
      </c>
      <c r="G84" s="133"/>
      <c r="H84" s="133"/>
      <c r="J84" s="135">
        <f>$BK$84</f>
        <v>0</v>
      </c>
      <c r="K84" s="133"/>
      <c r="L84" s="136"/>
      <c r="M84" s="137"/>
      <c r="N84" s="133"/>
      <c r="O84" s="133"/>
      <c r="P84" s="138">
        <f>SUM($P$85:$P$143)</f>
        <v>0</v>
      </c>
      <c r="Q84" s="133"/>
      <c r="R84" s="138">
        <f>SUM($R$85:$R$143)</f>
        <v>0</v>
      </c>
      <c r="S84" s="133"/>
      <c r="T84" s="139">
        <f>SUM($T$85:$T$143)</f>
        <v>0</v>
      </c>
      <c r="AR84" s="140" t="s">
        <v>21</v>
      </c>
      <c r="AT84" s="140" t="s">
        <v>72</v>
      </c>
      <c r="AU84" s="140" t="s">
        <v>73</v>
      </c>
      <c r="AY84" s="140" t="s">
        <v>131</v>
      </c>
      <c r="BK84" s="141">
        <f>SUM($BK$85:$BK$143)</f>
        <v>0</v>
      </c>
    </row>
    <row r="85" spans="2:65" s="6" customFormat="1" ht="15.75" customHeight="1" x14ac:dyDescent="0.3">
      <c r="B85" s="23"/>
      <c r="C85" s="144" t="s">
        <v>21</v>
      </c>
      <c r="D85" s="144" t="s">
        <v>135</v>
      </c>
      <c r="E85" s="145" t="s">
        <v>420</v>
      </c>
      <c r="F85" s="146" t="s">
        <v>421</v>
      </c>
      <c r="G85" s="147" t="s">
        <v>138</v>
      </c>
      <c r="H85" s="148">
        <v>142.80000000000001</v>
      </c>
      <c r="I85" s="149"/>
      <c r="J85" s="150">
        <f>ROUND($I$85*$H$85,2)</f>
        <v>0</v>
      </c>
      <c r="K85" s="146"/>
      <c r="L85" s="43"/>
      <c r="M85" s="151"/>
      <c r="N85" s="152" t="s">
        <v>46</v>
      </c>
      <c r="O85" s="24"/>
      <c r="P85" s="153">
        <f>$O$85*$H$85</f>
        <v>0</v>
      </c>
      <c r="Q85" s="153">
        <v>0</v>
      </c>
      <c r="R85" s="153">
        <f>$Q$85*$H$85</f>
        <v>0</v>
      </c>
      <c r="S85" s="153">
        <v>0</v>
      </c>
      <c r="T85" s="154">
        <f>$S$85*$H$85</f>
        <v>0</v>
      </c>
      <c r="AR85" s="88" t="s">
        <v>139</v>
      </c>
      <c r="AT85" s="88" t="s">
        <v>135</v>
      </c>
      <c r="AU85" s="88" t="s">
        <v>21</v>
      </c>
      <c r="AY85" s="6" t="s">
        <v>131</v>
      </c>
      <c r="BE85" s="155">
        <f>IF($N$85="základní",$J$85,0)</f>
        <v>0</v>
      </c>
      <c r="BF85" s="155">
        <f>IF($N$85="snížená",$J$85,0)</f>
        <v>0</v>
      </c>
      <c r="BG85" s="155">
        <f>IF($N$85="zákl. přenesená",$J$85,0)</f>
        <v>0</v>
      </c>
      <c r="BH85" s="155">
        <f>IF($N$85="sníž. přenesená",$J$85,0)</f>
        <v>0</v>
      </c>
      <c r="BI85" s="155">
        <f>IF($N$85="nulová",$J$85,0)</f>
        <v>0</v>
      </c>
      <c r="BJ85" s="88" t="s">
        <v>139</v>
      </c>
      <c r="BK85" s="155">
        <f>ROUND($I$85*$H$85,2)</f>
        <v>0</v>
      </c>
      <c r="BL85" s="88" t="s">
        <v>139</v>
      </c>
      <c r="BM85" s="88" t="s">
        <v>21</v>
      </c>
    </row>
    <row r="86" spans="2:65" s="6" customFormat="1" ht="15.75" customHeight="1" x14ac:dyDescent="0.3">
      <c r="B86" s="160"/>
      <c r="C86" s="161"/>
      <c r="D86" s="162" t="s">
        <v>422</v>
      </c>
      <c r="E86" s="163"/>
      <c r="F86" s="163" t="s">
        <v>423</v>
      </c>
      <c r="G86" s="161"/>
      <c r="H86" s="164">
        <v>28</v>
      </c>
      <c r="J86" s="161"/>
      <c r="K86" s="161"/>
      <c r="L86" s="165"/>
      <c r="M86" s="166"/>
      <c r="N86" s="161"/>
      <c r="O86" s="161"/>
      <c r="P86" s="161"/>
      <c r="Q86" s="161"/>
      <c r="R86" s="161"/>
      <c r="S86" s="161"/>
      <c r="T86" s="167"/>
      <c r="AT86" s="168" t="s">
        <v>422</v>
      </c>
      <c r="AU86" s="168" t="s">
        <v>21</v>
      </c>
      <c r="AV86" s="168" t="s">
        <v>81</v>
      </c>
      <c r="AW86" s="168" t="s">
        <v>102</v>
      </c>
      <c r="AX86" s="168" t="s">
        <v>73</v>
      </c>
      <c r="AY86" s="168" t="s">
        <v>131</v>
      </c>
    </row>
    <row r="87" spans="2:65" s="6" customFormat="1" ht="15.75" customHeight="1" x14ac:dyDescent="0.3">
      <c r="B87" s="160"/>
      <c r="C87" s="161"/>
      <c r="D87" s="169" t="s">
        <v>422</v>
      </c>
      <c r="E87" s="161"/>
      <c r="F87" s="163" t="s">
        <v>424</v>
      </c>
      <c r="G87" s="161"/>
      <c r="H87" s="164">
        <v>103.6</v>
      </c>
      <c r="J87" s="161"/>
      <c r="K87" s="161"/>
      <c r="L87" s="165"/>
      <c r="M87" s="166"/>
      <c r="N87" s="161"/>
      <c r="O87" s="161"/>
      <c r="P87" s="161"/>
      <c r="Q87" s="161"/>
      <c r="R87" s="161"/>
      <c r="S87" s="161"/>
      <c r="T87" s="167"/>
      <c r="AT87" s="168" t="s">
        <v>422</v>
      </c>
      <c r="AU87" s="168" t="s">
        <v>21</v>
      </c>
      <c r="AV87" s="168" t="s">
        <v>81</v>
      </c>
      <c r="AW87" s="168" t="s">
        <v>102</v>
      </c>
      <c r="AX87" s="168" t="s">
        <v>73</v>
      </c>
      <c r="AY87" s="168" t="s">
        <v>131</v>
      </c>
    </row>
    <row r="88" spans="2:65" s="6" customFormat="1" ht="15.75" customHeight="1" x14ac:dyDescent="0.3">
      <c r="B88" s="160"/>
      <c r="C88" s="161"/>
      <c r="D88" s="169" t="s">
        <v>422</v>
      </c>
      <c r="E88" s="161"/>
      <c r="F88" s="163" t="s">
        <v>425</v>
      </c>
      <c r="G88" s="161"/>
      <c r="H88" s="164">
        <v>4.2</v>
      </c>
      <c r="J88" s="161"/>
      <c r="K88" s="161"/>
      <c r="L88" s="165"/>
      <c r="M88" s="166"/>
      <c r="N88" s="161"/>
      <c r="O88" s="161"/>
      <c r="P88" s="161"/>
      <c r="Q88" s="161"/>
      <c r="R88" s="161"/>
      <c r="S88" s="161"/>
      <c r="T88" s="167"/>
      <c r="AT88" s="168" t="s">
        <v>422</v>
      </c>
      <c r="AU88" s="168" t="s">
        <v>21</v>
      </c>
      <c r="AV88" s="168" t="s">
        <v>81</v>
      </c>
      <c r="AW88" s="168" t="s">
        <v>102</v>
      </c>
      <c r="AX88" s="168" t="s">
        <v>73</v>
      </c>
      <c r="AY88" s="168" t="s">
        <v>131</v>
      </c>
    </row>
    <row r="89" spans="2:65" s="6" customFormat="1" ht="15.75" customHeight="1" x14ac:dyDescent="0.3">
      <c r="B89" s="160"/>
      <c r="C89" s="161"/>
      <c r="D89" s="169" t="s">
        <v>422</v>
      </c>
      <c r="E89" s="161"/>
      <c r="F89" s="163" t="s">
        <v>426</v>
      </c>
      <c r="G89" s="161"/>
      <c r="H89" s="164">
        <v>7</v>
      </c>
      <c r="J89" s="161"/>
      <c r="K89" s="161"/>
      <c r="L89" s="165"/>
      <c r="M89" s="166"/>
      <c r="N89" s="161"/>
      <c r="O89" s="161"/>
      <c r="P89" s="161"/>
      <c r="Q89" s="161"/>
      <c r="R89" s="161"/>
      <c r="S89" s="161"/>
      <c r="T89" s="167"/>
      <c r="AT89" s="168" t="s">
        <v>422</v>
      </c>
      <c r="AU89" s="168" t="s">
        <v>21</v>
      </c>
      <c r="AV89" s="168" t="s">
        <v>81</v>
      </c>
      <c r="AW89" s="168" t="s">
        <v>102</v>
      </c>
      <c r="AX89" s="168" t="s">
        <v>73</v>
      </c>
      <c r="AY89" s="168" t="s">
        <v>131</v>
      </c>
    </row>
    <row r="90" spans="2:65" s="6" customFormat="1" ht="15.75" customHeight="1" x14ac:dyDescent="0.3">
      <c r="B90" s="170"/>
      <c r="C90" s="171"/>
      <c r="D90" s="169" t="s">
        <v>422</v>
      </c>
      <c r="E90" s="171"/>
      <c r="F90" s="172" t="s">
        <v>427</v>
      </c>
      <c r="G90" s="171"/>
      <c r="H90" s="171"/>
      <c r="J90" s="171"/>
      <c r="K90" s="171"/>
      <c r="L90" s="173"/>
      <c r="M90" s="174"/>
      <c r="N90" s="171"/>
      <c r="O90" s="171"/>
      <c r="P90" s="171"/>
      <c r="Q90" s="171"/>
      <c r="R90" s="171"/>
      <c r="S90" s="171"/>
      <c r="T90" s="175"/>
      <c r="AT90" s="176" t="s">
        <v>422</v>
      </c>
      <c r="AU90" s="176" t="s">
        <v>21</v>
      </c>
      <c r="AV90" s="176" t="s">
        <v>21</v>
      </c>
      <c r="AW90" s="176" t="s">
        <v>102</v>
      </c>
      <c r="AX90" s="176" t="s">
        <v>73</v>
      </c>
      <c r="AY90" s="176" t="s">
        <v>131</v>
      </c>
    </row>
    <row r="91" spans="2:65" s="6" customFormat="1" ht="15.75" customHeight="1" x14ac:dyDescent="0.3">
      <c r="B91" s="177"/>
      <c r="C91" s="178"/>
      <c r="D91" s="169" t="s">
        <v>422</v>
      </c>
      <c r="E91" s="178"/>
      <c r="F91" s="179" t="s">
        <v>428</v>
      </c>
      <c r="G91" s="178"/>
      <c r="H91" s="180">
        <v>142.80000000000001</v>
      </c>
      <c r="J91" s="178"/>
      <c r="K91" s="178"/>
      <c r="L91" s="181"/>
      <c r="M91" s="182"/>
      <c r="N91" s="178"/>
      <c r="O91" s="178"/>
      <c r="P91" s="178"/>
      <c r="Q91" s="178"/>
      <c r="R91" s="178"/>
      <c r="S91" s="178"/>
      <c r="T91" s="183"/>
      <c r="AT91" s="184" t="s">
        <v>422</v>
      </c>
      <c r="AU91" s="184" t="s">
        <v>21</v>
      </c>
      <c r="AV91" s="184" t="s">
        <v>139</v>
      </c>
      <c r="AW91" s="184" t="s">
        <v>102</v>
      </c>
      <c r="AX91" s="184" t="s">
        <v>21</v>
      </c>
      <c r="AY91" s="184" t="s">
        <v>131</v>
      </c>
    </row>
    <row r="92" spans="2:65" s="6" customFormat="1" ht="15.75" customHeight="1" x14ac:dyDescent="0.3">
      <c r="B92" s="23"/>
      <c r="C92" s="144" t="s">
        <v>81</v>
      </c>
      <c r="D92" s="144" t="s">
        <v>135</v>
      </c>
      <c r="E92" s="145" t="s">
        <v>429</v>
      </c>
      <c r="F92" s="146" t="s">
        <v>430</v>
      </c>
      <c r="G92" s="147" t="s">
        <v>138</v>
      </c>
      <c r="H92" s="148">
        <v>104</v>
      </c>
      <c r="I92" s="149"/>
      <c r="J92" s="150">
        <f>ROUND($I$92*$H$92,2)</f>
        <v>0</v>
      </c>
      <c r="K92" s="146"/>
      <c r="L92" s="43"/>
      <c r="M92" s="151"/>
      <c r="N92" s="152" t="s">
        <v>46</v>
      </c>
      <c r="O92" s="24"/>
      <c r="P92" s="153">
        <f>$O$92*$H$92</f>
        <v>0</v>
      </c>
      <c r="Q92" s="153">
        <v>0</v>
      </c>
      <c r="R92" s="153">
        <f>$Q$92*$H$92</f>
        <v>0</v>
      </c>
      <c r="S92" s="153">
        <v>0</v>
      </c>
      <c r="T92" s="154">
        <f>$S$92*$H$92</f>
        <v>0</v>
      </c>
      <c r="AR92" s="88" t="s">
        <v>139</v>
      </c>
      <c r="AT92" s="88" t="s">
        <v>135</v>
      </c>
      <c r="AU92" s="88" t="s">
        <v>21</v>
      </c>
      <c r="AY92" s="6" t="s">
        <v>131</v>
      </c>
      <c r="BE92" s="155">
        <f>IF($N$92="základní",$J$92,0)</f>
        <v>0</v>
      </c>
      <c r="BF92" s="155">
        <f>IF($N$92="snížená",$J$92,0)</f>
        <v>0</v>
      </c>
      <c r="BG92" s="155">
        <f>IF($N$92="zákl. přenesená",$J$92,0)</f>
        <v>0</v>
      </c>
      <c r="BH92" s="155">
        <f>IF($N$92="sníž. přenesená",$J$92,0)</f>
        <v>0</v>
      </c>
      <c r="BI92" s="155">
        <f>IF($N$92="nulová",$J$92,0)</f>
        <v>0</v>
      </c>
      <c r="BJ92" s="88" t="s">
        <v>139</v>
      </c>
      <c r="BK92" s="155">
        <f>ROUND($I$92*$H$92,2)</f>
        <v>0</v>
      </c>
      <c r="BL92" s="88" t="s">
        <v>139</v>
      </c>
      <c r="BM92" s="88" t="s">
        <v>81</v>
      </c>
    </row>
    <row r="93" spans="2:65" s="6" customFormat="1" ht="15.75" customHeight="1" x14ac:dyDescent="0.3">
      <c r="B93" s="160"/>
      <c r="C93" s="161"/>
      <c r="D93" s="162" t="s">
        <v>422</v>
      </c>
      <c r="E93" s="163"/>
      <c r="F93" s="163" t="s">
        <v>431</v>
      </c>
      <c r="G93" s="161"/>
      <c r="H93" s="164">
        <v>104</v>
      </c>
      <c r="J93" s="161"/>
      <c r="K93" s="161"/>
      <c r="L93" s="165"/>
      <c r="M93" s="166"/>
      <c r="N93" s="161"/>
      <c r="O93" s="161"/>
      <c r="P93" s="161"/>
      <c r="Q93" s="161"/>
      <c r="R93" s="161"/>
      <c r="S93" s="161"/>
      <c r="T93" s="167"/>
      <c r="AT93" s="168" t="s">
        <v>422</v>
      </c>
      <c r="AU93" s="168" t="s">
        <v>21</v>
      </c>
      <c r="AV93" s="168" t="s">
        <v>81</v>
      </c>
      <c r="AW93" s="168" t="s">
        <v>102</v>
      </c>
      <c r="AX93" s="168" t="s">
        <v>73</v>
      </c>
      <c r="AY93" s="168" t="s">
        <v>131</v>
      </c>
    </row>
    <row r="94" spans="2:65" s="6" customFormat="1" ht="15.75" customHeight="1" x14ac:dyDescent="0.3">
      <c r="B94" s="177"/>
      <c r="C94" s="178"/>
      <c r="D94" s="169" t="s">
        <v>422</v>
      </c>
      <c r="E94" s="178"/>
      <c r="F94" s="179" t="s">
        <v>428</v>
      </c>
      <c r="G94" s="178"/>
      <c r="H94" s="180">
        <v>104</v>
      </c>
      <c r="J94" s="178"/>
      <c r="K94" s="178"/>
      <c r="L94" s="181"/>
      <c r="M94" s="182"/>
      <c r="N94" s="178"/>
      <c r="O94" s="178"/>
      <c r="P94" s="178"/>
      <c r="Q94" s="178"/>
      <c r="R94" s="178"/>
      <c r="S94" s="178"/>
      <c r="T94" s="183"/>
      <c r="AT94" s="184" t="s">
        <v>422</v>
      </c>
      <c r="AU94" s="184" t="s">
        <v>21</v>
      </c>
      <c r="AV94" s="184" t="s">
        <v>139</v>
      </c>
      <c r="AW94" s="184" t="s">
        <v>102</v>
      </c>
      <c r="AX94" s="184" t="s">
        <v>21</v>
      </c>
      <c r="AY94" s="184" t="s">
        <v>131</v>
      </c>
    </row>
    <row r="95" spans="2:65" s="6" customFormat="1" ht="15.75" customHeight="1" x14ac:dyDescent="0.3">
      <c r="B95" s="23"/>
      <c r="C95" s="144" t="s">
        <v>73</v>
      </c>
      <c r="D95" s="144" t="s">
        <v>135</v>
      </c>
      <c r="E95" s="145" t="s">
        <v>432</v>
      </c>
      <c r="F95" s="146" t="s">
        <v>433</v>
      </c>
      <c r="G95" s="147" t="s">
        <v>434</v>
      </c>
      <c r="H95" s="148">
        <v>1</v>
      </c>
      <c r="I95" s="149"/>
      <c r="J95" s="150">
        <f>ROUND($I$95*$H$95,2)</f>
        <v>0</v>
      </c>
      <c r="K95" s="146"/>
      <c r="L95" s="43"/>
      <c r="M95" s="151"/>
      <c r="N95" s="152" t="s">
        <v>46</v>
      </c>
      <c r="O95" s="24"/>
      <c r="P95" s="153">
        <f>$O$95*$H$95</f>
        <v>0</v>
      </c>
      <c r="Q95" s="153">
        <v>0</v>
      </c>
      <c r="R95" s="153">
        <f>$Q$95*$H$95</f>
        <v>0</v>
      </c>
      <c r="S95" s="153">
        <v>0</v>
      </c>
      <c r="T95" s="154">
        <f>$S$95*$H$95</f>
        <v>0</v>
      </c>
      <c r="AR95" s="88" t="s">
        <v>139</v>
      </c>
      <c r="AT95" s="88" t="s">
        <v>135</v>
      </c>
      <c r="AU95" s="88" t="s">
        <v>21</v>
      </c>
      <c r="AY95" s="6" t="s">
        <v>131</v>
      </c>
      <c r="BE95" s="155">
        <f>IF($N$95="základní",$J$95,0)</f>
        <v>0</v>
      </c>
      <c r="BF95" s="155">
        <f>IF($N$95="snížená",$J$95,0)</f>
        <v>0</v>
      </c>
      <c r="BG95" s="155">
        <f>IF($N$95="zákl. přenesená",$J$95,0)</f>
        <v>0</v>
      </c>
      <c r="BH95" s="155">
        <f>IF($N$95="sníž. přenesená",$J$95,0)</f>
        <v>0</v>
      </c>
      <c r="BI95" s="155">
        <f>IF($N$95="nulová",$J$95,0)</f>
        <v>0</v>
      </c>
      <c r="BJ95" s="88" t="s">
        <v>139</v>
      </c>
      <c r="BK95" s="155">
        <f>ROUND($I$95*$H$95,2)</f>
        <v>0</v>
      </c>
      <c r="BL95" s="88" t="s">
        <v>139</v>
      </c>
      <c r="BM95" s="88" t="s">
        <v>147</v>
      </c>
    </row>
    <row r="96" spans="2:65" s="6" customFormat="1" ht="15.75" customHeight="1" x14ac:dyDescent="0.3">
      <c r="B96" s="23"/>
      <c r="C96" s="147" t="s">
        <v>204</v>
      </c>
      <c r="D96" s="147" t="s">
        <v>135</v>
      </c>
      <c r="E96" s="145" t="s">
        <v>435</v>
      </c>
      <c r="F96" s="146" t="s">
        <v>436</v>
      </c>
      <c r="G96" s="147" t="s">
        <v>434</v>
      </c>
      <c r="H96" s="148">
        <v>1</v>
      </c>
      <c r="I96" s="149"/>
      <c r="J96" s="150">
        <f>ROUND($I$96*$H$96,2)</f>
        <v>0</v>
      </c>
      <c r="K96" s="146"/>
      <c r="L96" s="43"/>
      <c r="M96" s="151"/>
      <c r="N96" s="152" t="s">
        <v>46</v>
      </c>
      <c r="O96" s="24"/>
      <c r="P96" s="153">
        <f>$O$96*$H$96</f>
        <v>0</v>
      </c>
      <c r="Q96" s="153">
        <v>0</v>
      </c>
      <c r="R96" s="153">
        <f>$Q$96*$H$96</f>
        <v>0</v>
      </c>
      <c r="S96" s="153">
        <v>0</v>
      </c>
      <c r="T96" s="154">
        <f>$S$96*$H$96</f>
        <v>0</v>
      </c>
      <c r="AR96" s="88" t="s">
        <v>139</v>
      </c>
      <c r="AT96" s="88" t="s">
        <v>135</v>
      </c>
      <c r="AU96" s="88" t="s">
        <v>21</v>
      </c>
      <c r="AY96" s="88" t="s">
        <v>131</v>
      </c>
      <c r="BE96" s="155">
        <f>IF($N$96="základní",$J$96,0)</f>
        <v>0</v>
      </c>
      <c r="BF96" s="155">
        <f>IF($N$96="snížená",$J$96,0)</f>
        <v>0</v>
      </c>
      <c r="BG96" s="155">
        <f>IF($N$96="zákl. přenesená",$J$96,0)</f>
        <v>0</v>
      </c>
      <c r="BH96" s="155">
        <f>IF($N$96="sníž. přenesená",$J$96,0)</f>
        <v>0</v>
      </c>
      <c r="BI96" s="155">
        <f>IF($N$96="nulová",$J$96,0)</f>
        <v>0</v>
      </c>
      <c r="BJ96" s="88" t="s">
        <v>139</v>
      </c>
      <c r="BK96" s="155">
        <f>ROUND($I$96*$H$96,2)</f>
        <v>0</v>
      </c>
      <c r="BL96" s="88" t="s">
        <v>139</v>
      </c>
      <c r="BM96" s="88" t="s">
        <v>139</v>
      </c>
    </row>
    <row r="97" spans="2:65" s="6" customFormat="1" ht="15.75" customHeight="1" x14ac:dyDescent="0.3">
      <c r="B97" s="23"/>
      <c r="C97" s="147" t="s">
        <v>208</v>
      </c>
      <c r="D97" s="147" t="s">
        <v>135</v>
      </c>
      <c r="E97" s="145" t="s">
        <v>437</v>
      </c>
      <c r="F97" s="146" t="s">
        <v>438</v>
      </c>
      <c r="G97" s="147" t="s">
        <v>434</v>
      </c>
      <c r="H97" s="148">
        <v>3</v>
      </c>
      <c r="I97" s="149"/>
      <c r="J97" s="150">
        <f>ROUND($I$97*$H$97,2)</f>
        <v>0</v>
      </c>
      <c r="K97" s="146"/>
      <c r="L97" s="43"/>
      <c r="M97" s="151"/>
      <c r="N97" s="152" t="s">
        <v>46</v>
      </c>
      <c r="O97" s="24"/>
      <c r="P97" s="153">
        <f>$O$97*$H$97</f>
        <v>0</v>
      </c>
      <c r="Q97" s="153">
        <v>0</v>
      </c>
      <c r="R97" s="153">
        <f>$Q$97*$H$97</f>
        <v>0</v>
      </c>
      <c r="S97" s="153">
        <v>0</v>
      </c>
      <c r="T97" s="154">
        <f>$S$97*$H$97</f>
        <v>0</v>
      </c>
      <c r="AR97" s="88" t="s">
        <v>139</v>
      </c>
      <c r="AT97" s="88" t="s">
        <v>135</v>
      </c>
      <c r="AU97" s="88" t="s">
        <v>21</v>
      </c>
      <c r="AY97" s="88" t="s">
        <v>131</v>
      </c>
      <c r="BE97" s="155">
        <f>IF($N$97="základní",$J$97,0)</f>
        <v>0</v>
      </c>
      <c r="BF97" s="155">
        <f>IF($N$97="snížená",$J$97,0)</f>
        <v>0</v>
      </c>
      <c r="BG97" s="155">
        <f>IF($N$97="zákl. přenesená",$J$97,0)</f>
        <v>0</v>
      </c>
      <c r="BH97" s="155">
        <f>IF($N$97="sníž. přenesená",$J$97,0)</f>
        <v>0</v>
      </c>
      <c r="BI97" s="155">
        <f>IF($N$97="nulová",$J$97,0)</f>
        <v>0</v>
      </c>
      <c r="BJ97" s="88" t="s">
        <v>139</v>
      </c>
      <c r="BK97" s="155">
        <f>ROUND($I$97*$H$97,2)</f>
        <v>0</v>
      </c>
      <c r="BL97" s="88" t="s">
        <v>139</v>
      </c>
      <c r="BM97" s="88" t="s">
        <v>157</v>
      </c>
    </row>
    <row r="98" spans="2:65" s="6" customFormat="1" ht="15.75" customHeight="1" x14ac:dyDescent="0.3">
      <c r="B98" s="23"/>
      <c r="C98" s="147" t="s">
        <v>8</v>
      </c>
      <c r="D98" s="147" t="s">
        <v>135</v>
      </c>
      <c r="E98" s="145" t="s">
        <v>439</v>
      </c>
      <c r="F98" s="146" t="s">
        <v>440</v>
      </c>
      <c r="G98" s="147" t="s">
        <v>434</v>
      </c>
      <c r="H98" s="148">
        <v>3</v>
      </c>
      <c r="I98" s="149"/>
      <c r="J98" s="150">
        <f>ROUND($I$98*$H$98,2)</f>
        <v>0</v>
      </c>
      <c r="K98" s="146"/>
      <c r="L98" s="43"/>
      <c r="M98" s="151"/>
      <c r="N98" s="152" t="s">
        <v>46</v>
      </c>
      <c r="O98" s="24"/>
      <c r="P98" s="153">
        <f>$O$98*$H$98</f>
        <v>0</v>
      </c>
      <c r="Q98" s="153">
        <v>0</v>
      </c>
      <c r="R98" s="153">
        <f>$Q$98*$H$98</f>
        <v>0</v>
      </c>
      <c r="S98" s="153">
        <v>0</v>
      </c>
      <c r="T98" s="154">
        <f>$S$98*$H$98</f>
        <v>0</v>
      </c>
      <c r="AR98" s="88" t="s">
        <v>139</v>
      </c>
      <c r="AT98" s="88" t="s">
        <v>135</v>
      </c>
      <c r="AU98" s="88" t="s">
        <v>21</v>
      </c>
      <c r="AY98" s="88" t="s">
        <v>131</v>
      </c>
      <c r="BE98" s="155">
        <f>IF($N$98="základní",$J$98,0)</f>
        <v>0</v>
      </c>
      <c r="BF98" s="155">
        <f>IF($N$98="snížená",$J$98,0)</f>
        <v>0</v>
      </c>
      <c r="BG98" s="155">
        <f>IF($N$98="zákl. přenesená",$J$98,0)</f>
        <v>0</v>
      </c>
      <c r="BH98" s="155">
        <f>IF($N$98="sníž. přenesená",$J$98,0)</f>
        <v>0</v>
      </c>
      <c r="BI98" s="155">
        <f>IF($N$98="nulová",$J$98,0)</f>
        <v>0</v>
      </c>
      <c r="BJ98" s="88" t="s">
        <v>139</v>
      </c>
      <c r="BK98" s="155">
        <f>ROUND($I$98*$H$98,2)</f>
        <v>0</v>
      </c>
      <c r="BL98" s="88" t="s">
        <v>139</v>
      </c>
      <c r="BM98" s="88" t="s">
        <v>161</v>
      </c>
    </row>
    <row r="99" spans="2:65" s="6" customFormat="1" ht="15.75" customHeight="1" x14ac:dyDescent="0.3">
      <c r="B99" s="23"/>
      <c r="C99" s="147" t="s">
        <v>147</v>
      </c>
      <c r="D99" s="147" t="s">
        <v>135</v>
      </c>
      <c r="E99" s="145" t="s">
        <v>441</v>
      </c>
      <c r="F99" s="146" t="s">
        <v>442</v>
      </c>
      <c r="G99" s="147" t="s">
        <v>138</v>
      </c>
      <c r="H99" s="148">
        <v>11</v>
      </c>
      <c r="I99" s="149"/>
      <c r="J99" s="150">
        <f>ROUND($I$99*$H$99,2)</f>
        <v>0</v>
      </c>
      <c r="K99" s="146"/>
      <c r="L99" s="43"/>
      <c r="M99" s="151"/>
      <c r="N99" s="152" t="s">
        <v>46</v>
      </c>
      <c r="O99" s="24"/>
      <c r="P99" s="153">
        <f>$O$99*$H$99</f>
        <v>0</v>
      </c>
      <c r="Q99" s="153">
        <v>0</v>
      </c>
      <c r="R99" s="153">
        <f>$Q$99*$H$99</f>
        <v>0</v>
      </c>
      <c r="S99" s="153">
        <v>0</v>
      </c>
      <c r="T99" s="154">
        <f>$S$99*$H$99</f>
        <v>0</v>
      </c>
      <c r="AR99" s="88" t="s">
        <v>139</v>
      </c>
      <c r="AT99" s="88" t="s">
        <v>135</v>
      </c>
      <c r="AU99" s="88" t="s">
        <v>21</v>
      </c>
      <c r="AY99" s="88" t="s">
        <v>131</v>
      </c>
      <c r="BE99" s="155">
        <f>IF($N$99="základní",$J$99,0)</f>
        <v>0</v>
      </c>
      <c r="BF99" s="155">
        <f>IF($N$99="snížená",$J$99,0)</f>
        <v>0</v>
      </c>
      <c r="BG99" s="155">
        <f>IF($N$99="zákl. přenesená",$J$99,0)</f>
        <v>0</v>
      </c>
      <c r="BH99" s="155">
        <f>IF($N$99="sníž. přenesená",$J$99,0)</f>
        <v>0</v>
      </c>
      <c r="BI99" s="155">
        <f>IF($N$99="nulová",$J$99,0)</f>
        <v>0</v>
      </c>
      <c r="BJ99" s="88" t="s">
        <v>139</v>
      </c>
      <c r="BK99" s="155">
        <f>ROUND($I$99*$H$99,2)</f>
        <v>0</v>
      </c>
      <c r="BL99" s="88" t="s">
        <v>139</v>
      </c>
      <c r="BM99" s="88" t="s">
        <v>165</v>
      </c>
    </row>
    <row r="100" spans="2:65" s="6" customFormat="1" ht="15.75" customHeight="1" x14ac:dyDescent="0.3">
      <c r="B100" s="23"/>
      <c r="C100" s="147" t="s">
        <v>139</v>
      </c>
      <c r="D100" s="147" t="s">
        <v>135</v>
      </c>
      <c r="E100" s="145" t="s">
        <v>443</v>
      </c>
      <c r="F100" s="146" t="s">
        <v>444</v>
      </c>
      <c r="G100" s="147" t="s">
        <v>138</v>
      </c>
      <c r="H100" s="148">
        <v>116</v>
      </c>
      <c r="I100" s="149"/>
      <c r="J100" s="150">
        <f>ROUND($I$100*$H$100,2)</f>
        <v>0</v>
      </c>
      <c r="K100" s="146"/>
      <c r="L100" s="43"/>
      <c r="M100" s="151"/>
      <c r="N100" s="152" t="s">
        <v>46</v>
      </c>
      <c r="O100" s="24"/>
      <c r="P100" s="153">
        <f>$O$100*$H$100</f>
        <v>0</v>
      </c>
      <c r="Q100" s="153">
        <v>0</v>
      </c>
      <c r="R100" s="153">
        <f>$Q$100*$H$100</f>
        <v>0</v>
      </c>
      <c r="S100" s="153">
        <v>0</v>
      </c>
      <c r="T100" s="154">
        <f>$S$100*$H$100</f>
        <v>0</v>
      </c>
      <c r="AR100" s="88" t="s">
        <v>139</v>
      </c>
      <c r="AT100" s="88" t="s">
        <v>135</v>
      </c>
      <c r="AU100" s="88" t="s">
        <v>21</v>
      </c>
      <c r="AY100" s="88" t="s">
        <v>131</v>
      </c>
      <c r="BE100" s="155">
        <f>IF($N$100="základní",$J$100,0)</f>
        <v>0</v>
      </c>
      <c r="BF100" s="155">
        <f>IF($N$100="snížená",$J$100,0)</f>
        <v>0</v>
      </c>
      <c r="BG100" s="155">
        <f>IF($N$100="zákl. přenesená",$J$100,0)</f>
        <v>0</v>
      </c>
      <c r="BH100" s="155">
        <f>IF($N$100="sníž. přenesená",$J$100,0)</f>
        <v>0</v>
      </c>
      <c r="BI100" s="155">
        <f>IF($N$100="nulová",$J$100,0)</f>
        <v>0</v>
      </c>
      <c r="BJ100" s="88" t="s">
        <v>139</v>
      </c>
      <c r="BK100" s="155">
        <f>ROUND($I$100*$H$100,2)</f>
        <v>0</v>
      </c>
      <c r="BL100" s="88" t="s">
        <v>139</v>
      </c>
      <c r="BM100" s="88" t="s">
        <v>169</v>
      </c>
    </row>
    <row r="101" spans="2:65" s="6" customFormat="1" ht="15.75" customHeight="1" x14ac:dyDescent="0.3">
      <c r="B101" s="23"/>
      <c r="C101" s="147" t="s">
        <v>157</v>
      </c>
      <c r="D101" s="147" t="s">
        <v>135</v>
      </c>
      <c r="E101" s="145" t="s">
        <v>445</v>
      </c>
      <c r="F101" s="146" t="s">
        <v>446</v>
      </c>
      <c r="G101" s="147" t="s">
        <v>138</v>
      </c>
      <c r="H101" s="148">
        <v>14</v>
      </c>
      <c r="I101" s="149"/>
      <c r="J101" s="150">
        <f>ROUND($I$101*$H$101,2)</f>
        <v>0</v>
      </c>
      <c r="K101" s="146"/>
      <c r="L101" s="43"/>
      <c r="M101" s="151"/>
      <c r="N101" s="152" t="s">
        <v>46</v>
      </c>
      <c r="O101" s="24"/>
      <c r="P101" s="153">
        <f>$O$101*$H$101</f>
        <v>0</v>
      </c>
      <c r="Q101" s="153">
        <v>0</v>
      </c>
      <c r="R101" s="153">
        <f>$Q$101*$H$101</f>
        <v>0</v>
      </c>
      <c r="S101" s="153">
        <v>0</v>
      </c>
      <c r="T101" s="154">
        <f>$S$101*$H$101</f>
        <v>0</v>
      </c>
      <c r="AR101" s="88" t="s">
        <v>139</v>
      </c>
      <c r="AT101" s="88" t="s">
        <v>135</v>
      </c>
      <c r="AU101" s="88" t="s">
        <v>21</v>
      </c>
      <c r="AY101" s="88" t="s">
        <v>131</v>
      </c>
      <c r="BE101" s="155">
        <f>IF($N$101="základní",$J$101,0)</f>
        <v>0</v>
      </c>
      <c r="BF101" s="155">
        <f>IF($N$101="snížená",$J$101,0)</f>
        <v>0</v>
      </c>
      <c r="BG101" s="155">
        <f>IF($N$101="zákl. přenesená",$J$101,0)</f>
        <v>0</v>
      </c>
      <c r="BH101" s="155">
        <f>IF($N$101="sníž. přenesená",$J$101,0)</f>
        <v>0</v>
      </c>
      <c r="BI101" s="155">
        <f>IF($N$101="nulová",$J$101,0)</f>
        <v>0</v>
      </c>
      <c r="BJ101" s="88" t="s">
        <v>139</v>
      </c>
      <c r="BK101" s="155">
        <f>ROUND($I$101*$H$101,2)</f>
        <v>0</v>
      </c>
      <c r="BL101" s="88" t="s">
        <v>139</v>
      </c>
      <c r="BM101" s="88" t="s">
        <v>173</v>
      </c>
    </row>
    <row r="102" spans="2:65" s="6" customFormat="1" ht="15.75" customHeight="1" x14ac:dyDescent="0.3">
      <c r="B102" s="23"/>
      <c r="C102" s="147" t="s">
        <v>161</v>
      </c>
      <c r="D102" s="147" t="s">
        <v>135</v>
      </c>
      <c r="E102" s="145" t="s">
        <v>447</v>
      </c>
      <c r="F102" s="146" t="s">
        <v>448</v>
      </c>
      <c r="G102" s="147" t="s">
        <v>138</v>
      </c>
      <c r="H102" s="148">
        <v>14</v>
      </c>
      <c r="I102" s="149"/>
      <c r="J102" s="150">
        <f>ROUND($I$102*$H$102,2)</f>
        <v>0</v>
      </c>
      <c r="K102" s="146"/>
      <c r="L102" s="43"/>
      <c r="M102" s="151"/>
      <c r="N102" s="152" t="s">
        <v>46</v>
      </c>
      <c r="O102" s="24"/>
      <c r="P102" s="153">
        <f>$O$102*$H$102</f>
        <v>0</v>
      </c>
      <c r="Q102" s="153">
        <v>0</v>
      </c>
      <c r="R102" s="153">
        <f>$Q$102*$H$102</f>
        <v>0</v>
      </c>
      <c r="S102" s="153">
        <v>0</v>
      </c>
      <c r="T102" s="154">
        <f>$S$102*$H$102</f>
        <v>0</v>
      </c>
      <c r="AR102" s="88" t="s">
        <v>139</v>
      </c>
      <c r="AT102" s="88" t="s">
        <v>135</v>
      </c>
      <c r="AU102" s="88" t="s">
        <v>21</v>
      </c>
      <c r="AY102" s="88" t="s">
        <v>131</v>
      </c>
      <c r="BE102" s="155">
        <f>IF($N$102="základní",$J$102,0)</f>
        <v>0</v>
      </c>
      <c r="BF102" s="155">
        <f>IF($N$102="snížená",$J$102,0)</f>
        <v>0</v>
      </c>
      <c r="BG102" s="155">
        <f>IF($N$102="zákl. přenesená",$J$102,0)</f>
        <v>0</v>
      </c>
      <c r="BH102" s="155">
        <f>IF($N$102="sníž. přenesená",$J$102,0)</f>
        <v>0</v>
      </c>
      <c r="BI102" s="155">
        <f>IF($N$102="nulová",$J$102,0)</f>
        <v>0</v>
      </c>
      <c r="BJ102" s="88" t="s">
        <v>139</v>
      </c>
      <c r="BK102" s="155">
        <f>ROUND($I$102*$H$102,2)</f>
        <v>0</v>
      </c>
      <c r="BL102" s="88" t="s">
        <v>139</v>
      </c>
      <c r="BM102" s="88" t="s">
        <v>26</v>
      </c>
    </row>
    <row r="103" spans="2:65" s="6" customFormat="1" ht="15.75" customHeight="1" x14ac:dyDescent="0.3">
      <c r="B103" s="23"/>
      <c r="C103" s="147" t="s">
        <v>165</v>
      </c>
      <c r="D103" s="147" t="s">
        <v>135</v>
      </c>
      <c r="E103" s="145" t="s">
        <v>449</v>
      </c>
      <c r="F103" s="146" t="s">
        <v>450</v>
      </c>
      <c r="G103" s="147" t="s">
        <v>138</v>
      </c>
      <c r="H103" s="148">
        <v>84</v>
      </c>
      <c r="I103" s="149"/>
      <c r="J103" s="150">
        <f>ROUND($I$103*$H$103,2)</f>
        <v>0</v>
      </c>
      <c r="K103" s="146"/>
      <c r="L103" s="43"/>
      <c r="M103" s="151"/>
      <c r="N103" s="152" t="s">
        <v>46</v>
      </c>
      <c r="O103" s="24"/>
      <c r="P103" s="153">
        <f>$O$103*$H$103</f>
        <v>0</v>
      </c>
      <c r="Q103" s="153">
        <v>0</v>
      </c>
      <c r="R103" s="153">
        <f>$Q$103*$H$103</f>
        <v>0</v>
      </c>
      <c r="S103" s="153">
        <v>0</v>
      </c>
      <c r="T103" s="154">
        <f>$S$103*$H$103</f>
        <v>0</v>
      </c>
      <c r="AR103" s="88" t="s">
        <v>139</v>
      </c>
      <c r="AT103" s="88" t="s">
        <v>135</v>
      </c>
      <c r="AU103" s="88" t="s">
        <v>21</v>
      </c>
      <c r="AY103" s="88" t="s">
        <v>131</v>
      </c>
      <c r="BE103" s="155">
        <f>IF($N$103="základní",$J$103,0)</f>
        <v>0</v>
      </c>
      <c r="BF103" s="155">
        <f>IF($N$103="snížená",$J$103,0)</f>
        <v>0</v>
      </c>
      <c r="BG103" s="155">
        <f>IF($N$103="zákl. přenesená",$J$103,0)</f>
        <v>0</v>
      </c>
      <c r="BH103" s="155">
        <f>IF($N$103="sníž. přenesená",$J$103,0)</f>
        <v>0</v>
      </c>
      <c r="BI103" s="155">
        <f>IF($N$103="nulová",$J$103,0)</f>
        <v>0</v>
      </c>
      <c r="BJ103" s="88" t="s">
        <v>139</v>
      </c>
      <c r="BK103" s="155">
        <f>ROUND($I$103*$H$103,2)</f>
        <v>0</v>
      </c>
      <c r="BL103" s="88" t="s">
        <v>139</v>
      </c>
      <c r="BM103" s="88" t="s">
        <v>180</v>
      </c>
    </row>
    <row r="104" spans="2:65" s="6" customFormat="1" ht="15.75" customHeight="1" x14ac:dyDescent="0.3">
      <c r="B104" s="23"/>
      <c r="C104" s="147" t="s">
        <v>169</v>
      </c>
      <c r="D104" s="147" t="s">
        <v>135</v>
      </c>
      <c r="E104" s="145" t="s">
        <v>451</v>
      </c>
      <c r="F104" s="146" t="s">
        <v>452</v>
      </c>
      <c r="G104" s="147" t="s">
        <v>138</v>
      </c>
      <c r="H104" s="148">
        <v>7</v>
      </c>
      <c r="I104" s="149"/>
      <c r="J104" s="150">
        <f>ROUND($I$104*$H$104,2)</f>
        <v>0</v>
      </c>
      <c r="K104" s="146"/>
      <c r="L104" s="43"/>
      <c r="M104" s="151"/>
      <c r="N104" s="152" t="s">
        <v>46</v>
      </c>
      <c r="O104" s="24"/>
      <c r="P104" s="153">
        <f>$O$104*$H$104</f>
        <v>0</v>
      </c>
      <c r="Q104" s="153">
        <v>0</v>
      </c>
      <c r="R104" s="153">
        <f>$Q$104*$H$104</f>
        <v>0</v>
      </c>
      <c r="S104" s="153">
        <v>0</v>
      </c>
      <c r="T104" s="154">
        <f>$S$104*$H$104</f>
        <v>0</v>
      </c>
      <c r="AR104" s="88" t="s">
        <v>139</v>
      </c>
      <c r="AT104" s="88" t="s">
        <v>135</v>
      </c>
      <c r="AU104" s="88" t="s">
        <v>21</v>
      </c>
      <c r="AY104" s="88" t="s">
        <v>131</v>
      </c>
      <c r="BE104" s="155">
        <f>IF($N$104="základní",$J$104,0)</f>
        <v>0</v>
      </c>
      <c r="BF104" s="155">
        <f>IF($N$104="snížená",$J$104,0)</f>
        <v>0</v>
      </c>
      <c r="BG104" s="155">
        <f>IF($N$104="zákl. přenesená",$J$104,0)</f>
        <v>0</v>
      </c>
      <c r="BH104" s="155">
        <f>IF($N$104="sníž. přenesená",$J$104,0)</f>
        <v>0</v>
      </c>
      <c r="BI104" s="155">
        <f>IF($N$104="nulová",$J$104,0)</f>
        <v>0</v>
      </c>
      <c r="BJ104" s="88" t="s">
        <v>139</v>
      </c>
      <c r="BK104" s="155">
        <f>ROUND($I$104*$H$104,2)</f>
        <v>0</v>
      </c>
      <c r="BL104" s="88" t="s">
        <v>139</v>
      </c>
      <c r="BM104" s="88" t="s">
        <v>184</v>
      </c>
    </row>
    <row r="105" spans="2:65" s="6" customFormat="1" ht="15.75" customHeight="1" x14ac:dyDescent="0.3">
      <c r="B105" s="23"/>
      <c r="C105" s="147" t="s">
        <v>173</v>
      </c>
      <c r="D105" s="147" t="s">
        <v>135</v>
      </c>
      <c r="E105" s="145" t="s">
        <v>453</v>
      </c>
      <c r="F105" s="146" t="s">
        <v>454</v>
      </c>
      <c r="G105" s="147" t="s">
        <v>138</v>
      </c>
      <c r="H105" s="148">
        <v>110</v>
      </c>
      <c r="I105" s="149"/>
      <c r="J105" s="150">
        <f>ROUND($I$105*$H$105,2)</f>
        <v>0</v>
      </c>
      <c r="K105" s="146"/>
      <c r="L105" s="43"/>
      <c r="M105" s="151"/>
      <c r="N105" s="152" t="s">
        <v>46</v>
      </c>
      <c r="O105" s="24"/>
      <c r="P105" s="153">
        <f>$O$105*$H$105</f>
        <v>0</v>
      </c>
      <c r="Q105" s="153">
        <v>0</v>
      </c>
      <c r="R105" s="153">
        <f>$Q$105*$H$105</f>
        <v>0</v>
      </c>
      <c r="S105" s="153">
        <v>0</v>
      </c>
      <c r="T105" s="154">
        <f>$S$105*$H$105</f>
        <v>0</v>
      </c>
      <c r="AR105" s="88" t="s">
        <v>139</v>
      </c>
      <c r="AT105" s="88" t="s">
        <v>135</v>
      </c>
      <c r="AU105" s="88" t="s">
        <v>21</v>
      </c>
      <c r="AY105" s="88" t="s">
        <v>131</v>
      </c>
      <c r="BE105" s="155">
        <f>IF($N$105="základní",$J$105,0)</f>
        <v>0</v>
      </c>
      <c r="BF105" s="155">
        <f>IF($N$105="snížená",$J$105,0)</f>
        <v>0</v>
      </c>
      <c r="BG105" s="155">
        <f>IF($N$105="zákl. přenesená",$J$105,0)</f>
        <v>0</v>
      </c>
      <c r="BH105" s="155">
        <f>IF($N$105="sníž. přenesená",$J$105,0)</f>
        <v>0</v>
      </c>
      <c r="BI105" s="155">
        <f>IF($N$105="nulová",$J$105,0)</f>
        <v>0</v>
      </c>
      <c r="BJ105" s="88" t="s">
        <v>139</v>
      </c>
      <c r="BK105" s="155">
        <f>ROUND($I$105*$H$105,2)</f>
        <v>0</v>
      </c>
      <c r="BL105" s="88" t="s">
        <v>139</v>
      </c>
      <c r="BM105" s="88" t="s">
        <v>188</v>
      </c>
    </row>
    <row r="106" spans="2:65" s="6" customFormat="1" ht="15.75" customHeight="1" x14ac:dyDescent="0.3">
      <c r="B106" s="23"/>
      <c r="C106" s="147" t="s">
        <v>26</v>
      </c>
      <c r="D106" s="147" t="s">
        <v>135</v>
      </c>
      <c r="E106" s="145" t="s">
        <v>455</v>
      </c>
      <c r="F106" s="146" t="s">
        <v>456</v>
      </c>
      <c r="G106" s="147" t="s">
        <v>138</v>
      </c>
      <c r="H106" s="148">
        <v>2</v>
      </c>
      <c r="I106" s="149"/>
      <c r="J106" s="150">
        <f>ROUND($I$106*$H$106,2)</f>
        <v>0</v>
      </c>
      <c r="K106" s="146"/>
      <c r="L106" s="43"/>
      <c r="M106" s="151"/>
      <c r="N106" s="152" t="s">
        <v>46</v>
      </c>
      <c r="O106" s="24"/>
      <c r="P106" s="153">
        <f>$O$106*$H$106</f>
        <v>0</v>
      </c>
      <c r="Q106" s="153">
        <v>0</v>
      </c>
      <c r="R106" s="153">
        <f>$Q$106*$H$106</f>
        <v>0</v>
      </c>
      <c r="S106" s="153">
        <v>0</v>
      </c>
      <c r="T106" s="154">
        <f>$S$106*$H$106</f>
        <v>0</v>
      </c>
      <c r="AR106" s="88" t="s">
        <v>139</v>
      </c>
      <c r="AT106" s="88" t="s">
        <v>135</v>
      </c>
      <c r="AU106" s="88" t="s">
        <v>21</v>
      </c>
      <c r="AY106" s="88" t="s">
        <v>131</v>
      </c>
      <c r="BE106" s="155">
        <f>IF($N$106="základní",$J$106,0)</f>
        <v>0</v>
      </c>
      <c r="BF106" s="155">
        <f>IF($N$106="snížená",$J$106,0)</f>
        <v>0</v>
      </c>
      <c r="BG106" s="155">
        <f>IF($N$106="zákl. přenesená",$J$106,0)</f>
        <v>0</v>
      </c>
      <c r="BH106" s="155">
        <f>IF($N$106="sníž. přenesená",$J$106,0)</f>
        <v>0</v>
      </c>
      <c r="BI106" s="155">
        <f>IF($N$106="nulová",$J$106,0)</f>
        <v>0</v>
      </c>
      <c r="BJ106" s="88" t="s">
        <v>139</v>
      </c>
      <c r="BK106" s="155">
        <f>ROUND($I$106*$H$106,2)</f>
        <v>0</v>
      </c>
      <c r="BL106" s="88" t="s">
        <v>139</v>
      </c>
      <c r="BM106" s="88" t="s">
        <v>192</v>
      </c>
    </row>
    <row r="107" spans="2:65" s="6" customFormat="1" ht="15.75" customHeight="1" x14ac:dyDescent="0.3">
      <c r="B107" s="23"/>
      <c r="C107" s="147" t="s">
        <v>26</v>
      </c>
      <c r="D107" s="147" t="s">
        <v>135</v>
      </c>
      <c r="E107" s="145" t="s">
        <v>457</v>
      </c>
      <c r="F107" s="146" t="s">
        <v>458</v>
      </c>
      <c r="G107" s="147" t="s">
        <v>434</v>
      </c>
      <c r="H107" s="148">
        <v>260</v>
      </c>
      <c r="I107" s="149"/>
      <c r="J107" s="150">
        <f>ROUND($I$107*$H$107,2)</f>
        <v>0</v>
      </c>
      <c r="K107" s="146"/>
      <c r="L107" s="43"/>
      <c r="M107" s="151"/>
      <c r="N107" s="152" t="s">
        <v>46</v>
      </c>
      <c r="O107" s="24"/>
      <c r="P107" s="153">
        <f>$O$107*$H$107</f>
        <v>0</v>
      </c>
      <c r="Q107" s="153">
        <v>0</v>
      </c>
      <c r="R107" s="153">
        <f>$Q$107*$H$107</f>
        <v>0</v>
      </c>
      <c r="S107" s="153">
        <v>0</v>
      </c>
      <c r="T107" s="154">
        <f>$S$107*$H$107</f>
        <v>0</v>
      </c>
      <c r="AR107" s="88" t="s">
        <v>139</v>
      </c>
      <c r="AT107" s="88" t="s">
        <v>135</v>
      </c>
      <c r="AU107" s="88" t="s">
        <v>21</v>
      </c>
      <c r="AY107" s="88" t="s">
        <v>131</v>
      </c>
      <c r="BE107" s="155">
        <f>IF($N$107="základní",$J$107,0)</f>
        <v>0</v>
      </c>
      <c r="BF107" s="155">
        <f>IF($N$107="snížená",$J$107,0)</f>
        <v>0</v>
      </c>
      <c r="BG107" s="155">
        <f>IF($N$107="zákl. přenesená",$J$107,0)</f>
        <v>0</v>
      </c>
      <c r="BH107" s="155">
        <f>IF($N$107="sníž. přenesená",$J$107,0)</f>
        <v>0</v>
      </c>
      <c r="BI107" s="155">
        <f>IF($N$107="nulová",$J$107,0)</f>
        <v>0</v>
      </c>
      <c r="BJ107" s="88" t="s">
        <v>139</v>
      </c>
      <c r="BK107" s="155">
        <f>ROUND($I$107*$H$107,2)</f>
        <v>0</v>
      </c>
      <c r="BL107" s="88" t="s">
        <v>139</v>
      </c>
      <c r="BM107" s="88" t="s">
        <v>8</v>
      </c>
    </row>
    <row r="108" spans="2:65" s="6" customFormat="1" ht="15.75" customHeight="1" x14ac:dyDescent="0.3">
      <c r="B108" s="23"/>
      <c r="C108" s="147" t="s">
        <v>26</v>
      </c>
      <c r="D108" s="147" t="s">
        <v>135</v>
      </c>
      <c r="E108" s="145" t="s">
        <v>459</v>
      </c>
      <c r="F108" s="146" t="s">
        <v>460</v>
      </c>
      <c r="G108" s="147" t="s">
        <v>434</v>
      </c>
      <c r="H108" s="148">
        <v>2</v>
      </c>
      <c r="I108" s="149"/>
      <c r="J108" s="150">
        <f>ROUND($I$108*$H$108,2)</f>
        <v>0</v>
      </c>
      <c r="K108" s="146"/>
      <c r="L108" s="43"/>
      <c r="M108" s="151"/>
      <c r="N108" s="152" t="s">
        <v>46</v>
      </c>
      <c r="O108" s="24"/>
      <c r="P108" s="153">
        <f>$O$108*$H$108</f>
        <v>0</v>
      </c>
      <c r="Q108" s="153">
        <v>0</v>
      </c>
      <c r="R108" s="153">
        <f>$Q$108*$H$108</f>
        <v>0</v>
      </c>
      <c r="S108" s="153">
        <v>0</v>
      </c>
      <c r="T108" s="154">
        <f>$S$108*$H$108</f>
        <v>0</v>
      </c>
      <c r="AR108" s="88" t="s">
        <v>139</v>
      </c>
      <c r="AT108" s="88" t="s">
        <v>135</v>
      </c>
      <c r="AU108" s="88" t="s">
        <v>21</v>
      </c>
      <c r="AY108" s="88" t="s">
        <v>131</v>
      </c>
      <c r="BE108" s="155">
        <f>IF($N$108="základní",$J$108,0)</f>
        <v>0</v>
      </c>
      <c r="BF108" s="155">
        <f>IF($N$108="snížená",$J$108,0)</f>
        <v>0</v>
      </c>
      <c r="BG108" s="155">
        <f>IF($N$108="zákl. přenesená",$J$108,0)</f>
        <v>0</v>
      </c>
      <c r="BH108" s="155">
        <f>IF($N$108="sníž. přenesená",$J$108,0)</f>
        <v>0</v>
      </c>
      <c r="BI108" s="155">
        <f>IF($N$108="nulová",$J$108,0)</f>
        <v>0</v>
      </c>
      <c r="BJ108" s="88" t="s">
        <v>139</v>
      </c>
      <c r="BK108" s="155">
        <f>ROUND($I$108*$H$108,2)</f>
        <v>0</v>
      </c>
      <c r="BL108" s="88" t="s">
        <v>139</v>
      </c>
      <c r="BM108" s="88" t="s">
        <v>200</v>
      </c>
    </row>
    <row r="109" spans="2:65" s="6" customFormat="1" ht="15.75" customHeight="1" x14ac:dyDescent="0.3">
      <c r="B109" s="23"/>
      <c r="C109" s="147" t="s">
        <v>26</v>
      </c>
      <c r="D109" s="147" t="s">
        <v>135</v>
      </c>
      <c r="E109" s="145" t="s">
        <v>461</v>
      </c>
      <c r="F109" s="146" t="s">
        <v>462</v>
      </c>
      <c r="G109" s="147" t="s">
        <v>434</v>
      </c>
      <c r="H109" s="148">
        <v>4</v>
      </c>
      <c r="I109" s="149"/>
      <c r="J109" s="150">
        <f>ROUND($I$109*$H$109,2)</f>
        <v>0</v>
      </c>
      <c r="K109" s="146"/>
      <c r="L109" s="43"/>
      <c r="M109" s="151"/>
      <c r="N109" s="152" t="s">
        <v>46</v>
      </c>
      <c r="O109" s="24"/>
      <c r="P109" s="153">
        <f>$O$109*$H$109</f>
        <v>0</v>
      </c>
      <c r="Q109" s="153">
        <v>0</v>
      </c>
      <c r="R109" s="153">
        <f>$Q$109*$H$109</f>
        <v>0</v>
      </c>
      <c r="S109" s="153">
        <v>0</v>
      </c>
      <c r="T109" s="154">
        <f>$S$109*$H$109</f>
        <v>0</v>
      </c>
      <c r="AR109" s="88" t="s">
        <v>139</v>
      </c>
      <c r="AT109" s="88" t="s">
        <v>135</v>
      </c>
      <c r="AU109" s="88" t="s">
        <v>21</v>
      </c>
      <c r="AY109" s="88" t="s">
        <v>131</v>
      </c>
      <c r="BE109" s="155">
        <f>IF($N$109="základní",$J$109,0)</f>
        <v>0</v>
      </c>
      <c r="BF109" s="155">
        <f>IF($N$109="snížená",$J$109,0)</f>
        <v>0</v>
      </c>
      <c r="BG109" s="155">
        <f>IF($N$109="zákl. přenesená",$J$109,0)</f>
        <v>0</v>
      </c>
      <c r="BH109" s="155">
        <f>IF($N$109="sníž. přenesená",$J$109,0)</f>
        <v>0</v>
      </c>
      <c r="BI109" s="155">
        <f>IF($N$109="nulová",$J$109,0)</f>
        <v>0</v>
      </c>
      <c r="BJ109" s="88" t="s">
        <v>139</v>
      </c>
      <c r="BK109" s="155">
        <f>ROUND($I$109*$H$109,2)</f>
        <v>0</v>
      </c>
      <c r="BL109" s="88" t="s">
        <v>139</v>
      </c>
      <c r="BM109" s="88" t="s">
        <v>204</v>
      </c>
    </row>
    <row r="110" spans="2:65" s="6" customFormat="1" ht="15.75" customHeight="1" x14ac:dyDescent="0.3">
      <c r="B110" s="23"/>
      <c r="C110" s="147" t="s">
        <v>26</v>
      </c>
      <c r="D110" s="147" t="s">
        <v>135</v>
      </c>
      <c r="E110" s="145" t="s">
        <v>463</v>
      </c>
      <c r="F110" s="146" t="s">
        <v>464</v>
      </c>
      <c r="G110" s="147" t="s">
        <v>434</v>
      </c>
      <c r="H110" s="148">
        <v>56</v>
      </c>
      <c r="I110" s="149"/>
      <c r="J110" s="150">
        <f>ROUND($I$110*$H$110,2)</f>
        <v>0</v>
      </c>
      <c r="K110" s="146"/>
      <c r="L110" s="43"/>
      <c r="M110" s="151"/>
      <c r="N110" s="152" t="s">
        <v>46</v>
      </c>
      <c r="O110" s="24"/>
      <c r="P110" s="153">
        <f>$O$110*$H$110</f>
        <v>0</v>
      </c>
      <c r="Q110" s="153">
        <v>0</v>
      </c>
      <c r="R110" s="153">
        <f>$Q$110*$H$110</f>
        <v>0</v>
      </c>
      <c r="S110" s="153">
        <v>0</v>
      </c>
      <c r="T110" s="154">
        <f>$S$110*$H$110</f>
        <v>0</v>
      </c>
      <c r="AR110" s="88" t="s">
        <v>139</v>
      </c>
      <c r="AT110" s="88" t="s">
        <v>135</v>
      </c>
      <c r="AU110" s="88" t="s">
        <v>21</v>
      </c>
      <c r="AY110" s="88" t="s">
        <v>131</v>
      </c>
      <c r="BE110" s="155">
        <f>IF($N$110="základní",$J$110,0)</f>
        <v>0</v>
      </c>
      <c r="BF110" s="155">
        <f>IF($N$110="snížená",$J$110,0)</f>
        <v>0</v>
      </c>
      <c r="BG110" s="155">
        <f>IF($N$110="zákl. přenesená",$J$110,0)</f>
        <v>0</v>
      </c>
      <c r="BH110" s="155">
        <f>IF($N$110="sníž. přenesená",$J$110,0)</f>
        <v>0</v>
      </c>
      <c r="BI110" s="155">
        <f>IF($N$110="nulová",$J$110,0)</f>
        <v>0</v>
      </c>
      <c r="BJ110" s="88" t="s">
        <v>139</v>
      </c>
      <c r="BK110" s="155">
        <f>ROUND($I$110*$H$110,2)</f>
        <v>0</v>
      </c>
      <c r="BL110" s="88" t="s">
        <v>139</v>
      </c>
      <c r="BM110" s="88" t="s">
        <v>208</v>
      </c>
    </row>
    <row r="111" spans="2:65" s="6" customFormat="1" ht="15.75" customHeight="1" x14ac:dyDescent="0.3">
      <c r="B111" s="23"/>
      <c r="C111" s="147" t="s">
        <v>26</v>
      </c>
      <c r="D111" s="147" t="s">
        <v>135</v>
      </c>
      <c r="E111" s="145" t="s">
        <v>465</v>
      </c>
      <c r="F111" s="146" t="s">
        <v>466</v>
      </c>
      <c r="G111" s="147" t="s">
        <v>434</v>
      </c>
      <c r="H111" s="148">
        <v>70</v>
      </c>
      <c r="I111" s="149"/>
      <c r="J111" s="150">
        <f>ROUND($I$111*$H$111,2)</f>
        <v>0</v>
      </c>
      <c r="K111" s="146"/>
      <c r="L111" s="43"/>
      <c r="M111" s="151"/>
      <c r="N111" s="152" t="s">
        <v>46</v>
      </c>
      <c r="O111" s="24"/>
      <c r="P111" s="153">
        <f>$O$111*$H$111</f>
        <v>0</v>
      </c>
      <c r="Q111" s="153">
        <v>0</v>
      </c>
      <c r="R111" s="153">
        <f>$Q$111*$H$111</f>
        <v>0</v>
      </c>
      <c r="S111" s="153">
        <v>0</v>
      </c>
      <c r="T111" s="154">
        <f>$S$111*$H$111</f>
        <v>0</v>
      </c>
      <c r="AR111" s="88" t="s">
        <v>139</v>
      </c>
      <c r="AT111" s="88" t="s">
        <v>135</v>
      </c>
      <c r="AU111" s="88" t="s">
        <v>21</v>
      </c>
      <c r="AY111" s="88" t="s">
        <v>131</v>
      </c>
      <c r="BE111" s="155">
        <f>IF($N$111="základní",$J$111,0)</f>
        <v>0</v>
      </c>
      <c r="BF111" s="155">
        <f>IF($N$111="snížená",$J$111,0)</f>
        <v>0</v>
      </c>
      <c r="BG111" s="155">
        <f>IF($N$111="zákl. přenesená",$J$111,0)</f>
        <v>0</v>
      </c>
      <c r="BH111" s="155">
        <f>IF($N$111="sníž. přenesená",$J$111,0)</f>
        <v>0</v>
      </c>
      <c r="BI111" s="155">
        <f>IF($N$111="nulová",$J$111,0)</f>
        <v>0</v>
      </c>
      <c r="BJ111" s="88" t="s">
        <v>139</v>
      </c>
      <c r="BK111" s="155">
        <f>ROUND($I$111*$H$111,2)</f>
        <v>0</v>
      </c>
      <c r="BL111" s="88" t="s">
        <v>139</v>
      </c>
      <c r="BM111" s="88" t="s">
        <v>212</v>
      </c>
    </row>
    <row r="112" spans="2:65" s="6" customFormat="1" ht="15.75" customHeight="1" x14ac:dyDescent="0.3">
      <c r="B112" s="23"/>
      <c r="C112" s="147" t="s">
        <v>26</v>
      </c>
      <c r="D112" s="147" t="s">
        <v>135</v>
      </c>
      <c r="E112" s="145" t="s">
        <v>467</v>
      </c>
      <c r="F112" s="146" t="s">
        <v>468</v>
      </c>
      <c r="G112" s="147" t="s">
        <v>434</v>
      </c>
      <c r="H112" s="148">
        <v>56</v>
      </c>
      <c r="I112" s="149"/>
      <c r="J112" s="150">
        <f>ROUND($I$112*$H$112,2)</f>
        <v>0</v>
      </c>
      <c r="K112" s="146"/>
      <c r="L112" s="43"/>
      <c r="M112" s="151"/>
      <c r="N112" s="152" t="s">
        <v>46</v>
      </c>
      <c r="O112" s="24"/>
      <c r="P112" s="153">
        <f>$O$112*$H$112</f>
        <v>0</v>
      </c>
      <c r="Q112" s="153">
        <v>0</v>
      </c>
      <c r="R112" s="153">
        <f>$Q$112*$H$112</f>
        <v>0</v>
      </c>
      <c r="S112" s="153">
        <v>0</v>
      </c>
      <c r="T112" s="154">
        <f>$S$112*$H$112</f>
        <v>0</v>
      </c>
      <c r="AR112" s="88" t="s">
        <v>139</v>
      </c>
      <c r="AT112" s="88" t="s">
        <v>135</v>
      </c>
      <c r="AU112" s="88" t="s">
        <v>21</v>
      </c>
      <c r="AY112" s="88" t="s">
        <v>131</v>
      </c>
      <c r="BE112" s="155">
        <f>IF($N$112="základní",$J$112,0)</f>
        <v>0</v>
      </c>
      <c r="BF112" s="155">
        <f>IF($N$112="snížená",$J$112,0)</f>
        <v>0</v>
      </c>
      <c r="BG112" s="155">
        <f>IF($N$112="zákl. přenesená",$J$112,0)</f>
        <v>0</v>
      </c>
      <c r="BH112" s="155">
        <f>IF($N$112="sníž. přenesená",$J$112,0)</f>
        <v>0</v>
      </c>
      <c r="BI112" s="155">
        <f>IF($N$112="nulová",$J$112,0)</f>
        <v>0</v>
      </c>
      <c r="BJ112" s="88" t="s">
        <v>139</v>
      </c>
      <c r="BK112" s="155">
        <f>ROUND($I$112*$H$112,2)</f>
        <v>0</v>
      </c>
      <c r="BL112" s="88" t="s">
        <v>139</v>
      </c>
      <c r="BM112" s="88" t="s">
        <v>216</v>
      </c>
    </row>
    <row r="113" spans="2:65" s="6" customFormat="1" ht="15.75" customHeight="1" x14ac:dyDescent="0.3">
      <c r="B113" s="23"/>
      <c r="C113" s="147" t="s">
        <v>26</v>
      </c>
      <c r="D113" s="147" t="s">
        <v>135</v>
      </c>
      <c r="E113" s="145" t="s">
        <v>469</v>
      </c>
      <c r="F113" s="146" t="s">
        <v>470</v>
      </c>
      <c r="G113" s="147" t="s">
        <v>434</v>
      </c>
      <c r="H113" s="148">
        <v>24</v>
      </c>
      <c r="I113" s="149"/>
      <c r="J113" s="150">
        <f>ROUND($I$113*$H$113,2)</f>
        <v>0</v>
      </c>
      <c r="K113" s="146"/>
      <c r="L113" s="43"/>
      <c r="M113" s="151"/>
      <c r="N113" s="152" t="s">
        <v>46</v>
      </c>
      <c r="O113" s="24"/>
      <c r="P113" s="153">
        <f>$O$113*$H$113</f>
        <v>0</v>
      </c>
      <c r="Q113" s="153">
        <v>0</v>
      </c>
      <c r="R113" s="153">
        <f>$Q$113*$H$113</f>
        <v>0</v>
      </c>
      <c r="S113" s="153">
        <v>0</v>
      </c>
      <c r="T113" s="154">
        <f>$S$113*$H$113</f>
        <v>0</v>
      </c>
      <c r="AR113" s="88" t="s">
        <v>139</v>
      </c>
      <c r="AT113" s="88" t="s">
        <v>135</v>
      </c>
      <c r="AU113" s="88" t="s">
        <v>21</v>
      </c>
      <c r="AY113" s="88" t="s">
        <v>131</v>
      </c>
      <c r="BE113" s="155">
        <f>IF($N$113="základní",$J$113,0)</f>
        <v>0</v>
      </c>
      <c r="BF113" s="155">
        <f>IF($N$113="snížená",$J$113,0)</f>
        <v>0</v>
      </c>
      <c r="BG113" s="155">
        <f>IF($N$113="zákl. přenesená",$J$113,0)</f>
        <v>0</v>
      </c>
      <c r="BH113" s="155">
        <f>IF($N$113="sníž. přenesená",$J$113,0)</f>
        <v>0</v>
      </c>
      <c r="BI113" s="155">
        <f>IF($N$113="nulová",$J$113,0)</f>
        <v>0</v>
      </c>
      <c r="BJ113" s="88" t="s">
        <v>139</v>
      </c>
      <c r="BK113" s="155">
        <f>ROUND($I$113*$H$113,2)</f>
        <v>0</v>
      </c>
      <c r="BL113" s="88" t="s">
        <v>139</v>
      </c>
      <c r="BM113" s="88" t="s">
        <v>7</v>
      </c>
    </row>
    <row r="114" spans="2:65" s="6" customFormat="1" ht="15.75" customHeight="1" x14ac:dyDescent="0.3">
      <c r="B114" s="23"/>
      <c r="C114" s="147" t="s">
        <v>26</v>
      </c>
      <c r="D114" s="147" t="s">
        <v>135</v>
      </c>
      <c r="E114" s="145" t="s">
        <v>471</v>
      </c>
      <c r="F114" s="146" t="s">
        <v>472</v>
      </c>
      <c r="G114" s="147" t="s">
        <v>434</v>
      </c>
      <c r="H114" s="148">
        <v>2</v>
      </c>
      <c r="I114" s="149"/>
      <c r="J114" s="150">
        <f>ROUND($I$114*$H$114,2)</f>
        <v>0</v>
      </c>
      <c r="K114" s="146"/>
      <c r="L114" s="43"/>
      <c r="M114" s="151"/>
      <c r="N114" s="152" t="s">
        <v>46</v>
      </c>
      <c r="O114" s="24"/>
      <c r="P114" s="153">
        <f>$O$114*$H$114</f>
        <v>0</v>
      </c>
      <c r="Q114" s="153">
        <v>0</v>
      </c>
      <c r="R114" s="153">
        <f>$Q$114*$H$114</f>
        <v>0</v>
      </c>
      <c r="S114" s="153">
        <v>0</v>
      </c>
      <c r="T114" s="154">
        <f>$S$114*$H$114</f>
        <v>0</v>
      </c>
      <c r="AR114" s="88" t="s">
        <v>139</v>
      </c>
      <c r="AT114" s="88" t="s">
        <v>135</v>
      </c>
      <c r="AU114" s="88" t="s">
        <v>21</v>
      </c>
      <c r="AY114" s="88" t="s">
        <v>131</v>
      </c>
      <c r="BE114" s="155">
        <f>IF($N$114="základní",$J$114,0)</f>
        <v>0</v>
      </c>
      <c r="BF114" s="155">
        <f>IF($N$114="snížená",$J$114,0)</f>
        <v>0</v>
      </c>
      <c r="BG114" s="155">
        <f>IF($N$114="zákl. přenesená",$J$114,0)</f>
        <v>0</v>
      </c>
      <c r="BH114" s="155">
        <f>IF($N$114="sníž. přenesená",$J$114,0)</f>
        <v>0</v>
      </c>
      <c r="BI114" s="155">
        <f>IF($N$114="nulová",$J$114,0)</f>
        <v>0</v>
      </c>
      <c r="BJ114" s="88" t="s">
        <v>139</v>
      </c>
      <c r="BK114" s="155">
        <f>ROUND($I$114*$H$114,2)</f>
        <v>0</v>
      </c>
      <c r="BL114" s="88" t="s">
        <v>139</v>
      </c>
      <c r="BM114" s="88" t="s">
        <v>223</v>
      </c>
    </row>
    <row r="115" spans="2:65" s="6" customFormat="1" ht="15.75" customHeight="1" x14ac:dyDescent="0.3">
      <c r="B115" s="23"/>
      <c r="C115" s="147" t="s">
        <v>26</v>
      </c>
      <c r="D115" s="147" t="s">
        <v>135</v>
      </c>
      <c r="E115" s="145" t="s">
        <v>473</v>
      </c>
      <c r="F115" s="146" t="s">
        <v>474</v>
      </c>
      <c r="G115" s="147" t="s">
        <v>434</v>
      </c>
      <c r="H115" s="148">
        <v>2</v>
      </c>
      <c r="I115" s="149"/>
      <c r="J115" s="150">
        <f>ROUND($I$115*$H$115,2)</f>
        <v>0</v>
      </c>
      <c r="K115" s="146"/>
      <c r="L115" s="43"/>
      <c r="M115" s="151"/>
      <c r="N115" s="152" t="s">
        <v>46</v>
      </c>
      <c r="O115" s="24"/>
      <c r="P115" s="153">
        <f>$O$115*$H$115</f>
        <v>0</v>
      </c>
      <c r="Q115" s="153">
        <v>0</v>
      </c>
      <c r="R115" s="153">
        <f>$Q$115*$H$115</f>
        <v>0</v>
      </c>
      <c r="S115" s="153">
        <v>0</v>
      </c>
      <c r="T115" s="154">
        <f>$S$115*$H$115</f>
        <v>0</v>
      </c>
      <c r="AR115" s="88" t="s">
        <v>139</v>
      </c>
      <c r="AT115" s="88" t="s">
        <v>135</v>
      </c>
      <c r="AU115" s="88" t="s">
        <v>21</v>
      </c>
      <c r="AY115" s="88" t="s">
        <v>131</v>
      </c>
      <c r="BE115" s="155">
        <f>IF($N$115="základní",$J$115,0)</f>
        <v>0</v>
      </c>
      <c r="BF115" s="155">
        <f>IF($N$115="snížená",$J$115,0)</f>
        <v>0</v>
      </c>
      <c r="BG115" s="155">
        <f>IF($N$115="zákl. přenesená",$J$115,0)</f>
        <v>0</v>
      </c>
      <c r="BH115" s="155">
        <f>IF($N$115="sníž. přenesená",$J$115,0)</f>
        <v>0</v>
      </c>
      <c r="BI115" s="155">
        <f>IF($N$115="nulová",$J$115,0)</f>
        <v>0</v>
      </c>
      <c r="BJ115" s="88" t="s">
        <v>139</v>
      </c>
      <c r="BK115" s="155">
        <f>ROUND($I$115*$H$115,2)</f>
        <v>0</v>
      </c>
      <c r="BL115" s="88" t="s">
        <v>139</v>
      </c>
      <c r="BM115" s="88" t="s">
        <v>227</v>
      </c>
    </row>
    <row r="116" spans="2:65" s="6" customFormat="1" ht="15.75" customHeight="1" x14ac:dyDescent="0.3">
      <c r="B116" s="23"/>
      <c r="C116" s="147" t="s">
        <v>26</v>
      </c>
      <c r="D116" s="147" t="s">
        <v>135</v>
      </c>
      <c r="E116" s="145" t="s">
        <v>475</v>
      </c>
      <c r="F116" s="146" t="s">
        <v>476</v>
      </c>
      <c r="G116" s="147" t="s">
        <v>434</v>
      </c>
      <c r="H116" s="148">
        <v>2</v>
      </c>
      <c r="I116" s="149"/>
      <c r="J116" s="150">
        <f>ROUND($I$116*$H$116,2)</f>
        <v>0</v>
      </c>
      <c r="K116" s="146"/>
      <c r="L116" s="43"/>
      <c r="M116" s="151"/>
      <c r="N116" s="152" t="s">
        <v>46</v>
      </c>
      <c r="O116" s="24"/>
      <c r="P116" s="153">
        <f>$O$116*$H$116</f>
        <v>0</v>
      </c>
      <c r="Q116" s="153">
        <v>0</v>
      </c>
      <c r="R116" s="153">
        <f>$Q$116*$H$116</f>
        <v>0</v>
      </c>
      <c r="S116" s="153">
        <v>0</v>
      </c>
      <c r="T116" s="154">
        <f>$S$116*$H$116</f>
        <v>0</v>
      </c>
      <c r="AR116" s="88" t="s">
        <v>139</v>
      </c>
      <c r="AT116" s="88" t="s">
        <v>135</v>
      </c>
      <c r="AU116" s="88" t="s">
        <v>21</v>
      </c>
      <c r="AY116" s="88" t="s">
        <v>131</v>
      </c>
      <c r="BE116" s="155">
        <f>IF($N$116="základní",$J$116,0)</f>
        <v>0</v>
      </c>
      <c r="BF116" s="155">
        <f>IF($N$116="snížená",$J$116,0)</f>
        <v>0</v>
      </c>
      <c r="BG116" s="155">
        <f>IF($N$116="zákl. přenesená",$J$116,0)</f>
        <v>0</v>
      </c>
      <c r="BH116" s="155">
        <f>IF($N$116="sníž. přenesená",$J$116,0)</f>
        <v>0</v>
      </c>
      <c r="BI116" s="155">
        <f>IF($N$116="nulová",$J$116,0)</f>
        <v>0</v>
      </c>
      <c r="BJ116" s="88" t="s">
        <v>139</v>
      </c>
      <c r="BK116" s="155">
        <f>ROUND($I$116*$H$116,2)</f>
        <v>0</v>
      </c>
      <c r="BL116" s="88" t="s">
        <v>139</v>
      </c>
      <c r="BM116" s="88" t="s">
        <v>231</v>
      </c>
    </row>
    <row r="117" spans="2:65" s="6" customFormat="1" ht="15.75" customHeight="1" x14ac:dyDescent="0.3">
      <c r="B117" s="23"/>
      <c r="C117" s="147" t="s">
        <v>26</v>
      </c>
      <c r="D117" s="147" t="s">
        <v>135</v>
      </c>
      <c r="E117" s="145" t="s">
        <v>477</v>
      </c>
      <c r="F117" s="146" t="s">
        <v>478</v>
      </c>
      <c r="G117" s="147" t="s">
        <v>434</v>
      </c>
      <c r="H117" s="148">
        <v>14</v>
      </c>
      <c r="I117" s="149"/>
      <c r="J117" s="150">
        <f>ROUND($I$117*$H$117,2)</f>
        <v>0</v>
      </c>
      <c r="K117" s="146"/>
      <c r="L117" s="43"/>
      <c r="M117" s="151"/>
      <c r="N117" s="152" t="s">
        <v>46</v>
      </c>
      <c r="O117" s="24"/>
      <c r="P117" s="153">
        <f>$O$117*$H$117</f>
        <v>0</v>
      </c>
      <c r="Q117" s="153">
        <v>0</v>
      </c>
      <c r="R117" s="153">
        <f>$Q$117*$H$117</f>
        <v>0</v>
      </c>
      <c r="S117" s="153">
        <v>0</v>
      </c>
      <c r="T117" s="154">
        <f>$S$117*$H$117</f>
        <v>0</v>
      </c>
      <c r="AR117" s="88" t="s">
        <v>139</v>
      </c>
      <c r="AT117" s="88" t="s">
        <v>135</v>
      </c>
      <c r="AU117" s="88" t="s">
        <v>21</v>
      </c>
      <c r="AY117" s="88" t="s">
        <v>131</v>
      </c>
      <c r="BE117" s="155">
        <f>IF($N$117="základní",$J$117,0)</f>
        <v>0</v>
      </c>
      <c r="BF117" s="155">
        <f>IF($N$117="snížená",$J$117,0)</f>
        <v>0</v>
      </c>
      <c r="BG117" s="155">
        <f>IF($N$117="zákl. přenesená",$J$117,0)</f>
        <v>0</v>
      </c>
      <c r="BH117" s="155">
        <f>IF($N$117="sníž. přenesená",$J$117,0)</f>
        <v>0</v>
      </c>
      <c r="BI117" s="155">
        <f>IF($N$117="nulová",$J$117,0)</f>
        <v>0</v>
      </c>
      <c r="BJ117" s="88" t="s">
        <v>139</v>
      </c>
      <c r="BK117" s="155">
        <f>ROUND($I$117*$H$117,2)</f>
        <v>0</v>
      </c>
      <c r="BL117" s="88" t="s">
        <v>139</v>
      </c>
      <c r="BM117" s="88" t="s">
        <v>235</v>
      </c>
    </row>
    <row r="118" spans="2:65" s="6" customFormat="1" ht="15.75" customHeight="1" x14ac:dyDescent="0.3">
      <c r="B118" s="23"/>
      <c r="C118" s="147" t="s">
        <v>26</v>
      </c>
      <c r="D118" s="147" t="s">
        <v>135</v>
      </c>
      <c r="E118" s="145" t="s">
        <v>479</v>
      </c>
      <c r="F118" s="146" t="s">
        <v>480</v>
      </c>
      <c r="G118" s="147" t="s">
        <v>434</v>
      </c>
      <c r="H118" s="148">
        <v>14</v>
      </c>
      <c r="I118" s="149"/>
      <c r="J118" s="150">
        <f>ROUND($I$118*$H$118,2)</f>
        <v>0</v>
      </c>
      <c r="K118" s="146"/>
      <c r="L118" s="43"/>
      <c r="M118" s="151"/>
      <c r="N118" s="152" t="s">
        <v>46</v>
      </c>
      <c r="O118" s="24"/>
      <c r="P118" s="153">
        <f>$O$118*$H$118</f>
        <v>0</v>
      </c>
      <c r="Q118" s="153">
        <v>0</v>
      </c>
      <c r="R118" s="153">
        <f>$Q$118*$H$118</f>
        <v>0</v>
      </c>
      <c r="S118" s="153">
        <v>0</v>
      </c>
      <c r="T118" s="154">
        <f>$S$118*$H$118</f>
        <v>0</v>
      </c>
      <c r="AR118" s="88" t="s">
        <v>139</v>
      </c>
      <c r="AT118" s="88" t="s">
        <v>135</v>
      </c>
      <c r="AU118" s="88" t="s">
        <v>21</v>
      </c>
      <c r="AY118" s="88" t="s">
        <v>131</v>
      </c>
      <c r="BE118" s="155">
        <f>IF($N$118="základní",$J$118,0)</f>
        <v>0</v>
      </c>
      <c r="BF118" s="155">
        <f>IF($N$118="snížená",$J$118,0)</f>
        <v>0</v>
      </c>
      <c r="BG118" s="155">
        <f>IF($N$118="zákl. přenesená",$J$118,0)</f>
        <v>0</v>
      </c>
      <c r="BH118" s="155">
        <f>IF($N$118="sníž. přenesená",$J$118,0)</f>
        <v>0</v>
      </c>
      <c r="BI118" s="155">
        <f>IF($N$118="nulová",$J$118,0)</f>
        <v>0</v>
      </c>
      <c r="BJ118" s="88" t="s">
        <v>139</v>
      </c>
      <c r="BK118" s="155">
        <f>ROUND($I$118*$H$118,2)</f>
        <v>0</v>
      </c>
      <c r="BL118" s="88" t="s">
        <v>139</v>
      </c>
      <c r="BM118" s="88" t="s">
        <v>240</v>
      </c>
    </row>
    <row r="119" spans="2:65" s="6" customFormat="1" ht="15.75" customHeight="1" x14ac:dyDescent="0.3">
      <c r="B119" s="23"/>
      <c r="C119" s="147" t="s">
        <v>26</v>
      </c>
      <c r="D119" s="147" t="s">
        <v>135</v>
      </c>
      <c r="E119" s="145" t="s">
        <v>481</v>
      </c>
      <c r="F119" s="146" t="s">
        <v>482</v>
      </c>
      <c r="G119" s="147" t="s">
        <v>434</v>
      </c>
      <c r="H119" s="148">
        <v>14</v>
      </c>
      <c r="I119" s="149"/>
      <c r="J119" s="150">
        <f>ROUND($I$119*$H$119,2)</f>
        <v>0</v>
      </c>
      <c r="K119" s="146"/>
      <c r="L119" s="43"/>
      <c r="M119" s="151"/>
      <c r="N119" s="152" t="s">
        <v>46</v>
      </c>
      <c r="O119" s="24"/>
      <c r="P119" s="153">
        <f>$O$119*$H$119</f>
        <v>0</v>
      </c>
      <c r="Q119" s="153">
        <v>0</v>
      </c>
      <c r="R119" s="153">
        <f>$Q$119*$H$119</f>
        <v>0</v>
      </c>
      <c r="S119" s="153">
        <v>0</v>
      </c>
      <c r="T119" s="154">
        <f>$S$119*$H$119</f>
        <v>0</v>
      </c>
      <c r="AR119" s="88" t="s">
        <v>139</v>
      </c>
      <c r="AT119" s="88" t="s">
        <v>135</v>
      </c>
      <c r="AU119" s="88" t="s">
        <v>21</v>
      </c>
      <c r="AY119" s="88" t="s">
        <v>131</v>
      </c>
      <c r="BE119" s="155">
        <f>IF($N$119="základní",$J$119,0)</f>
        <v>0</v>
      </c>
      <c r="BF119" s="155">
        <f>IF($N$119="snížená",$J$119,0)</f>
        <v>0</v>
      </c>
      <c r="BG119" s="155">
        <f>IF($N$119="zákl. přenesená",$J$119,0)</f>
        <v>0</v>
      </c>
      <c r="BH119" s="155">
        <f>IF($N$119="sníž. přenesená",$J$119,0)</f>
        <v>0</v>
      </c>
      <c r="BI119" s="155">
        <f>IF($N$119="nulová",$J$119,0)</f>
        <v>0</v>
      </c>
      <c r="BJ119" s="88" t="s">
        <v>139</v>
      </c>
      <c r="BK119" s="155">
        <f>ROUND($I$119*$H$119,2)</f>
        <v>0</v>
      </c>
      <c r="BL119" s="88" t="s">
        <v>139</v>
      </c>
      <c r="BM119" s="88" t="s">
        <v>243</v>
      </c>
    </row>
    <row r="120" spans="2:65" s="6" customFormat="1" ht="15.75" customHeight="1" x14ac:dyDescent="0.3">
      <c r="B120" s="23"/>
      <c r="C120" s="147" t="s">
        <v>180</v>
      </c>
      <c r="D120" s="147" t="s">
        <v>135</v>
      </c>
      <c r="E120" s="145" t="s">
        <v>483</v>
      </c>
      <c r="F120" s="146" t="s">
        <v>484</v>
      </c>
      <c r="G120" s="147" t="s">
        <v>434</v>
      </c>
      <c r="H120" s="148">
        <v>28</v>
      </c>
      <c r="I120" s="149"/>
      <c r="J120" s="150">
        <f>ROUND($I$120*$H$120,2)</f>
        <v>0</v>
      </c>
      <c r="K120" s="146"/>
      <c r="L120" s="43"/>
      <c r="M120" s="151"/>
      <c r="N120" s="152" t="s">
        <v>46</v>
      </c>
      <c r="O120" s="24"/>
      <c r="P120" s="153">
        <f>$O$120*$H$120</f>
        <v>0</v>
      </c>
      <c r="Q120" s="153">
        <v>0</v>
      </c>
      <c r="R120" s="153">
        <f>$Q$120*$H$120</f>
        <v>0</v>
      </c>
      <c r="S120" s="153">
        <v>0</v>
      </c>
      <c r="T120" s="154">
        <f>$S$120*$H$120</f>
        <v>0</v>
      </c>
      <c r="AR120" s="88" t="s">
        <v>139</v>
      </c>
      <c r="AT120" s="88" t="s">
        <v>135</v>
      </c>
      <c r="AU120" s="88" t="s">
        <v>21</v>
      </c>
      <c r="AY120" s="88" t="s">
        <v>131</v>
      </c>
      <c r="BE120" s="155">
        <f>IF($N$120="základní",$J$120,0)</f>
        <v>0</v>
      </c>
      <c r="BF120" s="155">
        <f>IF($N$120="snížená",$J$120,0)</f>
        <v>0</v>
      </c>
      <c r="BG120" s="155">
        <f>IF($N$120="zákl. přenesená",$J$120,0)</f>
        <v>0</v>
      </c>
      <c r="BH120" s="155">
        <f>IF($N$120="sníž. přenesená",$J$120,0)</f>
        <v>0</v>
      </c>
      <c r="BI120" s="155">
        <f>IF($N$120="nulová",$J$120,0)</f>
        <v>0</v>
      </c>
      <c r="BJ120" s="88" t="s">
        <v>139</v>
      </c>
      <c r="BK120" s="155">
        <f>ROUND($I$120*$H$120,2)</f>
        <v>0</v>
      </c>
      <c r="BL120" s="88" t="s">
        <v>139</v>
      </c>
      <c r="BM120" s="88" t="s">
        <v>246</v>
      </c>
    </row>
    <row r="121" spans="2:65" s="6" customFormat="1" ht="15.75" customHeight="1" x14ac:dyDescent="0.3">
      <c r="B121" s="160"/>
      <c r="C121" s="161"/>
      <c r="D121" s="162" t="s">
        <v>422</v>
      </c>
      <c r="E121" s="163"/>
      <c r="F121" s="163" t="s">
        <v>485</v>
      </c>
      <c r="G121" s="161"/>
      <c r="H121" s="164">
        <v>28</v>
      </c>
      <c r="J121" s="161"/>
      <c r="K121" s="161"/>
      <c r="L121" s="165"/>
      <c r="M121" s="166"/>
      <c r="N121" s="161"/>
      <c r="O121" s="161"/>
      <c r="P121" s="161"/>
      <c r="Q121" s="161"/>
      <c r="R121" s="161"/>
      <c r="S121" s="161"/>
      <c r="T121" s="167"/>
      <c r="AT121" s="168" t="s">
        <v>422</v>
      </c>
      <c r="AU121" s="168" t="s">
        <v>21</v>
      </c>
      <c r="AV121" s="168" t="s">
        <v>81</v>
      </c>
      <c r="AW121" s="168" t="s">
        <v>102</v>
      </c>
      <c r="AX121" s="168" t="s">
        <v>73</v>
      </c>
      <c r="AY121" s="168" t="s">
        <v>131</v>
      </c>
    </row>
    <row r="122" spans="2:65" s="6" customFormat="1" ht="15.75" customHeight="1" x14ac:dyDescent="0.3">
      <c r="B122" s="177"/>
      <c r="C122" s="178"/>
      <c r="D122" s="169" t="s">
        <v>422</v>
      </c>
      <c r="E122" s="178"/>
      <c r="F122" s="179" t="s">
        <v>428</v>
      </c>
      <c r="G122" s="178"/>
      <c r="H122" s="180">
        <v>28</v>
      </c>
      <c r="J122" s="178"/>
      <c r="K122" s="178"/>
      <c r="L122" s="181"/>
      <c r="M122" s="182"/>
      <c r="N122" s="178"/>
      <c r="O122" s="178"/>
      <c r="P122" s="178"/>
      <c r="Q122" s="178"/>
      <c r="R122" s="178"/>
      <c r="S122" s="178"/>
      <c r="T122" s="183"/>
      <c r="AT122" s="184" t="s">
        <v>422</v>
      </c>
      <c r="AU122" s="184" t="s">
        <v>21</v>
      </c>
      <c r="AV122" s="184" t="s">
        <v>139</v>
      </c>
      <c r="AW122" s="184" t="s">
        <v>102</v>
      </c>
      <c r="AX122" s="184" t="s">
        <v>21</v>
      </c>
      <c r="AY122" s="184" t="s">
        <v>131</v>
      </c>
    </row>
    <row r="123" spans="2:65" s="6" customFormat="1" ht="15.75" customHeight="1" x14ac:dyDescent="0.3">
      <c r="B123" s="23"/>
      <c r="C123" s="144" t="s">
        <v>184</v>
      </c>
      <c r="D123" s="144" t="s">
        <v>135</v>
      </c>
      <c r="E123" s="145" t="s">
        <v>486</v>
      </c>
      <c r="F123" s="146" t="s">
        <v>487</v>
      </c>
      <c r="G123" s="147" t="s">
        <v>434</v>
      </c>
      <c r="H123" s="148">
        <v>14</v>
      </c>
      <c r="I123" s="149"/>
      <c r="J123" s="150">
        <f>ROUND($I$123*$H$123,2)</f>
        <v>0</v>
      </c>
      <c r="K123" s="146"/>
      <c r="L123" s="43"/>
      <c r="M123" s="151"/>
      <c r="N123" s="152" t="s">
        <v>46</v>
      </c>
      <c r="O123" s="24"/>
      <c r="P123" s="153">
        <f>$O$123*$H$123</f>
        <v>0</v>
      </c>
      <c r="Q123" s="153">
        <v>0</v>
      </c>
      <c r="R123" s="153">
        <f>$Q$123*$H$123</f>
        <v>0</v>
      </c>
      <c r="S123" s="153">
        <v>0</v>
      </c>
      <c r="T123" s="154">
        <f>$S$123*$H$123</f>
        <v>0</v>
      </c>
      <c r="AR123" s="88" t="s">
        <v>139</v>
      </c>
      <c r="AT123" s="88" t="s">
        <v>135</v>
      </c>
      <c r="AU123" s="88" t="s">
        <v>21</v>
      </c>
      <c r="AY123" s="6" t="s">
        <v>131</v>
      </c>
      <c r="BE123" s="155">
        <f>IF($N$123="základní",$J$123,0)</f>
        <v>0</v>
      </c>
      <c r="BF123" s="155">
        <f>IF($N$123="snížená",$J$123,0)</f>
        <v>0</v>
      </c>
      <c r="BG123" s="155">
        <f>IF($N$123="zákl. přenesená",$J$123,0)</f>
        <v>0</v>
      </c>
      <c r="BH123" s="155">
        <f>IF($N$123="sníž. přenesená",$J$123,0)</f>
        <v>0</v>
      </c>
      <c r="BI123" s="155">
        <f>IF($N$123="nulová",$J$123,0)</f>
        <v>0</v>
      </c>
      <c r="BJ123" s="88" t="s">
        <v>139</v>
      </c>
      <c r="BK123" s="155">
        <f>ROUND($I$123*$H$123,2)</f>
        <v>0</v>
      </c>
      <c r="BL123" s="88" t="s">
        <v>139</v>
      </c>
      <c r="BM123" s="88" t="s">
        <v>249</v>
      </c>
    </row>
    <row r="124" spans="2:65" s="6" customFormat="1" ht="15.75" customHeight="1" x14ac:dyDescent="0.3">
      <c r="B124" s="160"/>
      <c r="C124" s="161"/>
      <c r="D124" s="162" t="s">
        <v>422</v>
      </c>
      <c r="E124" s="163"/>
      <c r="F124" s="163" t="s">
        <v>488</v>
      </c>
      <c r="G124" s="161"/>
      <c r="H124" s="164">
        <v>14</v>
      </c>
      <c r="J124" s="161"/>
      <c r="K124" s="161"/>
      <c r="L124" s="165"/>
      <c r="M124" s="166"/>
      <c r="N124" s="161"/>
      <c r="O124" s="161"/>
      <c r="P124" s="161"/>
      <c r="Q124" s="161"/>
      <c r="R124" s="161"/>
      <c r="S124" s="161"/>
      <c r="T124" s="167"/>
      <c r="AT124" s="168" t="s">
        <v>422</v>
      </c>
      <c r="AU124" s="168" t="s">
        <v>21</v>
      </c>
      <c r="AV124" s="168" t="s">
        <v>81</v>
      </c>
      <c r="AW124" s="168" t="s">
        <v>102</v>
      </c>
      <c r="AX124" s="168" t="s">
        <v>73</v>
      </c>
      <c r="AY124" s="168" t="s">
        <v>131</v>
      </c>
    </row>
    <row r="125" spans="2:65" s="6" customFormat="1" ht="15.75" customHeight="1" x14ac:dyDescent="0.3">
      <c r="B125" s="170"/>
      <c r="C125" s="171"/>
      <c r="D125" s="169" t="s">
        <v>422</v>
      </c>
      <c r="E125" s="171"/>
      <c r="F125" s="172" t="s">
        <v>489</v>
      </c>
      <c r="G125" s="171"/>
      <c r="H125" s="171"/>
      <c r="J125" s="171"/>
      <c r="K125" s="171"/>
      <c r="L125" s="173"/>
      <c r="M125" s="174"/>
      <c r="N125" s="171"/>
      <c r="O125" s="171"/>
      <c r="P125" s="171"/>
      <c r="Q125" s="171"/>
      <c r="R125" s="171"/>
      <c r="S125" s="171"/>
      <c r="T125" s="175"/>
      <c r="AT125" s="176" t="s">
        <v>422</v>
      </c>
      <c r="AU125" s="176" t="s">
        <v>21</v>
      </c>
      <c r="AV125" s="176" t="s">
        <v>21</v>
      </c>
      <c r="AW125" s="176" t="s">
        <v>102</v>
      </c>
      <c r="AX125" s="176" t="s">
        <v>73</v>
      </c>
      <c r="AY125" s="176" t="s">
        <v>131</v>
      </c>
    </row>
    <row r="126" spans="2:65" s="6" customFormat="1" ht="15.75" customHeight="1" x14ac:dyDescent="0.3">
      <c r="B126" s="177"/>
      <c r="C126" s="178"/>
      <c r="D126" s="169" t="s">
        <v>422</v>
      </c>
      <c r="E126" s="178"/>
      <c r="F126" s="179" t="s">
        <v>428</v>
      </c>
      <c r="G126" s="178"/>
      <c r="H126" s="180">
        <v>14</v>
      </c>
      <c r="J126" s="178"/>
      <c r="K126" s="178"/>
      <c r="L126" s="181"/>
      <c r="M126" s="182"/>
      <c r="N126" s="178"/>
      <c r="O126" s="178"/>
      <c r="P126" s="178"/>
      <c r="Q126" s="178"/>
      <c r="R126" s="178"/>
      <c r="S126" s="178"/>
      <c r="T126" s="183"/>
      <c r="AT126" s="184" t="s">
        <v>422</v>
      </c>
      <c r="AU126" s="184" t="s">
        <v>21</v>
      </c>
      <c r="AV126" s="184" t="s">
        <v>139</v>
      </c>
      <c r="AW126" s="184" t="s">
        <v>102</v>
      </c>
      <c r="AX126" s="184" t="s">
        <v>21</v>
      </c>
      <c r="AY126" s="184" t="s">
        <v>131</v>
      </c>
    </row>
    <row r="127" spans="2:65" s="6" customFormat="1" ht="15.75" customHeight="1" x14ac:dyDescent="0.3">
      <c r="B127" s="23"/>
      <c r="C127" s="144" t="s">
        <v>188</v>
      </c>
      <c r="D127" s="144" t="s">
        <v>135</v>
      </c>
      <c r="E127" s="145" t="s">
        <v>490</v>
      </c>
      <c r="F127" s="146" t="s">
        <v>491</v>
      </c>
      <c r="G127" s="147" t="s">
        <v>434</v>
      </c>
      <c r="H127" s="148">
        <v>14</v>
      </c>
      <c r="I127" s="149"/>
      <c r="J127" s="150">
        <f>ROUND($I$127*$H$127,2)</f>
        <v>0</v>
      </c>
      <c r="K127" s="146"/>
      <c r="L127" s="43"/>
      <c r="M127" s="151"/>
      <c r="N127" s="152" t="s">
        <v>46</v>
      </c>
      <c r="O127" s="24"/>
      <c r="P127" s="153">
        <f>$O$127*$H$127</f>
        <v>0</v>
      </c>
      <c r="Q127" s="153">
        <v>0</v>
      </c>
      <c r="R127" s="153">
        <f>$Q$127*$H$127</f>
        <v>0</v>
      </c>
      <c r="S127" s="153">
        <v>0</v>
      </c>
      <c r="T127" s="154">
        <f>$S$127*$H$127</f>
        <v>0</v>
      </c>
      <c r="AR127" s="88" t="s">
        <v>139</v>
      </c>
      <c r="AT127" s="88" t="s">
        <v>135</v>
      </c>
      <c r="AU127" s="88" t="s">
        <v>21</v>
      </c>
      <c r="AY127" s="6" t="s">
        <v>131</v>
      </c>
      <c r="BE127" s="155">
        <f>IF($N$127="základní",$J$127,0)</f>
        <v>0</v>
      </c>
      <c r="BF127" s="155">
        <f>IF($N$127="snížená",$J$127,0)</f>
        <v>0</v>
      </c>
      <c r="BG127" s="155">
        <f>IF($N$127="zákl. přenesená",$J$127,0)</f>
        <v>0</v>
      </c>
      <c r="BH127" s="155">
        <f>IF($N$127="sníž. přenesená",$J$127,0)</f>
        <v>0</v>
      </c>
      <c r="BI127" s="155">
        <f>IF($N$127="nulová",$J$127,0)</f>
        <v>0</v>
      </c>
      <c r="BJ127" s="88" t="s">
        <v>139</v>
      </c>
      <c r="BK127" s="155">
        <f>ROUND($I$127*$H$127,2)</f>
        <v>0</v>
      </c>
      <c r="BL127" s="88" t="s">
        <v>139</v>
      </c>
      <c r="BM127" s="88" t="s">
        <v>252</v>
      </c>
    </row>
    <row r="128" spans="2:65" s="6" customFormat="1" ht="15.75" customHeight="1" x14ac:dyDescent="0.3">
      <c r="B128" s="160"/>
      <c r="C128" s="161"/>
      <c r="D128" s="162" t="s">
        <v>422</v>
      </c>
      <c r="E128" s="163"/>
      <c r="F128" s="163" t="s">
        <v>492</v>
      </c>
      <c r="G128" s="161"/>
      <c r="H128" s="164">
        <v>14</v>
      </c>
      <c r="J128" s="161"/>
      <c r="K128" s="161"/>
      <c r="L128" s="165"/>
      <c r="M128" s="166"/>
      <c r="N128" s="161"/>
      <c r="O128" s="161"/>
      <c r="P128" s="161"/>
      <c r="Q128" s="161"/>
      <c r="R128" s="161"/>
      <c r="S128" s="161"/>
      <c r="T128" s="167"/>
      <c r="AT128" s="168" t="s">
        <v>422</v>
      </c>
      <c r="AU128" s="168" t="s">
        <v>21</v>
      </c>
      <c r="AV128" s="168" t="s">
        <v>81</v>
      </c>
      <c r="AW128" s="168" t="s">
        <v>102</v>
      </c>
      <c r="AX128" s="168" t="s">
        <v>73</v>
      </c>
      <c r="AY128" s="168" t="s">
        <v>131</v>
      </c>
    </row>
    <row r="129" spans="2:65" s="6" customFormat="1" ht="15.75" customHeight="1" x14ac:dyDescent="0.3">
      <c r="B129" s="170"/>
      <c r="C129" s="171"/>
      <c r="D129" s="169" t="s">
        <v>422</v>
      </c>
      <c r="E129" s="171"/>
      <c r="F129" s="172" t="s">
        <v>489</v>
      </c>
      <c r="G129" s="171"/>
      <c r="H129" s="171"/>
      <c r="J129" s="171"/>
      <c r="K129" s="171"/>
      <c r="L129" s="173"/>
      <c r="M129" s="174"/>
      <c r="N129" s="171"/>
      <c r="O129" s="171"/>
      <c r="P129" s="171"/>
      <c r="Q129" s="171"/>
      <c r="R129" s="171"/>
      <c r="S129" s="171"/>
      <c r="T129" s="175"/>
      <c r="AT129" s="176" t="s">
        <v>422</v>
      </c>
      <c r="AU129" s="176" t="s">
        <v>21</v>
      </c>
      <c r="AV129" s="176" t="s">
        <v>21</v>
      </c>
      <c r="AW129" s="176" t="s">
        <v>102</v>
      </c>
      <c r="AX129" s="176" t="s">
        <v>73</v>
      </c>
      <c r="AY129" s="176" t="s">
        <v>131</v>
      </c>
    </row>
    <row r="130" spans="2:65" s="6" customFormat="1" ht="15.75" customHeight="1" x14ac:dyDescent="0.3">
      <c r="B130" s="177"/>
      <c r="C130" s="178"/>
      <c r="D130" s="169" t="s">
        <v>422</v>
      </c>
      <c r="E130" s="178"/>
      <c r="F130" s="179" t="s">
        <v>428</v>
      </c>
      <c r="G130" s="178"/>
      <c r="H130" s="180">
        <v>14</v>
      </c>
      <c r="J130" s="178"/>
      <c r="K130" s="178"/>
      <c r="L130" s="181"/>
      <c r="M130" s="182"/>
      <c r="N130" s="178"/>
      <c r="O130" s="178"/>
      <c r="P130" s="178"/>
      <c r="Q130" s="178"/>
      <c r="R130" s="178"/>
      <c r="S130" s="178"/>
      <c r="T130" s="183"/>
      <c r="AT130" s="184" t="s">
        <v>422</v>
      </c>
      <c r="AU130" s="184" t="s">
        <v>21</v>
      </c>
      <c r="AV130" s="184" t="s">
        <v>139</v>
      </c>
      <c r="AW130" s="184" t="s">
        <v>102</v>
      </c>
      <c r="AX130" s="184" t="s">
        <v>21</v>
      </c>
      <c r="AY130" s="184" t="s">
        <v>131</v>
      </c>
    </row>
    <row r="131" spans="2:65" s="6" customFormat="1" ht="15.75" customHeight="1" x14ac:dyDescent="0.3">
      <c r="B131" s="23"/>
      <c r="C131" s="144" t="s">
        <v>7</v>
      </c>
      <c r="D131" s="144" t="s">
        <v>135</v>
      </c>
      <c r="E131" s="145" t="s">
        <v>493</v>
      </c>
      <c r="F131" s="146" t="s">
        <v>494</v>
      </c>
      <c r="G131" s="147" t="s">
        <v>434</v>
      </c>
      <c r="H131" s="148">
        <v>14</v>
      </c>
      <c r="I131" s="149"/>
      <c r="J131" s="150">
        <f>ROUND($I$131*$H$131,2)</f>
        <v>0</v>
      </c>
      <c r="K131" s="146"/>
      <c r="L131" s="43"/>
      <c r="M131" s="151"/>
      <c r="N131" s="152" t="s">
        <v>46</v>
      </c>
      <c r="O131" s="24"/>
      <c r="P131" s="153">
        <f>$O$131*$H$131</f>
        <v>0</v>
      </c>
      <c r="Q131" s="153">
        <v>0</v>
      </c>
      <c r="R131" s="153">
        <f>$Q$131*$H$131</f>
        <v>0</v>
      </c>
      <c r="S131" s="153">
        <v>0</v>
      </c>
      <c r="T131" s="154">
        <f>$S$131*$H$131</f>
        <v>0</v>
      </c>
      <c r="AR131" s="88" t="s">
        <v>139</v>
      </c>
      <c r="AT131" s="88" t="s">
        <v>135</v>
      </c>
      <c r="AU131" s="88" t="s">
        <v>21</v>
      </c>
      <c r="AY131" s="6" t="s">
        <v>131</v>
      </c>
      <c r="BE131" s="155">
        <f>IF($N$131="základní",$J$131,0)</f>
        <v>0</v>
      </c>
      <c r="BF131" s="155">
        <f>IF($N$131="snížená",$J$131,0)</f>
        <v>0</v>
      </c>
      <c r="BG131" s="155">
        <f>IF($N$131="zákl. přenesená",$J$131,0)</f>
        <v>0</v>
      </c>
      <c r="BH131" s="155">
        <f>IF($N$131="sníž. přenesená",$J$131,0)</f>
        <v>0</v>
      </c>
      <c r="BI131" s="155">
        <f>IF($N$131="nulová",$J$131,0)</f>
        <v>0</v>
      </c>
      <c r="BJ131" s="88" t="s">
        <v>139</v>
      </c>
      <c r="BK131" s="155">
        <f>ROUND($I$131*$H$131,2)</f>
        <v>0</v>
      </c>
      <c r="BL131" s="88" t="s">
        <v>139</v>
      </c>
      <c r="BM131" s="88" t="s">
        <v>255</v>
      </c>
    </row>
    <row r="132" spans="2:65" s="6" customFormat="1" ht="15.75" customHeight="1" x14ac:dyDescent="0.3">
      <c r="B132" s="160"/>
      <c r="C132" s="161"/>
      <c r="D132" s="162" t="s">
        <v>422</v>
      </c>
      <c r="E132" s="163"/>
      <c r="F132" s="163" t="s">
        <v>495</v>
      </c>
      <c r="G132" s="161"/>
      <c r="H132" s="164">
        <v>14</v>
      </c>
      <c r="J132" s="161"/>
      <c r="K132" s="161"/>
      <c r="L132" s="165"/>
      <c r="M132" s="166"/>
      <c r="N132" s="161"/>
      <c r="O132" s="161"/>
      <c r="P132" s="161"/>
      <c r="Q132" s="161"/>
      <c r="R132" s="161"/>
      <c r="S132" s="161"/>
      <c r="T132" s="167"/>
      <c r="AT132" s="168" t="s">
        <v>422</v>
      </c>
      <c r="AU132" s="168" t="s">
        <v>21</v>
      </c>
      <c r="AV132" s="168" t="s">
        <v>81</v>
      </c>
      <c r="AW132" s="168" t="s">
        <v>102</v>
      </c>
      <c r="AX132" s="168" t="s">
        <v>73</v>
      </c>
      <c r="AY132" s="168" t="s">
        <v>131</v>
      </c>
    </row>
    <row r="133" spans="2:65" s="6" customFormat="1" ht="15.75" customHeight="1" x14ac:dyDescent="0.3">
      <c r="B133" s="170"/>
      <c r="C133" s="171"/>
      <c r="D133" s="169" t="s">
        <v>422</v>
      </c>
      <c r="E133" s="171"/>
      <c r="F133" s="172" t="s">
        <v>489</v>
      </c>
      <c r="G133" s="171"/>
      <c r="H133" s="171"/>
      <c r="J133" s="171"/>
      <c r="K133" s="171"/>
      <c r="L133" s="173"/>
      <c r="M133" s="174"/>
      <c r="N133" s="171"/>
      <c r="O133" s="171"/>
      <c r="P133" s="171"/>
      <c r="Q133" s="171"/>
      <c r="R133" s="171"/>
      <c r="S133" s="171"/>
      <c r="T133" s="175"/>
      <c r="AT133" s="176" t="s">
        <v>422</v>
      </c>
      <c r="AU133" s="176" t="s">
        <v>21</v>
      </c>
      <c r="AV133" s="176" t="s">
        <v>21</v>
      </c>
      <c r="AW133" s="176" t="s">
        <v>102</v>
      </c>
      <c r="AX133" s="176" t="s">
        <v>73</v>
      </c>
      <c r="AY133" s="176" t="s">
        <v>131</v>
      </c>
    </row>
    <row r="134" spans="2:65" s="6" customFormat="1" ht="15.75" customHeight="1" x14ac:dyDescent="0.3">
      <c r="B134" s="177"/>
      <c r="C134" s="178"/>
      <c r="D134" s="169" t="s">
        <v>422</v>
      </c>
      <c r="E134" s="178"/>
      <c r="F134" s="179" t="s">
        <v>428</v>
      </c>
      <c r="G134" s="178"/>
      <c r="H134" s="180">
        <v>14</v>
      </c>
      <c r="J134" s="178"/>
      <c r="K134" s="178"/>
      <c r="L134" s="181"/>
      <c r="M134" s="182"/>
      <c r="N134" s="178"/>
      <c r="O134" s="178"/>
      <c r="P134" s="178"/>
      <c r="Q134" s="178"/>
      <c r="R134" s="178"/>
      <c r="S134" s="178"/>
      <c r="T134" s="183"/>
      <c r="AT134" s="184" t="s">
        <v>422</v>
      </c>
      <c r="AU134" s="184" t="s">
        <v>21</v>
      </c>
      <c r="AV134" s="184" t="s">
        <v>139</v>
      </c>
      <c r="AW134" s="184" t="s">
        <v>102</v>
      </c>
      <c r="AX134" s="184" t="s">
        <v>21</v>
      </c>
      <c r="AY134" s="184" t="s">
        <v>131</v>
      </c>
    </row>
    <row r="135" spans="2:65" s="6" customFormat="1" ht="15.75" customHeight="1" x14ac:dyDescent="0.3">
      <c r="B135" s="23"/>
      <c r="C135" s="144" t="s">
        <v>212</v>
      </c>
      <c r="D135" s="144" t="s">
        <v>135</v>
      </c>
      <c r="E135" s="145" t="s">
        <v>496</v>
      </c>
      <c r="F135" s="146" t="s">
        <v>497</v>
      </c>
      <c r="G135" s="147" t="s">
        <v>434</v>
      </c>
      <c r="H135" s="148">
        <v>14</v>
      </c>
      <c r="I135" s="149"/>
      <c r="J135" s="150">
        <f>ROUND($I$135*$H$135,2)</f>
        <v>0</v>
      </c>
      <c r="K135" s="146"/>
      <c r="L135" s="43"/>
      <c r="M135" s="151"/>
      <c r="N135" s="152" t="s">
        <v>46</v>
      </c>
      <c r="O135" s="24"/>
      <c r="P135" s="153">
        <f>$O$135*$H$135</f>
        <v>0</v>
      </c>
      <c r="Q135" s="153">
        <v>0</v>
      </c>
      <c r="R135" s="153">
        <f>$Q$135*$H$135</f>
        <v>0</v>
      </c>
      <c r="S135" s="153">
        <v>0</v>
      </c>
      <c r="T135" s="154">
        <f>$S$135*$H$135</f>
        <v>0</v>
      </c>
      <c r="AR135" s="88" t="s">
        <v>139</v>
      </c>
      <c r="AT135" s="88" t="s">
        <v>135</v>
      </c>
      <c r="AU135" s="88" t="s">
        <v>21</v>
      </c>
      <c r="AY135" s="6" t="s">
        <v>131</v>
      </c>
      <c r="BE135" s="155">
        <f>IF($N$135="základní",$J$135,0)</f>
        <v>0</v>
      </c>
      <c r="BF135" s="155">
        <f>IF($N$135="snížená",$J$135,0)</f>
        <v>0</v>
      </c>
      <c r="BG135" s="155">
        <f>IF($N$135="zákl. přenesená",$J$135,0)</f>
        <v>0</v>
      </c>
      <c r="BH135" s="155">
        <f>IF($N$135="sníž. přenesená",$J$135,0)</f>
        <v>0</v>
      </c>
      <c r="BI135" s="155">
        <f>IF($N$135="nulová",$J$135,0)</f>
        <v>0</v>
      </c>
      <c r="BJ135" s="88" t="s">
        <v>139</v>
      </c>
      <c r="BK135" s="155">
        <f>ROUND($I$135*$H$135,2)</f>
        <v>0</v>
      </c>
      <c r="BL135" s="88" t="s">
        <v>139</v>
      </c>
      <c r="BM135" s="88" t="s">
        <v>258</v>
      </c>
    </row>
    <row r="136" spans="2:65" s="6" customFormat="1" ht="15.75" customHeight="1" x14ac:dyDescent="0.3">
      <c r="B136" s="23"/>
      <c r="C136" s="147" t="s">
        <v>223</v>
      </c>
      <c r="D136" s="147" t="s">
        <v>135</v>
      </c>
      <c r="E136" s="145" t="s">
        <v>498</v>
      </c>
      <c r="F136" s="146" t="s">
        <v>499</v>
      </c>
      <c r="G136" s="147" t="s">
        <v>434</v>
      </c>
      <c r="H136" s="148">
        <v>1</v>
      </c>
      <c r="I136" s="149"/>
      <c r="J136" s="150">
        <f>ROUND($I$136*$H$136,2)</f>
        <v>0</v>
      </c>
      <c r="K136" s="146"/>
      <c r="L136" s="43"/>
      <c r="M136" s="151"/>
      <c r="N136" s="152" t="s">
        <v>46</v>
      </c>
      <c r="O136" s="24"/>
      <c r="P136" s="153">
        <f>$O$136*$H$136</f>
        <v>0</v>
      </c>
      <c r="Q136" s="153">
        <v>0</v>
      </c>
      <c r="R136" s="153">
        <f>$Q$136*$H$136</f>
        <v>0</v>
      </c>
      <c r="S136" s="153">
        <v>0</v>
      </c>
      <c r="T136" s="154">
        <f>$S$136*$H$136</f>
        <v>0</v>
      </c>
      <c r="AR136" s="88" t="s">
        <v>139</v>
      </c>
      <c r="AT136" s="88" t="s">
        <v>135</v>
      </c>
      <c r="AU136" s="88" t="s">
        <v>21</v>
      </c>
      <c r="AY136" s="88" t="s">
        <v>131</v>
      </c>
      <c r="BE136" s="155">
        <f>IF($N$136="základní",$J$136,0)</f>
        <v>0</v>
      </c>
      <c r="BF136" s="155">
        <f>IF($N$136="snížená",$J$136,0)</f>
        <v>0</v>
      </c>
      <c r="BG136" s="155">
        <f>IF($N$136="zákl. přenesená",$J$136,0)</f>
        <v>0</v>
      </c>
      <c r="BH136" s="155">
        <f>IF($N$136="sníž. přenesená",$J$136,0)</f>
        <v>0</v>
      </c>
      <c r="BI136" s="155">
        <f>IF($N$136="nulová",$J$136,0)</f>
        <v>0</v>
      </c>
      <c r="BJ136" s="88" t="s">
        <v>139</v>
      </c>
      <c r="BK136" s="155">
        <f>ROUND($I$136*$H$136,2)</f>
        <v>0</v>
      </c>
      <c r="BL136" s="88" t="s">
        <v>139</v>
      </c>
      <c r="BM136" s="88" t="s">
        <v>261</v>
      </c>
    </row>
    <row r="137" spans="2:65" s="6" customFormat="1" ht="15.75" customHeight="1" x14ac:dyDescent="0.3">
      <c r="B137" s="23"/>
      <c r="C137" s="147" t="s">
        <v>231</v>
      </c>
      <c r="D137" s="147" t="s">
        <v>135</v>
      </c>
      <c r="E137" s="145" t="s">
        <v>500</v>
      </c>
      <c r="F137" s="146" t="s">
        <v>501</v>
      </c>
      <c r="G137" s="147" t="s">
        <v>138</v>
      </c>
      <c r="H137" s="148">
        <v>358</v>
      </c>
      <c r="I137" s="149"/>
      <c r="J137" s="150">
        <f>ROUND($I$137*$H$137,2)</f>
        <v>0</v>
      </c>
      <c r="K137" s="146"/>
      <c r="L137" s="43"/>
      <c r="M137" s="151"/>
      <c r="N137" s="152" t="s">
        <v>46</v>
      </c>
      <c r="O137" s="24"/>
      <c r="P137" s="153">
        <f>$O$137*$H$137</f>
        <v>0</v>
      </c>
      <c r="Q137" s="153">
        <v>0</v>
      </c>
      <c r="R137" s="153">
        <f>$Q$137*$H$137</f>
        <v>0</v>
      </c>
      <c r="S137" s="153">
        <v>0</v>
      </c>
      <c r="T137" s="154">
        <f>$S$137*$H$137</f>
        <v>0</v>
      </c>
      <c r="AR137" s="88" t="s">
        <v>139</v>
      </c>
      <c r="AT137" s="88" t="s">
        <v>135</v>
      </c>
      <c r="AU137" s="88" t="s">
        <v>21</v>
      </c>
      <c r="AY137" s="88" t="s">
        <v>131</v>
      </c>
      <c r="BE137" s="155">
        <f>IF($N$137="základní",$J$137,0)</f>
        <v>0</v>
      </c>
      <c r="BF137" s="155">
        <f>IF($N$137="snížená",$J$137,0)</f>
        <v>0</v>
      </c>
      <c r="BG137" s="155">
        <f>IF($N$137="zákl. přenesená",$J$137,0)</f>
        <v>0</v>
      </c>
      <c r="BH137" s="155">
        <f>IF($N$137="sníž. přenesená",$J$137,0)</f>
        <v>0</v>
      </c>
      <c r="BI137" s="155">
        <f>IF($N$137="nulová",$J$137,0)</f>
        <v>0</v>
      </c>
      <c r="BJ137" s="88" t="s">
        <v>139</v>
      </c>
      <c r="BK137" s="155">
        <f>ROUND($I$137*$H$137,2)</f>
        <v>0</v>
      </c>
      <c r="BL137" s="88" t="s">
        <v>139</v>
      </c>
      <c r="BM137" s="88" t="s">
        <v>264</v>
      </c>
    </row>
    <row r="138" spans="2:65" s="6" customFormat="1" ht="15.75" customHeight="1" x14ac:dyDescent="0.3">
      <c r="B138" s="23"/>
      <c r="C138" s="147" t="s">
        <v>73</v>
      </c>
      <c r="D138" s="147" t="s">
        <v>135</v>
      </c>
      <c r="E138" s="145" t="s">
        <v>502</v>
      </c>
      <c r="F138" s="146" t="s">
        <v>503</v>
      </c>
      <c r="G138" s="147" t="s">
        <v>138</v>
      </c>
      <c r="H138" s="148">
        <v>60</v>
      </c>
      <c r="I138" s="149"/>
      <c r="J138" s="150">
        <f>ROUND($I$138*$H$138,2)</f>
        <v>0</v>
      </c>
      <c r="K138" s="146"/>
      <c r="L138" s="43"/>
      <c r="M138" s="151"/>
      <c r="N138" s="152" t="s">
        <v>46</v>
      </c>
      <c r="O138" s="24"/>
      <c r="P138" s="153">
        <f>$O$138*$H$138</f>
        <v>0</v>
      </c>
      <c r="Q138" s="153">
        <v>0</v>
      </c>
      <c r="R138" s="153">
        <f>$Q$138*$H$138</f>
        <v>0</v>
      </c>
      <c r="S138" s="153">
        <v>0</v>
      </c>
      <c r="T138" s="154">
        <f>$S$138*$H$138</f>
        <v>0</v>
      </c>
      <c r="AR138" s="88" t="s">
        <v>139</v>
      </c>
      <c r="AT138" s="88" t="s">
        <v>135</v>
      </c>
      <c r="AU138" s="88" t="s">
        <v>21</v>
      </c>
      <c r="AY138" s="88" t="s">
        <v>131</v>
      </c>
      <c r="BE138" s="155">
        <f>IF($N$138="základní",$J$138,0)</f>
        <v>0</v>
      </c>
      <c r="BF138" s="155">
        <f>IF($N$138="snížená",$J$138,0)</f>
        <v>0</v>
      </c>
      <c r="BG138" s="155">
        <f>IF($N$138="zákl. přenesená",$J$138,0)</f>
        <v>0</v>
      </c>
      <c r="BH138" s="155">
        <f>IF($N$138="sníž. přenesená",$J$138,0)</f>
        <v>0</v>
      </c>
      <c r="BI138" s="155">
        <f>IF($N$138="nulová",$J$138,0)</f>
        <v>0</v>
      </c>
      <c r="BJ138" s="88" t="s">
        <v>139</v>
      </c>
      <c r="BK138" s="155">
        <f>ROUND($I$138*$H$138,2)</f>
        <v>0</v>
      </c>
      <c r="BL138" s="88" t="s">
        <v>139</v>
      </c>
      <c r="BM138" s="88" t="s">
        <v>269</v>
      </c>
    </row>
    <row r="139" spans="2:65" s="6" customFormat="1" ht="15.75" customHeight="1" x14ac:dyDescent="0.3">
      <c r="B139" s="23"/>
      <c r="C139" s="147" t="s">
        <v>73</v>
      </c>
      <c r="D139" s="147" t="s">
        <v>135</v>
      </c>
      <c r="E139" s="145" t="s">
        <v>504</v>
      </c>
      <c r="F139" s="146" t="s">
        <v>505</v>
      </c>
      <c r="G139" s="147" t="s">
        <v>138</v>
      </c>
      <c r="H139" s="148">
        <v>12</v>
      </c>
      <c r="I139" s="149"/>
      <c r="J139" s="150">
        <f>ROUND($I$139*$H$139,2)</f>
        <v>0</v>
      </c>
      <c r="K139" s="146"/>
      <c r="L139" s="43"/>
      <c r="M139" s="151"/>
      <c r="N139" s="152" t="s">
        <v>46</v>
      </c>
      <c r="O139" s="24"/>
      <c r="P139" s="153">
        <f>$O$139*$H$139</f>
        <v>0</v>
      </c>
      <c r="Q139" s="153">
        <v>0</v>
      </c>
      <c r="R139" s="153">
        <f>$Q$139*$H$139</f>
        <v>0</v>
      </c>
      <c r="S139" s="153">
        <v>0</v>
      </c>
      <c r="T139" s="154">
        <f>$S$139*$H$139</f>
        <v>0</v>
      </c>
      <c r="AR139" s="88" t="s">
        <v>139</v>
      </c>
      <c r="AT139" s="88" t="s">
        <v>135</v>
      </c>
      <c r="AU139" s="88" t="s">
        <v>21</v>
      </c>
      <c r="AY139" s="88" t="s">
        <v>131</v>
      </c>
      <c r="BE139" s="155">
        <f>IF($N$139="základní",$J$139,0)</f>
        <v>0</v>
      </c>
      <c r="BF139" s="155">
        <f>IF($N$139="snížená",$J$139,0)</f>
        <v>0</v>
      </c>
      <c r="BG139" s="155">
        <f>IF($N$139="zákl. přenesená",$J$139,0)</f>
        <v>0</v>
      </c>
      <c r="BH139" s="155">
        <f>IF($N$139="sníž. přenesená",$J$139,0)</f>
        <v>0</v>
      </c>
      <c r="BI139" s="155">
        <f>IF($N$139="nulová",$J$139,0)</f>
        <v>0</v>
      </c>
      <c r="BJ139" s="88" t="s">
        <v>139</v>
      </c>
      <c r="BK139" s="155">
        <f>ROUND($I$139*$H$139,2)</f>
        <v>0</v>
      </c>
      <c r="BL139" s="88" t="s">
        <v>139</v>
      </c>
      <c r="BM139" s="88" t="s">
        <v>272</v>
      </c>
    </row>
    <row r="140" spans="2:65" s="6" customFormat="1" ht="15.75" customHeight="1" x14ac:dyDescent="0.3">
      <c r="B140" s="23"/>
      <c r="C140" s="147" t="s">
        <v>73</v>
      </c>
      <c r="D140" s="147" t="s">
        <v>135</v>
      </c>
      <c r="E140" s="145" t="s">
        <v>506</v>
      </c>
      <c r="F140" s="146" t="s">
        <v>507</v>
      </c>
      <c r="G140" s="147" t="s">
        <v>199</v>
      </c>
      <c r="H140" s="148">
        <v>35</v>
      </c>
      <c r="I140" s="149"/>
      <c r="J140" s="150">
        <f>ROUND($I$140*$H$140,2)</f>
        <v>0</v>
      </c>
      <c r="K140" s="146"/>
      <c r="L140" s="43"/>
      <c r="M140" s="151"/>
      <c r="N140" s="152" t="s">
        <v>46</v>
      </c>
      <c r="O140" s="24"/>
      <c r="P140" s="153">
        <f>$O$140*$H$140</f>
        <v>0</v>
      </c>
      <c r="Q140" s="153">
        <v>0</v>
      </c>
      <c r="R140" s="153">
        <f>$Q$140*$H$140</f>
        <v>0</v>
      </c>
      <c r="S140" s="153">
        <v>0</v>
      </c>
      <c r="T140" s="154">
        <f>$S$140*$H$140</f>
        <v>0</v>
      </c>
      <c r="AR140" s="88" t="s">
        <v>139</v>
      </c>
      <c r="AT140" s="88" t="s">
        <v>135</v>
      </c>
      <c r="AU140" s="88" t="s">
        <v>21</v>
      </c>
      <c r="AY140" s="88" t="s">
        <v>131</v>
      </c>
      <c r="BE140" s="155">
        <f>IF($N$140="základní",$J$140,0)</f>
        <v>0</v>
      </c>
      <c r="BF140" s="155">
        <f>IF($N$140="snížená",$J$140,0)</f>
        <v>0</v>
      </c>
      <c r="BG140" s="155">
        <f>IF($N$140="zákl. přenesená",$J$140,0)</f>
        <v>0</v>
      </c>
      <c r="BH140" s="155">
        <f>IF($N$140="sníž. přenesená",$J$140,0)</f>
        <v>0</v>
      </c>
      <c r="BI140" s="155">
        <f>IF($N$140="nulová",$J$140,0)</f>
        <v>0</v>
      </c>
      <c r="BJ140" s="88" t="s">
        <v>139</v>
      </c>
      <c r="BK140" s="155">
        <f>ROUND($I$140*$H$140,2)</f>
        <v>0</v>
      </c>
      <c r="BL140" s="88" t="s">
        <v>139</v>
      </c>
      <c r="BM140" s="88" t="s">
        <v>273</v>
      </c>
    </row>
    <row r="141" spans="2:65" s="6" customFormat="1" ht="15.75" customHeight="1" x14ac:dyDescent="0.3">
      <c r="B141" s="23"/>
      <c r="C141" s="147" t="s">
        <v>235</v>
      </c>
      <c r="D141" s="147" t="s">
        <v>135</v>
      </c>
      <c r="E141" s="145" t="s">
        <v>508</v>
      </c>
      <c r="F141" s="146" t="s">
        <v>509</v>
      </c>
      <c r="G141" s="147" t="s">
        <v>510</v>
      </c>
      <c r="H141" s="148">
        <v>5.3380000000000001</v>
      </c>
      <c r="I141" s="149"/>
      <c r="J141" s="150">
        <f>ROUND($I$141*$H$141,2)</f>
        <v>0</v>
      </c>
      <c r="K141" s="146"/>
      <c r="L141" s="43"/>
      <c r="M141" s="151"/>
      <c r="N141" s="152" t="s">
        <v>46</v>
      </c>
      <c r="O141" s="24"/>
      <c r="P141" s="153">
        <f>$O$141*$H$141</f>
        <v>0</v>
      </c>
      <c r="Q141" s="153">
        <v>0</v>
      </c>
      <c r="R141" s="153">
        <f>$Q$141*$H$141</f>
        <v>0</v>
      </c>
      <c r="S141" s="153">
        <v>0</v>
      </c>
      <c r="T141" s="154">
        <f>$S$141*$H$141</f>
        <v>0</v>
      </c>
      <c r="AR141" s="88" t="s">
        <v>139</v>
      </c>
      <c r="AT141" s="88" t="s">
        <v>135</v>
      </c>
      <c r="AU141" s="88" t="s">
        <v>21</v>
      </c>
      <c r="AY141" s="88" t="s">
        <v>131</v>
      </c>
      <c r="BE141" s="155">
        <f>IF($N$141="základní",$J$141,0)</f>
        <v>0</v>
      </c>
      <c r="BF141" s="155">
        <f>IF($N$141="snížená",$J$141,0)</f>
        <v>0</v>
      </c>
      <c r="BG141" s="155">
        <f>IF($N$141="zákl. přenesená",$J$141,0)</f>
        <v>0</v>
      </c>
      <c r="BH141" s="155">
        <f>IF($N$141="sníž. přenesená",$J$141,0)</f>
        <v>0</v>
      </c>
      <c r="BI141" s="155">
        <f>IF($N$141="nulová",$J$141,0)</f>
        <v>0</v>
      </c>
      <c r="BJ141" s="88" t="s">
        <v>139</v>
      </c>
      <c r="BK141" s="155">
        <f>ROUND($I$141*$H$141,2)</f>
        <v>0</v>
      </c>
      <c r="BL141" s="88" t="s">
        <v>139</v>
      </c>
      <c r="BM141" s="88" t="s">
        <v>276</v>
      </c>
    </row>
    <row r="142" spans="2:65" s="6" customFormat="1" ht="15.75" customHeight="1" x14ac:dyDescent="0.3">
      <c r="B142" s="23"/>
      <c r="C142" s="147" t="s">
        <v>240</v>
      </c>
      <c r="D142" s="147" t="s">
        <v>135</v>
      </c>
      <c r="E142" s="145" t="s">
        <v>511</v>
      </c>
      <c r="F142" s="146" t="s">
        <v>512</v>
      </c>
      <c r="G142" s="147" t="s">
        <v>510</v>
      </c>
      <c r="H142" s="148">
        <v>2.2120000000000002</v>
      </c>
      <c r="I142" s="149"/>
      <c r="J142" s="150">
        <f>ROUND($I$142*$H$142,2)</f>
        <v>0</v>
      </c>
      <c r="K142" s="146"/>
      <c r="L142" s="43"/>
      <c r="M142" s="151"/>
      <c r="N142" s="152" t="s">
        <v>46</v>
      </c>
      <c r="O142" s="24"/>
      <c r="P142" s="153">
        <f>$O$142*$H$142</f>
        <v>0</v>
      </c>
      <c r="Q142" s="153">
        <v>0</v>
      </c>
      <c r="R142" s="153">
        <f>$Q$142*$H$142</f>
        <v>0</v>
      </c>
      <c r="S142" s="153">
        <v>0</v>
      </c>
      <c r="T142" s="154">
        <f>$S$142*$H$142</f>
        <v>0</v>
      </c>
      <c r="AR142" s="88" t="s">
        <v>139</v>
      </c>
      <c r="AT142" s="88" t="s">
        <v>135</v>
      </c>
      <c r="AU142" s="88" t="s">
        <v>21</v>
      </c>
      <c r="AY142" s="88" t="s">
        <v>131</v>
      </c>
      <c r="BE142" s="155">
        <f>IF($N$142="základní",$J$142,0)</f>
        <v>0</v>
      </c>
      <c r="BF142" s="155">
        <f>IF($N$142="snížená",$J$142,0)</f>
        <v>0</v>
      </c>
      <c r="BG142" s="155">
        <f>IF($N$142="zákl. přenesená",$J$142,0)</f>
        <v>0</v>
      </c>
      <c r="BH142" s="155">
        <f>IF($N$142="sníž. přenesená",$J$142,0)</f>
        <v>0</v>
      </c>
      <c r="BI142" s="155">
        <f>IF($N$142="nulová",$J$142,0)</f>
        <v>0</v>
      </c>
      <c r="BJ142" s="88" t="s">
        <v>139</v>
      </c>
      <c r="BK142" s="155">
        <f>ROUND($I$142*$H$142,2)</f>
        <v>0</v>
      </c>
      <c r="BL142" s="88" t="s">
        <v>139</v>
      </c>
      <c r="BM142" s="88" t="s">
        <v>279</v>
      </c>
    </row>
    <row r="143" spans="2:65" s="6" customFormat="1" ht="15.75" customHeight="1" x14ac:dyDescent="0.3">
      <c r="B143" s="23"/>
      <c r="C143" s="147" t="s">
        <v>243</v>
      </c>
      <c r="D143" s="147" t="s">
        <v>135</v>
      </c>
      <c r="E143" s="145" t="s">
        <v>513</v>
      </c>
      <c r="F143" s="146" t="s">
        <v>514</v>
      </c>
      <c r="G143" s="147" t="s">
        <v>510</v>
      </c>
      <c r="H143" s="148">
        <v>2.2120000000000002</v>
      </c>
      <c r="I143" s="149"/>
      <c r="J143" s="150">
        <f>ROUND($I$143*$H$143,2)</f>
        <v>0</v>
      </c>
      <c r="K143" s="146"/>
      <c r="L143" s="43"/>
      <c r="M143" s="151"/>
      <c r="N143" s="152" t="s">
        <v>46</v>
      </c>
      <c r="O143" s="24"/>
      <c r="P143" s="153">
        <f>$O$143*$H$143</f>
        <v>0</v>
      </c>
      <c r="Q143" s="153">
        <v>0</v>
      </c>
      <c r="R143" s="153">
        <f>$Q$143*$H$143</f>
        <v>0</v>
      </c>
      <c r="S143" s="153">
        <v>0</v>
      </c>
      <c r="T143" s="154">
        <f>$S$143*$H$143</f>
        <v>0</v>
      </c>
      <c r="AR143" s="88" t="s">
        <v>139</v>
      </c>
      <c r="AT143" s="88" t="s">
        <v>135</v>
      </c>
      <c r="AU143" s="88" t="s">
        <v>21</v>
      </c>
      <c r="AY143" s="88" t="s">
        <v>131</v>
      </c>
      <c r="BE143" s="155">
        <f>IF($N$143="základní",$J$143,0)</f>
        <v>0</v>
      </c>
      <c r="BF143" s="155">
        <f>IF($N$143="snížená",$J$143,0)</f>
        <v>0</v>
      </c>
      <c r="BG143" s="155">
        <f>IF($N$143="zákl. přenesená",$J$143,0)</f>
        <v>0</v>
      </c>
      <c r="BH143" s="155">
        <f>IF($N$143="sníž. přenesená",$J$143,0)</f>
        <v>0</v>
      </c>
      <c r="BI143" s="155">
        <f>IF($N$143="nulová",$J$143,0)</f>
        <v>0</v>
      </c>
      <c r="BJ143" s="88" t="s">
        <v>139</v>
      </c>
      <c r="BK143" s="155">
        <f>ROUND($I$143*$H$143,2)</f>
        <v>0</v>
      </c>
      <c r="BL143" s="88" t="s">
        <v>139</v>
      </c>
      <c r="BM143" s="88" t="s">
        <v>282</v>
      </c>
    </row>
    <row r="144" spans="2:65" s="131" customFormat="1" ht="37.5" customHeight="1" x14ac:dyDescent="0.35">
      <c r="B144" s="132"/>
      <c r="C144" s="133"/>
      <c r="D144" s="133" t="s">
        <v>72</v>
      </c>
      <c r="E144" s="134" t="s">
        <v>515</v>
      </c>
      <c r="F144" s="134" t="s">
        <v>516</v>
      </c>
      <c r="G144" s="133"/>
      <c r="H144" s="133"/>
      <c r="J144" s="135">
        <f>$BK$144</f>
        <v>0</v>
      </c>
      <c r="K144" s="133"/>
      <c r="L144" s="136"/>
      <c r="M144" s="137"/>
      <c r="N144" s="133"/>
      <c r="O144" s="133"/>
      <c r="P144" s="138">
        <f>SUM($P$145:$P$227)</f>
        <v>0</v>
      </c>
      <c r="Q144" s="133"/>
      <c r="R144" s="138">
        <f>SUM($R$145:$R$227)</f>
        <v>0</v>
      </c>
      <c r="S144" s="133"/>
      <c r="T144" s="139">
        <f>SUM($T$145:$T$227)</f>
        <v>0</v>
      </c>
      <c r="AR144" s="140" t="s">
        <v>21</v>
      </c>
      <c r="AT144" s="140" t="s">
        <v>72</v>
      </c>
      <c r="AU144" s="140" t="s">
        <v>73</v>
      </c>
      <c r="AY144" s="140" t="s">
        <v>131</v>
      </c>
      <c r="BK144" s="141">
        <f>SUM($BK$145:$BK$227)</f>
        <v>0</v>
      </c>
    </row>
    <row r="145" spans="2:65" s="6" customFormat="1" ht="15.75" customHeight="1" x14ac:dyDescent="0.3">
      <c r="B145" s="23"/>
      <c r="C145" s="147" t="s">
        <v>246</v>
      </c>
      <c r="D145" s="147" t="s">
        <v>135</v>
      </c>
      <c r="E145" s="145" t="s">
        <v>517</v>
      </c>
      <c r="F145" s="146" t="s">
        <v>518</v>
      </c>
      <c r="G145" s="147" t="s">
        <v>138</v>
      </c>
      <c r="H145" s="148">
        <v>179.8</v>
      </c>
      <c r="I145" s="149"/>
      <c r="J145" s="150">
        <f>ROUND($I$145*$H$145,2)</f>
        <v>0</v>
      </c>
      <c r="K145" s="146"/>
      <c r="L145" s="43"/>
      <c r="M145" s="151"/>
      <c r="N145" s="152" t="s">
        <v>46</v>
      </c>
      <c r="O145" s="24"/>
      <c r="P145" s="153">
        <f>$O$145*$H$145</f>
        <v>0</v>
      </c>
      <c r="Q145" s="153">
        <v>0</v>
      </c>
      <c r="R145" s="153">
        <f>$Q$145*$H$145</f>
        <v>0</v>
      </c>
      <c r="S145" s="153">
        <v>0</v>
      </c>
      <c r="T145" s="154">
        <f>$S$145*$H$145</f>
        <v>0</v>
      </c>
      <c r="AR145" s="88" t="s">
        <v>139</v>
      </c>
      <c r="AT145" s="88" t="s">
        <v>135</v>
      </c>
      <c r="AU145" s="88" t="s">
        <v>21</v>
      </c>
      <c r="AY145" s="88" t="s">
        <v>131</v>
      </c>
      <c r="BE145" s="155">
        <f>IF($N$145="základní",$J$145,0)</f>
        <v>0</v>
      </c>
      <c r="BF145" s="155">
        <f>IF($N$145="snížená",$J$145,0)</f>
        <v>0</v>
      </c>
      <c r="BG145" s="155">
        <f>IF($N$145="zákl. přenesená",$J$145,0)</f>
        <v>0</v>
      </c>
      <c r="BH145" s="155">
        <f>IF($N$145="sníž. přenesená",$J$145,0)</f>
        <v>0</v>
      </c>
      <c r="BI145" s="155">
        <f>IF($N$145="nulová",$J$145,0)</f>
        <v>0</v>
      </c>
      <c r="BJ145" s="88" t="s">
        <v>139</v>
      </c>
      <c r="BK145" s="155">
        <f>ROUND($I$145*$H$145,2)</f>
        <v>0</v>
      </c>
      <c r="BL145" s="88" t="s">
        <v>139</v>
      </c>
      <c r="BM145" s="88" t="s">
        <v>285</v>
      </c>
    </row>
    <row r="146" spans="2:65" s="6" customFormat="1" ht="15.75" customHeight="1" x14ac:dyDescent="0.3">
      <c r="B146" s="160"/>
      <c r="C146" s="161"/>
      <c r="D146" s="162" t="s">
        <v>422</v>
      </c>
      <c r="E146" s="163"/>
      <c r="F146" s="163" t="s">
        <v>519</v>
      </c>
      <c r="G146" s="161"/>
      <c r="H146" s="164">
        <v>175.8</v>
      </c>
      <c r="J146" s="161"/>
      <c r="K146" s="161"/>
      <c r="L146" s="165"/>
      <c r="M146" s="166"/>
      <c r="N146" s="161"/>
      <c r="O146" s="161"/>
      <c r="P146" s="161"/>
      <c r="Q146" s="161"/>
      <c r="R146" s="161"/>
      <c r="S146" s="161"/>
      <c r="T146" s="167"/>
      <c r="AT146" s="168" t="s">
        <v>422</v>
      </c>
      <c r="AU146" s="168" t="s">
        <v>21</v>
      </c>
      <c r="AV146" s="168" t="s">
        <v>81</v>
      </c>
      <c r="AW146" s="168" t="s">
        <v>102</v>
      </c>
      <c r="AX146" s="168" t="s">
        <v>73</v>
      </c>
      <c r="AY146" s="168" t="s">
        <v>131</v>
      </c>
    </row>
    <row r="147" spans="2:65" s="6" customFormat="1" ht="15.75" customHeight="1" x14ac:dyDescent="0.3">
      <c r="B147" s="160"/>
      <c r="C147" s="161"/>
      <c r="D147" s="169" t="s">
        <v>422</v>
      </c>
      <c r="E147" s="161"/>
      <c r="F147" s="163" t="s">
        <v>520</v>
      </c>
      <c r="G147" s="161"/>
      <c r="H147" s="164">
        <v>4</v>
      </c>
      <c r="J147" s="161"/>
      <c r="K147" s="161"/>
      <c r="L147" s="165"/>
      <c r="M147" s="166"/>
      <c r="N147" s="161"/>
      <c r="O147" s="161"/>
      <c r="P147" s="161"/>
      <c r="Q147" s="161"/>
      <c r="R147" s="161"/>
      <c r="S147" s="161"/>
      <c r="T147" s="167"/>
      <c r="AT147" s="168" t="s">
        <v>422</v>
      </c>
      <c r="AU147" s="168" t="s">
        <v>21</v>
      </c>
      <c r="AV147" s="168" t="s">
        <v>81</v>
      </c>
      <c r="AW147" s="168" t="s">
        <v>102</v>
      </c>
      <c r="AX147" s="168" t="s">
        <v>73</v>
      </c>
      <c r="AY147" s="168" t="s">
        <v>131</v>
      </c>
    </row>
    <row r="148" spans="2:65" s="6" customFormat="1" ht="15.75" customHeight="1" x14ac:dyDescent="0.3">
      <c r="B148" s="170"/>
      <c r="C148" s="171"/>
      <c r="D148" s="169" t="s">
        <v>422</v>
      </c>
      <c r="E148" s="171"/>
      <c r="F148" s="172" t="s">
        <v>489</v>
      </c>
      <c r="G148" s="171"/>
      <c r="H148" s="171"/>
      <c r="J148" s="171"/>
      <c r="K148" s="171"/>
      <c r="L148" s="173"/>
      <c r="M148" s="174"/>
      <c r="N148" s="171"/>
      <c r="O148" s="171"/>
      <c r="P148" s="171"/>
      <c r="Q148" s="171"/>
      <c r="R148" s="171"/>
      <c r="S148" s="171"/>
      <c r="T148" s="175"/>
      <c r="AT148" s="176" t="s">
        <v>422</v>
      </c>
      <c r="AU148" s="176" t="s">
        <v>21</v>
      </c>
      <c r="AV148" s="176" t="s">
        <v>21</v>
      </c>
      <c r="AW148" s="176" t="s">
        <v>102</v>
      </c>
      <c r="AX148" s="176" t="s">
        <v>73</v>
      </c>
      <c r="AY148" s="176" t="s">
        <v>131</v>
      </c>
    </row>
    <row r="149" spans="2:65" s="6" customFormat="1" ht="15.75" customHeight="1" x14ac:dyDescent="0.3">
      <c r="B149" s="177"/>
      <c r="C149" s="178"/>
      <c r="D149" s="169" t="s">
        <v>422</v>
      </c>
      <c r="E149" s="178"/>
      <c r="F149" s="179" t="s">
        <v>428</v>
      </c>
      <c r="G149" s="178"/>
      <c r="H149" s="180">
        <v>179.8</v>
      </c>
      <c r="J149" s="178"/>
      <c r="K149" s="178"/>
      <c r="L149" s="181"/>
      <c r="M149" s="182"/>
      <c r="N149" s="178"/>
      <c r="O149" s="178"/>
      <c r="P149" s="178"/>
      <c r="Q149" s="178"/>
      <c r="R149" s="178"/>
      <c r="S149" s="178"/>
      <c r="T149" s="183"/>
      <c r="AT149" s="184" t="s">
        <v>422</v>
      </c>
      <c r="AU149" s="184" t="s">
        <v>21</v>
      </c>
      <c r="AV149" s="184" t="s">
        <v>139</v>
      </c>
      <c r="AW149" s="184" t="s">
        <v>102</v>
      </c>
      <c r="AX149" s="184" t="s">
        <v>21</v>
      </c>
      <c r="AY149" s="184" t="s">
        <v>131</v>
      </c>
    </row>
    <row r="150" spans="2:65" s="6" customFormat="1" ht="15.75" customHeight="1" x14ac:dyDescent="0.3">
      <c r="B150" s="23"/>
      <c r="C150" s="144" t="s">
        <v>249</v>
      </c>
      <c r="D150" s="144" t="s">
        <v>135</v>
      </c>
      <c r="E150" s="145" t="s">
        <v>521</v>
      </c>
      <c r="F150" s="146" t="s">
        <v>522</v>
      </c>
      <c r="G150" s="147" t="s">
        <v>138</v>
      </c>
      <c r="H150" s="148">
        <v>54</v>
      </c>
      <c r="I150" s="149"/>
      <c r="J150" s="150">
        <f>ROUND($I$150*$H$150,2)</f>
        <v>0</v>
      </c>
      <c r="K150" s="146"/>
      <c r="L150" s="43"/>
      <c r="M150" s="151"/>
      <c r="N150" s="152" t="s">
        <v>46</v>
      </c>
      <c r="O150" s="24"/>
      <c r="P150" s="153">
        <f>$O$150*$H$150</f>
        <v>0</v>
      </c>
      <c r="Q150" s="153">
        <v>0</v>
      </c>
      <c r="R150" s="153">
        <f>$Q$150*$H$150</f>
        <v>0</v>
      </c>
      <c r="S150" s="153">
        <v>0</v>
      </c>
      <c r="T150" s="154">
        <f>$S$150*$H$150</f>
        <v>0</v>
      </c>
      <c r="AR150" s="88" t="s">
        <v>139</v>
      </c>
      <c r="AT150" s="88" t="s">
        <v>135</v>
      </c>
      <c r="AU150" s="88" t="s">
        <v>21</v>
      </c>
      <c r="AY150" s="6" t="s">
        <v>131</v>
      </c>
      <c r="BE150" s="155">
        <f>IF($N$150="základní",$J$150,0)</f>
        <v>0</v>
      </c>
      <c r="BF150" s="155">
        <f>IF($N$150="snížená",$J$150,0)</f>
        <v>0</v>
      </c>
      <c r="BG150" s="155">
        <f>IF($N$150="zákl. přenesená",$J$150,0)</f>
        <v>0</v>
      </c>
      <c r="BH150" s="155">
        <f>IF($N$150="sníž. přenesená",$J$150,0)</f>
        <v>0</v>
      </c>
      <c r="BI150" s="155">
        <f>IF($N$150="nulová",$J$150,0)</f>
        <v>0</v>
      </c>
      <c r="BJ150" s="88" t="s">
        <v>139</v>
      </c>
      <c r="BK150" s="155">
        <f>ROUND($I$150*$H$150,2)</f>
        <v>0</v>
      </c>
      <c r="BL150" s="88" t="s">
        <v>139</v>
      </c>
      <c r="BM150" s="88" t="s">
        <v>288</v>
      </c>
    </row>
    <row r="151" spans="2:65" s="6" customFormat="1" ht="15.75" customHeight="1" x14ac:dyDescent="0.3">
      <c r="B151" s="160"/>
      <c r="C151" s="161"/>
      <c r="D151" s="162" t="s">
        <v>422</v>
      </c>
      <c r="E151" s="163"/>
      <c r="F151" s="163" t="s">
        <v>523</v>
      </c>
      <c r="G151" s="161"/>
      <c r="H151" s="164">
        <v>18</v>
      </c>
      <c r="J151" s="161"/>
      <c r="K151" s="161"/>
      <c r="L151" s="165"/>
      <c r="M151" s="166"/>
      <c r="N151" s="161"/>
      <c r="O151" s="161"/>
      <c r="P151" s="161"/>
      <c r="Q151" s="161"/>
      <c r="R151" s="161"/>
      <c r="S151" s="161"/>
      <c r="T151" s="167"/>
      <c r="AT151" s="168" t="s">
        <v>422</v>
      </c>
      <c r="AU151" s="168" t="s">
        <v>21</v>
      </c>
      <c r="AV151" s="168" t="s">
        <v>81</v>
      </c>
      <c r="AW151" s="168" t="s">
        <v>102</v>
      </c>
      <c r="AX151" s="168" t="s">
        <v>73</v>
      </c>
      <c r="AY151" s="168" t="s">
        <v>131</v>
      </c>
    </row>
    <row r="152" spans="2:65" s="6" customFormat="1" ht="15.75" customHeight="1" x14ac:dyDescent="0.3">
      <c r="B152" s="160"/>
      <c r="C152" s="161"/>
      <c r="D152" s="169" t="s">
        <v>422</v>
      </c>
      <c r="E152" s="161"/>
      <c r="F152" s="163" t="s">
        <v>524</v>
      </c>
      <c r="G152" s="161"/>
      <c r="H152" s="164">
        <v>36</v>
      </c>
      <c r="J152" s="161"/>
      <c r="K152" s="161"/>
      <c r="L152" s="165"/>
      <c r="M152" s="166"/>
      <c r="N152" s="161"/>
      <c r="O152" s="161"/>
      <c r="P152" s="161"/>
      <c r="Q152" s="161"/>
      <c r="R152" s="161"/>
      <c r="S152" s="161"/>
      <c r="T152" s="167"/>
      <c r="AT152" s="168" t="s">
        <v>422</v>
      </c>
      <c r="AU152" s="168" t="s">
        <v>21</v>
      </c>
      <c r="AV152" s="168" t="s">
        <v>81</v>
      </c>
      <c r="AW152" s="168" t="s">
        <v>102</v>
      </c>
      <c r="AX152" s="168" t="s">
        <v>73</v>
      </c>
      <c r="AY152" s="168" t="s">
        <v>131</v>
      </c>
    </row>
    <row r="153" spans="2:65" s="6" customFormat="1" ht="15.75" customHeight="1" x14ac:dyDescent="0.3">
      <c r="B153" s="170"/>
      <c r="C153" s="171"/>
      <c r="D153" s="169" t="s">
        <v>422</v>
      </c>
      <c r="E153" s="171"/>
      <c r="F153" s="172" t="s">
        <v>489</v>
      </c>
      <c r="G153" s="171"/>
      <c r="H153" s="171"/>
      <c r="J153" s="171"/>
      <c r="K153" s="171"/>
      <c r="L153" s="173"/>
      <c r="M153" s="174"/>
      <c r="N153" s="171"/>
      <c r="O153" s="171"/>
      <c r="P153" s="171"/>
      <c r="Q153" s="171"/>
      <c r="R153" s="171"/>
      <c r="S153" s="171"/>
      <c r="T153" s="175"/>
      <c r="AT153" s="176" t="s">
        <v>422</v>
      </c>
      <c r="AU153" s="176" t="s">
        <v>21</v>
      </c>
      <c r="AV153" s="176" t="s">
        <v>21</v>
      </c>
      <c r="AW153" s="176" t="s">
        <v>102</v>
      </c>
      <c r="AX153" s="176" t="s">
        <v>73</v>
      </c>
      <c r="AY153" s="176" t="s">
        <v>131</v>
      </c>
    </row>
    <row r="154" spans="2:65" s="6" customFormat="1" ht="15.75" customHeight="1" x14ac:dyDescent="0.3">
      <c r="B154" s="177"/>
      <c r="C154" s="178"/>
      <c r="D154" s="169" t="s">
        <v>422</v>
      </c>
      <c r="E154" s="178"/>
      <c r="F154" s="179" t="s">
        <v>428</v>
      </c>
      <c r="G154" s="178"/>
      <c r="H154" s="180">
        <v>54</v>
      </c>
      <c r="J154" s="178"/>
      <c r="K154" s="178"/>
      <c r="L154" s="181"/>
      <c r="M154" s="182"/>
      <c r="N154" s="178"/>
      <c r="O154" s="178"/>
      <c r="P154" s="178"/>
      <c r="Q154" s="178"/>
      <c r="R154" s="178"/>
      <c r="S154" s="178"/>
      <c r="T154" s="183"/>
      <c r="AT154" s="184" t="s">
        <v>422</v>
      </c>
      <c r="AU154" s="184" t="s">
        <v>21</v>
      </c>
      <c r="AV154" s="184" t="s">
        <v>139</v>
      </c>
      <c r="AW154" s="184" t="s">
        <v>102</v>
      </c>
      <c r="AX154" s="184" t="s">
        <v>21</v>
      </c>
      <c r="AY154" s="184" t="s">
        <v>131</v>
      </c>
    </row>
    <row r="155" spans="2:65" s="6" customFormat="1" ht="15.75" customHeight="1" x14ac:dyDescent="0.3">
      <c r="B155" s="23"/>
      <c r="C155" s="144" t="s">
        <v>252</v>
      </c>
      <c r="D155" s="144" t="s">
        <v>135</v>
      </c>
      <c r="E155" s="145" t="s">
        <v>525</v>
      </c>
      <c r="F155" s="146" t="s">
        <v>526</v>
      </c>
      <c r="G155" s="147" t="s">
        <v>138</v>
      </c>
      <c r="H155" s="148">
        <v>102.4</v>
      </c>
      <c r="I155" s="149"/>
      <c r="J155" s="150">
        <f>ROUND($I$155*$H$155,2)</f>
        <v>0</v>
      </c>
      <c r="K155" s="146"/>
      <c r="L155" s="43"/>
      <c r="M155" s="151"/>
      <c r="N155" s="152" t="s">
        <v>46</v>
      </c>
      <c r="O155" s="24"/>
      <c r="P155" s="153">
        <f>$O$155*$H$155</f>
        <v>0</v>
      </c>
      <c r="Q155" s="153">
        <v>0</v>
      </c>
      <c r="R155" s="153">
        <f>$Q$155*$H$155</f>
        <v>0</v>
      </c>
      <c r="S155" s="153">
        <v>0</v>
      </c>
      <c r="T155" s="154">
        <f>$S$155*$H$155</f>
        <v>0</v>
      </c>
      <c r="AR155" s="88" t="s">
        <v>139</v>
      </c>
      <c r="AT155" s="88" t="s">
        <v>135</v>
      </c>
      <c r="AU155" s="88" t="s">
        <v>21</v>
      </c>
      <c r="AY155" s="6" t="s">
        <v>131</v>
      </c>
      <c r="BE155" s="155">
        <f>IF($N$155="základní",$J$155,0)</f>
        <v>0</v>
      </c>
      <c r="BF155" s="155">
        <f>IF($N$155="snížená",$J$155,0)</f>
        <v>0</v>
      </c>
      <c r="BG155" s="155">
        <f>IF($N$155="zákl. přenesená",$J$155,0)</f>
        <v>0</v>
      </c>
      <c r="BH155" s="155">
        <f>IF($N$155="sníž. přenesená",$J$155,0)</f>
        <v>0</v>
      </c>
      <c r="BI155" s="155">
        <f>IF($N$155="nulová",$J$155,0)</f>
        <v>0</v>
      </c>
      <c r="BJ155" s="88" t="s">
        <v>139</v>
      </c>
      <c r="BK155" s="155">
        <f>ROUND($I$155*$H$155,2)</f>
        <v>0</v>
      </c>
      <c r="BL155" s="88" t="s">
        <v>139</v>
      </c>
      <c r="BM155" s="88" t="s">
        <v>289</v>
      </c>
    </row>
    <row r="156" spans="2:65" s="6" customFormat="1" ht="15.75" customHeight="1" x14ac:dyDescent="0.3">
      <c r="B156" s="160"/>
      <c r="C156" s="161"/>
      <c r="D156" s="162" t="s">
        <v>422</v>
      </c>
      <c r="E156" s="163"/>
      <c r="F156" s="163" t="s">
        <v>527</v>
      </c>
      <c r="G156" s="161"/>
      <c r="H156" s="164">
        <v>102.4</v>
      </c>
      <c r="J156" s="161"/>
      <c r="K156" s="161"/>
      <c r="L156" s="165"/>
      <c r="M156" s="166"/>
      <c r="N156" s="161"/>
      <c r="O156" s="161"/>
      <c r="P156" s="161"/>
      <c r="Q156" s="161"/>
      <c r="R156" s="161"/>
      <c r="S156" s="161"/>
      <c r="T156" s="167"/>
      <c r="AT156" s="168" t="s">
        <v>422</v>
      </c>
      <c r="AU156" s="168" t="s">
        <v>21</v>
      </c>
      <c r="AV156" s="168" t="s">
        <v>81</v>
      </c>
      <c r="AW156" s="168" t="s">
        <v>102</v>
      </c>
      <c r="AX156" s="168" t="s">
        <v>73</v>
      </c>
      <c r="AY156" s="168" t="s">
        <v>131</v>
      </c>
    </row>
    <row r="157" spans="2:65" s="6" customFormat="1" ht="15.75" customHeight="1" x14ac:dyDescent="0.3">
      <c r="B157" s="177"/>
      <c r="C157" s="178"/>
      <c r="D157" s="169" t="s">
        <v>422</v>
      </c>
      <c r="E157" s="178"/>
      <c r="F157" s="179" t="s">
        <v>428</v>
      </c>
      <c r="G157" s="178"/>
      <c r="H157" s="180">
        <v>102.4</v>
      </c>
      <c r="J157" s="178"/>
      <c r="K157" s="178"/>
      <c r="L157" s="181"/>
      <c r="M157" s="182"/>
      <c r="N157" s="178"/>
      <c r="O157" s="178"/>
      <c r="P157" s="178"/>
      <c r="Q157" s="178"/>
      <c r="R157" s="178"/>
      <c r="S157" s="178"/>
      <c r="T157" s="183"/>
      <c r="AT157" s="184" t="s">
        <v>422</v>
      </c>
      <c r="AU157" s="184" t="s">
        <v>21</v>
      </c>
      <c r="AV157" s="184" t="s">
        <v>139</v>
      </c>
      <c r="AW157" s="184" t="s">
        <v>102</v>
      </c>
      <c r="AX157" s="184" t="s">
        <v>21</v>
      </c>
      <c r="AY157" s="184" t="s">
        <v>131</v>
      </c>
    </row>
    <row r="158" spans="2:65" s="6" customFormat="1" ht="15.75" customHeight="1" x14ac:dyDescent="0.3">
      <c r="B158" s="23"/>
      <c r="C158" s="144" t="s">
        <v>261</v>
      </c>
      <c r="D158" s="144" t="s">
        <v>135</v>
      </c>
      <c r="E158" s="145" t="s">
        <v>528</v>
      </c>
      <c r="F158" s="146" t="s">
        <v>529</v>
      </c>
      <c r="G158" s="147" t="s">
        <v>434</v>
      </c>
      <c r="H158" s="148">
        <v>76</v>
      </c>
      <c r="I158" s="149"/>
      <c r="J158" s="150">
        <f>ROUND($I$158*$H$158,2)</f>
        <v>0</v>
      </c>
      <c r="K158" s="146"/>
      <c r="L158" s="43"/>
      <c r="M158" s="151"/>
      <c r="N158" s="152" t="s">
        <v>46</v>
      </c>
      <c r="O158" s="24"/>
      <c r="P158" s="153">
        <f>$O$158*$H$158</f>
        <v>0</v>
      </c>
      <c r="Q158" s="153">
        <v>0</v>
      </c>
      <c r="R158" s="153">
        <f>$Q$158*$H$158</f>
        <v>0</v>
      </c>
      <c r="S158" s="153">
        <v>0</v>
      </c>
      <c r="T158" s="154">
        <f>$S$158*$H$158</f>
        <v>0</v>
      </c>
      <c r="AR158" s="88" t="s">
        <v>139</v>
      </c>
      <c r="AT158" s="88" t="s">
        <v>135</v>
      </c>
      <c r="AU158" s="88" t="s">
        <v>21</v>
      </c>
      <c r="AY158" s="6" t="s">
        <v>131</v>
      </c>
      <c r="BE158" s="155">
        <f>IF($N$158="základní",$J$158,0)</f>
        <v>0</v>
      </c>
      <c r="BF158" s="155">
        <f>IF($N$158="snížená",$J$158,0)</f>
        <v>0</v>
      </c>
      <c r="BG158" s="155">
        <f>IF($N$158="zákl. přenesená",$J$158,0)</f>
        <v>0</v>
      </c>
      <c r="BH158" s="155">
        <f>IF($N$158="sníž. přenesená",$J$158,0)</f>
        <v>0</v>
      </c>
      <c r="BI158" s="155">
        <f>IF($N$158="nulová",$J$158,0)</f>
        <v>0</v>
      </c>
      <c r="BJ158" s="88" t="s">
        <v>139</v>
      </c>
      <c r="BK158" s="155">
        <f>ROUND($I$158*$H$158,2)</f>
        <v>0</v>
      </c>
      <c r="BL158" s="88" t="s">
        <v>139</v>
      </c>
      <c r="BM158" s="88" t="s">
        <v>290</v>
      </c>
    </row>
    <row r="159" spans="2:65" s="6" customFormat="1" ht="15.75" customHeight="1" x14ac:dyDescent="0.3">
      <c r="B159" s="23"/>
      <c r="C159" s="147" t="s">
        <v>261</v>
      </c>
      <c r="D159" s="147" t="s">
        <v>135</v>
      </c>
      <c r="E159" s="145" t="s">
        <v>530</v>
      </c>
      <c r="F159" s="146" t="s">
        <v>531</v>
      </c>
      <c r="G159" s="147" t="s">
        <v>434</v>
      </c>
      <c r="H159" s="148">
        <v>42</v>
      </c>
      <c r="I159" s="149"/>
      <c r="J159" s="150">
        <f>ROUND($I$159*$H$159,2)</f>
        <v>0</v>
      </c>
      <c r="K159" s="146"/>
      <c r="L159" s="43"/>
      <c r="M159" s="151"/>
      <c r="N159" s="152" t="s">
        <v>46</v>
      </c>
      <c r="O159" s="24"/>
      <c r="P159" s="153">
        <f>$O$159*$H$159</f>
        <v>0</v>
      </c>
      <c r="Q159" s="153">
        <v>0</v>
      </c>
      <c r="R159" s="153">
        <f>$Q$159*$H$159</f>
        <v>0</v>
      </c>
      <c r="S159" s="153">
        <v>0</v>
      </c>
      <c r="T159" s="154">
        <f>$S$159*$H$159</f>
        <v>0</v>
      </c>
      <c r="AR159" s="88" t="s">
        <v>139</v>
      </c>
      <c r="AT159" s="88" t="s">
        <v>135</v>
      </c>
      <c r="AU159" s="88" t="s">
        <v>21</v>
      </c>
      <c r="AY159" s="88" t="s">
        <v>131</v>
      </c>
      <c r="BE159" s="155">
        <f>IF($N$159="základní",$J$159,0)</f>
        <v>0</v>
      </c>
      <c r="BF159" s="155">
        <f>IF($N$159="snížená",$J$159,0)</f>
        <v>0</v>
      </c>
      <c r="BG159" s="155">
        <f>IF($N$159="zákl. přenesená",$J$159,0)</f>
        <v>0</v>
      </c>
      <c r="BH159" s="155">
        <f>IF($N$159="sníž. přenesená",$J$159,0)</f>
        <v>0</v>
      </c>
      <c r="BI159" s="155">
        <f>IF($N$159="nulová",$J$159,0)</f>
        <v>0</v>
      </c>
      <c r="BJ159" s="88" t="s">
        <v>139</v>
      </c>
      <c r="BK159" s="155">
        <f>ROUND($I$159*$H$159,2)</f>
        <v>0</v>
      </c>
      <c r="BL159" s="88" t="s">
        <v>139</v>
      </c>
      <c r="BM159" s="88" t="s">
        <v>295</v>
      </c>
    </row>
    <row r="160" spans="2:65" s="6" customFormat="1" ht="15.75" customHeight="1" x14ac:dyDescent="0.3">
      <c r="B160" s="23"/>
      <c r="C160" s="147" t="s">
        <v>264</v>
      </c>
      <c r="D160" s="147" t="s">
        <v>135</v>
      </c>
      <c r="E160" s="145" t="s">
        <v>532</v>
      </c>
      <c r="F160" s="146" t="s">
        <v>533</v>
      </c>
      <c r="G160" s="147" t="s">
        <v>138</v>
      </c>
      <c r="H160" s="148">
        <v>161</v>
      </c>
      <c r="I160" s="149"/>
      <c r="J160" s="150">
        <f>ROUND($I$160*$H$160,2)</f>
        <v>0</v>
      </c>
      <c r="K160" s="146"/>
      <c r="L160" s="43"/>
      <c r="M160" s="151"/>
      <c r="N160" s="152" t="s">
        <v>46</v>
      </c>
      <c r="O160" s="24"/>
      <c r="P160" s="153">
        <f>$O$160*$H$160</f>
        <v>0</v>
      </c>
      <c r="Q160" s="153">
        <v>0</v>
      </c>
      <c r="R160" s="153">
        <f>$Q$160*$H$160</f>
        <v>0</v>
      </c>
      <c r="S160" s="153">
        <v>0</v>
      </c>
      <c r="T160" s="154">
        <f>$S$160*$H$160</f>
        <v>0</v>
      </c>
      <c r="AR160" s="88" t="s">
        <v>139</v>
      </c>
      <c r="AT160" s="88" t="s">
        <v>135</v>
      </c>
      <c r="AU160" s="88" t="s">
        <v>21</v>
      </c>
      <c r="AY160" s="88" t="s">
        <v>131</v>
      </c>
      <c r="BE160" s="155">
        <f>IF($N$160="základní",$J$160,0)</f>
        <v>0</v>
      </c>
      <c r="BF160" s="155">
        <f>IF($N$160="snížená",$J$160,0)</f>
        <v>0</v>
      </c>
      <c r="BG160" s="155">
        <f>IF($N$160="zákl. přenesená",$J$160,0)</f>
        <v>0</v>
      </c>
      <c r="BH160" s="155">
        <f>IF($N$160="sníž. přenesená",$J$160,0)</f>
        <v>0</v>
      </c>
      <c r="BI160" s="155">
        <f>IF($N$160="nulová",$J$160,0)</f>
        <v>0</v>
      </c>
      <c r="BJ160" s="88" t="s">
        <v>139</v>
      </c>
      <c r="BK160" s="155">
        <f>ROUND($I$160*$H$160,2)</f>
        <v>0</v>
      </c>
      <c r="BL160" s="88" t="s">
        <v>139</v>
      </c>
      <c r="BM160" s="88" t="s">
        <v>296</v>
      </c>
    </row>
    <row r="161" spans="2:65" s="6" customFormat="1" ht="15.75" customHeight="1" x14ac:dyDescent="0.3">
      <c r="B161" s="23"/>
      <c r="C161" s="147" t="s">
        <v>269</v>
      </c>
      <c r="D161" s="147" t="s">
        <v>135</v>
      </c>
      <c r="E161" s="145" t="s">
        <v>534</v>
      </c>
      <c r="F161" s="146" t="s">
        <v>535</v>
      </c>
      <c r="G161" s="147" t="s">
        <v>138</v>
      </c>
      <c r="H161" s="148">
        <v>4</v>
      </c>
      <c r="I161" s="149"/>
      <c r="J161" s="150">
        <f>ROUND($I$161*$H$161,2)</f>
        <v>0</v>
      </c>
      <c r="K161" s="146"/>
      <c r="L161" s="43"/>
      <c r="M161" s="151"/>
      <c r="N161" s="152" t="s">
        <v>46</v>
      </c>
      <c r="O161" s="24"/>
      <c r="P161" s="153">
        <f>$O$161*$H$161</f>
        <v>0</v>
      </c>
      <c r="Q161" s="153">
        <v>0</v>
      </c>
      <c r="R161" s="153">
        <f>$Q$161*$H$161</f>
        <v>0</v>
      </c>
      <c r="S161" s="153">
        <v>0</v>
      </c>
      <c r="T161" s="154">
        <f>$S$161*$H$161</f>
        <v>0</v>
      </c>
      <c r="AR161" s="88" t="s">
        <v>139</v>
      </c>
      <c r="AT161" s="88" t="s">
        <v>135</v>
      </c>
      <c r="AU161" s="88" t="s">
        <v>21</v>
      </c>
      <c r="AY161" s="88" t="s">
        <v>131</v>
      </c>
      <c r="BE161" s="155">
        <f>IF($N$161="základní",$J$161,0)</f>
        <v>0</v>
      </c>
      <c r="BF161" s="155">
        <f>IF($N$161="snížená",$J$161,0)</f>
        <v>0</v>
      </c>
      <c r="BG161" s="155">
        <f>IF($N$161="zákl. přenesená",$J$161,0)</f>
        <v>0</v>
      </c>
      <c r="BH161" s="155">
        <f>IF($N$161="sníž. přenesená",$J$161,0)</f>
        <v>0</v>
      </c>
      <c r="BI161" s="155">
        <f>IF($N$161="nulová",$J$161,0)</f>
        <v>0</v>
      </c>
      <c r="BJ161" s="88" t="s">
        <v>139</v>
      </c>
      <c r="BK161" s="155">
        <f>ROUND($I$161*$H$161,2)</f>
        <v>0</v>
      </c>
      <c r="BL161" s="88" t="s">
        <v>139</v>
      </c>
      <c r="BM161" s="88" t="s">
        <v>297</v>
      </c>
    </row>
    <row r="162" spans="2:65" s="6" customFormat="1" ht="15.75" customHeight="1" x14ac:dyDescent="0.3">
      <c r="B162" s="23"/>
      <c r="C162" s="147" t="s">
        <v>272</v>
      </c>
      <c r="D162" s="147" t="s">
        <v>135</v>
      </c>
      <c r="E162" s="145" t="s">
        <v>536</v>
      </c>
      <c r="F162" s="146" t="s">
        <v>537</v>
      </c>
      <c r="G162" s="147" t="s">
        <v>138</v>
      </c>
      <c r="H162" s="148">
        <v>17</v>
      </c>
      <c r="I162" s="149"/>
      <c r="J162" s="150">
        <f>ROUND($I$162*$H$162,2)</f>
        <v>0</v>
      </c>
      <c r="K162" s="146"/>
      <c r="L162" s="43"/>
      <c r="M162" s="151"/>
      <c r="N162" s="152" t="s">
        <v>46</v>
      </c>
      <c r="O162" s="24"/>
      <c r="P162" s="153">
        <f>$O$162*$H$162</f>
        <v>0</v>
      </c>
      <c r="Q162" s="153">
        <v>0</v>
      </c>
      <c r="R162" s="153">
        <f>$Q$162*$H$162</f>
        <v>0</v>
      </c>
      <c r="S162" s="153">
        <v>0</v>
      </c>
      <c r="T162" s="154">
        <f>$S$162*$H$162</f>
        <v>0</v>
      </c>
      <c r="AR162" s="88" t="s">
        <v>139</v>
      </c>
      <c r="AT162" s="88" t="s">
        <v>135</v>
      </c>
      <c r="AU162" s="88" t="s">
        <v>21</v>
      </c>
      <c r="AY162" s="88" t="s">
        <v>131</v>
      </c>
      <c r="BE162" s="155">
        <f>IF($N$162="základní",$J$162,0)</f>
        <v>0</v>
      </c>
      <c r="BF162" s="155">
        <f>IF($N$162="snížená",$J$162,0)</f>
        <v>0</v>
      </c>
      <c r="BG162" s="155">
        <f>IF($N$162="zákl. přenesená",$J$162,0)</f>
        <v>0</v>
      </c>
      <c r="BH162" s="155">
        <f>IF($N$162="sníž. přenesená",$J$162,0)</f>
        <v>0</v>
      </c>
      <c r="BI162" s="155">
        <f>IF($N$162="nulová",$J$162,0)</f>
        <v>0</v>
      </c>
      <c r="BJ162" s="88" t="s">
        <v>139</v>
      </c>
      <c r="BK162" s="155">
        <f>ROUND($I$162*$H$162,2)</f>
        <v>0</v>
      </c>
      <c r="BL162" s="88" t="s">
        <v>139</v>
      </c>
      <c r="BM162" s="88" t="s">
        <v>298</v>
      </c>
    </row>
    <row r="163" spans="2:65" s="6" customFormat="1" ht="15.75" customHeight="1" x14ac:dyDescent="0.3">
      <c r="B163" s="23"/>
      <c r="C163" s="147" t="s">
        <v>273</v>
      </c>
      <c r="D163" s="147" t="s">
        <v>135</v>
      </c>
      <c r="E163" s="145" t="s">
        <v>538</v>
      </c>
      <c r="F163" s="146" t="s">
        <v>539</v>
      </c>
      <c r="G163" s="147" t="s">
        <v>138</v>
      </c>
      <c r="H163" s="148">
        <v>33</v>
      </c>
      <c r="I163" s="149"/>
      <c r="J163" s="150">
        <f>ROUND($I$163*$H$163,2)</f>
        <v>0</v>
      </c>
      <c r="K163" s="146"/>
      <c r="L163" s="43"/>
      <c r="M163" s="151"/>
      <c r="N163" s="152" t="s">
        <v>46</v>
      </c>
      <c r="O163" s="24"/>
      <c r="P163" s="153">
        <f>$O$163*$H$163</f>
        <v>0</v>
      </c>
      <c r="Q163" s="153">
        <v>0</v>
      </c>
      <c r="R163" s="153">
        <f>$Q$163*$H$163</f>
        <v>0</v>
      </c>
      <c r="S163" s="153">
        <v>0</v>
      </c>
      <c r="T163" s="154">
        <f>$S$163*$H$163</f>
        <v>0</v>
      </c>
      <c r="AR163" s="88" t="s">
        <v>139</v>
      </c>
      <c r="AT163" s="88" t="s">
        <v>135</v>
      </c>
      <c r="AU163" s="88" t="s">
        <v>21</v>
      </c>
      <c r="AY163" s="88" t="s">
        <v>131</v>
      </c>
      <c r="BE163" s="155">
        <f>IF($N$163="základní",$J$163,0)</f>
        <v>0</v>
      </c>
      <c r="BF163" s="155">
        <f>IF($N$163="snížená",$J$163,0)</f>
        <v>0</v>
      </c>
      <c r="BG163" s="155">
        <f>IF($N$163="zákl. přenesená",$J$163,0)</f>
        <v>0</v>
      </c>
      <c r="BH163" s="155">
        <f>IF($N$163="sníž. přenesená",$J$163,0)</f>
        <v>0</v>
      </c>
      <c r="BI163" s="155">
        <f>IF($N$163="nulová",$J$163,0)</f>
        <v>0</v>
      </c>
      <c r="BJ163" s="88" t="s">
        <v>139</v>
      </c>
      <c r="BK163" s="155">
        <f>ROUND($I$163*$H$163,2)</f>
        <v>0</v>
      </c>
      <c r="BL163" s="88" t="s">
        <v>139</v>
      </c>
      <c r="BM163" s="88" t="s">
        <v>301</v>
      </c>
    </row>
    <row r="164" spans="2:65" s="6" customFormat="1" ht="15.75" customHeight="1" x14ac:dyDescent="0.3">
      <c r="B164" s="23"/>
      <c r="C164" s="147" t="s">
        <v>276</v>
      </c>
      <c r="D164" s="147" t="s">
        <v>135</v>
      </c>
      <c r="E164" s="145" t="s">
        <v>540</v>
      </c>
      <c r="F164" s="146" t="s">
        <v>541</v>
      </c>
      <c r="G164" s="147" t="s">
        <v>138</v>
      </c>
      <c r="H164" s="148">
        <v>89</v>
      </c>
      <c r="I164" s="149"/>
      <c r="J164" s="150">
        <f>ROUND($I$164*$H$164,2)</f>
        <v>0</v>
      </c>
      <c r="K164" s="146"/>
      <c r="L164" s="43"/>
      <c r="M164" s="151"/>
      <c r="N164" s="152" t="s">
        <v>46</v>
      </c>
      <c r="O164" s="24"/>
      <c r="P164" s="153">
        <f>$O$164*$H$164</f>
        <v>0</v>
      </c>
      <c r="Q164" s="153">
        <v>0</v>
      </c>
      <c r="R164" s="153">
        <f>$Q$164*$H$164</f>
        <v>0</v>
      </c>
      <c r="S164" s="153">
        <v>0</v>
      </c>
      <c r="T164" s="154">
        <f>$S$164*$H$164</f>
        <v>0</v>
      </c>
      <c r="AR164" s="88" t="s">
        <v>139</v>
      </c>
      <c r="AT164" s="88" t="s">
        <v>135</v>
      </c>
      <c r="AU164" s="88" t="s">
        <v>21</v>
      </c>
      <c r="AY164" s="88" t="s">
        <v>131</v>
      </c>
      <c r="BE164" s="155">
        <f>IF($N$164="základní",$J$164,0)</f>
        <v>0</v>
      </c>
      <c r="BF164" s="155">
        <f>IF($N$164="snížená",$J$164,0)</f>
        <v>0</v>
      </c>
      <c r="BG164" s="155">
        <f>IF($N$164="zákl. přenesená",$J$164,0)</f>
        <v>0</v>
      </c>
      <c r="BH164" s="155">
        <f>IF($N$164="sníž. přenesená",$J$164,0)</f>
        <v>0</v>
      </c>
      <c r="BI164" s="155">
        <f>IF($N$164="nulová",$J$164,0)</f>
        <v>0</v>
      </c>
      <c r="BJ164" s="88" t="s">
        <v>139</v>
      </c>
      <c r="BK164" s="155">
        <f>ROUND($I$164*$H$164,2)</f>
        <v>0</v>
      </c>
      <c r="BL164" s="88" t="s">
        <v>139</v>
      </c>
      <c r="BM164" s="88" t="s">
        <v>302</v>
      </c>
    </row>
    <row r="165" spans="2:65" s="6" customFormat="1" ht="15.75" customHeight="1" x14ac:dyDescent="0.3">
      <c r="B165" s="23"/>
      <c r="C165" s="147" t="s">
        <v>289</v>
      </c>
      <c r="D165" s="147" t="s">
        <v>135</v>
      </c>
      <c r="E165" s="145" t="s">
        <v>542</v>
      </c>
      <c r="F165" s="146" t="s">
        <v>543</v>
      </c>
      <c r="G165" s="147" t="s">
        <v>434</v>
      </c>
      <c r="H165" s="148">
        <v>14</v>
      </c>
      <c r="I165" s="149"/>
      <c r="J165" s="150">
        <f>ROUND($I$165*$H$165,2)</f>
        <v>0</v>
      </c>
      <c r="K165" s="146"/>
      <c r="L165" s="43"/>
      <c r="M165" s="151"/>
      <c r="N165" s="152" t="s">
        <v>46</v>
      </c>
      <c r="O165" s="24"/>
      <c r="P165" s="153">
        <f>$O$165*$H$165</f>
        <v>0</v>
      </c>
      <c r="Q165" s="153">
        <v>0</v>
      </c>
      <c r="R165" s="153">
        <f>$Q$165*$H$165</f>
        <v>0</v>
      </c>
      <c r="S165" s="153">
        <v>0</v>
      </c>
      <c r="T165" s="154">
        <f>$S$165*$H$165</f>
        <v>0</v>
      </c>
      <c r="AR165" s="88" t="s">
        <v>139</v>
      </c>
      <c r="AT165" s="88" t="s">
        <v>135</v>
      </c>
      <c r="AU165" s="88" t="s">
        <v>21</v>
      </c>
      <c r="AY165" s="88" t="s">
        <v>131</v>
      </c>
      <c r="BE165" s="155">
        <f>IF($N$165="základní",$J$165,0)</f>
        <v>0</v>
      </c>
      <c r="BF165" s="155">
        <f>IF($N$165="snížená",$J$165,0)</f>
        <v>0</v>
      </c>
      <c r="BG165" s="155">
        <f>IF($N$165="zákl. přenesená",$J$165,0)</f>
        <v>0</v>
      </c>
      <c r="BH165" s="155">
        <f>IF($N$165="sníž. přenesená",$J$165,0)</f>
        <v>0</v>
      </c>
      <c r="BI165" s="155">
        <f>IF($N$165="nulová",$J$165,0)</f>
        <v>0</v>
      </c>
      <c r="BJ165" s="88" t="s">
        <v>139</v>
      </c>
      <c r="BK165" s="155">
        <f>ROUND($I$165*$H$165,2)</f>
        <v>0</v>
      </c>
      <c r="BL165" s="88" t="s">
        <v>139</v>
      </c>
      <c r="BM165" s="88" t="s">
        <v>305</v>
      </c>
    </row>
    <row r="166" spans="2:65" s="6" customFormat="1" ht="15.75" customHeight="1" x14ac:dyDescent="0.3">
      <c r="B166" s="23"/>
      <c r="C166" s="147" t="s">
        <v>290</v>
      </c>
      <c r="D166" s="147" t="s">
        <v>135</v>
      </c>
      <c r="E166" s="145" t="s">
        <v>544</v>
      </c>
      <c r="F166" s="146" t="s">
        <v>545</v>
      </c>
      <c r="G166" s="147" t="s">
        <v>434</v>
      </c>
      <c r="H166" s="148">
        <v>2</v>
      </c>
      <c r="I166" s="149"/>
      <c r="J166" s="150">
        <f>ROUND($I$166*$H$166,2)</f>
        <v>0</v>
      </c>
      <c r="K166" s="146"/>
      <c r="L166" s="43"/>
      <c r="M166" s="151"/>
      <c r="N166" s="152" t="s">
        <v>46</v>
      </c>
      <c r="O166" s="24"/>
      <c r="P166" s="153">
        <f>$O$166*$H$166</f>
        <v>0</v>
      </c>
      <c r="Q166" s="153">
        <v>0</v>
      </c>
      <c r="R166" s="153">
        <f>$Q$166*$H$166</f>
        <v>0</v>
      </c>
      <c r="S166" s="153">
        <v>0</v>
      </c>
      <c r="T166" s="154">
        <f>$S$166*$H$166</f>
        <v>0</v>
      </c>
      <c r="AR166" s="88" t="s">
        <v>139</v>
      </c>
      <c r="AT166" s="88" t="s">
        <v>135</v>
      </c>
      <c r="AU166" s="88" t="s">
        <v>21</v>
      </c>
      <c r="AY166" s="88" t="s">
        <v>131</v>
      </c>
      <c r="BE166" s="155">
        <f>IF($N$166="základní",$J$166,0)</f>
        <v>0</v>
      </c>
      <c r="BF166" s="155">
        <f>IF($N$166="snížená",$J$166,0)</f>
        <v>0</v>
      </c>
      <c r="BG166" s="155">
        <f>IF($N$166="zákl. přenesená",$J$166,0)</f>
        <v>0</v>
      </c>
      <c r="BH166" s="155">
        <f>IF($N$166="sníž. přenesená",$J$166,0)</f>
        <v>0</v>
      </c>
      <c r="BI166" s="155">
        <f>IF($N$166="nulová",$J$166,0)</f>
        <v>0</v>
      </c>
      <c r="BJ166" s="88" t="s">
        <v>139</v>
      </c>
      <c r="BK166" s="155">
        <f>ROUND($I$166*$H$166,2)</f>
        <v>0</v>
      </c>
      <c r="BL166" s="88" t="s">
        <v>139</v>
      </c>
      <c r="BM166" s="88" t="s">
        <v>306</v>
      </c>
    </row>
    <row r="167" spans="2:65" s="6" customFormat="1" ht="15.75" customHeight="1" x14ac:dyDescent="0.3">
      <c r="B167" s="23"/>
      <c r="C167" s="147" t="s">
        <v>295</v>
      </c>
      <c r="D167" s="147" t="s">
        <v>135</v>
      </c>
      <c r="E167" s="145" t="s">
        <v>546</v>
      </c>
      <c r="F167" s="146" t="s">
        <v>547</v>
      </c>
      <c r="G167" s="147" t="s">
        <v>434</v>
      </c>
      <c r="H167" s="148">
        <v>6</v>
      </c>
      <c r="I167" s="149"/>
      <c r="J167" s="150">
        <f>ROUND($I$167*$H$167,2)</f>
        <v>0</v>
      </c>
      <c r="K167" s="146"/>
      <c r="L167" s="43"/>
      <c r="M167" s="151"/>
      <c r="N167" s="152" t="s">
        <v>46</v>
      </c>
      <c r="O167" s="24"/>
      <c r="P167" s="153">
        <f>$O$167*$H$167</f>
        <v>0</v>
      </c>
      <c r="Q167" s="153">
        <v>0</v>
      </c>
      <c r="R167" s="153">
        <f>$Q$167*$H$167</f>
        <v>0</v>
      </c>
      <c r="S167" s="153">
        <v>0</v>
      </c>
      <c r="T167" s="154">
        <f>$S$167*$H$167</f>
        <v>0</v>
      </c>
      <c r="AR167" s="88" t="s">
        <v>139</v>
      </c>
      <c r="AT167" s="88" t="s">
        <v>135</v>
      </c>
      <c r="AU167" s="88" t="s">
        <v>21</v>
      </c>
      <c r="AY167" s="88" t="s">
        <v>131</v>
      </c>
      <c r="BE167" s="155">
        <f>IF($N$167="základní",$J$167,0)</f>
        <v>0</v>
      </c>
      <c r="BF167" s="155">
        <f>IF($N$167="snížená",$J$167,0)</f>
        <v>0</v>
      </c>
      <c r="BG167" s="155">
        <f>IF($N$167="zákl. přenesená",$J$167,0)</f>
        <v>0</v>
      </c>
      <c r="BH167" s="155">
        <f>IF($N$167="sníž. přenesená",$J$167,0)</f>
        <v>0</v>
      </c>
      <c r="BI167" s="155">
        <f>IF($N$167="nulová",$J$167,0)</f>
        <v>0</v>
      </c>
      <c r="BJ167" s="88" t="s">
        <v>139</v>
      </c>
      <c r="BK167" s="155">
        <f>ROUND($I$167*$H$167,2)</f>
        <v>0</v>
      </c>
      <c r="BL167" s="88" t="s">
        <v>139</v>
      </c>
      <c r="BM167" s="88" t="s">
        <v>307</v>
      </c>
    </row>
    <row r="168" spans="2:65" s="6" customFormat="1" ht="15.75" customHeight="1" x14ac:dyDescent="0.3">
      <c r="B168" s="23"/>
      <c r="C168" s="147" t="s">
        <v>296</v>
      </c>
      <c r="D168" s="147" t="s">
        <v>135</v>
      </c>
      <c r="E168" s="145" t="s">
        <v>548</v>
      </c>
      <c r="F168" s="146" t="s">
        <v>549</v>
      </c>
      <c r="G168" s="147" t="s">
        <v>434</v>
      </c>
      <c r="H168" s="148">
        <v>8</v>
      </c>
      <c r="I168" s="149"/>
      <c r="J168" s="150">
        <f>ROUND($I$168*$H$168,2)</f>
        <v>0</v>
      </c>
      <c r="K168" s="146"/>
      <c r="L168" s="43"/>
      <c r="M168" s="151"/>
      <c r="N168" s="152" t="s">
        <v>46</v>
      </c>
      <c r="O168" s="24"/>
      <c r="P168" s="153">
        <f>$O$168*$H$168</f>
        <v>0</v>
      </c>
      <c r="Q168" s="153">
        <v>0</v>
      </c>
      <c r="R168" s="153">
        <f>$Q$168*$H$168</f>
        <v>0</v>
      </c>
      <c r="S168" s="153">
        <v>0</v>
      </c>
      <c r="T168" s="154">
        <f>$S$168*$H$168</f>
        <v>0</v>
      </c>
      <c r="AR168" s="88" t="s">
        <v>139</v>
      </c>
      <c r="AT168" s="88" t="s">
        <v>135</v>
      </c>
      <c r="AU168" s="88" t="s">
        <v>21</v>
      </c>
      <c r="AY168" s="88" t="s">
        <v>131</v>
      </c>
      <c r="BE168" s="155">
        <f>IF($N$168="základní",$J$168,0)</f>
        <v>0</v>
      </c>
      <c r="BF168" s="155">
        <f>IF($N$168="snížená",$J$168,0)</f>
        <v>0</v>
      </c>
      <c r="BG168" s="155">
        <f>IF($N$168="zákl. přenesená",$J$168,0)</f>
        <v>0</v>
      </c>
      <c r="BH168" s="155">
        <f>IF($N$168="sníž. přenesená",$J$168,0)</f>
        <v>0</v>
      </c>
      <c r="BI168" s="155">
        <f>IF($N$168="nulová",$J$168,0)</f>
        <v>0</v>
      </c>
      <c r="BJ168" s="88" t="s">
        <v>139</v>
      </c>
      <c r="BK168" s="155">
        <f>ROUND($I$168*$H$168,2)</f>
        <v>0</v>
      </c>
      <c r="BL168" s="88" t="s">
        <v>139</v>
      </c>
      <c r="BM168" s="88" t="s">
        <v>308</v>
      </c>
    </row>
    <row r="169" spans="2:65" s="6" customFormat="1" ht="15.75" customHeight="1" x14ac:dyDescent="0.3">
      <c r="B169" s="23"/>
      <c r="C169" s="147" t="s">
        <v>550</v>
      </c>
      <c r="D169" s="147" t="s">
        <v>135</v>
      </c>
      <c r="E169" s="145" t="s">
        <v>551</v>
      </c>
      <c r="F169" s="146" t="s">
        <v>552</v>
      </c>
      <c r="G169" s="147" t="s">
        <v>138</v>
      </c>
      <c r="H169" s="148">
        <v>161</v>
      </c>
      <c r="I169" s="149"/>
      <c r="J169" s="150">
        <f>ROUND($I$169*$H$169,2)</f>
        <v>0</v>
      </c>
      <c r="K169" s="146"/>
      <c r="L169" s="43"/>
      <c r="M169" s="151"/>
      <c r="N169" s="152" t="s">
        <v>46</v>
      </c>
      <c r="O169" s="24"/>
      <c r="P169" s="153">
        <f>$O$169*$H$169</f>
        <v>0</v>
      </c>
      <c r="Q169" s="153">
        <v>0</v>
      </c>
      <c r="R169" s="153">
        <f>$Q$169*$H$169</f>
        <v>0</v>
      </c>
      <c r="S169" s="153">
        <v>0</v>
      </c>
      <c r="T169" s="154">
        <f>$S$169*$H$169</f>
        <v>0</v>
      </c>
      <c r="AR169" s="88" t="s">
        <v>139</v>
      </c>
      <c r="AT169" s="88" t="s">
        <v>135</v>
      </c>
      <c r="AU169" s="88" t="s">
        <v>21</v>
      </c>
      <c r="AY169" s="88" t="s">
        <v>131</v>
      </c>
      <c r="BE169" s="155">
        <f>IF($N$169="základní",$J$169,0)</f>
        <v>0</v>
      </c>
      <c r="BF169" s="155">
        <f>IF($N$169="snížená",$J$169,0)</f>
        <v>0</v>
      </c>
      <c r="BG169" s="155">
        <f>IF($N$169="zákl. přenesená",$J$169,0)</f>
        <v>0</v>
      </c>
      <c r="BH169" s="155">
        <f>IF($N$169="sníž. přenesená",$J$169,0)</f>
        <v>0</v>
      </c>
      <c r="BI169" s="155">
        <f>IF($N$169="nulová",$J$169,0)</f>
        <v>0</v>
      </c>
      <c r="BJ169" s="88" t="s">
        <v>139</v>
      </c>
      <c r="BK169" s="155">
        <f>ROUND($I$169*$H$169,2)</f>
        <v>0</v>
      </c>
      <c r="BL169" s="88" t="s">
        <v>139</v>
      </c>
      <c r="BM169" s="88" t="s">
        <v>313</v>
      </c>
    </row>
    <row r="170" spans="2:65" s="6" customFormat="1" ht="15.75" customHeight="1" x14ac:dyDescent="0.3">
      <c r="B170" s="160"/>
      <c r="C170" s="161"/>
      <c r="D170" s="162" t="s">
        <v>422</v>
      </c>
      <c r="E170" s="163"/>
      <c r="F170" s="163" t="s">
        <v>553</v>
      </c>
      <c r="G170" s="161"/>
      <c r="H170" s="164">
        <v>161</v>
      </c>
      <c r="J170" s="161"/>
      <c r="K170" s="161"/>
      <c r="L170" s="165"/>
      <c r="M170" s="166"/>
      <c r="N170" s="161"/>
      <c r="O170" s="161"/>
      <c r="P170" s="161"/>
      <c r="Q170" s="161"/>
      <c r="R170" s="161"/>
      <c r="S170" s="161"/>
      <c r="T170" s="167"/>
      <c r="AT170" s="168" t="s">
        <v>422</v>
      </c>
      <c r="AU170" s="168" t="s">
        <v>21</v>
      </c>
      <c r="AV170" s="168" t="s">
        <v>81</v>
      </c>
      <c r="AW170" s="168" t="s">
        <v>102</v>
      </c>
      <c r="AX170" s="168" t="s">
        <v>73</v>
      </c>
      <c r="AY170" s="168" t="s">
        <v>131</v>
      </c>
    </row>
    <row r="171" spans="2:65" s="6" customFormat="1" ht="15.75" customHeight="1" x14ac:dyDescent="0.3">
      <c r="B171" s="177"/>
      <c r="C171" s="178"/>
      <c r="D171" s="169" t="s">
        <v>422</v>
      </c>
      <c r="E171" s="178"/>
      <c r="F171" s="179" t="s">
        <v>428</v>
      </c>
      <c r="G171" s="178"/>
      <c r="H171" s="180">
        <v>161</v>
      </c>
      <c r="J171" s="178"/>
      <c r="K171" s="178"/>
      <c r="L171" s="181"/>
      <c r="M171" s="182"/>
      <c r="N171" s="178"/>
      <c r="O171" s="178"/>
      <c r="P171" s="178"/>
      <c r="Q171" s="178"/>
      <c r="R171" s="178"/>
      <c r="S171" s="178"/>
      <c r="T171" s="183"/>
      <c r="AT171" s="184" t="s">
        <v>422</v>
      </c>
      <c r="AU171" s="184" t="s">
        <v>21</v>
      </c>
      <c r="AV171" s="184" t="s">
        <v>139</v>
      </c>
      <c r="AW171" s="184" t="s">
        <v>102</v>
      </c>
      <c r="AX171" s="184" t="s">
        <v>21</v>
      </c>
      <c r="AY171" s="184" t="s">
        <v>131</v>
      </c>
    </row>
    <row r="172" spans="2:65" s="6" customFormat="1" ht="15.75" customHeight="1" x14ac:dyDescent="0.3">
      <c r="B172" s="23"/>
      <c r="C172" s="144" t="s">
        <v>554</v>
      </c>
      <c r="D172" s="144" t="s">
        <v>135</v>
      </c>
      <c r="E172" s="145" t="s">
        <v>555</v>
      </c>
      <c r="F172" s="146" t="s">
        <v>556</v>
      </c>
      <c r="G172" s="147" t="s">
        <v>138</v>
      </c>
      <c r="H172" s="148">
        <v>54</v>
      </c>
      <c r="I172" s="149"/>
      <c r="J172" s="150">
        <f>ROUND($I$172*$H$172,2)</f>
        <v>0</v>
      </c>
      <c r="K172" s="146"/>
      <c r="L172" s="43"/>
      <c r="M172" s="151"/>
      <c r="N172" s="152" t="s">
        <v>46</v>
      </c>
      <c r="O172" s="24"/>
      <c r="P172" s="153">
        <f>$O$172*$H$172</f>
        <v>0</v>
      </c>
      <c r="Q172" s="153">
        <v>0</v>
      </c>
      <c r="R172" s="153">
        <f>$Q$172*$H$172</f>
        <v>0</v>
      </c>
      <c r="S172" s="153">
        <v>0</v>
      </c>
      <c r="T172" s="154">
        <f>$S$172*$H$172</f>
        <v>0</v>
      </c>
      <c r="AR172" s="88" t="s">
        <v>139</v>
      </c>
      <c r="AT172" s="88" t="s">
        <v>135</v>
      </c>
      <c r="AU172" s="88" t="s">
        <v>21</v>
      </c>
      <c r="AY172" s="6" t="s">
        <v>131</v>
      </c>
      <c r="BE172" s="155">
        <f>IF($N$172="základní",$J$172,0)</f>
        <v>0</v>
      </c>
      <c r="BF172" s="155">
        <f>IF($N$172="snížená",$J$172,0)</f>
        <v>0</v>
      </c>
      <c r="BG172" s="155">
        <f>IF($N$172="zákl. přenesená",$J$172,0)</f>
        <v>0</v>
      </c>
      <c r="BH172" s="155">
        <f>IF($N$172="sníž. přenesená",$J$172,0)</f>
        <v>0</v>
      </c>
      <c r="BI172" s="155">
        <f>IF($N$172="nulová",$J$172,0)</f>
        <v>0</v>
      </c>
      <c r="BJ172" s="88" t="s">
        <v>139</v>
      </c>
      <c r="BK172" s="155">
        <f>ROUND($I$172*$H$172,2)</f>
        <v>0</v>
      </c>
      <c r="BL172" s="88" t="s">
        <v>139</v>
      </c>
      <c r="BM172" s="88" t="s">
        <v>316</v>
      </c>
    </row>
    <row r="173" spans="2:65" s="6" customFormat="1" ht="15.75" customHeight="1" x14ac:dyDescent="0.3">
      <c r="B173" s="160"/>
      <c r="C173" s="161"/>
      <c r="D173" s="162" t="s">
        <v>422</v>
      </c>
      <c r="E173" s="163"/>
      <c r="F173" s="163" t="s">
        <v>557</v>
      </c>
      <c r="G173" s="161"/>
      <c r="H173" s="164">
        <v>4</v>
      </c>
      <c r="J173" s="161"/>
      <c r="K173" s="161"/>
      <c r="L173" s="165"/>
      <c r="M173" s="166"/>
      <c r="N173" s="161"/>
      <c r="O173" s="161"/>
      <c r="P173" s="161"/>
      <c r="Q173" s="161"/>
      <c r="R173" s="161"/>
      <c r="S173" s="161"/>
      <c r="T173" s="167"/>
      <c r="AT173" s="168" t="s">
        <v>422</v>
      </c>
      <c r="AU173" s="168" t="s">
        <v>21</v>
      </c>
      <c r="AV173" s="168" t="s">
        <v>81</v>
      </c>
      <c r="AW173" s="168" t="s">
        <v>102</v>
      </c>
      <c r="AX173" s="168" t="s">
        <v>73</v>
      </c>
      <c r="AY173" s="168" t="s">
        <v>131</v>
      </c>
    </row>
    <row r="174" spans="2:65" s="6" customFormat="1" ht="15.75" customHeight="1" x14ac:dyDescent="0.3">
      <c r="B174" s="160"/>
      <c r="C174" s="161"/>
      <c r="D174" s="169" t="s">
        <v>422</v>
      </c>
      <c r="E174" s="161"/>
      <c r="F174" s="163" t="s">
        <v>558</v>
      </c>
      <c r="G174" s="161"/>
      <c r="H174" s="164">
        <v>17</v>
      </c>
      <c r="J174" s="161"/>
      <c r="K174" s="161"/>
      <c r="L174" s="165"/>
      <c r="M174" s="166"/>
      <c r="N174" s="161"/>
      <c r="O174" s="161"/>
      <c r="P174" s="161"/>
      <c r="Q174" s="161"/>
      <c r="R174" s="161"/>
      <c r="S174" s="161"/>
      <c r="T174" s="167"/>
      <c r="AT174" s="168" t="s">
        <v>422</v>
      </c>
      <c r="AU174" s="168" t="s">
        <v>21</v>
      </c>
      <c r="AV174" s="168" t="s">
        <v>81</v>
      </c>
      <c r="AW174" s="168" t="s">
        <v>102</v>
      </c>
      <c r="AX174" s="168" t="s">
        <v>73</v>
      </c>
      <c r="AY174" s="168" t="s">
        <v>131</v>
      </c>
    </row>
    <row r="175" spans="2:65" s="6" customFormat="1" ht="15.75" customHeight="1" x14ac:dyDescent="0.3">
      <c r="B175" s="160"/>
      <c r="C175" s="161"/>
      <c r="D175" s="169" t="s">
        <v>422</v>
      </c>
      <c r="E175" s="161"/>
      <c r="F175" s="163" t="s">
        <v>559</v>
      </c>
      <c r="G175" s="161"/>
      <c r="H175" s="164">
        <v>33</v>
      </c>
      <c r="J175" s="161"/>
      <c r="K175" s="161"/>
      <c r="L175" s="165"/>
      <c r="M175" s="166"/>
      <c r="N175" s="161"/>
      <c r="O175" s="161"/>
      <c r="P175" s="161"/>
      <c r="Q175" s="161"/>
      <c r="R175" s="161"/>
      <c r="S175" s="161"/>
      <c r="T175" s="167"/>
      <c r="AT175" s="168" t="s">
        <v>422</v>
      </c>
      <c r="AU175" s="168" t="s">
        <v>21</v>
      </c>
      <c r="AV175" s="168" t="s">
        <v>81</v>
      </c>
      <c r="AW175" s="168" t="s">
        <v>102</v>
      </c>
      <c r="AX175" s="168" t="s">
        <v>73</v>
      </c>
      <c r="AY175" s="168" t="s">
        <v>131</v>
      </c>
    </row>
    <row r="176" spans="2:65" s="6" customFormat="1" ht="15.75" customHeight="1" x14ac:dyDescent="0.3">
      <c r="B176" s="170"/>
      <c r="C176" s="171"/>
      <c r="D176" s="169" t="s">
        <v>422</v>
      </c>
      <c r="E176" s="171"/>
      <c r="F176" s="172" t="s">
        <v>489</v>
      </c>
      <c r="G176" s="171"/>
      <c r="H176" s="171"/>
      <c r="J176" s="171"/>
      <c r="K176" s="171"/>
      <c r="L176" s="173"/>
      <c r="M176" s="174"/>
      <c r="N176" s="171"/>
      <c r="O176" s="171"/>
      <c r="P176" s="171"/>
      <c r="Q176" s="171"/>
      <c r="R176" s="171"/>
      <c r="S176" s="171"/>
      <c r="T176" s="175"/>
      <c r="AT176" s="176" t="s">
        <v>422</v>
      </c>
      <c r="AU176" s="176" t="s">
        <v>21</v>
      </c>
      <c r="AV176" s="176" t="s">
        <v>21</v>
      </c>
      <c r="AW176" s="176" t="s">
        <v>102</v>
      </c>
      <c r="AX176" s="176" t="s">
        <v>73</v>
      </c>
      <c r="AY176" s="176" t="s">
        <v>131</v>
      </c>
    </row>
    <row r="177" spans="2:65" s="6" customFormat="1" ht="15.75" customHeight="1" x14ac:dyDescent="0.3">
      <c r="B177" s="177"/>
      <c r="C177" s="178"/>
      <c r="D177" s="169" t="s">
        <v>422</v>
      </c>
      <c r="E177" s="178"/>
      <c r="F177" s="179" t="s">
        <v>428</v>
      </c>
      <c r="G177" s="178"/>
      <c r="H177" s="180">
        <v>54</v>
      </c>
      <c r="J177" s="178"/>
      <c r="K177" s="178"/>
      <c r="L177" s="181"/>
      <c r="M177" s="182"/>
      <c r="N177" s="178"/>
      <c r="O177" s="178"/>
      <c r="P177" s="178"/>
      <c r="Q177" s="178"/>
      <c r="R177" s="178"/>
      <c r="S177" s="178"/>
      <c r="T177" s="183"/>
      <c r="AT177" s="184" t="s">
        <v>422</v>
      </c>
      <c r="AU177" s="184" t="s">
        <v>21</v>
      </c>
      <c r="AV177" s="184" t="s">
        <v>139</v>
      </c>
      <c r="AW177" s="184" t="s">
        <v>102</v>
      </c>
      <c r="AX177" s="184" t="s">
        <v>21</v>
      </c>
      <c r="AY177" s="184" t="s">
        <v>131</v>
      </c>
    </row>
    <row r="178" spans="2:65" s="6" customFormat="1" ht="15.75" customHeight="1" x14ac:dyDescent="0.3">
      <c r="B178" s="23"/>
      <c r="C178" s="144" t="s">
        <v>560</v>
      </c>
      <c r="D178" s="144" t="s">
        <v>135</v>
      </c>
      <c r="E178" s="145" t="s">
        <v>561</v>
      </c>
      <c r="F178" s="146" t="s">
        <v>562</v>
      </c>
      <c r="G178" s="147" t="s">
        <v>138</v>
      </c>
      <c r="H178" s="148">
        <v>89</v>
      </c>
      <c r="I178" s="149"/>
      <c r="J178" s="150">
        <f>ROUND($I$178*$H$178,2)</f>
        <v>0</v>
      </c>
      <c r="K178" s="146"/>
      <c r="L178" s="43"/>
      <c r="M178" s="151"/>
      <c r="N178" s="152" t="s">
        <v>46</v>
      </c>
      <c r="O178" s="24"/>
      <c r="P178" s="153">
        <f>$O$178*$H$178</f>
        <v>0</v>
      </c>
      <c r="Q178" s="153">
        <v>0</v>
      </c>
      <c r="R178" s="153">
        <f>$Q$178*$H$178</f>
        <v>0</v>
      </c>
      <c r="S178" s="153">
        <v>0</v>
      </c>
      <c r="T178" s="154">
        <f>$S$178*$H$178</f>
        <v>0</v>
      </c>
      <c r="AR178" s="88" t="s">
        <v>139</v>
      </c>
      <c r="AT178" s="88" t="s">
        <v>135</v>
      </c>
      <c r="AU178" s="88" t="s">
        <v>21</v>
      </c>
      <c r="AY178" s="6" t="s">
        <v>131</v>
      </c>
      <c r="BE178" s="155">
        <f>IF($N$178="základní",$J$178,0)</f>
        <v>0</v>
      </c>
      <c r="BF178" s="155">
        <f>IF($N$178="snížená",$J$178,0)</f>
        <v>0</v>
      </c>
      <c r="BG178" s="155">
        <f>IF($N$178="zákl. přenesená",$J$178,0)</f>
        <v>0</v>
      </c>
      <c r="BH178" s="155">
        <f>IF($N$178="sníž. přenesená",$J$178,0)</f>
        <v>0</v>
      </c>
      <c r="BI178" s="155">
        <f>IF($N$178="nulová",$J$178,0)</f>
        <v>0</v>
      </c>
      <c r="BJ178" s="88" t="s">
        <v>139</v>
      </c>
      <c r="BK178" s="155">
        <f>ROUND($I$178*$H$178,2)</f>
        <v>0</v>
      </c>
      <c r="BL178" s="88" t="s">
        <v>139</v>
      </c>
      <c r="BM178" s="88" t="s">
        <v>134</v>
      </c>
    </row>
    <row r="179" spans="2:65" s="6" customFormat="1" ht="15.75" customHeight="1" x14ac:dyDescent="0.3">
      <c r="B179" s="160"/>
      <c r="C179" s="161"/>
      <c r="D179" s="162" t="s">
        <v>422</v>
      </c>
      <c r="E179" s="163"/>
      <c r="F179" s="163" t="s">
        <v>563</v>
      </c>
      <c r="G179" s="161"/>
      <c r="H179" s="164">
        <v>89</v>
      </c>
      <c r="J179" s="161"/>
      <c r="K179" s="161"/>
      <c r="L179" s="165"/>
      <c r="M179" s="166"/>
      <c r="N179" s="161"/>
      <c r="O179" s="161"/>
      <c r="P179" s="161"/>
      <c r="Q179" s="161"/>
      <c r="R179" s="161"/>
      <c r="S179" s="161"/>
      <c r="T179" s="167"/>
      <c r="AT179" s="168" t="s">
        <v>422</v>
      </c>
      <c r="AU179" s="168" t="s">
        <v>21</v>
      </c>
      <c r="AV179" s="168" t="s">
        <v>81</v>
      </c>
      <c r="AW179" s="168" t="s">
        <v>102</v>
      </c>
      <c r="AX179" s="168" t="s">
        <v>73</v>
      </c>
      <c r="AY179" s="168" t="s">
        <v>131</v>
      </c>
    </row>
    <row r="180" spans="2:65" s="6" customFormat="1" ht="15.75" customHeight="1" x14ac:dyDescent="0.3">
      <c r="B180" s="177"/>
      <c r="C180" s="178"/>
      <c r="D180" s="169" t="s">
        <v>422</v>
      </c>
      <c r="E180" s="178"/>
      <c r="F180" s="179" t="s">
        <v>428</v>
      </c>
      <c r="G180" s="178"/>
      <c r="H180" s="180">
        <v>89</v>
      </c>
      <c r="J180" s="178"/>
      <c r="K180" s="178"/>
      <c r="L180" s="181"/>
      <c r="M180" s="182"/>
      <c r="N180" s="178"/>
      <c r="O180" s="178"/>
      <c r="P180" s="178"/>
      <c r="Q180" s="178"/>
      <c r="R180" s="178"/>
      <c r="S180" s="178"/>
      <c r="T180" s="183"/>
      <c r="AT180" s="184" t="s">
        <v>422</v>
      </c>
      <c r="AU180" s="184" t="s">
        <v>21</v>
      </c>
      <c r="AV180" s="184" t="s">
        <v>139</v>
      </c>
      <c r="AW180" s="184" t="s">
        <v>102</v>
      </c>
      <c r="AX180" s="184" t="s">
        <v>21</v>
      </c>
      <c r="AY180" s="184" t="s">
        <v>131</v>
      </c>
    </row>
    <row r="181" spans="2:65" s="6" customFormat="1" ht="15.75" customHeight="1" x14ac:dyDescent="0.3">
      <c r="B181" s="23"/>
      <c r="C181" s="144" t="s">
        <v>564</v>
      </c>
      <c r="D181" s="144" t="s">
        <v>135</v>
      </c>
      <c r="E181" s="145" t="s">
        <v>565</v>
      </c>
      <c r="F181" s="146" t="s">
        <v>566</v>
      </c>
      <c r="G181" s="147" t="s">
        <v>138</v>
      </c>
      <c r="H181" s="148">
        <v>161</v>
      </c>
      <c r="I181" s="149"/>
      <c r="J181" s="150">
        <f>ROUND($I$181*$H$181,2)</f>
        <v>0</v>
      </c>
      <c r="K181" s="146"/>
      <c r="L181" s="43"/>
      <c r="M181" s="151"/>
      <c r="N181" s="152" t="s">
        <v>46</v>
      </c>
      <c r="O181" s="24"/>
      <c r="P181" s="153">
        <f>$O$181*$H$181</f>
        <v>0</v>
      </c>
      <c r="Q181" s="153">
        <v>0</v>
      </c>
      <c r="R181" s="153">
        <f>$Q$181*$H$181</f>
        <v>0</v>
      </c>
      <c r="S181" s="153">
        <v>0</v>
      </c>
      <c r="T181" s="154">
        <f>$S$181*$H$181</f>
        <v>0</v>
      </c>
      <c r="AR181" s="88" t="s">
        <v>139</v>
      </c>
      <c r="AT181" s="88" t="s">
        <v>135</v>
      </c>
      <c r="AU181" s="88" t="s">
        <v>21</v>
      </c>
      <c r="AY181" s="6" t="s">
        <v>131</v>
      </c>
      <c r="BE181" s="155">
        <f>IF($N$181="základní",$J$181,0)</f>
        <v>0</v>
      </c>
      <c r="BF181" s="155">
        <f>IF($N$181="snížená",$J$181,0)</f>
        <v>0</v>
      </c>
      <c r="BG181" s="155">
        <f>IF($N$181="zákl. přenesená",$J$181,0)</f>
        <v>0</v>
      </c>
      <c r="BH181" s="155">
        <f>IF($N$181="sníž. přenesená",$J$181,0)</f>
        <v>0</v>
      </c>
      <c r="BI181" s="155">
        <f>IF($N$181="nulová",$J$181,0)</f>
        <v>0</v>
      </c>
      <c r="BJ181" s="88" t="s">
        <v>139</v>
      </c>
      <c r="BK181" s="155">
        <f>ROUND($I$181*$H$181,2)</f>
        <v>0</v>
      </c>
      <c r="BL181" s="88" t="s">
        <v>139</v>
      </c>
      <c r="BM181" s="88" t="s">
        <v>140</v>
      </c>
    </row>
    <row r="182" spans="2:65" s="6" customFormat="1" ht="15.75" customHeight="1" x14ac:dyDescent="0.3">
      <c r="B182" s="160"/>
      <c r="C182" s="161"/>
      <c r="D182" s="162" t="s">
        <v>422</v>
      </c>
      <c r="E182" s="163"/>
      <c r="F182" s="163" t="s">
        <v>553</v>
      </c>
      <c r="G182" s="161"/>
      <c r="H182" s="164">
        <v>161</v>
      </c>
      <c r="J182" s="161"/>
      <c r="K182" s="161"/>
      <c r="L182" s="165"/>
      <c r="M182" s="166"/>
      <c r="N182" s="161"/>
      <c r="O182" s="161"/>
      <c r="P182" s="161"/>
      <c r="Q182" s="161"/>
      <c r="R182" s="161"/>
      <c r="S182" s="161"/>
      <c r="T182" s="167"/>
      <c r="AT182" s="168" t="s">
        <v>422</v>
      </c>
      <c r="AU182" s="168" t="s">
        <v>21</v>
      </c>
      <c r="AV182" s="168" t="s">
        <v>81</v>
      </c>
      <c r="AW182" s="168" t="s">
        <v>102</v>
      </c>
      <c r="AX182" s="168" t="s">
        <v>73</v>
      </c>
      <c r="AY182" s="168" t="s">
        <v>131</v>
      </c>
    </row>
    <row r="183" spans="2:65" s="6" customFormat="1" ht="15.75" customHeight="1" x14ac:dyDescent="0.3">
      <c r="B183" s="177"/>
      <c r="C183" s="178"/>
      <c r="D183" s="169" t="s">
        <v>422</v>
      </c>
      <c r="E183" s="178"/>
      <c r="F183" s="179" t="s">
        <v>428</v>
      </c>
      <c r="G183" s="178"/>
      <c r="H183" s="180">
        <v>161</v>
      </c>
      <c r="J183" s="178"/>
      <c r="K183" s="178"/>
      <c r="L183" s="181"/>
      <c r="M183" s="182"/>
      <c r="N183" s="178"/>
      <c r="O183" s="178"/>
      <c r="P183" s="178"/>
      <c r="Q183" s="178"/>
      <c r="R183" s="178"/>
      <c r="S183" s="178"/>
      <c r="T183" s="183"/>
      <c r="AT183" s="184" t="s">
        <v>422</v>
      </c>
      <c r="AU183" s="184" t="s">
        <v>21</v>
      </c>
      <c r="AV183" s="184" t="s">
        <v>139</v>
      </c>
      <c r="AW183" s="184" t="s">
        <v>102</v>
      </c>
      <c r="AX183" s="184" t="s">
        <v>21</v>
      </c>
      <c r="AY183" s="184" t="s">
        <v>131</v>
      </c>
    </row>
    <row r="184" spans="2:65" s="6" customFormat="1" ht="15.75" customHeight="1" x14ac:dyDescent="0.3">
      <c r="B184" s="23"/>
      <c r="C184" s="144" t="s">
        <v>567</v>
      </c>
      <c r="D184" s="144" t="s">
        <v>135</v>
      </c>
      <c r="E184" s="145" t="s">
        <v>568</v>
      </c>
      <c r="F184" s="146" t="s">
        <v>569</v>
      </c>
      <c r="G184" s="147" t="s">
        <v>138</v>
      </c>
      <c r="H184" s="148">
        <v>54</v>
      </c>
      <c r="I184" s="149"/>
      <c r="J184" s="150">
        <f>ROUND($I$184*$H$184,2)</f>
        <v>0</v>
      </c>
      <c r="K184" s="146"/>
      <c r="L184" s="43"/>
      <c r="M184" s="151"/>
      <c r="N184" s="152" t="s">
        <v>46</v>
      </c>
      <c r="O184" s="24"/>
      <c r="P184" s="153">
        <f>$O$184*$H$184</f>
        <v>0</v>
      </c>
      <c r="Q184" s="153">
        <v>0</v>
      </c>
      <c r="R184" s="153">
        <f>$Q$184*$H$184</f>
        <v>0</v>
      </c>
      <c r="S184" s="153">
        <v>0</v>
      </c>
      <c r="T184" s="154">
        <f>$S$184*$H$184</f>
        <v>0</v>
      </c>
      <c r="AR184" s="88" t="s">
        <v>139</v>
      </c>
      <c r="AT184" s="88" t="s">
        <v>135</v>
      </c>
      <c r="AU184" s="88" t="s">
        <v>21</v>
      </c>
      <c r="AY184" s="6" t="s">
        <v>131</v>
      </c>
      <c r="BE184" s="155">
        <f>IF($N$184="základní",$J$184,0)</f>
        <v>0</v>
      </c>
      <c r="BF184" s="155">
        <f>IF($N$184="snížená",$J$184,0)</f>
        <v>0</v>
      </c>
      <c r="BG184" s="155">
        <f>IF($N$184="zákl. přenesená",$J$184,0)</f>
        <v>0</v>
      </c>
      <c r="BH184" s="155">
        <f>IF($N$184="sníž. přenesená",$J$184,0)</f>
        <v>0</v>
      </c>
      <c r="BI184" s="155">
        <f>IF($N$184="nulová",$J$184,0)</f>
        <v>0</v>
      </c>
      <c r="BJ184" s="88" t="s">
        <v>139</v>
      </c>
      <c r="BK184" s="155">
        <f>ROUND($I$184*$H$184,2)</f>
        <v>0</v>
      </c>
      <c r="BL184" s="88" t="s">
        <v>139</v>
      </c>
      <c r="BM184" s="88" t="s">
        <v>143</v>
      </c>
    </row>
    <row r="185" spans="2:65" s="6" customFormat="1" ht="15.75" customHeight="1" x14ac:dyDescent="0.3">
      <c r="B185" s="160"/>
      <c r="C185" s="161"/>
      <c r="D185" s="162" t="s">
        <v>422</v>
      </c>
      <c r="E185" s="163"/>
      <c r="F185" s="163" t="s">
        <v>557</v>
      </c>
      <c r="G185" s="161"/>
      <c r="H185" s="164">
        <v>4</v>
      </c>
      <c r="J185" s="161"/>
      <c r="K185" s="161"/>
      <c r="L185" s="165"/>
      <c r="M185" s="166"/>
      <c r="N185" s="161"/>
      <c r="O185" s="161"/>
      <c r="P185" s="161"/>
      <c r="Q185" s="161"/>
      <c r="R185" s="161"/>
      <c r="S185" s="161"/>
      <c r="T185" s="167"/>
      <c r="AT185" s="168" t="s">
        <v>422</v>
      </c>
      <c r="AU185" s="168" t="s">
        <v>21</v>
      </c>
      <c r="AV185" s="168" t="s">
        <v>81</v>
      </c>
      <c r="AW185" s="168" t="s">
        <v>102</v>
      </c>
      <c r="AX185" s="168" t="s">
        <v>73</v>
      </c>
      <c r="AY185" s="168" t="s">
        <v>131</v>
      </c>
    </row>
    <row r="186" spans="2:65" s="6" customFormat="1" ht="15.75" customHeight="1" x14ac:dyDescent="0.3">
      <c r="B186" s="160"/>
      <c r="C186" s="161"/>
      <c r="D186" s="169" t="s">
        <v>422</v>
      </c>
      <c r="E186" s="161"/>
      <c r="F186" s="163" t="s">
        <v>558</v>
      </c>
      <c r="G186" s="161"/>
      <c r="H186" s="164">
        <v>17</v>
      </c>
      <c r="J186" s="161"/>
      <c r="K186" s="161"/>
      <c r="L186" s="165"/>
      <c r="M186" s="166"/>
      <c r="N186" s="161"/>
      <c r="O186" s="161"/>
      <c r="P186" s="161"/>
      <c r="Q186" s="161"/>
      <c r="R186" s="161"/>
      <c r="S186" s="161"/>
      <c r="T186" s="167"/>
      <c r="AT186" s="168" t="s">
        <v>422</v>
      </c>
      <c r="AU186" s="168" t="s">
        <v>21</v>
      </c>
      <c r="AV186" s="168" t="s">
        <v>81</v>
      </c>
      <c r="AW186" s="168" t="s">
        <v>102</v>
      </c>
      <c r="AX186" s="168" t="s">
        <v>73</v>
      </c>
      <c r="AY186" s="168" t="s">
        <v>131</v>
      </c>
    </row>
    <row r="187" spans="2:65" s="6" customFormat="1" ht="15.75" customHeight="1" x14ac:dyDescent="0.3">
      <c r="B187" s="160"/>
      <c r="C187" s="161"/>
      <c r="D187" s="169" t="s">
        <v>422</v>
      </c>
      <c r="E187" s="161"/>
      <c r="F187" s="163" t="s">
        <v>559</v>
      </c>
      <c r="G187" s="161"/>
      <c r="H187" s="164">
        <v>33</v>
      </c>
      <c r="J187" s="161"/>
      <c r="K187" s="161"/>
      <c r="L187" s="165"/>
      <c r="M187" s="166"/>
      <c r="N187" s="161"/>
      <c r="O187" s="161"/>
      <c r="P187" s="161"/>
      <c r="Q187" s="161"/>
      <c r="R187" s="161"/>
      <c r="S187" s="161"/>
      <c r="T187" s="167"/>
      <c r="AT187" s="168" t="s">
        <v>422</v>
      </c>
      <c r="AU187" s="168" t="s">
        <v>21</v>
      </c>
      <c r="AV187" s="168" t="s">
        <v>81</v>
      </c>
      <c r="AW187" s="168" t="s">
        <v>102</v>
      </c>
      <c r="AX187" s="168" t="s">
        <v>73</v>
      </c>
      <c r="AY187" s="168" t="s">
        <v>131</v>
      </c>
    </row>
    <row r="188" spans="2:65" s="6" customFormat="1" ht="15.75" customHeight="1" x14ac:dyDescent="0.3">
      <c r="B188" s="170"/>
      <c r="C188" s="171"/>
      <c r="D188" s="169" t="s">
        <v>422</v>
      </c>
      <c r="E188" s="171"/>
      <c r="F188" s="172" t="s">
        <v>489</v>
      </c>
      <c r="G188" s="171"/>
      <c r="H188" s="171"/>
      <c r="J188" s="171"/>
      <c r="K188" s="171"/>
      <c r="L188" s="173"/>
      <c r="M188" s="174"/>
      <c r="N188" s="171"/>
      <c r="O188" s="171"/>
      <c r="P188" s="171"/>
      <c r="Q188" s="171"/>
      <c r="R188" s="171"/>
      <c r="S188" s="171"/>
      <c r="T188" s="175"/>
      <c r="AT188" s="176" t="s">
        <v>422</v>
      </c>
      <c r="AU188" s="176" t="s">
        <v>21</v>
      </c>
      <c r="AV188" s="176" t="s">
        <v>21</v>
      </c>
      <c r="AW188" s="176" t="s">
        <v>102</v>
      </c>
      <c r="AX188" s="176" t="s">
        <v>73</v>
      </c>
      <c r="AY188" s="176" t="s">
        <v>131</v>
      </c>
    </row>
    <row r="189" spans="2:65" s="6" customFormat="1" ht="15.75" customHeight="1" x14ac:dyDescent="0.3">
      <c r="B189" s="177"/>
      <c r="C189" s="178"/>
      <c r="D189" s="169" t="s">
        <v>422</v>
      </c>
      <c r="E189" s="178"/>
      <c r="F189" s="179" t="s">
        <v>428</v>
      </c>
      <c r="G189" s="178"/>
      <c r="H189" s="180">
        <v>54</v>
      </c>
      <c r="J189" s="178"/>
      <c r="K189" s="178"/>
      <c r="L189" s="181"/>
      <c r="M189" s="182"/>
      <c r="N189" s="178"/>
      <c r="O189" s="178"/>
      <c r="P189" s="178"/>
      <c r="Q189" s="178"/>
      <c r="R189" s="178"/>
      <c r="S189" s="178"/>
      <c r="T189" s="183"/>
      <c r="AT189" s="184" t="s">
        <v>422</v>
      </c>
      <c r="AU189" s="184" t="s">
        <v>21</v>
      </c>
      <c r="AV189" s="184" t="s">
        <v>139</v>
      </c>
      <c r="AW189" s="184" t="s">
        <v>102</v>
      </c>
      <c r="AX189" s="184" t="s">
        <v>21</v>
      </c>
      <c r="AY189" s="184" t="s">
        <v>131</v>
      </c>
    </row>
    <row r="190" spans="2:65" s="6" customFormat="1" ht="15.75" customHeight="1" x14ac:dyDescent="0.3">
      <c r="B190" s="23"/>
      <c r="C190" s="144" t="s">
        <v>570</v>
      </c>
      <c r="D190" s="144" t="s">
        <v>135</v>
      </c>
      <c r="E190" s="145" t="s">
        <v>571</v>
      </c>
      <c r="F190" s="146" t="s">
        <v>572</v>
      </c>
      <c r="G190" s="147" t="s">
        <v>138</v>
      </c>
      <c r="H190" s="148">
        <v>89</v>
      </c>
      <c r="I190" s="149"/>
      <c r="J190" s="150">
        <f>ROUND($I$190*$H$190,2)</f>
        <v>0</v>
      </c>
      <c r="K190" s="146"/>
      <c r="L190" s="43"/>
      <c r="M190" s="151"/>
      <c r="N190" s="152" t="s">
        <v>46</v>
      </c>
      <c r="O190" s="24"/>
      <c r="P190" s="153">
        <f>$O$190*$H$190</f>
        <v>0</v>
      </c>
      <c r="Q190" s="153">
        <v>0</v>
      </c>
      <c r="R190" s="153">
        <f>$Q$190*$H$190</f>
        <v>0</v>
      </c>
      <c r="S190" s="153">
        <v>0</v>
      </c>
      <c r="T190" s="154">
        <f>$S$190*$H$190</f>
        <v>0</v>
      </c>
      <c r="AR190" s="88" t="s">
        <v>139</v>
      </c>
      <c r="AT190" s="88" t="s">
        <v>135</v>
      </c>
      <c r="AU190" s="88" t="s">
        <v>21</v>
      </c>
      <c r="AY190" s="6" t="s">
        <v>131</v>
      </c>
      <c r="BE190" s="155">
        <f>IF($N$190="základní",$J$190,0)</f>
        <v>0</v>
      </c>
      <c r="BF190" s="155">
        <f>IF($N$190="snížená",$J$190,0)</f>
        <v>0</v>
      </c>
      <c r="BG190" s="155">
        <f>IF($N$190="zákl. přenesená",$J$190,0)</f>
        <v>0</v>
      </c>
      <c r="BH190" s="155">
        <f>IF($N$190="sníž. přenesená",$J$190,0)</f>
        <v>0</v>
      </c>
      <c r="BI190" s="155">
        <f>IF($N$190="nulová",$J$190,0)</f>
        <v>0</v>
      </c>
      <c r="BJ190" s="88" t="s">
        <v>139</v>
      </c>
      <c r="BK190" s="155">
        <f>ROUND($I$190*$H$190,2)</f>
        <v>0</v>
      </c>
      <c r="BL190" s="88" t="s">
        <v>139</v>
      </c>
      <c r="BM190" s="88" t="s">
        <v>150</v>
      </c>
    </row>
    <row r="191" spans="2:65" s="6" customFormat="1" ht="15.75" customHeight="1" x14ac:dyDescent="0.3">
      <c r="B191" s="160"/>
      <c r="C191" s="161"/>
      <c r="D191" s="162" t="s">
        <v>422</v>
      </c>
      <c r="E191" s="163"/>
      <c r="F191" s="163" t="s">
        <v>563</v>
      </c>
      <c r="G191" s="161"/>
      <c r="H191" s="164">
        <v>89</v>
      </c>
      <c r="J191" s="161"/>
      <c r="K191" s="161"/>
      <c r="L191" s="165"/>
      <c r="M191" s="166"/>
      <c r="N191" s="161"/>
      <c r="O191" s="161"/>
      <c r="P191" s="161"/>
      <c r="Q191" s="161"/>
      <c r="R191" s="161"/>
      <c r="S191" s="161"/>
      <c r="T191" s="167"/>
      <c r="AT191" s="168" t="s">
        <v>422</v>
      </c>
      <c r="AU191" s="168" t="s">
        <v>21</v>
      </c>
      <c r="AV191" s="168" t="s">
        <v>81</v>
      </c>
      <c r="AW191" s="168" t="s">
        <v>102</v>
      </c>
      <c r="AX191" s="168" t="s">
        <v>73</v>
      </c>
      <c r="AY191" s="168" t="s">
        <v>131</v>
      </c>
    </row>
    <row r="192" spans="2:65" s="6" customFormat="1" ht="15.75" customHeight="1" x14ac:dyDescent="0.3">
      <c r="B192" s="177"/>
      <c r="C192" s="178"/>
      <c r="D192" s="169" t="s">
        <v>422</v>
      </c>
      <c r="E192" s="178"/>
      <c r="F192" s="179" t="s">
        <v>428</v>
      </c>
      <c r="G192" s="178"/>
      <c r="H192" s="180">
        <v>89</v>
      </c>
      <c r="J192" s="178"/>
      <c r="K192" s="178"/>
      <c r="L192" s="181"/>
      <c r="M192" s="182"/>
      <c r="N192" s="178"/>
      <c r="O192" s="178"/>
      <c r="P192" s="178"/>
      <c r="Q192" s="178"/>
      <c r="R192" s="178"/>
      <c r="S192" s="178"/>
      <c r="T192" s="183"/>
      <c r="AT192" s="184" t="s">
        <v>422</v>
      </c>
      <c r="AU192" s="184" t="s">
        <v>21</v>
      </c>
      <c r="AV192" s="184" t="s">
        <v>139</v>
      </c>
      <c r="AW192" s="184" t="s">
        <v>102</v>
      </c>
      <c r="AX192" s="184" t="s">
        <v>21</v>
      </c>
      <c r="AY192" s="184" t="s">
        <v>131</v>
      </c>
    </row>
    <row r="193" spans="2:65" s="6" customFormat="1" ht="15.75" customHeight="1" x14ac:dyDescent="0.3">
      <c r="B193" s="23"/>
      <c r="C193" s="144" t="s">
        <v>573</v>
      </c>
      <c r="D193" s="144" t="s">
        <v>135</v>
      </c>
      <c r="E193" s="145" t="s">
        <v>574</v>
      </c>
      <c r="F193" s="146" t="s">
        <v>575</v>
      </c>
      <c r="G193" s="147" t="s">
        <v>434</v>
      </c>
      <c r="H193" s="148">
        <v>56</v>
      </c>
      <c r="I193" s="149"/>
      <c r="J193" s="150">
        <f>ROUND($I$193*$H$193,2)</f>
        <v>0</v>
      </c>
      <c r="K193" s="146"/>
      <c r="L193" s="43"/>
      <c r="M193" s="151"/>
      <c r="N193" s="152" t="s">
        <v>46</v>
      </c>
      <c r="O193" s="24"/>
      <c r="P193" s="153">
        <f>$O$193*$H$193</f>
        <v>0</v>
      </c>
      <c r="Q193" s="153">
        <v>0</v>
      </c>
      <c r="R193" s="153">
        <f>$Q$193*$H$193</f>
        <v>0</v>
      </c>
      <c r="S193" s="153">
        <v>0</v>
      </c>
      <c r="T193" s="154">
        <f>$S$193*$H$193</f>
        <v>0</v>
      </c>
      <c r="AR193" s="88" t="s">
        <v>139</v>
      </c>
      <c r="AT193" s="88" t="s">
        <v>135</v>
      </c>
      <c r="AU193" s="88" t="s">
        <v>21</v>
      </c>
      <c r="AY193" s="6" t="s">
        <v>131</v>
      </c>
      <c r="BE193" s="155">
        <f>IF($N$193="základní",$J$193,0)</f>
        <v>0</v>
      </c>
      <c r="BF193" s="155">
        <f>IF($N$193="snížená",$J$193,0)</f>
        <v>0</v>
      </c>
      <c r="BG193" s="155">
        <f>IF($N$193="zákl. přenesená",$J$193,0)</f>
        <v>0</v>
      </c>
      <c r="BH193" s="155">
        <f>IF($N$193="sníž. přenesená",$J$193,0)</f>
        <v>0</v>
      </c>
      <c r="BI193" s="155">
        <f>IF($N$193="nulová",$J$193,0)</f>
        <v>0</v>
      </c>
      <c r="BJ193" s="88" t="s">
        <v>139</v>
      </c>
      <c r="BK193" s="155">
        <f>ROUND($I$193*$H$193,2)</f>
        <v>0</v>
      </c>
      <c r="BL193" s="88" t="s">
        <v>139</v>
      </c>
      <c r="BM193" s="88" t="s">
        <v>319</v>
      </c>
    </row>
    <row r="194" spans="2:65" s="6" customFormat="1" ht="15.75" customHeight="1" x14ac:dyDescent="0.3">
      <c r="B194" s="160"/>
      <c r="C194" s="161"/>
      <c r="D194" s="162" t="s">
        <v>422</v>
      </c>
      <c r="E194" s="163"/>
      <c r="F194" s="163" t="s">
        <v>576</v>
      </c>
      <c r="G194" s="161"/>
      <c r="H194" s="164">
        <v>14</v>
      </c>
      <c r="J194" s="161"/>
      <c r="K194" s="161"/>
      <c r="L194" s="165"/>
      <c r="M194" s="166"/>
      <c r="N194" s="161"/>
      <c r="O194" s="161"/>
      <c r="P194" s="161"/>
      <c r="Q194" s="161"/>
      <c r="R194" s="161"/>
      <c r="S194" s="161"/>
      <c r="T194" s="167"/>
      <c r="AT194" s="168" t="s">
        <v>422</v>
      </c>
      <c r="AU194" s="168" t="s">
        <v>21</v>
      </c>
      <c r="AV194" s="168" t="s">
        <v>81</v>
      </c>
      <c r="AW194" s="168" t="s">
        <v>102</v>
      </c>
      <c r="AX194" s="168" t="s">
        <v>73</v>
      </c>
      <c r="AY194" s="168" t="s">
        <v>131</v>
      </c>
    </row>
    <row r="195" spans="2:65" s="6" customFormat="1" ht="15.75" customHeight="1" x14ac:dyDescent="0.3">
      <c r="B195" s="160"/>
      <c r="C195" s="161"/>
      <c r="D195" s="169" t="s">
        <v>422</v>
      </c>
      <c r="E195" s="161"/>
      <c r="F195" s="163" t="s">
        <v>577</v>
      </c>
      <c r="G195" s="161"/>
      <c r="H195" s="164">
        <v>28</v>
      </c>
      <c r="J195" s="161"/>
      <c r="K195" s="161"/>
      <c r="L195" s="165"/>
      <c r="M195" s="166"/>
      <c r="N195" s="161"/>
      <c r="O195" s="161"/>
      <c r="P195" s="161"/>
      <c r="Q195" s="161"/>
      <c r="R195" s="161"/>
      <c r="S195" s="161"/>
      <c r="T195" s="167"/>
      <c r="AT195" s="168" t="s">
        <v>422</v>
      </c>
      <c r="AU195" s="168" t="s">
        <v>21</v>
      </c>
      <c r="AV195" s="168" t="s">
        <v>81</v>
      </c>
      <c r="AW195" s="168" t="s">
        <v>102</v>
      </c>
      <c r="AX195" s="168" t="s">
        <v>73</v>
      </c>
      <c r="AY195" s="168" t="s">
        <v>131</v>
      </c>
    </row>
    <row r="196" spans="2:65" s="6" customFormat="1" ht="15.75" customHeight="1" x14ac:dyDescent="0.3">
      <c r="B196" s="160"/>
      <c r="C196" s="161"/>
      <c r="D196" s="169" t="s">
        <v>422</v>
      </c>
      <c r="E196" s="161"/>
      <c r="F196" s="163" t="s">
        <v>578</v>
      </c>
      <c r="G196" s="161"/>
      <c r="H196" s="164">
        <v>14</v>
      </c>
      <c r="J196" s="161"/>
      <c r="K196" s="161"/>
      <c r="L196" s="165"/>
      <c r="M196" s="166"/>
      <c r="N196" s="161"/>
      <c r="O196" s="161"/>
      <c r="P196" s="161"/>
      <c r="Q196" s="161"/>
      <c r="R196" s="161"/>
      <c r="S196" s="161"/>
      <c r="T196" s="167"/>
      <c r="AT196" s="168" t="s">
        <v>422</v>
      </c>
      <c r="AU196" s="168" t="s">
        <v>21</v>
      </c>
      <c r="AV196" s="168" t="s">
        <v>81</v>
      </c>
      <c r="AW196" s="168" t="s">
        <v>102</v>
      </c>
      <c r="AX196" s="168" t="s">
        <v>73</v>
      </c>
      <c r="AY196" s="168" t="s">
        <v>131</v>
      </c>
    </row>
    <row r="197" spans="2:65" s="6" customFormat="1" ht="15.75" customHeight="1" x14ac:dyDescent="0.3">
      <c r="B197" s="170"/>
      <c r="C197" s="171"/>
      <c r="D197" s="169" t="s">
        <v>422</v>
      </c>
      <c r="E197" s="171"/>
      <c r="F197" s="172" t="s">
        <v>489</v>
      </c>
      <c r="G197" s="171"/>
      <c r="H197" s="171"/>
      <c r="J197" s="171"/>
      <c r="K197" s="171"/>
      <c r="L197" s="173"/>
      <c r="M197" s="174"/>
      <c r="N197" s="171"/>
      <c r="O197" s="171"/>
      <c r="P197" s="171"/>
      <c r="Q197" s="171"/>
      <c r="R197" s="171"/>
      <c r="S197" s="171"/>
      <c r="T197" s="175"/>
      <c r="AT197" s="176" t="s">
        <v>422</v>
      </c>
      <c r="AU197" s="176" t="s">
        <v>21</v>
      </c>
      <c r="AV197" s="176" t="s">
        <v>21</v>
      </c>
      <c r="AW197" s="176" t="s">
        <v>102</v>
      </c>
      <c r="AX197" s="176" t="s">
        <v>73</v>
      </c>
      <c r="AY197" s="176" t="s">
        <v>131</v>
      </c>
    </row>
    <row r="198" spans="2:65" s="6" customFormat="1" ht="15.75" customHeight="1" x14ac:dyDescent="0.3">
      <c r="B198" s="177"/>
      <c r="C198" s="178"/>
      <c r="D198" s="169" t="s">
        <v>422</v>
      </c>
      <c r="E198" s="178"/>
      <c r="F198" s="179" t="s">
        <v>428</v>
      </c>
      <c r="G198" s="178"/>
      <c r="H198" s="180">
        <v>56</v>
      </c>
      <c r="J198" s="178"/>
      <c r="K198" s="178"/>
      <c r="L198" s="181"/>
      <c r="M198" s="182"/>
      <c r="N198" s="178"/>
      <c r="O198" s="178"/>
      <c r="P198" s="178"/>
      <c r="Q198" s="178"/>
      <c r="R198" s="178"/>
      <c r="S198" s="178"/>
      <c r="T198" s="183"/>
      <c r="AT198" s="184" t="s">
        <v>422</v>
      </c>
      <c r="AU198" s="184" t="s">
        <v>21</v>
      </c>
      <c r="AV198" s="184" t="s">
        <v>139</v>
      </c>
      <c r="AW198" s="184" t="s">
        <v>102</v>
      </c>
      <c r="AX198" s="184" t="s">
        <v>21</v>
      </c>
      <c r="AY198" s="184" t="s">
        <v>131</v>
      </c>
    </row>
    <row r="199" spans="2:65" s="6" customFormat="1" ht="15.75" customHeight="1" x14ac:dyDescent="0.3">
      <c r="B199" s="23"/>
      <c r="C199" s="144" t="s">
        <v>205</v>
      </c>
      <c r="D199" s="144" t="s">
        <v>135</v>
      </c>
      <c r="E199" s="145" t="s">
        <v>579</v>
      </c>
      <c r="F199" s="146" t="s">
        <v>580</v>
      </c>
      <c r="G199" s="147" t="s">
        <v>434</v>
      </c>
      <c r="H199" s="148">
        <v>4</v>
      </c>
      <c r="I199" s="149"/>
      <c r="J199" s="150">
        <f>ROUND($I$199*$H$199,2)</f>
        <v>0</v>
      </c>
      <c r="K199" s="146"/>
      <c r="L199" s="43"/>
      <c r="M199" s="151"/>
      <c r="N199" s="152" t="s">
        <v>46</v>
      </c>
      <c r="O199" s="24"/>
      <c r="P199" s="153">
        <f>$O$199*$H$199</f>
        <v>0</v>
      </c>
      <c r="Q199" s="153">
        <v>0</v>
      </c>
      <c r="R199" s="153">
        <f>$Q$199*$H$199</f>
        <v>0</v>
      </c>
      <c r="S199" s="153">
        <v>0</v>
      </c>
      <c r="T199" s="154">
        <f>$S$199*$H$199</f>
        <v>0</v>
      </c>
      <c r="AR199" s="88" t="s">
        <v>139</v>
      </c>
      <c r="AT199" s="88" t="s">
        <v>135</v>
      </c>
      <c r="AU199" s="88" t="s">
        <v>21</v>
      </c>
      <c r="AY199" s="6" t="s">
        <v>131</v>
      </c>
      <c r="BE199" s="155">
        <f>IF($N$199="základní",$J$199,0)</f>
        <v>0</v>
      </c>
      <c r="BF199" s="155">
        <f>IF($N$199="snížená",$J$199,0)</f>
        <v>0</v>
      </c>
      <c r="BG199" s="155">
        <f>IF($N$199="zákl. přenesená",$J$199,0)</f>
        <v>0</v>
      </c>
      <c r="BH199" s="155">
        <f>IF($N$199="sníž. přenesená",$J$199,0)</f>
        <v>0</v>
      </c>
      <c r="BI199" s="155">
        <f>IF($N$199="nulová",$J$199,0)</f>
        <v>0</v>
      </c>
      <c r="BJ199" s="88" t="s">
        <v>139</v>
      </c>
      <c r="BK199" s="155">
        <f>ROUND($I$199*$H$199,2)</f>
        <v>0</v>
      </c>
      <c r="BL199" s="88" t="s">
        <v>139</v>
      </c>
      <c r="BM199" s="88" t="s">
        <v>153</v>
      </c>
    </row>
    <row r="200" spans="2:65" s="6" customFormat="1" ht="15.75" customHeight="1" x14ac:dyDescent="0.3">
      <c r="B200" s="23"/>
      <c r="C200" s="147" t="s">
        <v>213</v>
      </c>
      <c r="D200" s="147" t="s">
        <v>135</v>
      </c>
      <c r="E200" s="145" t="s">
        <v>581</v>
      </c>
      <c r="F200" s="146" t="s">
        <v>582</v>
      </c>
      <c r="G200" s="147" t="s">
        <v>434</v>
      </c>
      <c r="H200" s="148">
        <v>70</v>
      </c>
      <c r="I200" s="149"/>
      <c r="J200" s="150">
        <f>ROUND($I$200*$H$200,2)</f>
        <v>0</v>
      </c>
      <c r="K200" s="146"/>
      <c r="L200" s="43"/>
      <c r="M200" s="151"/>
      <c r="N200" s="152" t="s">
        <v>46</v>
      </c>
      <c r="O200" s="24"/>
      <c r="P200" s="153">
        <f>$O$200*$H$200</f>
        <v>0</v>
      </c>
      <c r="Q200" s="153">
        <v>0</v>
      </c>
      <c r="R200" s="153">
        <f>$Q$200*$H$200</f>
        <v>0</v>
      </c>
      <c r="S200" s="153">
        <v>0</v>
      </c>
      <c r="T200" s="154">
        <f>$S$200*$H$200</f>
        <v>0</v>
      </c>
      <c r="AR200" s="88" t="s">
        <v>139</v>
      </c>
      <c r="AT200" s="88" t="s">
        <v>135</v>
      </c>
      <c r="AU200" s="88" t="s">
        <v>21</v>
      </c>
      <c r="AY200" s="88" t="s">
        <v>131</v>
      </c>
      <c r="BE200" s="155">
        <f>IF($N$200="základní",$J$200,0)</f>
        <v>0</v>
      </c>
      <c r="BF200" s="155">
        <f>IF($N$200="snížená",$J$200,0)</f>
        <v>0</v>
      </c>
      <c r="BG200" s="155">
        <f>IF($N$200="zákl. přenesená",$J$200,0)</f>
        <v>0</v>
      </c>
      <c r="BH200" s="155">
        <f>IF($N$200="sníž. přenesená",$J$200,0)</f>
        <v>0</v>
      </c>
      <c r="BI200" s="155">
        <f>IF($N$200="nulová",$J$200,0)</f>
        <v>0</v>
      </c>
      <c r="BJ200" s="88" t="s">
        <v>139</v>
      </c>
      <c r="BK200" s="155">
        <f>ROUND($I$200*$H$200,2)</f>
        <v>0</v>
      </c>
      <c r="BL200" s="88" t="s">
        <v>139</v>
      </c>
      <c r="BM200" s="88" t="s">
        <v>158</v>
      </c>
    </row>
    <row r="201" spans="2:65" s="6" customFormat="1" ht="15.75" customHeight="1" x14ac:dyDescent="0.3">
      <c r="B201" s="160"/>
      <c r="C201" s="161"/>
      <c r="D201" s="162" t="s">
        <v>422</v>
      </c>
      <c r="E201" s="163"/>
      <c r="F201" s="163" t="s">
        <v>583</v>
      </c>
      <c r="G201" s="161"/>
      <c r="H201" s="164">
        <v>14</v>
      </c>
      <c r="J201" s="161"/>
      <c r="K201" s="161"/>
      <c r="L201" s="165"/>
      <c r="M201" s="166"/>
      <c r="N201" s="161"/>
      <c r="O201" s="161"/>
      <c r="P201" s="161"/>
      <c r="Q201" s="161"/>
      <c r="R201" s="161"/>
      <c r="S201" s="161"/>
      <c r="T201" s="167"/>
      <c r="AT201" s="168" t="s">
        <v>422</v>
      </c>
      <c r="AU201" s="168" t="s">
        <v>21</v>
      </c>
      <c r="AV201" s="168" t="s">
        <v>81</v>
      </c>
      <c r="AW201" s="168" t="s">
        <v>102</v>
      </c>
      <c r="AX201" s="168" t="s">
        <v>73</v>
      </c>
      <c r="AY201" s="168" t="s">
        <v>131</v>
      </c>
    </row>
    <row r="202" spans="2:65" s="6" customFormat="1" ht="15.75" customHeight="1" x14ac:dyDescent="0.3">
      <c r="B202" s="160"/>
      <c r="C202" s="161"/>
      <c r="D202" s="169" t="s">
        <v>422</v>
      </c>
      <c r="E202" s="161"/>
      <c r="F202" s="163" t="s">
        <v>584</v>
      </c>
      <c r="G202" s="161"/>
      <c r="H202" s="164">
        <v>56</v>
      </c>
      <c r="J202" s="161"/>
      <c r="K202" s="161"/>
      <c r="L202" s="165"/>
      <c r="M202" s="166"/>
      <c r="N202" s="161"/>
      <c r="O202" s="161"/>
      <c r="P202" s="161"/>
      <c r="Q202" s="161"/>
      <c r="R202" s="161"/>
      <c r="S202" s="161"/>
      <c r="T202" s="167"/>
      <c r="AT202" s="168" t="s">
        <v>422</v>
      </c>
      <c r="AU202" s="168" t="s">
        <v>21</v>
      </c>
      <c r="AV202" s="168" t="s">
        <v>81</v>
      </c>
      <c r="AW202" s="168" t="s">
        <v>102</v>
      </c>
      <c r="AX202" s="168" t="s">
        <v>73</v>
      </c>
      <c r="AY202" s="168" t="s">
        <v>131</v>
      </c>
    </row>
    <row r="203" spans="2:65" s="6" customFormat="1" ht="15.75" customHeight="1" x14ac:dyDescent="0.3">
      <c r="B203" s="170"/>
      <c r="C203" s="171"/>
      <c r="D203" s="169" t="s">
        <v>422</v>
      </c>
      <c r="E203" s="171"/>
      <c r="F203" s="172" t="s">
        <v>489</v>
      </c>
      <c r="G203" s="171"/>
      <c r="H203" s="171"/>
      <c r="J203" s="171"/>
      <c r="K203" s="171"/>
      <c r="L203" s="173"/>
      <c r="M203" s="174"/>
      <c r="N203" s="171"/>
      <c r="O203" s="171"/>
      <c r="P203" s="171"/>
      <c r="Q203" s="171"/>
      <c r="R203" s="171"/>
      <c r="S203" s="171"/>
      <c r="T203" s="175"/>
      <c r="AT203" s="176" t="s">
        <v>422</v>
      </c>
      <c r="AU203" s="176" t="s">
        <v>21</v>
      </c>
      <c r="AV203" s="176" t="s">
        <v>21</v>
      </c>
      <c r="AW203" s="176" t="s">
        <v>102</v>
      </c>
      <c r="AX203" s="176" t="s">
        <v>73</v>
      </c>
      <c r="AY203" s="176" t="s">
        <v>131</v>
      </c>
    </row>
    <row r="204" spans="2:65" s="6" customFormat="1" ht="15.75" customHeight="1" x14ac:dyDescent="0.3">
      <c r="B204" s="177"/>
      <c r="C204" s="178"/>
      <c r="D204" s="169" t="s">
        <v>422</v>
      </c>
      <c r="E204" s="178"/>
      <c r="F204" s="179" t="s">
        <v>428</v>
      </c>
      <c r="G204" s="178"/>
      <c r="H204" s="180">
        <v>70</v>
      </c>
      <c r="J204" s="178"/>
      <c r="K204" s="178"/>
      <c r="L204" s="181"/>
      <c r="M204" s="182"/>
      <c r="N204" s="178"/>
      <c r="O204" s="178"/>
      <c r="P204" s="178"/>
      <c r="Q204" s="178"/>
      <c r="R204" s="178"/>
      <c r="S204" s="178"/>
      <c r="T204" s="183"/>
      <c r="AT204" s="184" t="s">
        <v>422</v>
      </c>
      <c r="AU204" s="184" t="s">
        <v>21</v>
      </c>
      <c r="AV204" s="184" t="s">
        <v>139</v>
      </c>
      <c r="AW204" s="184" t="s">
        <v>102</v>
      </c>
      <c r="AX204" s="184" t="s">
        <v>21</v>
      </c>
      <c r="AY204" s="184" t="s">
        <v>131</v>
      </c>
    </row>
    <row r="205" spans="2:65" s="6" customFormat="1" ht="15.75" customHeight="1" x14ac:dyDescent="0.3">
      <c r="B205" s="23"/>
      <c r="C205" s="144" t="s">
        <v>585</v>
      </c>
      <c r="D205" s="144" t="s">
        <v>135</v>
      </c>
      <c r="E205" s="145" t="s">
        <v>586</v>
      </c>
      <c r="F205" s="146" t="s">
        <v>587</v>
      </c>
      <c r="G205" s="147" t="s">
        <v>138</v>
      </c>
      <c r="H205" s="148">
        <v>18</v>
      </c>
      <c r="I205" s="149"/>
      <c r="J205" s="150">
        <f>ROUND($I$205*$H$205,2)</f>
        <v>0</v>
      </c>
      <c r="K205" s="146"/>
      <c r="L205" s="43"/>
      <c r="M205" s="151"/>
      <c r="N205" s="152" t="s">
        <v>46</v>
      </c>
      <c r="O205" s="24"/>
      <c r="P205" s="153">
        <f>$O$205*$H$205</f>
        <v>0</v>
      </c>
      <c r="Q205" s="153">
        <v>0</v>
      </c>
      <c r="R205" s="153">
        <f>$Q$205*$H$205</f>
        <v>0</v>
      </c>
      <c r="S205" s="153">
        <v>0</v>
      </c>
      <c r="T205" s="154">
        <f>$S$205*$H$205</f>
        <v>0</v>
      </c>
      <c r="AR205" s="88" t="s">
        <v>139</v>
      </c>
      <c r="AT205" s="88" t="s">
        <v>135</v>
      </c>
      <c r="AU205" s="88" t="s">
        <v>21</v>
      </c>
      <c r="AY205" s="6" t="s">
        <v>131</v>
      </c>
      <c r="BE205" s="155">
        <f>IF($N$205="základní",$J$205,0)</f>
        <v>0</v>
      </c>
      <c r="BF205" s="155">
        <f>IF($N$205="snížená",$J$205,0)</f>
        <v>0</v>
      </c>
      <c r="BG205" s="155">
        <f>IF($N$205="zákl. přenesená",$J$205,0)</f>
        <v>0</v>
      </c>
      <c r="BH205" s="155">
        <f>IF($N$205="sníž. přenesená",$J$205,0)</f>
        <v>0</v>
      </c>
      <c r="BI205" s="155">
        <f>IF($N$205="nulová",$J$205,0)</f>
        <v>0</v>
      </c>
      <c r="BJ205" s="88" t="s">
        <v>139</v>
      </c>
      <c r="BK205" s="155">
        <f>ROUND($I$205*$H$205,2)</f>
        <v>0</v>
      </c>
      <c r="BL205" s="88" t="s">
        <v>139</v>
      </c>
      <c r="BM205" s="88" t="s">
        <v>162</v>
      </c>
    </row>
    <row r="206" spans="2:65" s="6" customFormat="1" ht="15.75" customHeight="1" x14ac:dyDescent="0.3">
      <c r="B206" s="160"/>
      <c r="C206" s="161"/>
      <c r="D206" s="162" t="s">
        <v>422</v>
      </c>
      <c r="E206" s="163"/>
      <c r="F206" s="163" t="s">
        <v>588</v>
      </c>
      <c r="G206" s="161"/>
      <c r="H206" s="164">
        <v>10</v>
      </c>
      <c r="J206" s="161"/>
      <c r="K206" s="161"/>
      <c r="L206" s="165"/>
      <c r="M206" s="166"/>
      <c r="N206" s="161"/>
      <c r="O206" s="161"/>
      <c r="P206" s="161"/>
      <c r="Q206" s="161"/>
      <c r="R206" s="161"/>
      <c r="S206" s="161"/>
      <c r="T206" s="167"/>
      <c r="AT206" s="168" t="s">
        <v>422</v>
      </c>
      <c r="AU206" s="168" t="s">
        <v>21</v>
      </c>
      <c r="AV206" s="168" t="s">
        <v>81</v>
      </c>
      <c r="AW206" s="168" t="s">
        <v>102</v>
      </c>
      <c r="AX206" s="168" t="s">
        <v>73</v>
      </c>
      <c r="AY206" s="168" t="s">
        <v>131</v>
      </c>
    </row>
    <row r="207" spans="2:65" s="6" customFormat="1" ht="15.75" customHeight="1" x14ac:dyDescent="0.3">
      <c r="B207" s="160"/>
      <c r="C207" s="161"/>
      <c r="D207" s="169" t="s">
        <v>422</v>
      </c>
      <c r="E207" s="161"/>
      <c r="F207" s="163" t="s">
        <v>589</v>
      </c>
      <c r="G207" s="161"/>
      <c r="H207" s="164">
        <v>2</v>
      </c>
      <c r="J207" s="161"/>
      <c r="K207" s="161"/>
      <c r="L207" s="165"/>
      <c r="M207" s="166"/>
      <c r="N207" s="161"/>
      <c r="O207" s="161"/>
      <c r="P207" s="161"/>
      <c r="Q207" s="161"/>
      <c r="R207" s="161"/>
      <c r="S207" s="161"/>
      <c r="T207" s="167"/>
      <c r="AT207" s="168" t="s">
        <v>422</v>
      </c>
      <c r="AU207" s="168" t="s">
        <v>21</v>
      </c>
      <c r="AV207" s="168" t="s">
        <v>81</v>
      </c>
      <c r="AW207" s="168" t="s">
        <v>102</v>
      </c>
      <c r="AX207" s="168" t="s">
        <v>73</v>
      </c>
      <c r="AY207" s="168" t="s">
        <v>131</v>
      </c>
    </row>
    <row r="208" spans="2:65" s="6" customFormat="1" ht="15.75" customHeight="1" x14ac:dyDescent="0.3">
      <c r="B208" s="160"/>
      <c r="C208" s="161"/>
      <c r="D208" s="169" t="s">
        <v>422</v>
      </c>
      <c r="E208" s="161"/>
      <c r="F208" s="163" t="s">
        <v>590</v>
      </c>
      <c r="G208" s="161"/>
      <c r="H208" s="164">
        <v>2</v>
      </c>
      <c r="J208" s="161"/>
      <c r="K208" s="161"/>
      <c r="L208" s="165"/>
      <c r="M208" s="166"/>
      <c r="N208" s="161"/>
      <c r="O208" s="161"/>
      <c r="P208" s="161"/>
      <c r="Q208" s="161"/>
      <c r="R208" s="161"/>
      <c r="S208" s="161"/>
      <c r="T208" s="167"/>
      <c r="AT208" s="168" t="s">
        <v>422</v>
      </c>
      <c r="AU208" s="168" t="s">
        <v>21</v>
      </c>
      <c r="AV208" s="168" t="s">
        <v>81</v>
      </c>
      <c r="AW208" s="168" t="s">
        <v>102</v>
      </c>
      <c r="AX208" s="168" t="s">
        <v>73</v>
      </c>
      <c r="AY208" s="168" t="s">
        <v>131</v>
      </c>
    </row>
    <row r="209" spans="2:65" s="6" customFormat="1" ht="15.75" customHeight="1" x14ac:dyDescent="0.3">
      <c r="B209" s="160"/>
      <c r="C209" s="161"/>
      <c r="D209" s="169" t="s">
        <v>422</v>
      </c>
      <c r="E209" s="161"/>
      <c r="F209" s="163" t="s">
        <v>591</v>
      </c>
      <c r="G209" s="161"/>
      <c r="H209" s="164">
        <v>4</v>
      </c>
      <c r="J209" s="161"/>
      <c r="K209" s="161"/>
      <c r="L209" s="165"/>
      <c r="M209" s="166"/>
      <c r="N209" s="161"/>
      <c r="O209" s="161"/>
      <c r="P209" s="161"/>
      <c r="Q209" s="161"/>
      <c r="R209" s="161"/>
      <c r="S209" s="161"/>
      <c r="T209" s="167"/>
      <c r="AT209" s="168" t="s">
        <v>422</v>
      </c>
      <c r="AU209" s="168" t="s">
        <v>21</v>
      </c>
      <c r="AV209" s="168" t="s">
        <v>81</v>
      </c>
      <c r="AW209" s="168" t="s">
        <v>102</v>
      </c>
      <c r="AX209" s="168" t="s">
        <v>73</v>
      </c>
      <c r="AY209" s="168" t="s">
        <v>131</v>
      </c>
    </row>
    <row r="210" spans="2:65" s="6" customFormat="1" ht="15.75" customHeight="1" x14ac:dyDescent="0.3">
      <c r="B210" s="170"/>
      <c r="C210" s="171"/>
      <c r="D210" s="169" t="s">
        <v>422</v>
      </c>
      <c r="E210" s="171"/>
      <c r="F210" s="172" t="s">
        <v>489</v>
      </c>
      <c r="G210" s="171"/>
      <c r="H210" s="171"/>
      <c r="J210" s="171"/>
      <c r="K210" s="171"/>
      <c r="L210" s="173"/>
      <c r="M210" s="174"/>
      <c r="N210" s="171"/>
      <c r="O210" s="171"/>
      <c r="P210" s="171"/>
      <c r="Q210" s="171"/>
      <c r="R210" s="171"/>
      <c r="S210" s="171"/>
      <c r="T210" s="175"/>
      <c r="AT210" s="176" t="s">
        <v>422</v>
      </c>
      <c r="AU210" s="176" t="s">
        <v>21</v>
      </c>
      <c r="AV210" s="176" t="s">
        <v>21</v>
      </c>
      <c r="AW210" s="176" t="s">
        <v>102</v>
      </c>
      <c r="AX210" s="176" t="s">
        <v>73</v>
      </c>
      <c r="AY210" s="176" t="s">
        <v>131</v>
      </c>
    </row>
    <row r="211" spans="2:65" s="6" customFormat="1" ht="15.75" customHeight="1" x14ac:dyDescent="0.3">
      <c r="B211" s="177"/>
      <c r="C211" s="178"/>
      <c r="D211" s="169" t="s">
        <v>422</v>
      </c>
      <c r="E211" s="178"/>
      <c r="F211" s="179" t="s">
        <v>428</v>
      </c>
      <c r="G211" s="178"/>
      <c r="H211" s="180">
        <v>18</v>
      </c>
      <c r="J211" s="178"/>
      <c r="K211" s="178"/>
      <c r="L211" s="181"/>
      <c r="M211" s="182"/>
      <c r="N211" s="178"/>
      <c r="O211" s="178"/>
      <c r="P211" s="178"/>
      <c r="Q211" s="178"/>
      <c r="R211" s="178"/>
      <c r="S211" s="178"/>
      <c r="T211" s="183"/>
      <c r="AT211" s="184" t="s">
        <v>422</v>
      </c>
      <c r="AU211" s="184" t="s">
        <v>21</v>
      </c>
      <c r="AV211" s="184" t="s">
        <v>139</v>
      </c>
      <c r="AW211" s="184" t="s">
        <v>102</v>
      </c>
      <c r="AX211" s="184" t="s">
        <v>21</v>
      </c>
      <c r="AY211" s="184" t="s">
        <v>131</v>
      </c>
    </row>
    <row r="212" spans="2:65" s="6" customFormat="1" ht="15.75" customHeight="1" x14ac:dyDescent="0.3">
      <c r="B212" s="23"/>
      <c r="C212" s="144" t="s">
        <v>592</v>
      </c>
      <c r="D212" s="144" t="s">
        <v>135</v>
      </c>
      <c r="E212" s="145" t="s">
        <v>593</v>
      </c>
      <c r="F212" s="146" t="s">
        <v>594</v>
      </c>
      <c r="G212" s="147" t="s">
        <v>138</v>
      </c>
      <c r="H212" s="148">
        <v>10</v>
      </c>
      <c r="I212" s="149"/>
      <c r="J212" s="150">
        <f>ROUND($I$212*$H$212,2)</f>
        <v>0</v>
      </c>
      <c r="K212" s="146"/>
      <c r="L212" s="43"/>
      <c r="M212" s="151"/>
      <c r="N212" s="152" t="s">
        <v>46</v>
      </c>
      <c r="O212" s="24"/>
      <c r="P212" s="153">
        <f>$O$212*$H$212</f>
        <v>0</v>
      </c>
      <c r="Q212" s="153">
        <v>0</v>
      </c>
      <c r="R212" s="153">
        <f>$Q$212*$H$212</f>
        <v>0</v>
      </c>
      <c r="S212" s="153">
        <v>0</v>
      </c>
      <c r="T212" s="154">
        <f>$S$212*$H$212</f>
        <v>0</v>
      </c>
      <c r="AR212" s="88" t="s">
        <v>139</v>
      </c>
      <c r="AT212" s="88" t="s">
        <v>135</v>
      </c>
      <c r="AU212" s="88" t="s">
        <v>21</v>
      </c>
      <c r="AY212" s="6" t="s">
        <v>131</v>
      </c>
      <c r="BE212" s="155">
        <f>IF($N$212="základní",$J$212,0)</f>
        <v>0</v>
      </c>
      <c r="BF212" s="155">
        <f>IF($N$212="snížená",$J$212,0)</f>
        <v>0</v>
      </c>
      <c r="BG212" s="155">
        <f>IF($N$212="zákl. přenesená",$J$212,0)</f>
        <v>0</v>
      </c>
      <c r="BH212" s="155">
        <f>IF($N$212="sníž. přenesená",$J$212,0)</f>
        <v>0</v>
      </c>
      <c r="BI212" s="155">
        <f>IF($N$212="nulová",$J$212,0)</f>
        <v>0</v>
      </c>
      <c r="BJ212" s="88" t="s">
        <v>139</v>
      </c>
      <c r="BK212" s="155">
        <f>ROUND($I$212*$H$212,2)</f>
        <v>0</v>
      </c>
      <c r="BL212" s="88" t="s">
        <v>139</v>
      </c>
      <c r="BM212" s="88" t="s">
        <v>166</v>
      </c>
    </row>
    <row r="213" spans="2:65" s="6" customFormat="1" ht="15.75" customHeight="1" x14ac:dyDescent="0.3">
      <c r="B213" s="160"/>
      <c r="C213" s="161"/>
      <c r="D213" s="162" t="s">
        <v>422</v>
      </c>
      <c r="E213" s="163"/>
      <c r="F213" s="163" t="s">
        <v>595</v>
      </c>
      <c r="G213" s="161"/>
      <c r="H213" s="164">
        <v>10</v>
      </c>
      <c r="J213" s="161"/>
      <c r="K213" s="161"/>
      <c r="L213" s="165"/>
      <c r="M213" s="166"/>
      <c r="N213" s="161"/>
      <c r="O213" s="161"/>
      <c r="P213" s="161"/>
      <c r="Q213" s="161"/>
      <c r="R213" s="161"/>
      <c r="S213" s="161"/>
      <c r="T213" s="167"/>
      <c r="AT213" s="168" t="s">
        <v>422</v>
      </c>
      <c r="AU213" s="168" t="s">
        <v>21</v>
      </c>
      <c r="AV213" s="168" t="s">
        <v>81</v>
      </c>
      <c r="AW213" s="168" t="s">
        <v>102</v>
      </c>
      <c r="AX213" s="168" t="s">
        <v>73</v>
      </c>
      <c r="AY213" s="168" t="s">
        <v>131</v>
      </c>
    </row>
    <row r="214" spans="2:65" s="6" customFormat="1" ht="15.75" customHeight="1" x14ac:dyDescent="0.3">
      <c r="B214" s="177"/>
      <c r="C214" s="178"/>
      <c r="D214" s="169" t="s">
        <v>422</v>
      </c>
      <c r="E214" s="178"/>
      <c r="F214" s="179" t="s">
        <v>428</v>
      </c>
      <c r="G214" s="178"/>
      <c r="H214" s="180">
        <v>10</v>
      </c>
      <c r="J214" s="178"/>
      <c r="K214" s="178"/>
      <c r="L214" s="181"/>
      <c r="M214" s="182"/>
      <c r="N214" s="178"/>
      <c r="O214" s="178"/>
      <c r="P214" s="178"/>
      <c r="Q214" s="178"/>
      <c r="R214" s="178"/>
      <c r="S214" s="178"/>
      <c r="T214" s="183"/>
      <c r="AT214" s="184" t="s">
        <v>422</v>
      </c>
      <c r="AU214" s="184" t="s">
        <v>21</v>
      </c>
      <c r="AV214" s="184" t="s">
        <v>139</v>
      </c>
      <c r="AW214" s="184" t="s">
        <v>102</v>
      </c>
      <c r="AX214" s="184" t="s">
        <v>21</v>
      </c>
      <c r="AY214" s="184" t="s">
        <v>131</v>
      </c>
    </row>
    <row r="215" spans="2:65" s="6" customFormat="1" ht="15.75" customHeight="1" x14ac:dyDescent="0.3">
      <c r="B215" s="23"/>
      <c r="C215" s="144" t="s">
        <v>596</v>
      </c>
      <c r="D215" s="144" t="s">
        <v>135</v>
      </c>
      <c r="E215" s="145" t="s">
        <v>597</v>
      </c>
      <c r="F215" s="146" t="s">
        <v>598</v>
      </c>
      <c r="G215" s="147" t="s">
        <v>138</v>
      </c>
      <c r="H215" s="148">
        <v>304</v>
      </c>
      <c r="I215" s="149"/>
      <c r="J215" s="150">
        <f>ROUND($I$215*$H$215,2)</f>
        <v>0</v>
      </c>
      <c r="K215" s="146"/>
      <c r="L215" s="43"/>
      <c r="M215" s="151"/>
      <c r="N215" s="152" t="s">
        <v>46</v>
      </c>
      <c r="O215" s="24"/>
      <c r="P215" s="153">
        <f>$O$215*$H$215</f>
        <v>0</v>
      </c>
      <c r="Q215" s="153">
        <v>0</v>
      </c>
      <c r="R215" s="153">
        <f>$Q$215*$H$215</f>
        <v>0</v>
      </c>
      <c r="S215" s="153">
        <v>0</v>
      </c>
      <c r="T215" s="154">
        <f>$S$215*$H$215</f>
        <v>0</v>
      </c>
      <c r="AR215" s="88" t="s">
        <v>139</v>
      </c>
      <c r="AT215" s="88" t="s">
        <v>135</v>
      </c>
      <c r="AU215" s="88" t="s">
        <v>21</v>
      </c>
      <c r="AY215" s="6" t="s">
        <v>131</v>
      </c>
      <c r="BE215" s="155">
        <f>IF($N$215="základní",$J$215,0)</f>
        <v>0</v>
      </c>
      <c r="BF215" s="155">
        <f>IF($N$215="snížená",$J$215,0)</f>
        <v>0</v>
      </c>
      <c r="BG215" s="155">
        <f>IF($N$215="zákl. přenesená",$J$215,0)</f>
        <v>0</v>
      </c>
      <c r="BH215" s="155">
        <f>IF($N$215="sníž. přenesená",$J$215,0)</f>
        <v>0</v>
      </c>
      <c r="BI215" s="155">
        <f>IF($N$215="nulová",$J$215,0)</f>
        <v>0</v>
      </c>
      <c r="BJ215" s="88" t="s">
        <v>139</v>
      </c>
      <c r="BK215" s="155">
        <f>ROUND($I$215*$H$215,2)</f>
        <v>0</v>
      </c>
      <c r="BL215" s="88" t="s">
        <v>139</v>
      </c>
      <c r="BM215" s="88" t="s">
        <v>170</v>
      </c>
    </row>
    <row r="216" spans="2:65" s="6" customFormat="1" ht="15.75" customHeight="1" x14ac:dyDescent="0.3">
      <c r="B216" s="160"/>
      <c r="C216" s="161"/>
      <c r="D216" s="162" t="s">
        <v>422</v>
      </c>
      <c r="E216" s="163"/>
      <c r="F216" s="163" t="s">
        <v>599</v>
      </c>
      <c r="G216" s="161"/>
      <c r="H216" s="164">
        <v>161</v>
      </c>
      <c r="J216" s="161"/>
      <c r="K216" s="161"/>
      <c r="L216" s="165"/>
      <c r="M216" s="166"/>
      <c r="N216" s="161"/>
      <c r="O216" s="161"/>
      <c r="P216" s="161"/>
      <c r="Q216" s="161"/>
      <c r="R216" s="161"/>
      <c r="S216" s="161"/>
      <c r="T216" s="167"/>
      <c r="AT216" s="168" t="s">
        <v>422</v>
      </c>
      <c r="AU216" s="168" t="s">
        <v>21</v>
      </c>
      <c r="AV216" s="168" t="s">
        <v>81</v>
      </c>
      <c r="AW216" s="168" t="s">
        <v>102</v>
      </c>
      <c r="AX216" s="168" t="s">
        <v>73</v>
      </c>
      <c r="AY216" s="168" t="s">
        <v>131</v>
      </c>
    </row>
    <row r="217" spans="2:65" s="6" customFormat="1" ht="15.75" customHeight="1" x14ac:dyDescent="0.3">
      <c r="B217" s="160"/>
      <c r="C217" s="161"/>
      <c r="D217" s="169" t="s">
        <v>422</v>
      </c>
      <c r="E217" s="161"/>
      <c r="F217" s="163" t="s">
        <v>600</v>
      </c>
      <c r="G217" s="161"/>
      <c r="H217" s="164">
        <v>4</v>
      </c>
      <c r="J217" s="161"/>
      <c r="K217" s="161"/>
      <c r="L217" s="165"/>
      <c r="M217" s="166"/>
      <c r="N217" s="161"/>
      <c r="O217" s="161"/>
      <c r="P217" s="161"/>
      <c r="Q217" s="161"/>
      <c r="R217" s="161"/>
      <c r="S217" s="161"/>
      <c r="T217" s="167"/>
      <c r="AT217" s="168" t="s">
        <v>422</v>
      </c>
      <c r="AU217" s="168" t="s">
        <v>21</v>
      </c>
      <c r="AV217" s="168" t="s">
        <v>81</v>
      </c>
      <c r="AW217" s="168" t="s">
        <v>102</v>
      </c>
      <c r="AX217" s="168" t="s">
        <v>73</v>
      </c>
      <c r="AY217" s="168" t="s">
        <v>131</v>
      </c>
    </row>
    <row r="218" spans="2:65" s="6" customFormat="1" ht="15.75" customHeight="1" x14ac:dyDescent="0.3">
      <c r="B218" s="160"/>
      <c r="C218" s="161"/>
      <c r="D218" s="169" t="s">
        <v>422</v>
      </c>
      <c r="E218" s="161"/>
      <c r="F218" s="163" t="s">
        <v>601</v>
      </c>
      <c r="G218" s="161"/>
      <c r="H218" s="164">
        <v>17</v>
      </c>
      <c r="J218" s="161"/>
      <c r="K218" s="161"/>
      <c r="L218" s="165"/>
      <c r="M218" s="166"/>
      <c r="N218" s="161"/>
      <c r="O218" s="161"/>
      <c r="P218" s="161"/>
      <c r="Q218" s="161"/>
      <c r="R218" s="161"/>
      <c r="S218" s="161"/>
      <c r="T218" s="167"/>
      <c r="AT218" s="168" t="s">
        <v>422</v>
      </c>
      <c r="AU218" s="168" t="s">
        <v>21</v>
      </c>
      <c r="AV218" s="168" t="s">
        <v>81</v>
      </c>
      <c r="AW218" s="168" t="s">
        <v>102</v>
      </c>
      <c r="AX218" s="168" t="s">
        <v>73</v>
      </c>
      <c r="AY218" s="168" t="s">
        <v>131</v>
      </c>
    </row>
    <row r="219" spans="2:65" s="6" customFormat="1" ht="15.75" customHeight="1" x14ac:dyDescent="0.3">
      <c r="B219" s="160"/>
      <c r="C219" s="161"/>
      <c r="D219" s="169" t="s">
        <v>422</v>
      </c>
      <c r="E219" s="161"/>
      <c r="F219" s="163" t="s">
        <v>602</v>
      </c>
      <c r="G219" s="161"/>
      <c r="H219" s="164">
        <v>33</v>
      </c>
      <c r="J219" s="161"/>
      <c r="K219" s="161"/>
      <c r="L219" s="165"/>
      <c r="M219" s="166"/>
      <c r="N219" s="161"/>
      <c r="O219" s="161"/>
      <c r="P219" s="161"/>
      <c r="Q219" s="161"/>
      <c r="R219" s="161"/>
      <c r="S219" s="161"/>
      <c r="T219" s="167"/>
      <c r="AT219" s="168" t="s">
        <v>422</v>
      </c>
      <c r="AU219" s="168" t="s">
        <v>21</v>
      </c>
      <c r="AV219" s="168" t="s">
        <v>81</v>
      </c>
      <c r="AW219" s="168" t="s">
        <v>102</v>
      </c>
      <c r="AX219" s="168" t="s">
        <v>73</v>
      </c>
      <c r="AY219" s="168" t="s">
        <v>131</v>
      </c>
    </row>
    <row r="220" spans="2:65" s="6" customFormat="1" ht="15.75" customHeight="1" x14ac:dyDescent="0.3">
      <c r="B220" s="160"/>
      <c r="C220" s="161"/>
      <c r="D220" s="169" t="s">
        <v>422</v>
      </c>
      <c r="E220" s="161"/>
      <c r="F220" s="163" t="s">
        <v>603</v>
      </c>
      <c r="G220" s="161"/>
      <c r="H220" s="164">
        <v>89</v>
      </c>
      <c r="J220" s="161"/>
      <c r="K220" s="161"/>
      <c r="L220" s="165"/>
      <c r="M220" s="166"/>
      <c r="N220" s="161"/>
      <c r="O220" s="161"/>
      <c r="P220" s="161"/>
      <c r="Q220" s="161"/>
      <c r="R220" s="161"/>
      <c r="S220" s="161"/>
      <c r="T220" s="167"/>
      <c r="AT220" s="168" t="s">
        <v>422</v>
      </c>
      <c r="AU220" s="168" t="s">
        <v>21</v>
      </c>
      <c r="AV220" s="168" t="s">
        <v>81</v>
      </c>
      <c r="AW220" s="168" t="s">
        <v>102</v>
      </c>
      <c r="AX220" s="168" t="s">
        <v>73</v>
      </c>
      <c r="AY220" s="168" t="s">
        <v>131</v>
      </c>
    </row>
    <row r="221" spans="2:65" s="6" customFormat="1" ht="15.75" customHeight="1" x14ac:dyDescent="0.3">
      <c r="B221" s="170"/>
      <c r="C221" s="171"/>
      <c r="D221" s="169" t="s">
        <v>422</v>
      </c>
      <c r="E221" s="171"/>
      <c r="F221" s="172" t="s">
        <v>489</v>
      </c>
      <c r="G221" s="171"/>
      <c r="H221" s="171"/>
      <c r="J221" s="171"/>
      <c r="K221" s="171"/>
      <c r="L221" s="173"/>
      <c r="M221" s="174"/>
      <c r="N221" s="171"/>
      <c r="O221" s="171"/>
      <c r="P221" s="171"/>
      <c r="Q221" s="171"/>
      <c r="R221" s="171"/>
      <c r="S221" s="171"/>
      <c r="T221" s="175"/>
      <c r="AT221" s="176" t="s">
        <v>422</v>
      </c>
      <c r="AU221" s="176" t="s">
        <v>21</v>
      </c>
      <c r="AV221" s="176" t="s">
        <v>21</v>
      </c>
      <c r="AW221" s="176" t="s">
        <v>102</v>
      </c>
      <c r="AX221" s="176" t="s">
        <v>73</v>
      </c>
      <c r="AY221" s="176" t="s">
        <v>131</v>
      </c>
    </row>
    <row r="222" spans="2:65" s="6" customFormat="1" ht="15.75" customHeight="1" x14ac:dyDescent="0.3">
      <c r="B222" s="177"/>
      <c r="C222" s="178"/>
      <c r="D222" s="169" t="s">
        <v>422</v>
      </c>
      <c r="E222" s="178"/>
      <c r="F222" s="179" t="s">
        <v>428</v>
      </c>
      <c r="G222" s="178"/>
      <c r="H222" s="180">
        <v>304</v>
      </c>
      <c r="J222" s="178"/>
      <c r="K222" s="178"/>
      <c r="L222" s="181"/>
      <c r="M222" s="182"/>
      <c r="N222" s="178"/>
      <c r="O222" s="178"/>
      <c r="P222" s="178"/>
      <c r="Q222" s="178"/>
      <c r="R222" s="178"/>
      <c r="S222" s="178"/>
      <c r="T222" s="183"/>
      <c r="AT222" s="184" t="s">
        <v>422</v>
      </c>
      <c r="AU222" s="184" t="s">
        <v>21</v>
      </c>
      <c r="AV222" s="184" t="s">
        <v>139</v>
      </c>
      <c r="AW222" s="184" t="s">
        <v>102</v>
      </c>
      <c r="AX222" s="184" t="s">
        <v>21</v>
      </c>
      <c r="AY222" s="184" t="s">
        <v>131</v>
      </c>
    </row>
    <row r="223" spans="2:65" s="6" customFormat="1" ht="15.75" customHeight="1" x14ac:dyDescent="0.3">
      <c r="B223" s="23"/>
      <c r="C223" s="144" t="s">
        <v>604</v>
      </c>
      <c r="D223" s="144" t="s">
        <v>135</v>
      </c>
      <c r="E223" s="145" t="s">
        <v>605</v>
      </c>
      <c r="F223" s="146" t="s">
        <v>606</v>
      </c>
      <c r="G223" s="147" t="s">
        <v>138</v>
      </c>
      <c r="H223" s="148">
        <v>304</v>
      </c>
      <c r="I223" s="149"/>
      <c r="J223" s="150">
        <f>ROUND($I$223*$H$223,2)</f>
        <v>0</v>
      </c>
      <c r="K223" s="146"/>
      <c r="L223" s="43"/>
      <c r="M223" s="151"/>
      <c r="N223" s="152" t="s">
        <v>46</v>
      </c>
      <c r="O223" s="24"/>
      <c r="P223" s="153">
        <f>$O$223*$H$223</f>
        <v>0</v>
      </c>
      <c r="Q223" s="153">
        <v>0</v>
      </c>
      <c r="R223" s="153">
        <f>$Q$223*$H$223</f>
        <v>0</v>
      </c>
      <c r="S223" s="153">
        <v>0</v>
      </c>
      <c r="T223" s="154">
        <f>$S$223*$H$223</f>
        <v>0</v>
      </c>
      <c r="AR223" s="88" t="s">
        <v>139</v>
      </c>
      <c r="AT223" s="88" t="s">
        <v>135</v>
      </c>
      <c r="AU223" s="88" t="s">
        <v>21</v>
      </c>
      <c r="AY223" s="6" t="s">
        <v>131</v>
      </c>
      <c r="BE223" s="155">
        <f>IF($N$223="základní",$J$223,0)</f>
        <v>0</v>
      </c>
      <c r="BF223" s="155">
        <f>IF($N$223="snížená",$J$223,0)</f>
        <v>0</v>
      </c>
      <c r="BG223" s="155">
        <f>IF($N$223="zákl. přenesená",$J$223,0)</f>
        <v>0</v>
      </c>
      <c r="BH223" s="155">
        <f>IF($N$223="sníž. přenesená",$J$223,0)</f>
        <v>0</v>
      </c>
      <c r="BI223" s="155">
        <f>IF($N$223="nulová",$J$223,0)</f>
        <v>0</v>
      </c>
      <c r="BJ223" s="88" t="s">
        <v>139</v>
      </c>
      <c r="BK223" s="155">
        <f>ROUND($I$223*$H$223,2)</f>
        <v>0</v>
      </c>
      <c r="BL223" s="88" t="s">
        <v>139</v>
      </c>
      <c r="BM223" s="88" t="s">
        <v>174</v>
      </c>
    </row>
    <row r="224" spans="2:65" s="6" customFormat="1" ht="15.75" customHeight="1" x14ac:dyDescent="0.3">
      <c r="B224" s="23"/>
      <c r="C224" s="147" t="s">
        <v>73</v>
      </c>
      <c r="D224" s="147" t="s">
        <v>135</v>
      </c>
      <c r="E224" s="145" t="s">
        <v>506</v>
      </c>
      <c r="F224" s="146" t="s">
        <v>507</v>
      </c>
      <c r="G224" s="147" t="s">
        <v>199</v>
      </c>
      <c r="H224" s="148">
        <v>28</v>
      </c>
      <c r="I224" s="149"/>
      <c r="J224" s="150">
        <f>ROUND($I$224*$H$224,2)</f>
        <v>0</v>
      </c>
      <c r="K224" s="146"/>
      <c r="L224" s="43"/>
      <c r="M224" s="151"/>
      <c r="N224" s="152" t="s">
        <v>46</v>
      </c>
      <c r="O224" s="24"/>
      <c r="P224" s="153">
        <f>$O$224*$H$224</f>
        <v>0</v>
      </c>
      <c r="Q224" s="153">
        <v>0</v>
      </c>
      <c r="R224" s="153">
        <f>$Q$224*$H$224</f>
        <v>0</v>
      </c>
      <c r="S224" s="153">
        <v>0</v>
      </c>
      <c r="T224" s="154">
        <f>$S$224*$H$224</f>
        <v>0</v>
      </c>
      <c r="AR224" s="88" t="s">
        <v>139</v>
      </c>
      <c r="AT224" s="88" t="s">
        <v>135</v>
      </c>
      <c r="AU224" s="88" t="s">
        <v>21</v>
      </c>
      <c r="AY224" s="88" t="s">
        <v>131</v>
      </c>
      <c r="BE224" s="155">
        <f>IF($N$224="základní",$J$224,0)</f>
        <v>0</v>
      </c>
      <c r="BF224" s="155">
        <f>IF($N$224="snížená",$J$224,0)</f>
        <v>0</v>
      </c>
      <c r="BG224" s="155">
        <f>IF($N$224="zákl. přenesená",$J$224,0)</f>
        <v>0</v>
      </c>
      <c r="BH224" s="155">
        <f>IF($N$224="sníž. přenesená",$J$224,0)</f>
        <v>0</v>
      </c>
      <c r="BI224" s="155">
        <f>IF($N$224="nulová",$J$224,0)</f>
        <v>0</v>
      </c>
      <c r="BJ224" s="88" t="s">
        <v>139</v>
      </c>
      <c r="BK224" s="155">
        <f>ROUND($I$224*$H$224,2)</f>
        <v>0</v>
      </c>
      <c r="BL224" s="88" t="s">
        <v>139</v>
      </c>
      <c r="BM224" s="88" t="s">
        <v>177</v>
      </c>
    </row>
    <row r="225" spans="2:65" s="6" customFormat="1" ht="15.75" customHeight="1" x14ac:dyDescent="0.3">
      <c r="B225" s="23"/>
      <c r="C225" s="147" t="s">
        <v>607</v>
      </c>
      <c r="D225" s="147" t="s">
        <v>135</v>
      </c>
      <c r="E225" s="145" t="s">
        <v>608</v>
      </c>
      <c r="F225" s="146" t="s">
        <v>609</v>
      </c>
      <c r="G225" s="147" t="s">
        <v>510</v>
      </c>
      <c r="H225" s="148">
        <v>1.337</v>
      </c>
      <c r="I225" s="149"/>
      <c r="J225" s="150">
        <f>ROUND($I$225*$H$225,2)</f>
        <v>0</v>
      </c>
      <c r="K225" s="146"/>
      <c r="L225" s="43"/>
      <c r="M225" s="151"/>
      <c r="N225" s="152" t="s">
        <v>46</v>
      </c>
      <c r="O225" s="24"/>
      <c r="P225" s="153">
        <f>$O$225*$H$225</f>
        <v>0</v>
      </c>
      <c r="Q225" s="153">
        <v>0</v>
      </c>
      <c r="R225" s="153">
        <f>$Q$225*$H$225</f>
        <v>0</v>
      </c>
      <c r="S225" s="153">
        <v>0</v>
      </c>
      <c r="T225" s="154">
        <f>$S$225*$H$225</f>
        <v>0</v>
      </c>
      <c r="AR225" s="88" t="s">
        <v>139</v>
      </c>
      <c r="AT225" s="88" t="s">
        <v>135</v>
      </c>
      <c r="AU225" s="88" t="s">
        <v>21</v>
      </c>
      <c r="AY225" s="88" t="s">
        <v>131</v>
      </c>
      <c r="BE225" s="155">
        <f>IF($N$225="základní",$J$225,0)</f>
        <v>0</v>
      </c>
      <c r="BF225" s="155">
        <f>IF($N$225="snížená",$J$225,0)</f>
        <v>0</v>
      </c>
      <c r="BG225" s="155">
        <f>IF($N$225="zákl. přenesená",$J$225,0)</f>
        <v>0</v>
      </c>
      <c r="BH225" s="155">
        <f>IF($N$225="sníž. přenesená",$J$225,0)</f>
        <v>0</v>
      </c>
      <c r="BI225" s="155">
        <f>IF($N$225="nulová",$J$225,0)</f>
        <v>0</v>
      </c>
      <c r="BJ225" s="88" t="s">
        <v>139</v>
      </c>
      <c r="BK225" s="155">
        <f>ROUND($I$225*$H$225,2)</f>
        <v>0</v>
      </c>
      <c r="BL225" s="88" t="s">
        <v>139</v>
      </c>
      <c r="BM225" s="88" t="s">
        <v>181</v>
      </c>
    </row>
    <row r="226" spans="2:65" s="6" customFormat="1" ht="15.75" customHeight="1" x14ac:dyDescent="0.3">
      <c r="B226" s="23"/>
      <c r="C226" s="147" t="s">
        <v>610</v>
      </c>
      <c r="D226" s="147" t="s">
        <v>135</v>
      </c>
      <c r="E226" s="145" t="s">
        <v>611</v>
      </c>
      <c r="F226" s="146" t="s">
        <v>612</v>
      </c>
      <c r="G226" s="147" t="s">
        <v>510</v>
      </c>
      <c r="H226" s="148">
        <v>0.78300000000000003</v>
      </c>
      <c r="I226" s="149"/>
      <c r="J226" s="150">
        <f>ROUND($I$226*$H$226,2)</f>
        <v>0</v>
      </c>
      <c r="K226" s="146"/>
      <c r="L226" s="43"/>
      <c r="M226" s="151"/>
      <c r="N226" s="152" t="s">
        <v>46</v>
      </c>
      <c r="O226" s="24"/>
      <c r="P226" s="153">
        <f>$O$226*$H$226</f>
        <v>0</v>
      </c>
      <c r="Q226" s="153">
        <v>0</v>
      </c>
      <c r="R226" s="153">
        <f>$Q$226*$H$226</f>
        <v>0</v>
      </c>
      <c r="S226" s="153">
        <v>0</v>
      </c>
      <c r="T226" s="154">
        <f>$S$226*$H$226</f>
        <v>0</v>
      </c>
      <c r="AR226" s="88" t="s">
        <v>139</v>
      </c>
      <c r="AT226" s="88" t="s">
        <v>135</v>
      </c>
      <c r="AU226" s="88" t="s">
        <v>21</v>
      </c>
      <c r="AY226" s="88" t="s">
        <v>131</v>
      </c>
      <c r="BE226" s="155">
        <f>IF($N$226="základní",$J$226,0)</f>
        <v>0</v>
      </c>
      <c r="BF226" s="155">
        <f>IF($N$226="snížená",$J$226,0)</f>
        <v>0</v>
      </c>
      <c r="BG226" s="155">
        <f>IF($N$226="zákl. přenesená",$J$226,0)</f>
        <v>0</v>
      </c>
      <c r="BH226" s="155">
        <f>IF($N$226="sníž. přenesená",$J$226,0)</f>
        <v>0</v>
      </c>
      <c r="BI226" s="155">
        <f>IF($N$226="nulová",$J$226,0)</f>
        <v>0</v>
      </c>
      <c r="BJ226" s="88" t="s">
        <v>139</v>
      </c>
      <c r="BK226" s="155">
        <f>ROUND($I$226*$H$226,2)</f>
        <v>0</v>
      </c>
      <c r="BL226" s="88" t="s">
        <v>139</v>
      </c>
      <c r="BM226" s="88" t="s">
        <v>185</v>
      </c>
    </row>
    <row r="227" spans="2:65" s="6" customFormat="1" ht="15.75" customHeight="1" x14ac:dyDescent="0.3">
      <c r="B227" s="23"/>
      <c r="C227" s="147" t="s">
        <v>613</v>
      </c>
      <c r="D227" s="147" t="s">
        <v>135</v>
      </c>
      <c r="E227" s="145" t="s">
        <v>614</v>
      </c>
      <c r="F227" s="146" t="s">
        <v>615</v>
      </c>
      <c r="G227" s="147" t="s">
        <v>510</v>
      </c>
      <c r="H227" s="148">
        <v>0.78300000000000003</v>
      </c>
      <c r="I227" s="149"/>
      <c r="J227" s="150">
        <f>ROUND($I$227*$H$227,2)</f>
        <v>0</v>
      </c>
      <c r="K227" s="146"/>
      <c r="L227" s="43"/>
      <c r="M227" s="151"/>
      <c r="N227" s="152" t="s">
        <v>46</v>
      </c>
      <c r="O227" s="24"/>
      <c r="P227" s="153">
        <f>$O$227*$H$227</f>
        <v>0</v>
      </c>
      <c r="Q227" s="153">
        <v>0</v>
      </c>
      <c r="R227" s="153">
        <f>$Q$227*$H$227</f>
        <v>0</v>
      </c>
      <c r="S227" s="153">
        <v>0</v>
      </c>
      <c r="T227" s="154">
        <f>$S$227*$H$227</f>
        <v>0</v>
      </c>
      <c r="AR227" s="88" t="s">
        <v>139</v>
      </c>
      <c r="AT227" s="88" t="s">
        <v>135</v>
      </c>
      <c r="AU227" s="88" t="s">
        <v>21</v>
      </c>
      <c r="AY227" s="88" t="s">
        <v>131</v>
      </c>
      <c r="BE227" s="155">
        <f>IF($N$227="základní",$J$227,0)</f>
        <v>0</v>
      </c>
      <c r="BF227" s="155">
        <f>IF($N$227="snížená",$J$227,0)</f>
        <v>0</v>
      </c>
      <c r="BG227" s="155">
        <f>IF($N$227="zákl. přenesená",$J$227,0)</f>
        <v>0</v>
      </c>
      <c r="BH227" s="155">
        <f>IF($N$227="sníž. přenesená",$J$227,0)</f>
        <v>0</v>
      </c>
      <c r="BI227" s="155">
        <f>IF($N$227="nulová",$J$227,0)</f>
        <v>0</v>
      </c>
      <c r="BJ227" s="88" t="s">
        <v>139</v>
      </c>
      <c r="BK227" s="155">
        <f>ROUND($I$227*$H$227,2)</f>
        <v>0</v>
      </c>
      <c r="BL227" s="88" t="s">
        <v>139</v>
      </c>
      <c r="BM227" s="88" t="s">
        <v>189</v>
      </c>
    </row>
    <row r="228" spans="2:65" s="131" customFormat="1" ht="37.5" customHeight="1" x14ac:dyDescent="0.35">
      <c r="B228" s="132"/>
      <c r="C228" s="133"/>
      <c r="D228" s="133" t="s">
        <v>72</v>
      </c>
      <c r="E228" s="134" t="s">
        <v>616</v>
      </c>
      <c r="F228" s="134" t="s">
        <v>617</v>
      </c>
      <c r="G228" s="133"/>
      <c r="H228" s="133"/>
      <c r="J228" s="135">
        <f>$BK$228</f>
        <v>0</v>
      </c>
      <c r="K228" s="133"/>
      <c r="L228" s="136"/>
      <c r="M228" s="137"/>
      <c r="N228" s="133"/>
      <c r="O228" s="133"/>
      <c r="P228" s="138">
        <f>SUM($P$229:$P$248)</f>
        <v>0</v>
      </c>
      <c r="Q228" s="133"/>
      <c r="R228" s="138">
        <f>SUM($R$229:$R$248)</f>
        <v>0</v>
      </c>
      <c r="S228" s="133"/>
      <c r="T228" s="139">
        <f>SUM($T$229:$T$248)</f>
        <v>0</v>
      </c>
      <c r="AR228" s="140" t="s">
        <v>21</v>
      </c>
      <c r="AT228" s="140" t="s">
        <v>72</v>
      </c>
      <c r="AU228" s="140" t="s">
        <v>73</v>
      </c>
      <c r="AY228" s="140" t="s">
        <v>131</v>
      </c>
      <c r="BK228" s="141">
        <f>SUM($BK$229:$BK$248)</f>
        <v>0</v>
      </c>
    </row>
    <row r="229" spans="2:65" s="6" customFormat="1" ht="15.75" customHeight="1" x14ac:dyDescent="0.3">
      <c r="B229" s="23"/>
      <c r="C229" s="147" t="s">
        <v>618</v>
      </c>
      <c r="D229" s="147" t="s">
        <v>135</v>
      </c>
      <c r="E229" s="145" t="s">
        <v>619</v>
      </c>
      <c r="F229" s="146" t="s">
        <v>620</v>
      </c>
      <c r="G229" s="147" t="s">
        <v>621</v>
      </c>
      <c r="H229" s="148">
        <v>14</v>
      </c>
      <c r="I229" s="149"/>
      <c r="J229" s="150">
        <f>ROUND($I$229*$H$229,2)</f>
        <v>0</v>
      </c>
      <c r="K229" s="146"/>
      <c r="L229" s="43"/>
      <c r="M229" s="151"/>
      <c r="N229" s="152" t="s">
        <v>46</v>
      </c>
      <c r="O229" s="24"/>
      <c r="P229" s="153">
        <f>$O$229*$H$229</f>
        <v>0</v>
      </c>
      <c r="Q229" s="153">
        <v>0</v>
      </c>
      <c r="R229" s="153">
        <f>$Q$229*$H$229</f>
        <v>0</v>
      </c>
      <c r="S229" s="153">
        <v>0</v>
      </c>
      <c r="T229" s="154">
        <f>$S$229*$H$229</f>
        <v>0</v>
      </c>
      <c r="AR229" s="88" t="s">
        <v>139</v>
      </c>
      <c r="AT229" s="88" t="s">
        <v>135</v>
      </c>
      <c r="AU229" s="88" t="s">
        <v>21</v>
      </c>
      <c r="AY229" s="88" t="s">
        <v>131</v>
      </c>
      <c r="BE229" s="155">
        <f>IF($N$229="základní",$J$229,0)</f>
        <v>0</v>
      </c>
      <c r="BF229" s="155">
        <f>IF($N$229="snížená",$J$229,0)</f>
        <v>0</v>
      </c>
      <c r="BG229" s="155">
        <f>IF($N$229="zákl. přenesená",$J$229,0)</f>
        <v>0</v>
      </c>
      <c r="BH229" s="155">
        <f>IF($N$229="sníž. přenesená",$J$229,0)</f>
        <v>0</v>
      </c>
      <c r="BI229" s="155">
        <f>IF($N$229="nulová",$J$229,0)</f>
        <v>0</v>
      </c>
      <c r="BJ229" s="88" t="s">
        <v>139</v>
      </c>
      <c r="BK229" s="155">
        <f>ROUND($I$229*$H$229,2)</f>
        <v>0</v>
      </c>
      <c r="BL229" s="88" t="s">
        <v>139</v>
      </c>
      <c r="BM229" s="88" t="s">
        <v>193</v>
      </c>
    </row>
    <row r="230" spans="2:65" s="6" customFormat="1" ht="15.75" customHeight="1" x14ac:dyDescent="0.3">
      <c r="B230" s="23"/>
      <c r="C230" s="147" t="s">
        <v>622</v>
      </c>
      <c r="D230" s="147" t="s">
        <v>135</v>
      </c>
      <c r="E230" s="145" t="s">
        <v>623</v>
      </c>
      <c r="F230" s="146" t="s">
        <v>624</v>
      </c>
      <c r="G230" s="147" t="s">
        <v>621</v>
      </c>
      <c r="H230" s="148">
        <v>14</v>
      </c>
      <c r="I230" s="149"/>
      <c r="J230" s="150">
        <f>ROUND($I$230*$H$230,2)</f>
        <v>0</v>
      </c>
      <c r="K230" s="146"/>
      <c r="L230" s="43"/>
      <c r="M230" s="151"/>
      <c r="N230" s="152" t="s">
        <v>46</v>
      </c>
      <c r="O230" s="24"/>
      <c r="P230" s="153">
        <f>$O$230*$H$230</f>
        <v>0</v>
      </c>
      <c r="Q230" s="153">
        <v>0</v>
      </c>
      <c r="R230" s="153">
        <f>$Q$230*$H$230</f>
        <v>0</v>
      </c>
      <c r="S230" s="153">
        <v>0</v>
      </c>
      <c r="T230" s="154">
        <f>$S$230*$H$230</f>
        <v>0</v>
      </c>
      <c r="AR230" s="88" t="s">
        <v>139</v>
      </c>
      <c r="AT230" s="88" t="s">
        <v>135</v>
      </c>
      <c r="AU230" s="88" t="s">
        <v>21</v>
      </c>
      <c r="AY230" s="88" t="s">
        <v>131</v>
      </c>
      <c r="BE230" s="155">
        <f>IF($N$230="základní",$J$230,0)</f>
        <v>0</v>
      </c>
      <c r="BF230" s="155">
        <f>IF($N$230="snížená",$J$230,0)</f>
        <v>0</v>
      </c>
      <c r="BG230" s="155">
        <f>IF($N$230="zákl. přenesená",$J$230,0)</f>
        <v>0</v>
      </c>
      <c r="BH230" s="155">
        <f>IF($N$230="sníž. přenesená",$J$230,0)</f>
        <v>0</v>
      </c>
      <c r="BI230" s="155">
        <f>IF($N$230="nulová",$J$230,0)</f>
        <v>0</v>
      </c>
      <c r="BJ230" s="88" t="s">
        <v>139</v>
      </c>
      <c r="BK230" s="155">
        <f>ROUND($I$230*$H$230,2)</f>
        <v>0</v>
      </c>
      <c r="BL230" s="88" t="s">
        <v>139</v>
      </c>
      <c r="BM230" s="88" t="s">
        <v>196</v>
      </c>
    </row>
    <row r="231" spans="2:65" s="6" customFormat="1" ht="15.75" customHeight="1" x14ac:dyDescent="0.3">
      <c r="B231" s="23"/>
      <c r="C231" s="147" t="s">
        <v>625</v>
      </c>
      <c r="D231" s="147" t="s">
        <v>135</v>
      </c>
      <c r="E231" s="145" t="s">
        <v>626</v>
      </c>
      <c r="F231" s="146" t="s">
        <v>627</v>
      </c>
      <c r="G231" s="147" t="s">
        <v>621</v>
      </c>
      <c r="H231" s="148">
        <v>28</v>
      </c>
      <c r="I231" s="149"/>
      <c r="J231" s="150">
        <f>ROUND($I$231*$H$231,2)</f>
        <v>0</v>
      </c>
      <c r="K231" s="146"/>
      <c r="L231" s="43"/>
      <c r="M231" s="151"/>
      <c r="N231" s="152" t="s">
        <v>46</v>
      </c>
      <c r="O231" s="24"/>
      <c r="P231" s="153">
        <f>$O$231*$H$231</f>
        <v>0</v>
      </c>
      <c r="Q231" s="153">
        <v>0</v>
      </c>
      <c r="R231" s="153">
        <f>$Q$231*$H$231</f>
        <v>0</v>
      </c>
      <c r="S231" s="153">
        <v>0</v>
      </c>
      <c r="T231" s="154">
        <f>$S$231*$H$231</f>
        <v>0</v>
      </c>
      <c r="AR231" s="88" t="s">
        <v>139</v>
      </c>
      <c r="AT231" s="88" t="s">
        <v>135</v>
      </c>
      <c r="AU231" s="88" t="s">
        <v>21</v>
      </c>
      <c r="AY231" s="88" t="s">
        <v>131</v>
      </c>
      <c r="BE231" s="155">
        <f>IF($N$231="základní",$J$231,0)</f>
        <v>0</v>
      </c>
      <c r="BF231" s="155">
        <f>IF($N$231="snížená",$J$231,0)</f>
        <v>0</v>
      </c>
      <c r="BG231" s="155">
        <f>IF($N$231="zákl. přenesená",$J$231,0)</f>
        <v>0</v>
      </c>
      <c r="BH231" s="155">
        <f>IF($N$231="sníž. přenesená",$J$231,0)</f>
        <v>0</v>
      </c>
      <c r="BI231" s="155">
        <f>IF($N$231="nulová",$J$231,0)</f>
        <v>0</v>
      </c>
      <c r="BJ231" s="88" t="s">
        <v>139</v>
      </c>
      <c r="BK231" s="155">
        <f>ROUND($I$231*$H$231,2)</f>
        <v>0</v>
      </c>
      <c r="BL231" s="88" t="s">
        <v>139</v>
      </c>
      <c r="BM231" s="88" t="s">
        <v>201</v>
      </c>
    </row>
    <row r="232" spans="2:65" s="6" customFormat="1" ht="15.75" customHeight="1" x14ac:dyDescent="0.3">
      <c r="B232" s="23"/>
      <c r="C232" s="147" t="s">
        <v>628</v>
      </c>
      <c r="D232" s="147" t="s">
        <v>135</v>
      </c>
      <c r="E232" s="145" t="s">
        <v>629</v>
      </c>
      <c r="F232" s="146" t="s">
        <v>630</v>
      </c>
      <c r="G232" s="147" t="s">
        <v>621</v>
      </c>
      <c r="H232" s="148">
        <v>28</v>
      </c>
      <c r="I232" s="149"/>
      <c r="J232" s="150">
        <f>ROUND($I$232*$H$232,2)</f>
        <v>0</v>
      </c>
      <c r="K232" s="146"/>
      <c r="L232" s="43"/>
      <c r="M232" s="151"/>
      <c r="N232" s="152" t="s">
        <v>46</v>
      </c>
      <c r="O232" s="24"/>
      <c r="P232" s="153">
        <f>$O$232*$H$232</f>
        <v>0</v>
      </c>
      <c r="Q232" s="153">
        <v>0</v>
      </c>
      <c r="R232" s="153">
        <f>$Q$232*$H$232</f>
        <v>0</v>
      </c>
      <c r="S232" s="153">
        <v>0</v>
      </c>
      <c r="T232" s="154">
        <f>$S$232*$H$232</f>
        <v>0</v>
      </c>
      <c r="AR232" s="88" t="s">
        <v>139</v>
      </c>
      <c r="AT232" s="88" t="s">
        <v>135</v>
      </c>
      <c r="AU232" s="88" t="s">
        <v>21</v>
      </c>
      <c r="AY232" s="88" t="s">
        <v>131</v>
      </c>
      <c r="BE232" s="155">
        <f>IF($N$232="základní",$J$232,0)</f>
        <v>0</v>
      </c>
      <c r="BF232" s="155">
        <f>IF($N$232="snížená",$J$232,0)</f>
        <v>0</v>
      </c>
      <c r="BG232" s="155">
        <f>IF($N$232="zákl. přenesená",$J$232,0)</f>
        <v>0</v>
      </c>
      <c r="BH232" s="155">
        <f>IF($N$232="sníž. přenesená",$J$232,0)</f>
        <v>0</v>
      </c>
      <c r="BI232" s="155">
        <f>IF($N$232="nulová",$J$232,0)</f>
        <v>0</v>
      </c>
      <c r="BJ232" s="88" t="s">
        <v>139</v>
      </c>
      <c r="BK232" s="155">
        <f>ROUND($I$232*$H$232,2)</f>
        <v>0</v>
      </c>
      <c r="BL232" s="88" t="s">
        <v>139</v>
      </c>
      <c r="BM232" s="88" t="s">
        <v>205</v>
      </c>
    </row>
    <row r="233" spans="2:65" s="6" customFormat="1" ht="15.75" customHeight="1" x14ac:dyDescent="0.3">
      <c r="B233" s="23"/>
      <c r="C233" s="147" t="s">
        <v>631</v>
      </c>
      <c r="D233" s="147" t="s">
        <v>135</v>
      </c>
      <c r="E233" s="145" t="s">
        <v>632</v>
      </c>
      <c r="F233" s="146" t="s">
        <v>633</v>
      </c>
      <c r="G233" s="147" t="s">
        <v>621</v>
      </c>
      <c r="H233" s="148">
        <v>14</v>
      </c>
      <c r="I233" s="149"/>
      <c r="J233" s="150">
        <f>ROUND($I$233*$H$233,2)</f>
        <v>0</v>
      </c>
      <c r="K233" s="146"/>
      <c r="L233" s="43"/>
      <c r="M233" s="151"/>
      <c r="N233" s="152" t="s">
        <v>46</v>
      </c>
      <c r="O233" s="24"/>
      <c r="P233" s="153">
        <f>$O$233*$H$233</f>
        <v>0</v>
      </c>
      <c r="Q233" s="153">
        <v>0</v>
      </c>
      <c r="R233" s="153">
        <f>$Q$233*$H$233</f>
        <v>0</v>
      </c>
      <c r="S233" s="153">
        <v>0</v>
      </c>
      <c r="T233" s="154">
        <f>$S$233*$H$233</f>
        <v>0</v>
      </c>
      <c r="AR233" s="88" t="s">
        <v>139</v>
      </c>
      <c r="AT233" s="88" t="s">
        <v>135</v>
      </c>
      <c r="AU233" s="88" t="s">
        <v>21</v>
      </c>
      <c r="AY233" s="88" t="s">
        <v>131</v>
      </c>
      <c r="BE233" s="155">
        <f>IF($N$233="základní",$J$233,0)</f>
        <v>0</v>
      </c>
      <c r="BF233" s="155">
        <f>IF($N$233="snížená",$J$233,0)</f>
        <v>0</v>
      </c>
      <c r="BG233" s="155">
        <f>IF($N$233="zákl. přenesená",$J$233,0)</f>
        <v>0</v>
      </c>
      <c r="BH233" s="155">
        <f>IF($N$233="sníž. přenesená",$J$233,0)</f>
        <v>0</v>
      </c>
      <c r="BI233" s="155">
        <f>IF($N$233="nulová",$J$233,0)</f>
        <v>0</v>
      </c>
      <c r="BJ233" s="88" t="s">
        <v>139</v>
      </c>
      <c r="BK233" s="155">
        <f>ROUND($I$233*$H$233,2)</f>
        <v>0</v>
      </c>
      <c r="BL233" s="88" t="s">
        <v>139</v>
      </c>
      <c r="BM233" s="88" t="s">
        <v>209</v>
      </c>
    </row>
    <row r="234" spans="2:65" s="6" customFormat="1" ht="15.75" customHeight="1" x14ac:dyDescent="0.3">
      <c r="B234" s="23"/>
      <c r="C234" s="147" t="s">
        <v>634</v>
      </c>
      <c r="D234" s="147" t="s">
        <v>135</v>
      </c>
      <c r="E234" s="145" t="s">
        <v>635</v>
      </c>
      <c r="F234" s="146" t="s">
        <v>636</v>
      </c>
      <c r="G234" s="147" t="s">
        <v>621</v>
      </c>
      <c r="H234" s="148">
        <v>14</v>
      </c>
      <c r="I234" s="149"/>
      <c r="J234" s="150">
        <f>ROUND($I$234*$H$234,2)</f>
        <v>0</v>
      </c>
      <c r="K234" s="146"/>
      <c r="L234" s="43"/>
      <c r="M234" s="151"/>
      <c r="N234" s="152" t="s">
        <v>46</v>
      </c>
      <c r="O234" s="24"/>
      <c r="P234" s="153">
        <f>$O$234*$H$234</f>
        <v>0</v>
      </c>
      <c r="Q234" s="153">
        <v>0</v>
      </c>
      <c r="R234" s="153">
        <f>$Q$234*$H$234</f>
        <v>0</v>
      </c>
      <c r="S234" s="153">
        <v>0</v>
      </c>
      <c r="T234" s="154">
        <f>$S$234*$H$234</f>
        <v>0</v>
      </c>
      <c r="AR234" s="88" t="s">
        <v>139</v>
      </c>
      <c r="AT234" s="88" t="s">
        <v>135</v>
      </c>
      <c r="AU234" s="88" t="s">
        <v>21</v>
      </c>
      <c r="AY234" s="88" t="s">
        <v>131</v>
      </c>
      <c r="BE234" s="155">
        <f>IF($N$234="základní",$J$234,0)</f>
        <v>0</v>
      </c>
      <c r="BF234" s="155">
        <f>IF($N$234="snížená",$J$234,0)</f>
        <v>0</v>
      </c>
      <c r="BG234" s="155">
        <f>IF($N$234="zákl. přenesená",$J$234,0)</f>
        <v>0</v>
      </c>
      <c r="BH234" s="155">
        <f>IF($N$234="sníž. přenesená",$J$234,0)</f>
        <v>0</v>
      </c>
      <c r="BI234" s="155">
        <f>IF($N$234="nulová",$J$234,0)</f>
        <v>0</v>
      </c>
      <c r="BJ234" s="88" t="s">
        <v>139</v>
      </c>
      <c r="BK234" s="155">
        <f>ROUND($I$234*$H$234,2)</f>
        <v>0</v>
      </c>
      <c r="BL234" s="88" t="s">
        <v>139</v>
      </c>
      <c r="BM234" s="88" t="s">
        <v>213</v>
      </c>
    </row>
    <row r="235" spans="2:65" s="6" customFormat="1" ht="15.75" customHeight="1" x14ac:dyDescent="0.3">
      <c r="B235" s="23"/>
      <c r="C235" s="147" t="s">
        <v>637</v>
      </c>
      <c r="D235" s="147" t="s">
        <v>135</v>
      </c>
      <c r="E235" s="145" t="s">
        <v>638</v>
      </c>
      <c r="F235" s="146" t="s">
        <v>639</v>
      </c>
      <c r="G235" s="147" t="s">
        <v>621</v>
      </c>
      <c r="H235" s="148">
        <v>14</v>
      </c>
      <c r="I235" s="149"/>
      <c r="J235" s="150">
        <f>ROUND($I$235*$H$235,2)</f>
        <v>0</v>
      </c>
      <c r="K235" s="146"/>
      <c r="L235" s="43"/>
      <c r="M235" s="151"/>
      <c r="N235" s="152" t="s">
        <v>46</v>
      </c>
      <c r="O235" s="24"/>
      <c r="P235" s="153">
        <f>$O$235*$H$235</f>
        <v>0</v>
      </c>
      <c r="Q235" s="153">
        <v>0</v>
      </c>
      <c r="R235" s="153">
        <f>$Q$235*$H$235</f>
        <v>0</v>
      </c>
      <c r="S235" s="153">
        <v>0</v>
      </c>
      <c r="T235" s="154">
        <f>$S$235*$H$235</f>
        <v>0</v>
      </c>
      <c r="AR235" s="88" t="s">
        <v>139</v>
      </c>
      <c r="AT235" s="88" t="s">
        <v>135</v>
      </c>
      <c r="AU235" s="88" t="s">
        <v>21</v>
      </c>
      <c r="AY235" s="88" t="s">
        <v>131</v>
      </c>
      <c r="BE235" s="155">
        <f>IF($N$235="základní",$J$235,0)</f>
        <v>0</v>
      </c>
      <c r="BF235" s="155">
        <f>IF($N$235="snížená",$J$235,0)</f>
        <v>0</v>
      </c>
      <c r="BG235" s="155">
        <f>IF($N$235="zákl. přenesená",$J$235,0)</f>
        <v>0</v>
      </c>
      <c r="BH235" s="155">
        <f>IF($N$235="sníž. přenesená",$J$235,0)</f>
        <v>0</v>
      </c>
      <c r="BI235" s="155">
        <f>IF($N$235="nulová",$J$235,0)</f>
        <v>0</v>
      </c>
      <c r="BJ235" s="88" t="s">
        <v>139</v>
      </c>
      <c r="BK235" s="155">
        <f>ROUND($I$235*$H$235,2)</f>
        <v>0</v>
      </c>
      <c r="BL235" s="88" t="s">
        <v>139</v>
      </c>
      <c r="BM235" s="88" t="s">
        <v>217</v>
      </c>
    </row>
    <row r="236" spans="2:65" s="6" customFormat="1" ht="15.75" customHeight="1" x14ac:dyDescent="0.3">
      <c r="B236" s="23"/>
      <c r="C236" s="147" t="s">
        <v>640</v>
      </c>
      <c r="D236" s="147" t="s">
        <v>135</v>
      </c>
      <c r="E236" s="145" t="s">
        <v>641</v>
      </c>
      <c r="F236" s="146" t="s">
        <v>642</v>
      </c>
      <c r="G236" s="147" t="s">
        <v>434</v>
      </c>
      <c r="H236" s="148">
        <v>14</v>
      </c>
      <c r="I236" s="149"/>
      <c r="J236" s="150">
        <f>ROUND($I$236*$H$236,2)</f>
        <v>0</v>
      </c>
      <c r="K236" s="146"/>
      <c r="L236" s="43"/>
      <c r="M236" s="151"/>
      <c r="N236" s="152" t="s">
        <v>46</v>
      </c>
      <c r="O236" s="24"/>
      <c r="P236" s="153">
        <f>$O$236*$H$236</f>
        <v>0</v>
      </c>
      <c r="Q236" s="153">
        <v>0</v>
      </c>
      <c r="R236" s="153">
        <f>$Q$236*$H$236</f>
        <v>0</v>
      </c>
      <c r="S236" s="153">
        <v>0</v>
      </c>
      <c r="T236" s="154">
        <f>$S$236*$H$236</f>
        <v>0</v>
      </c>
      <c r="AR236" s="88" t="s">
        <v>139</v>
      </c>
      <c r="AT236" s="88" t="s">
        <v>135</v>
      </c>
      <c r="AU236" s="88" t="s">
        <v>21</v>
      </c>
      <c r="AY236" s="88" t="s">
        <v>131</v>
      </c>
      <c r="BE236" s="155">
        <f>IF($N$236="základní",$J$236,0)</f>
        <v>0</v>
      </c>
      <c r="BF236" s="155">
        <f>IF($N$236="snížená",$J$236,0)</f>
        <v>0</v>
      </c>
      <c r="BG236" s="155">
        <f>IF($N$236="zákl. přenesená",$J$236,0)</f>
        <v>0</v>
      </c>
      <c r="BH236" s="155">
        <f>IF($N$236="sníž. přenesená",$J$236,0)</f>
        <v>0</v>
      </c>
      <c r="BI236" s="155">
        <f>IF($N$236="nulová",$J$236,0)</f>
        <v>0</v>
      </c>
      <c r="BJ236" s="88" t="s">
        <v>139</v>
      </c>
      <c r="BK236" s="155">
        <f>ROUND($I$236*$H$236,2)</f>
        <v>0</v>
      </c>
      <c r="BL236" s="88" t="s">
        <v>139</v>
      </c>
      <c r="BM236" s="88" t="s">
        <v>220</v>
      </c>
    </row>
    <row r="237" spans="2:65" s="6" customFormat="1" ht="15.75" customHeight="1" x14ac:dyDescent="0.3">
      <c r="B237" s="160"/>
      <c r="C237" s="161"/>
      <c r="D237" s="162" t="s">
        <v>422</v>
      </c>
      <c r="E237" s="163"/>
      <c r="F237" s="163" t="s">
        <v>583</v>
      </c>
      <c r="G237" s="161"/>
      <c r="H237" s="164">
        <v>14</v>
      </c>
      <c r="J237" s="161"/>
      <c r="K237" s="161"/>
      <c r="L237" s="165"/>
      <c r="M237" s="166"/>
      <c r="N237" s="161"/>
      <c r="O237" s="161"/>
      <c r="P237" s="161"/>
      <c r="Q237" s="161"/>
      <c r="R237" s="161"/>
      <c r="S237" s="161"/>
      <c r="T237" s="167"/>
      <c r="AT237" s="168" t="s">
        <v>422</v>
      </c>
      <c r="AU237" s="168" t="s">
        <v>21</v>
      </c>
      <c r="AV237" s="168" t="s">
        <v>81</v>
      </c>
      <c r="AW237" s="168" t="s">
        <v>102</v>
      </c>
      <c r="AX237" s="168" t="s">
        <v>73</v>
      </c>
      <c r="AY237" s="168" t="s">
        <v>131</v>
      </c>
    </row>
    <row r="238" spans="2:65" s="6" customFormat="1" ht="15.75" customHeight="1" x14ac:dyDescent="0.3">
      <c r="B238" s="170"/>
      <c r="C238" s="171"/>
      <c r="D238" s="169" t="s">
        <v>422</v>
      </c>
      <c r="E238" s="171"/>
      <c r="F238" s="172" t="s">
        <v>489</v>
      </c>
      <c r="G238" s="171"/>
      <c r="H238" s="171"/>
      <c r="J238" s="171"/>
      <c r="K238" s="171"/>
      <c r="L238" s="173"/>
      <c r="M238" s="174"/>
      <c r="N238" s="171"/>
      <c r="O238" s="171"/>
      <c r="P238" s="171"/>
      <c r="Q238" s="171"/>
      <c r="R238" s="171"/>
      <c r="S238" s="171"/>
      <c r="T238" s="175"/>
      <c r="AT238" s="176" t="s">
        <v>422</v>
      </c>
      <c r="AU238" s="176" t="s">
        <v>21</v>
      </c>
      <c r="AV238" s="176" t="s">
        <v>21</v>
      </c>
      <c r="AW238" s="176" t="s">
        <v>102</v>
      </c>
      <c r="AX238" s="176" t="s">
        <v>73</v>
      </c>
      <c r="AY238" s="176" t="s">
        <v>131</v>
      </c>
    </row>
    <row r="239" spans="2:65" s="6" customFormat="1" ht="15.75" customHeight="1" x14ac:dyDescent="0.3">
      <c r="B239" s="177"/>
      <c r="C239" s="178"/>
      <c r="D239" s="169" t="s">
        <v>422</v>
      </c>
      <c r="E239" s="178"/>
      <c r="F239" s="179" t="s">
        <v>428</v>
      </c>
      <c r="G239" s="178"/>
      <c r="H239" s="180">
        <v>14</v>
      </c>
      <c r="J239" s="178"/>
      <c r="K239" s="178"/>
      <c r="L239" s="181"/>
      <c r="M239" s="182"/>
      <c r="N239" s="178"/>
      <c r="O239" s="178"/>
      <c r="P239" s="178"/>
      <c r="Q239" s="178"/>
      <c r="R239" s="178"/>
      <c r="S239" s="178"/>
      <c r="T239" s="183"/>
      <c r="AT239" s="184" t="s">
        <v>422</v>
      </c>
      <c r="AU239" s="184" t="s">
        <v>21</v>
      </c>
      <c r="AV239" s="184" t="s">
        <v>139</v>
      </c>
      <c r="AW239" s="184" t="s">
        <v>102</v>
      </c>
      <c r="AX239" s="184" t="s">
        <v>21</v>
      </c>
      <c r="AY239" s="184" t="s">
        <v>131</v>
      </c>
    </row>
    <row r="240" spans="2:65" s="6" customFormat="1" ht="15.75" customHeight="1" x14ac:dyDescent="0.3">
      <c r="B240" s="23"/>
      <c r="C240" s="144" t="s">
        <v>643</v>
      </c>
      <c r="D240" s="144" t="s">
        <v>135</v>
      </c>
      <c r="E240" s="145" t="s">
        <v>644</v>
      </c>
      <c r="F240" s="146" t="s">
        <v>645</v>
      </c>
      <c r="G240" s="147" t="s">
        <v>621</v>
      </c>
      <c r="H240" s="148">
        <v>42</v>
      </c>
      <c r="I240" s="149"/>
      <c r="J240" s="150">
        <f>ROUND($I$240*$H$240,2)</f>
        <v>0</v>
      </c>
      <c r="K240" s="146"/>
      <c r="L240" s="43"/>
      <c r="M240" s="151"/>
      <c r="N240" s="152" t="s">
        <v>46</v>
      </c>
      <c r="O240" s="24"/>
      <c r="P240" s="153">
        <f>$O$240*$H$240</f>
        <v>0</v>
      </c>
      <c r="Q240" s="153">
        <v>0</v>
      </c>
      <c r="R240" s="153">
        <f>$Q$240*$H$240</f>
        <v>0</v>
      </c>
      <c r="S240" s="153">
        <v>0</v>
      </c>
      <c r="T240" s="154">
        <f>$S$240*$H$240</f>
        <v>0</v>
      </c>
      <c r="AR240" s="88" t="s">
        <v>139</v>
      </c>
      <c r="AT240" s="88" t="s">
        <v>135</v>
      </c>
      <c r="AU240" s="88" t="s">
        <v>21</v>
      </c>
      <c r="AY240" s="6" t="s">
        <v>131</v>
      </c>
      <c r="BE240" s="155">
        <f>IF($N$240="základní",$J$240,0)</f>
        <v>0</v>
      </c>
      <c r="BF240" s="155">
        <f>IF($N$240="snížená",$J$240,0)</f>
        <v>0</v>
      </c>
      <c r="BG240" s="155">
        <f>IF($N$240="zákl. přenesená",$J$240,0)</f>
        <v>0</v>
      </c>
      <c r="BH240" s="155">
        <f>IF($N$240="sníž. přenesená",$J$240,0)</f>
        <v>0</v>
      </c>
      <c r="BI240" s="155">
        <f>IF($N$240="nulová",$J$240,0)</f>
        <v>0</v>
      </c>
      <c r="BJ240" s="88" t="s">
        <v>139</v>
      </c>
      <c r="BK240" s="155">
        <f>ROUND($I$240*$H$240,2)</f>
        <v>0</v>
      </c>
      <c r="BL240" s="88" t="s">
        <v>139</v>
      </c>
      <c r="BM240" s="88" t="s">
        <v>224</v>
      </c>
    </row>
    <row r="241" spans="2:65" s="6" customFormat="1" ht="15.75" customHeight="1" x14ac:dyDescent="0.3">
      <c r="B241" s="160"/>
      <c r="C241" s="161"/>
      <c r="D241" s="162" t="s">
        <v>422</v>
      </c>
      <c r="E241" s="163"/>
      <c r="F241" s="163" t="s">
        <v>485</v>
      </c>
      <c r="G241" s="161"/>
      <c r="H241" s="164">
        <v>28</v>
      </c>
      <c r="J241" s="161"/>
      <c r="K241" s="161"/>
      <c r="L241" s="165"/>
      <c r="M241" s="166"/>
      <c r="N241" s="161"/>
      <c r="O241" s="161"/>
      <c r="P241" s="161"/>
      <c r="Q241" s="161"/>
      <c r="R241" s="161"/>
      <c r="S241" s="161"/>
      <c r="T241" s="167"/>
      <c r="AT241" s="168" t="s">
        <v>422</v>
      </c>
      <c r="AU241" s="168" t="s">
        <v>21</v>
      </c>
      <c r="AV241" s="168" t="s">
        <v>81</v>
      </c>
      <c r="AW241" s="168" t="s">
        <v>102</v>
      </c>
      <c r="AX241" s="168" t="s">
        <v>73</v>
      </c>
      <c r="AY241" s="168" t="s">
        <v>131</v>
      </c>
    </row>
    <row r="242" spans="2:65" s="6" customFormat="1" ht="15.75" customHeight="1" x14ac:dyDescent="0.3">
      <c r="B242" s="160"/>
      <c r="C242" s="161"/>
      <c r="D242" s="169" t="s">
        <v>422</v>
      </c>
      <c r="E242" s="161"/>
      <c r="F242" s="163" t="s">
        <v>646</v>
      </c>
      <c r="G242" s="161"/>
      <c r="H242" s="164">
        <v>14</v>
      </c>
      <c r="J242" s="161"/>
      <c r="K242" s="161"/>
      <c r="L242" s="165"/>
      <c r="M242" s="166"/>
      <c r="N242" s="161"/>
      <c r="O242" s="161"/>
      <c r="P242" s="161"/>
      <c r="Q242" s="161"/>
      <c r="R242" s="161"/>
      <c r="S242" s="161"/>
      <c r="T242" s="167"/>
      <c r="AT242" s="168" t="s">
        <v>422</v>
      </c>
      <c r="AU242" s="168" t="s">
        <v>21</v>
      </c>
      <c r="AV242" s="168" t="s">
        <v>81</v>
      </c>
      <c r="AW242" s="168" t="s">
        <v>102</v>
      </c>
      <c r="AX242" s="168" t="s">
        <v>73</v>
      </c>
      <c r="AY242" s="168" t="s">
        <v>131</v>
      </c>
    </row>
    <row r="243" spans="2:65" s="6" customFormat="1" ht="15.75" customHeight="1" x14ac:dyDescent="0.3">
      <c r="B243" s="170"/>
      <c r="C243" s="171"/>
      <c r="D243" s="169" t="s">
        <v>422</v>
      </c>
      <c r="E243" s="171"/>
      <c r="F243" s="172" t="s">
        <v>489</v>
      </c>
      <c r="G243" s="171"/>
      <c r="H243" s="171"/>
      <c r="J243" s="171"/>
      <c r="K243" s="171"/>
      <c r="L243" s="173"/>
      <c r="M243" s="174"/>
      <c r="N243" s="171"/>
      <c r="O243" s="171"/>
      <c r="P243" s="171"/>
      <c r="Q243" s="171"/>
      <c r="R243" s="171"/>
      <c r="S243" s="171"/>
      <c r="T243" s="175"/>
      <c r="AT243" s="176" t="s">
        <v>422</v>
      </c>
      <c r="AU243" s="176" t="s">
        <v>21</v>
      </c>
      <c r="AV243" s="176" t="s">
        <v>21</v>
      </c>
      <c r="AW243" s="176" t="s">
        <v>102</v>
      </c>
      <c r="AX243" s="176" t="s">
        <v>73</v>
      </c>
      <c r="AY243" s="176" t="s">
        <v>131</v>
      </c>
    </row>
    <row r="244" spans="2:65" s="6" customFormat="1" ht="15.75" customHeight="1" x14ac:dyDescent="0.3">
      <c r="B244" s="177"/>
      <c r="C244" s="178"/>
      <c r="D244" s="169" t="s">
        <v>422</v>
      </c>
      <c r="E244" s="178"/>
      <c r="F244" s="179" t="s">
        <v>428</v>
      </c>
      <c r="G244" s="178"/>
      <c r="H244" s="180">
        <v>42</v>
      </c>
      <c r="J244" s="178"/>
      <c r="K244" s="178"/>
      <c r="L244" s="181"/>
      <c r="M244" s="182"/>
      <c r="N244" s="178"/>
      <c r="O244" s="178"/>
      <c r="P244" s="178"/>
      <c r="Q244" s="178"/>
      <c r="R244" s="178"/>
      <c r="S244" s="178"/>
      <c r="T244" s="183"/>
      <c r="AT244" s="184" t="s">
        <v>422</v>
      </c>
      <c r="AU244" s="184" t="s">
        <v>21</v>
      </c>
      <c r="AV244" s="184" t="s">
        <v>139</v>
      </c>
      <c r="AW244" s="184" t="s">
        <v>102</v>
      </c>
      <c r="AX244" s="184" t="s">
        <v>21</v>
      </c>
      <c r="AY244" s="184" t="s">
        <v>131</v>
      </c>
    </row>
    <row r="245" spans="2:65" s="6" customFormat="1" ht="15.75" customHeight="1" x14ac:dyDescent="0.3">
      <c r="B245" s="23"/>
      <c r="C245" s="144" t="s">
        <v>647</v>
      </c>
      <c r="D245" s="144" t="s">
        <v>135</v>
      </c>
      <c r="E245" s="145" t="s">
        <v>648</v>
      </c>
      <c r="F245" s="146" t="s">
        <v>649</v>
      </c>
      <c r="G245" s="147" t="s">
        <v>621</v>
      </c>
      <c r="H245" s="148">
        <v>28</v>
      </c>
      <c r="I245" s="149"/>
      <c r="J245" s="150">
        <f>ROUND($I$245*$H$245,2)</f>
        <v>0</v>
      </c>
      <c r="K245" s="146"/>
      <c r="L245" s="43"/>
      <c r="M245" s="151"/>
      <c r="N245" s="152" t="s">
        <v>46</v>
      </c>
      <c r="O245" s="24"/>
      <c r="P245" s="153">
        <f>$O$245*$H$245</f>
        <v>0</v>
      </c>
      <c r="Q245" s="153">
        <v>0</v>
      </c>
      <c r="R245" s="153">
        <f>$Q$245*$H$245</f>
        <v>0</v>
      </c>
      <c r="S245" s="153">
        <v>0</v>
      </c>
      <c r="T245" s="154">
        <f>$S$245*$H$245</f>
        <v>0</v>
      </c>
      <c r="AR245" s="88" t="s">
        <v>139</v>
      </c>
      <c r="AT245" s="88" t="s">
        <v>135</v>
      </c>
      <c r="AU245" s="88" t="s">
        <v>21</v>
      </c>
      <c r="AY245" s="6" t="s">
        <v>131</v>
      </c>
      <c r="BE245" s="155">
        <f>IF($N$245="základní",$J$245,0)</f>
        <v>0</v>
      </c>
      <c r="BF245" s="155">
        <f>IF($N$245="snížená",$J$245,0)</f>
        <v>0</v>
      </c>
      <c r="BG245" s="155">
        <f>IF($N$245="zákl. přenesená",$J$245,0)</f>
        <v>0</v>
      </c>
      <c r="BH245" s="155">
        <f>IF($N$245="sníž. přenesená",$J$245,0)</f>
        <v>0</v>
      </c>
      <c r="BI245" s="155">
        <f>IF($N$245="nulová",$J$245,0)</f>
        <v>0</v>
      </c>
      <c r="BJ245" s="88" t="s">
        <v>139</v>
      </c>
      <c r="BK245" s="155">
        <f>ROUND($I$245*$H$245,2)</f>
        <v>0</v>
      </c>
      <c r="BL245" s="88" t="s">
        <v>139</v>
      </c>
      <c r="BM245" s="88" t="s">
        <v>228</v>
      </c>
    </row>
    <row r="246" spans="2:65" s="6" customFormat="1" ht="15.75" customHeight="1" x14ac:dyDescent="0.3">
      <c r="B246" s="23"/>
      <c r="C246" s="147" t="s">
        <v>650</v>
      </c>
      <c r="D246" s="147" t="s">
        <v>135</v>
      </c>
      <c r="E246" s="145" t="s">
        <v>651</v>
      </c>
      <c r="F246" s="146" t="s">
        <v>652</v>
      </c>
      <c r="G246" s="147" t="s">
        <v>621</v>
      </c>
      <c r="H246" s="148">
        <v>14</v>
      </c>
      <c r="I246" s="149"/>
      <c r="J246" s="150">
        <f>ROUND($I$246*$H$246,2)</f>
        <v>0</v>
      </c>
      <c r="K246" s="146"/>
      <c r="L246" s="43"/>
      <c r="M246" s="151"/>
      <c r="N246" s="152" t="s">
        <v>46</v>
      </c>
      <c r="O246" s="24"/>
      <c r="P246" s="153">
        <f>$O$246*$H$246</f>
        <v>0</v>
      </c>
      <c r="Q246" s="153">
        <v>0</v>
      </c>
      <c r="R246" s="153">
        <f>$Q$246*$H$246</f>
        <v>0</v>
      </c>
      <c r="S246" s="153">
        <v>0</v>
      </c>
      <c r="T246" s="154">
        <f>$S$246*$H$246</f>
        <v>0</v>
      </c>
      <c r="AR246" s="88" t="s">
        <v>139</v>
      </c>
      <c r="AT246" s="88" t="s">
        <v>135</v>
      </c>
      <c r="AU246" s="88" t="s">
        <v>21</v>
      </c>
      <c r="AY246" s="88" t="s">
        <v>131</v>
      </c>
      <c r="BE246" s="155">
        <f>IF($N$246="základní",$J$246,0)</f>
        <v>0</v>
      </c>
      <c r="BF246" s="155">
        <f>IF($N$246="snížená",$J$246,0)</f>
        <v>0</v>
      </c>
      <c r="BG246" s="155">
        <f>IF($N$246="zákl. přenesená",$J$246,0)</f>
        <v>0</v>
      </c>
      <c r="BH246" s="155">
        <f>IF($N$246="sníž. přenesená",$J$246,0)</f>
        <v>0</v>
      </c>
      <c r="BI246" s="155">
        <f>IF($N$246="nulová",$J$246,0)</f>
        <v>0</v>
      </c>
      <c r="BJ246" s="88" t="s">
        <v>139</v>
      </c>
      <c r="BK246" s="155">
        <f>ROUND($I$246*$H$246,2)</f>
        <v>0</v>
      </c>
      <c r="BL246" s="88" t="s">
        <v>139</v>
      </c>
      <c r="BM246" s="88" t="s">
        <v>232</v>
      </c>
    </row>
    <row r="247" spans="2:65" s="6" customFormat="1" ht="15.75" customHeight="1" x14ac:dyDescent="0.3">
      <c r="B247" s="23"/>
      <c r="C247" s="147" t="s">
        <v>653</v>
      </c>
      <c r="D247" s="147" t="s">
        <v>135</v>
      </c>
      <c r="E247" s="145" t="s">
        <v>654</v>
      </c>
      <c r="F247" s="146" t="s">
        <v>655</v>
      </c>
      <c r="G247" s="147" t="s">
        <v>510</v>
      </c>
      <c r="H247" s="148">
        <v>0.44</v>
      </c>
      <c r="I247" s="149"/>
      <c r="J247" s="150">
        <f>ROUND($I$247*$H$247,2)</f>
        <v>0</v>
      </c>
      <c r="K247" s="146"/>
      <c r="L247" s="43"/>
      <c r="M247" s="151"/>
      <c r="N247" s="152" t="s">
        <v>46</v>
      </c>
      <c r="O247" s="24"/>
      <c r="P247" s="153">
        <f>$O$247*$H$247</f>
        <v>0</v>
      </c>
      <c r="Q247" s="153">
        <v>0</v>
      </c>
      <c r="R247" s="153">
        <f>$Q$247*$H$247</f>
        <v>0</v>
      </c>
      <c r="S247" s="153">
        <v>0</v>
      </c>
      <c r="T247" s="154">
        <f>$S$247*$H$247</f>
        <v>0</v>
      </c>
      <c r="AR247" s="88" t="s">
        <v>139</v>
      </c>
      <c r="AT247" s="88" t="s">
        <v>135</v>
      </c>
      <c r="AU247" s="88" t="s">
        <v>21</v>
      </c>
      <c r="AY247" s="88" t="s">
        <v>131</v>
      </c>
      <c r="BE247" s="155">
        <f>IF($N$247="základní",$J$247,0)</f>
        <v>0</v>
      </c>
      <c r="BF247" s="155">
        <f>IF($N$247="snížená",$J$247,0)</f>
        <v>0</v>
      </c>
      <c r="BG247" s="155">
        <f>IF($N$247="zákl. přenesená",$J$247,0)</f>
        <v>0</v>
      </c>
      <c r="BH247" s="155">
        <f>IF($N$247="sníž. přenesená",$J$247,0)</f>
        <v>0</v>
      </c>
      <c r="BI247" s="155">
        <f>IF($N$247="nulová",$J$247,0)</f>
        <v>0</v>
      </c>
      <c r="BJ247" s="88" t="s">
        <v>139</v>
      </c>
      <c r="BK247" s="155">
        <f>ROUND($I$247*$H$247,2)</f>
        <v>0</v>
      </c>
      <c r="BL247" s="88" t="s">
        <v>139</v>
      </c>
      <c r="BM247" s="88" t="s">
        <v>656</v>
      </c>
    </row>
    <row r="248" spans="2:65" s="6" customFormat="1" ht="15.75" customHeight="1" x14ac:dyDescent="0.3">
      <c r="B248" s="23"/>
      <c r="C248" s="147" t="s">
        <v>657</v>
      </c>
      <c r="D248" s="147" t="s">
        <v>135</v>
      </c>
      <c r="E248" s="145" t="s">
        <v>658</v>
      </c>
      <c r="F248" s="146" t="s">
        <v>659</v>
      </c>
      <c r="G248" s="147" t="s">
        <v>510</v>
      </c>
      <c r="H248" s="148">
        <v>28</v>
      </c>
      <c r="I248" s="149"/>
      <c r="J248" s="150">
        <f>ROUND($I$248*$H$248,2)</f>
        <v>0</v>
      </c>
      <c r="K248" s="146"/>
      <c r="L248" s="43"/>
      <c r="M248" s="151"/>
      <c r="N248" s="152" t="s">
        <v>46</v>
      </c>
      <c r="O248" s="24"/>
      <c r="P248" s="153">
        <f>$O$248*$H$248</f>
        <v>0</v>
      </c>
      <c r="Q248" s="153">
        <v>0</v>
      </c>
      <c r="R248" s="153">
        <f>$Q$248*$H$248</f>
        <v>0</v>
      </c>
      <c r="S248" s="153">
        <v>0</v>
      </c>
      <c r="T248" s="154">
        <f>$S$248*$H$248</f>
        <v>0</v>
      </c>
      <c r="AR248" s="88" t="s">
        <v>139</v>
      </c>
      <c r="AT248" s="88" t="s">
        <v>135</v>
      </c>
      <c r="AU248" s="88" t="s">
        <v>21</v>
      </c>
      <c r="AY248" s="88" t="s">
        <v>131</v>
      </c>
      <c r="BE248" s="155">
        <f>IF($N$248="základní",$J$248,0)</f>
        <v>0</v>
      </c>
      <c r="BF248" s="155">
        <f>IF($N$248="snížená",$J$248,0)</f>
        <v>0</v>
      </c>
      <c r="BG248" s="155">
        <f>IF($N$248="zákl. přenesená",$J$248,0)</f>
        <v>0</v>
      </c>
      <c r="BH248" s="155">
        <f>IF($N$248="sníž. přenesená",$J$248,0)</f>
        <v>0</v>
      </c>
      <c r="BI248" s="155">
        <f>IF($N$248="nulová",$J$248,0)</f>
        <v>0</v>
      </c>
      <c r="BJ248" s="88" t="s">
        <v>139</v>
      </c>
      <c r="BK248" s="155">
        <f>ROUND($I$248*$H$248,2)</f>
        <v>0</v>
      </c>
      <c r="BL248" s="88" t="s">
        <v>139</v>
      </c>
      <c r="BM248" s="88" t="s">
        <v>660</v>
      </c>
    </row>
    <row r="249" spans="2:65" s="131" customFormat="1" ht="37.5" customHeight="1" x14ac:dyDescent="0.35">
      <c r="B249" s="132"/>
      <c r="C249" s="133"/>
      <c r="D249" s="133" t="s">
        <v>72</v>
      </c>
      <c r="E249" s="134" t="s">
        <v>661</v>
      </c>
      <c r="F249" s="134" t="s">
        <v>662</v>
      </c>
      <c r="G249" s="133"/>
      <c r="H249" s="133"/>
      <c r="J249" s="135">
        <f>$BK$249</f>
        <v>0</v>
      </c>
      <c r="K249" s="133"/>
      <c r="L249" s="136"/>
      <c r="M249" s="137"/>
      <c r="N249" s="133"/>
      <c r="O249" s="133"/>
      <c r="P249" s="138">
        <f>SUM($P$250:$P$251)</f>
        <v>0</v>
      </c>
      <c r="Q249" s="133"/>
      <c r="R249" s="138">
        <f>SUM($R$250:$R$251)</f>
        <v>0</v>
      </c>
      <c r="S249" s="133"/>
      <c r="T249" s="139">
        <f>SUM($T$250:$T$251)</f>
        <v>0</v>
      </c>
      <c r="AR249" s="140" t="s">
        <v>21</v>
      </c>
      <c r="AT249" s="140" t="s">
        <v>72</v>
      </c>
      <c r="AU249" s="140" t="s">
        <v>73</v>
      </c>
      <c r="AY249" s="140" t="s">
        <v>131</v>
      </c>
      <c r="BK249" s="141">
        <f>SUM($BK$250:$BK$251)</f>
        <v>0</v>
      </c>
    </row>
    <row r="250" spans="2:65" s="6" customFormat="1" ht="15.75" customHeight="1" x14ac:dyDescent="0.3">
      <c r="B250" s="23"/>
      <c r="C250" s="147" t="s">
        <v>663</v>
      </c>
      <c r="D250" s="147" t="s">
        <v>135</v>
      </c>
      <c r="E250" s="145" t="s">
        <v>664</v>
      </c>
      <c r="F250" s="146" t="s">
        <v>665</v>
      </c>
      <c r="G250" s="147" t="s">
        <v>666</v>
      </c>
      <c r="H250" s="148">
        <v>42</v>
      </c>
      <c r="I250" s="149"/>
      <c r="J250" s="150">
        <f>ROUND($I$250*$H$250,2)</f>
        <v>0</v>
      </c>
      <c r="K250" s="146"/>
      <c r="L250" s="43"/>
      <c r="M250" s="151"/>
      <c r="N250" s="152" t="s">
        <v>46</v>
      </c>
      <c r="O250" s="24"/>
      <c r="P250" s="153">
        <f>$O$250*$H$250</f>
        <v>0</v>
      </c>
      <c r="Q250" s="153">
        <v>0</v>
      </c>
      <c r="R250" s="153">
        <f>$Q$250*$H$250</f>
        <v>0</v>
      </c>
      <c r="S250" s="153">
        <v>0</v>
      </c>
      <c r="T250" s="154">
        <f>$S$250*$H$250</f>
        <v>0</v>
      </c>
      <c r="AR250" s="88" t="s">
        <v>139</v>
      </c>
      <c r="AT250" s="88" t="s">
        <v>135</v>
      </c>
      <c r="AU250" s="88" t="s">
        <v>21</v>
      </c>
      <c r="AY250" s="88" t="s">
        <v>131</v>
      </c>
      <c r="BE250" s="155">
        <f>IF($N$250="základní",$J$250,0)</f>
        <v>0</v>
      </c>
      <c r="BF250" s="155">
        <f>IF($N$250="snížená",$J$250,0)</f>
        <v>0</v>
      </c>
      <c r="BG250" s="155">
        <f>IF($N$250="zákl. přenesená",$J$250,0)</f>
        <v>0</v>
      </c>
      <c r="BH250" s="155">
        <f>IF($N$250="sníž. přenesená",$J$250,0)</f>
        <v>0</v>
      </c>
      <c r="BI250" s="155">
        <f>IF($N$250="nulová",$J$250,0)</f>
        <v>0</v>
      </c>
      <c r="BJ250" s="88" t="s">
        <v>139</v>
      </c>
      <c r="BK250" s="155">
        <f>ROUND($I$250*$H$250,2)</f>
        <v>0</v>
      </c>
      <c r="BL250" s="88" t="s">
        <v>139</v>
      </c>
      <c r="BM250" s="88" t="s">
        <v>667</v>
      </c>
    </row>
    <row r="251" spans="2:65" s="6" customFormat="1" ht="15.75" customHeight="1" x14ac:dyDescent="0.3">
      <c r="B251" s="23"/>
      <c r="C251" s="147" t="s">
        <v>668</v>
      </c>
      <c r="D251" s="147" t="s">
        <v>135</v>
      </c>
      <c r="E251" s="145" t="s">
        <v>669</v>
      </c>
      <c r="F251" s="146" t="s">
        <v>670</v>
      </c>
      <c r="G251" s="147" t="s">
        <v>666</v>
      </c>
      <c r="H251" s="148">
        <v>42</v>
      </c>
      <c r="I251" s="149"/>
      <c r="J251" s="150">
        <f>ROUND($I$251*$H$251,2)</f>
        <v>0</v>
      </c>
      <c r="K251" s="146"/>
      <c r="L251" s="43"/>
      <c r="M251" s="151"/>
      <c r="N251" s="152" t="s">
        <v>46</v>
      </c>
      <c r="O251" s="24"/>
      <c r="P251" s="153">
        <f>$O$251*$H$251</f>
        <v>0</v>
      </c>
      <c r="Q251" s="153">
        <v>0</v>
      </c>
      <c r="R251" s="153">
        <f>$Q$251*$H$251</f>
        <v>0</v>
      </c>
      <c r="S251" s="153">
        <v>0</v>
      </c>
      <c r="T251" s="154">
        <f>$S$251*$H$251</f>
        <v>0</v>
      </c>
      <c r="AR251" s="88" t="s">
        <v>139</v>
      </c>
      <c r="AT251" s="88" t="s">
        <v>135</v>
      </c>
      <c r="AU251" s="88" t="s">
        <v>21</v>
      </c>
      <c r="AY251" s="88" t="s">
        <v>131</v>
      </c>
      <c r="BE251" s="155">
        <f>IF($N$251="základní",$J$251,0)</f>
        <v>0</v>
      </c>
      <c r="BF251" s="155">
        <f>IF($N$251="snížená",$J$251,0)</f>
        <v>0</v>
      </c>
      <c r="BG251" s="155">
        <f>IF($N$251="zákl. přenesená",$J$251,0)</f>
        <v>0</v>
      </c>
      <c r="BH251" s="155">
        <f>IF($N$251="sníž. přenesená",$J$251,0)</f>
        <v>0</v>
      </c>
      <c r="BI251" s="155">
        <f>IF($N$251="nulová",$J$251,0)</f>
        <v>0</v>
      </c>
      <c r="BJ251" s="88" t="s">
        <v>139</v>
      </c>
      <c r="BK251" s="155">
        <f>ROUND($I$251*$H$251,2)</f>
        <v>0</v>
      </c>
      <c r="BL251" s="88" t="s">
        <v>139</v>
      </c>
      <c r="BM251" s="88" t="s">
        <v>585</v>
      </c>
    </row>
    <row r="252" spans="2:65" s="131" customFormat="1" ht="37.5" customHeight="1" x14ac:dyDescent="0.35">
      <c r="B252" s="132"/>
      <c r="C252" s="133"/>
      <c r="D252" s="133" t="s">
        <v>72</v>
      </c>
      <c r="E252" s="134" t="s">
        <v>671</v>
      </c>
      <c r="F252" s="134" t="s">
        <v>672</v>
      </c>
      <c r="G252" s="133"/>
      <c r="H252" s="133"/>
      <c r="J252" s="135">
        <f>$BK$252</f>
        <v>0</v>
      </c>
      <c r="K252" s="133"/>
      <c r="L252" s="136"/>
      <c r="M252" s="137"/>
      <c r="N252" s="133"/>
      <c r="O252" s="133"/>
      <c r="P252" s="138">
        <f>SUM($P$253:$P$256)</f>
        <v>0</v>
      </c>
      <c r="Q252" s="133"/>
      <c r="R252" s="138">
        <f>SUM($R$253:$R$256)</f>
        <v>0</v>
      </c>
      <c r="S252" s="133"/>
      <c r="T252" s="139">
        <f>SUM($T$253:$T$256)</f>
        <v>0</v>
      </c>
      <c r="AR252" s="140" t="s">
        <v>21</v>
      </c>
      <c r="AT252" s="140" t="s">
        <v>72</v>
      </c>
      <c r="AU252" s="140" t="s">
        <v>73</v>
      </c>
      <c r="AY252" s="140" t="s">
        <v>131</v>
      </c>
      <c r="BK252" s="141">
        <f>SUM($BK$253:$BK$256)</f>
        <v>0</v>
      </c>
    </row>
    <row r="253" spans="2:65" s="6" customFormat="1" ht="15.75" customHeight="1" x14ac:dyDescent="0.3">
      <c r="B253" s="23"/>
      <c r="C253" s="147" t="s">
        <v>673</v>
      </c>
      <c r="D253" s="147" t="s">
        <v>135</v>
      </c>
      <c r="E253" s="145" t="s">
        <v>674</v>
      </c>
      <c r="F253" s="146" t="s">
        <v>675</v>
      </c>
      <c r="G253" s="147" t="s">
        <v>676</v>
      </c>
      <c r="H253" s="148">
        <v>122</v>
      </c>
      <c r="I253" s="149"/>
      <c r="J253" s="150">
        <f>ROUND($I$253*$H$253,2)</f>
        <v>0</v>
      </c>
      <c r="K253" s="146"/>
      <c r="L253" s="43"/>
      <c r="M253" s="151"/>
      <c r="N253" s="152" t="s">
        <v>46</v>
      </c>
      <c r="O253" s="24"/>
      <c r="P253" s="153">
        <f>$O$253*$H$253</f>
        <v>0</v>
      </c>
      <c r="Q253" s="153">
        <v>0</v>
      </c>
      <c r="R253" s="153">
        <f>$Q$253*$H$253</f>
        <v>0</v>
      </c>
      <c r="S253" s="153">
        <v>0</v>
      </c>
      <c r="T253" s="154">
        <f>$S$253*$H$253</f>
        <v>0</v>
      </c>
      <c r="AR253" s="88" t="s">
        <v>139</v>
      </c>
      <c r="AT253" s="88" t="s">
        <v>135</v>
      </c>
      <c r="AU253" s="88" t="s">
        <v>21</v>
      </c>
      <c r="AY253" s="88" t="s">
        <v>131</v>
      </c>
      <c r="BE253" s="155">
        <f>IF($N$253="základní",$J$253,0)</f>
        <v>0</v>
      </c>
      <c r="BF253" s="155">
        <f>IF($N$253="snížená",$J$253,0)</f>
        <v>0</v>
      </c>
      <c r="BG253" s="155">
        <f>IF($N$253="zákl. přenesená",$J$253,0)</f>
        <v>0</v>
      </c>
      <c r="BH253" s="155">
        <f>IF($N$253="sníž. přenesená",$J$253,0)</f>
        <v>0</v>
      </c>
      <c r="BI253" s="155">
        <f>IF($N$253="nulová",$J$253,0)</f>
        <v>0</v>
      </c>
      <c r="BJ253" s="88" t="s">
        <v>139</v>
      </c>
      <c r="BK253" s="155">
        <f>ROUND($I$253*$H$253,2)</f>
        <v>0</v>
      </c>
      <c r="BL253" s="88" t="s">
        <v>139</v>
      </c>
      <c r="BM253" s="88" t="s">
        <v>592</v>
      </c>
    </row>
    <row r="254" spans="2:65" s="6" customFormat="1" ht="15.75" customHeight="1" x14ac:dyDescent="0.3">
      <c r="B254" s="23"/>
      <c r="C254" s="147" t="s">
        <v>677</v>
      </c>
      <c r="D254" s="147" t="s">
        <v>135</v>
      </c>
      <c r="E254" s="145" t="s">
        <v>678</v>
      </c>
      <c r="F254" s="146" t="s">
        <v>679</v>
      </c>
      <c r="G254" s="147" t="s">
        <v>510</v>
      </c>
      <c r="H254" s="148">
        <v>0.122</v>
      </c>
      <c r="I254" s="149"/>
      <c r="J254" s="150">
        <f>ROUND($I$254*$H$254,2)</f>
        <v>0</v>
      </c>
      <c r="K254" s="146"/>
      <c r="L254" s="43"/>
      <c r="M254" s="151"/>
      <c r="N254" s="152" t="s">
        <v>46</v>
      </c>
      <c r="O254" s="24"/>
      <c r="P254" s="153">
        <f>$O$254*$H$254</f>
        <v>0</v>
      </c>
      <c r="Q254" s="153">
        <v>0</v>
      </c>
      <c r="R254" s="153">
        <f>$Q$254*$H$254</f>
        <v>0</v>
      </c>
      <c r="S254" s="153">
        <v>0</v>
      </c>
      <c r="T254" s="154">
        <f>$S$254*$H$254</f>
        <v>0</v>
      </c>
      <c r="AR254" s="88" t="s">
        <v>139</v>
      </c>
      <c r="AT254" s="88" t="s">
        <v>135</v>
      </c>
      <c r="AU254" s="88" t="s">
        <v>21</v>
      </c>
      <c r="AY254" s="88" t="s">
        <v>131</v>
      </c>
      <c r="BE254" s="155">
        <f>IF($N$254="základní",$J$254,0)</f>
        <v>0</v>
      </c>
      <c r="BF254" s="155">
        <f>IF($N$254="snížená",$J$254,0)</f>
        <v>0</v>
      </c>
      <c r="BG254" s="155">
        <f>IF($N$254="zákl. přenesená",$J$254,0)</f>
        <v>0</v>
      </c>
      <c r="BH254" s="155">
        <f>IF($N$254="sníž. přenesená",$J$254,0)</f>
        <v>0</v>
      </c>
      <c r="BI254" s="155">
        <f>IF($N$254="nulová",$J$254,0)</f>
        <v>0</v>
      </c>
      <c r="BJ254" s="88" t="s">
        <v>139</v>
      </c>
      <c r="BK254" s="155">
        <f>ROUND($I$254*$H$254,2)</f>
        <v>0</v>
      </c>
      <c r="BL254" s="88" t="s">
        <v>139</v>
      </c>
      <c r="BM254" s="88" t="s">
        <v>680</v>
      </c>
    </row>
    <row r="255" spans="2:65" s="6" customFormat="1" ht="15.75" customHeight="1" x14ac:dyDescent="0.3">
      <c r="B255" s="23"/>
      <c r="C255" s="147" t="s">
        <v>681</v>
      </c>
      <c r="D255" s="147" t="s">
        <v>135</v>
      </c>
      <c r="E255" s="145" t="s">
        <v>682</v>
      </c>
      <c r="F255" s="146" t="s">
        <v>683</v>
      </c>
      <c r="G255" s="147" t="s">
        <v>510</v>
      </c>
      <c r="H255" s="148">
        <v>0.122</v>
      </c>
      <c r="I255" s="149"/>
      <c r="J255" s="150">
        <f>ROUND($I$255*$H$255,2)</f>
        <v>0</v>
      </c>
      <c r="K255" s="146"/>
      <c r="L255" s="43"/>
      <c r="M255" s="151"/>
      <c r="N255" s="152" t="s">
        <v>46</v>
      </c>
      <c r="O255" s="24"/>
      <c r="P255" s="153">
        <f>$O$255*$H$255</f>
        <v>0</v>
      </c>
      <c r="Q255" s="153">
        <v>0</v>
      </c>
      <c r="R255" s="153">
        <f>$Q$255*$H$255</f>
        <v>0</v>
      </c>
      <c r="S255" s="153">
        <v>0</v>
      </c>
      <c r="T255" s="154">
        <f>$S$255*$H$255</f>
        <v>0</v>
      </c>
      <c r="AR255" s="88" t="s">
        <v>139</v>
      </c>
      <c r="AT255" s="88" t="s">
        <v>135</v>
      </c>
      <c r="AU255" s="88" t="s">
        <v>21</v>
      </c>
      <c r="AY255" s="88" t="s">
        <v>131</v>
      </c>
      <c r="BE255" s="155">
        <f>IF($N$255="základní",$J$255,0)</f>
        <v>0</v>
      </c>
      <c r="BF255" s="155">
        <f>IF($N$255="snížená",$J$255,0)</f>
        <v>0</v>
      </c>
      <c r="BG255" s="155">
        <f>IF($N$255="zákl. přenesená",$J$255,0)</f>
        <v>0</v>
      </c>
      <c r="BH255" s="155">
        <f>IF($N$255="sníž. přenesená",$J$255,0)</f>
        <v>0</v>
      </c>
      <c r="BI255" s="155">
        <f>IF($N$255="nulová",$J$255,0)</f>
        <v>0</v>
      </c>
      <c r="BJ255" s="88" t="s">
        <v>139</v>
      </c>
      <c r="BK255" s="155">
        <f>ROUND($I$255*$H$255,2)</f>
        <v>0</v>
      </c>
      <c r="BL255" s="88" t="s">
        <v>139</v>
      </c>
      <c r="BM255" s="88" t="s">
        <v>684</v>
      </c>
    </row>
    <row r="256" spans="2:65" s="6" customFormat="1" ht="15.75" customHeight="1" x14ac:dyDescent="0.3">
      <c r="B256" s="23"/>
      <c r="C256" s="147" t="s">
        <v>685</v>
      </c>
      <c r="D256" s="147" t="s">
        <v>135</v>
      </c>
      <c r="E256" s="145" t="s">
        <v>686</v>
      </c>
      <c r="F256" s="146" t="s">
        <v>687</v>
      </c>
      <c r="G256" s="147" t="s">
        <v>676</v>
      </c>
      <c r="H256" s="148">
        <v>122</v>
      </c>
      <c r="I256" s="149"/>
      <c r="J256" s="150">
        <f>ROUND($I$256*$H$256,2)</f>
        <v>0</v>
      </c>
      <c r="K256" s="146"/>
      <c r="L256" s="43"/>
      <c r="M256" s="151"/>
      <c r="N256" s="152" t="s">
        <v>46</v>
      </c>
      <c r="O256" s="24"/>
      <c r="P256" s="153">
        <f>$O$256*$H$256</f>
        <v>0</v>
      </c>
      <c r="Q256" s="153">
        <v>0</v>
      </c>
      <c r="R256" s="153">
        <f>$Q$256*$H$256</f>
        <v>0</v>
      </c>
      <c r="S256" s="153">
        <v>0</v>
      </c>
      <c r="T256" s="154">
        <f>$S$256*$H$256</f>
        <v>0</v>
      </c>
      <c r="AR256" s="88" t="s">
        <v>139</v>
      </c>
      <c r="AT256" s="88" t="s">
        <v>135</v>
      </c>
      <c r="AU256" s="88" t="s">
        <v>21</v>
      </c>
      <c r="AY256" s="88" t="s">
        <v>131</v>
      </c>
      <c r="BE256" s="155">
        <f>IF($N$256="základní",$J$256,0)</f>
        <v>0</v>
      </c>
      <c r="BF256" s="155">
        <f>IF($N$256="snížená",$J$256,0)</f>
        <v>0</v>
      </c>
      <c r="BG256" s="155">
        <f>IF($N$256="zákl. přenesená",$J$256,0)</f>
        <v>0</v>
      </c>
      <c r="BH256" s="155">
        <f>IF($N$256="sníž. přenesená",$J$256,0)</f>
        <v>0</v>
      </c>
      <c r="BI256" s="155">
        <f>IF($N$256="nulová",$J$256,0)</f>
        <v>0</v>
      </c>
      <c r="BJ256" s="88" t="s">
        <v>139</v>
      </c>
      <c r="BK256" s="155">
        <f>ROUND($I$256*$H$256,2)</f>
        <v>0</v>
      </c>
      <c r="BL256" s="88" t="s">
        <v>139</v>
      </c>
      <c r="BM256" s="88" t="s">
        <v>688</v>
      </c>
    </row>
    <row r="257" spans="2:65" s="131" customFormat="1" ht="37.5" customHeight="1" x14ac:dyDescent="0.35">
      <c r="B257" s="132"/>
      <c r="C257" s="133"/>
      <c r="D257" s="133" t="s">
        <v>72</v>
      </c>
      <c r="E257" s="134" t="s">
        <v>689</v>
      </c>
      <c r="F257" s="134" t="s">
        <v>690</v>
      </c>
      <c r="G257" s="133"/>
      <c r="H257" s="133"/>
      <c r="J257" s="135">
        <f>$BK$257</f>
        <v>0</v>
      </c>
      <c r="K257" s="133"/>
      <c r="L257" s="136"/>
      <c r="M257" s="137"/>
      <c r="N257" s="133"/>
      <c r="O257" s="133"/>
      <c r="P257" s="138">
        <f>SUM($P$258:$P$259)</f>
        <v>0</v>
      </c>
      <c r="Q257" s="133"/>
      <c r="R257" s="138">
        <f>SUM($R$258:$R$259)</f>
        <v>0</v>
      </c>
      <c r="S257" s="133"/>
      <c r="T257" s="139">
        <f>SUM($T$258:$T$259)</f>
        <v>0</v>
      </c>
      <c r="AR257" s="140" t="s">
        <v>21</v>
      </c>
      <c r="AT257" s="140" t="s">
        <v>72</v>
      </c>
      <c r="AU257" s="140" t="s">
        <v>73</v>
      </c>
      <c r="AY257" s="140" t="s">
        <v>131</v>
      </c>
      <c r="BK257" s="141">
        <f>SUM($BK$258:$BK$259)</f>
        <v>0</v>
      </c>
    </row>
    <row r="258" spans="2:65" s="6" customFormat="1" ht="15.75" customHeight="1" x14ac:dyDescent="0.3">
      <c r="B258" s="23"/>
      <c r="C258" s="147" t="s">
        <v>691</v>
      </c>
      <c r="D258" s="147" t="s">
        <v>135</v>
      </c>
      <c r="E258" s="145" t="s">
        <v>692</v>
      </c>
      <c r="F258" s="146" t="s">
        <v>693</v>
      </c>
      <c r="G258" s="147" t="s">
        <v>694</v>
      </c>
      <c r="H258" s="148">
        <v>6.1</v>
      </c>
      <c r="I258" s="149"/>
      <c r="J258" s="150">
        <f>ROUND($I$258*$H$258,2)</f>
        <v>0</v>
      </c>
      <c r="K258" s="146"/>
      <c r="L258" s="43"/>
      <c r="M258" s="151"/>
      <c r="N258" s="152" t="s">
        <v>46</v>
      </c>
      <c r="O258" s="24"/>
      <c r="P258" s="153">
        <f>$O$258*$H$258</f>
        <v>0</v>
      </c>
      <c r="Q258" s="153">
        <v>0</v>
      </c>
      <c r="R258" s="153">
        <f>$Q$258*$H$258</f>
        <v>0</v>
      </c>
      <c r="S258" s="153">
        <v>0</v>
      </c>
      <c r="T258" s="154">
        <f>$S$258*$H$258</f>
        <v>0</v>
      </c>
      <c r="AR258" s="88" t="s">
        <v>139</v>
      </c>
      <c r="AT258" s="88" t="s">
        <v>135</v>
      </c>
      <c r="AU258" s="88" t="s">
        <v>21</v>
      </c>
      <c r="AY258" s="88" t="s">
        <v>131</v>
      </c>
      <c r="BE258" s="155">
        <f>IF($N$258="základní",$J$258,0)</f>
        <v>0</v>
      </c>
      <c r="BF258" s="155">
        <f>IF($N$258="snížená",$J$258,0)</f>
        <v>0</v>
      </c>
      <c r="BG258" s="155">
        <f>IF($N$258="zákl. přenesená",$J$258,0)</f>
        <v>0</v>
      </c>
      <c r="BH258" s="155">
        <f>IF($N$258="sníž. přenesená",$J$258,0)</f>
        <v>0</v>
      </c>
      <c r="BI258" s="155">
        <f>IF($N$258="nulová",$J$258,0)</f>
        <v>0</v>
      </c>
      <c r="BJ258" s="88" t="s">
        <v>139</v>
      </c>
      <c r="BK258" s="155">
        <f>ROUND($I$258*$H$258,2)</f>
        <v>0</v>
      </c>
      <c r="BL258" s="88" t="s">
        <v>139</v>
      </c>
      <c r="BM258" s="88" t="s">
        <v>695</v>
      </c>
    </row>
    <row r="259" spans="2:65" s="6" customFormat="1" ht="15.75" customHeight="1" x14ac:dyDescent="0.3">
      <c r="B259" s="23"/>
      <c r="C259" s="147" t="s">
        <v>696</v>
      </c>
      <c r="D259" s="147" t="s">
        <v>135</v>
      </c>
      <c r="E259" s="145" t="s">
        <v>697</v>
      </c>
      <c r="F259" s="146" t="s">
        <v>698</v>
      </c>
      <c r="G259" s="147" t="s">
        <v>694</v>
      </c>
      <c r="H259" s="148">
        <v>6.1</v>
      </c>
      <c r="I259" s="149"/>
      <c r="J259" s="150">
        <f>ROUND($I$259*$H$259,2)</f>
        <v>0</v>
      </c>
      <c r="K259" s="146"/>
      <c r="L259" s="43"/>
      <c r="M259" s="151"/>
      <c r="N259" s="152" t="s">
        <v>46</v>
      </c>
      <c r="O259" s="24"/>
      <c r="P259" s="153">
        <f>$O$259*$H$259</f>
        <v>0</v>
      </c>
      <c r="Q259" s="153">
        <v>0</v>
      </c>
      <c r="R259" s="153">
        <f>$Q$259*$H$259</f>
        <v>0</v>
      </c>
      <c r="S259" s="153">
        <v>0</v>
      </c>
      <c r="T259" s="154">
        <f>$S$259*$H$259</f>
        <v>0</v>
      </c>
      <c r="AR259" s="88" t="s">
        <v>139</v>
      </c>
      <c r="AT259" s="88" t="s">
        <v>135</v>
      </c>
      <c r="AU259" s="88" t="s">
        <v>21</v>
      </c>
      <c r="AY259" s="88" t="s">
        <v>131</v>
      </c>
      <c r="BE259" s="155">
        <f>IF($N$259="základní",$J$259,0)</f>
        <v>0</v>
      </c>
      <c r="BF259" s="155">
        <f>IF($N$259="snížená",$J$259,0)</f>
        <v>0</v>
      </c>
      <c r="BG259" s="155">
        <f>IF($N$259="zákl. přenesená",$J$259,0)</f>
        <v>0</v>
      </c>
      <c r="BH259" s="155">
        <f>IF($N$259="sníž. přenesená",$J$259,0)</f>
        <v>0</v>
      </c>
      <c r="BI259" s="155">
        <f>IF($N$259="nulová",$J$259,0)</f>
        <v>0</v>
      </c>
      <c r="BJ259" s="88" t="s">
        <v>139</v>
      </c>
      <c r="BK259" s="155">
        <f>ROUND($I$259*$H$259,2)</f>
        <v>0</v>
      </c>
      <c r="BL259" s="88" t="s">
        <v>139</v>
      </c>
      <c r="BM259" s="88" t="s">
        <v>550</v>
      </c>
    </row>
    <row r="260" spans="2:65" s="131" customFormat="1" ht="37.5" customHeight="1" x14ac:dyDescent="0.35">
      <c r="B260" s="132"/>
      <c r="C260" s="133"/>
      <c r="D260" s="133" t="s">
        <v>72</v>
      </c>
      <c r="E260" s="134" t="s">
        <v>699</v>
      </c>
      <c r="F260" s="134" t="s">
        <v>700</v>
      </c>
      <c r="G260" s="133"/>
      <c r="H260" s="133"/>
      <c r="J260" s="135">
        <f>$BK$260</f>
        <v>0</v>
      </c>
      <c r="K260" s="133"/>
      <c r="L260" s="136"/>
      <c r="M260" s="137"/>
      <c r="N260" s="133"/>
      <c r="O260" s="133"/>
      <c r="P260" s="138">
        <f>SUM($P$261:$P$262)</f>
        <v>0</v>
      </c>
      <c r="Q260" s="133"/>
      <c r="R260" s="138">
        <f>SUM($R$261:$R$262)</f>
        <v>0</v>
      </c>
      <c r="S260" s="133"/>
      <c r="T260" s="139">
        <f>SUM($T$261:$T$262)</f>
        <v>0</v>
      </c>
      <c r="AR260" s="140" t="s">
        <v>21</v>
      </c>
      <c r="AT260" s="140" t="s">
        <v>72</v>
      </c>
      <c r="AU260" s="140" t="s">
        <v>73</v>
      </c>
      <c r="AY260" s="140" t="s">
        <v>131</v>
      </c>
      <c r="BK260" s="141">
        <f>SUM($BK$261:$BK$262)</f>
        <v>0</v>
      </c>
    </row>
    <row r="261" spans="2:65" s="6" customFormat="1" ht="15.75" customHeight="1" x14ac:dyDescent="0.3">
      <c r="B261" s="23"/>
      <c r="C261" s="147" t="s">
        <v>701</v>
      </c>
      <c r="D261" s="147" t="s">
        <v>135</v>
      </c>
      <c r="E261" s="145" t="s">
        <v>702</v>
      </c>
      <c r="F261" s="146" t="s">
        <v>703</v>
      </c>
      <c r="G261" s="147" t="s">
        <v>434</v>
      </c>
      <c r="H261" s="148">
        <v>28</v>
      </c>
      <c r="I261" s="149"/>
      <c r="J261" s="150">
        <f>ROUND($I$261*$H$261,2)</f>
        <v>0</v>
      </c>
      <c r="K261" s="146"/>
      <c r="L261" s="43"/>
      <c r="M261" s="151"/>
      <c r="N261" s="152" t="s">
        <v>46</v>
      </c>
      <c r="O261" s="24"/>
      <c r="P261" s="153">
        <f>$O$261*$H$261</f>
        <v>0</v>
      </c>
      <c r="Q261" s="153">
        <v>0</v>
      </c>
      <c r="R261" s="153">
        <f>$Q$261*$H$261</f>
        <v>0</v>
      </c>
      <c r="S261" s="153">
        <v>0</v>
      </c>
      <c r="T261" s="154">
        <f>$S$261*$H$261</f>
        <v>0</v>
      </c>
      <c r="AR261" s="88" t="s">
        <v>139</v>
      </c>
      <c r="AT261" s="88" t="s">
        <v>135</v>
      </c>
      <c r="AU261" s="88" t="s">
        <v>21</v>
      </c>
      <c r="AY261" s="88" t="s">
        <v>131</v>
      </c>
      <c r="BE261" s="155">
        <f>IF($N$261="základní",$J$261,0)</f>
        <v>0</v>
      </c>
      <c r="BF261" s="155">
        <f>IF($N$261="snížená",$J$261,0)</f>
        <v>0</v>
      </c>
      <c r="BG261" s="155">
        <f>IF($N$261="zákl. přenesená",$J$261,0)</f>
        <v>0</v>
      </c>
      <c r="BH261" s="155">
        <f>IF($N$261="sníž. přenesená",$J$261,0)</f>
        <v>0</v>
      </c>
      <c r="BI261" s="155">
        <f>IF($N$261="nulová",$J$261,0)</f>
        <v>0</v>
      </c>
      <c r="BJ261" s="88" t="s">
        <v>139</v>
      </c>
      <c r="BK261" s="155">
        <f>ROUND($I$261*$H$261,2)</f>
        <v>0</v>
      </c>
      <c r="BL261" s="88" t="s">
        <v>139</v>
      </c>
      <c r="BM261" s="88" t="s">
        <v>554</v>
      </c>
    </row>
    <row r="262" spans="2:65" s="6" customFormat="1" ht="15.75" customHeight="1" x14ac:dyDescent="0.3">
      <c r="B262" s="23"/>
      <c r="C262" s="147" t="s">
        <v>704</v>
      </c>
      <c r="D262" s="147" t="s">
        <v>135</v>
      </c>
      <c r="E262" s="145" t="s">
        <v>705</v>
      </c>
      <c r="F262" s="146" t="s">
        <v>706</v>
      </c>
      <c r="G262" s="147" t="s">
        <v>434</v>
      </c>
      <c r="H262" s="148">
        <v>14</v>
      </c>
      <c r="I262" s="149"/>
      <c r="J262" s="150">
        <f>ROUND($I$262*$H$262,2)</f>
        <v>0</v>
      </c>
      <c r="K262" s="146"/>
      <c r="L262" s="43"/>
      <c r="M262" s="151"/>
      <c r="N262" s="156" t="s">
        <v>46</v>
      </c>
      <c r="O262" s="157"/>
      <c r="P262" s="158">
        <f>$O$262*$H$262</f>
        <v>0</v>
      </c>
      <c r="Q262" s="158">
        <v>0</v>
      </c>
      <c r="R262" s="158">
        <f>$Q$262*$H$262</f>
        <v>0</v>
      </c>
      <c r="S262" s="158">
        <v>0</v>
      </c>
      <c r="T262" s="159">
        <f>$S$262*$H$262</f>
        <v>0</v>
      </c>
      <c r="AR262" s="88" t="s">
        <v>139</v>
      </c>
      <c r="AT262" s="88" t="s">
        <v>135</v>
      </c>
      <c r="AU262" s="88" t="s">
        <v>21</v>
      </c>
      <c r="AY262" s="88" t="s">
        <v>131</v>
      </c>
      <c r="BE262" s="155">
        <f>IF($N$262="základní",$J$262,0)</f>
        <v>0</v>
      </c>
      <c r="BF262" s="155">
        <f>IF($N$262="snížená",$J$262,0)</f>
        <v>0</v>
      </c>
      <c r="BG262" s="155">
        <f>IF($N$262="zákl. přenesená",$J$262,0)</f>
        <v>0</v>
      </c>
      <c r="BH262" s="155">
        <f>IF($N$262="sníž. přenesená",$J$262,0)</f>
        <v>0</v>
      </c>
      <c r="BI262" s="155">
        <f>IF($N$262="nulová",$J$262,0)</f>
        <v>0</v>
      </c>
      <c r="BJ262" s="88" t="s">
        <v>139</v>
      </c>
      <c r="BK262" s="155">
        <f>ROUND($I$262*$H$262,2)</f>
        <v>0</v>
      </c>
      <c r="BL262" s="88" t="s">
        <v>139</v>
      </c>
      <c r="BM262" s="88" t="s">
        <v>560</v>
      </c>
    </row>
    <row r="263" spans="2:65" s="6" customFormat="1" ht="7.5" customHeight="1" x14ac:dyDescent="0.3">
      <c r="B263" s="38"/>
      <c r="C263" s="39"/>
      <c r="D263" s="39"/>
      <c r="E263" s="39"/>
      <c r="F263" s="39"/>
      <c r="G263" s="39"/>
      <c r="H263" s="39"/>
      <c r="I263" s="100"/>
      <c r="J263" s="39"/>
      <c r="K263" s="39"/>
      <c r="L263" s="43"/>
    </row>
    <row r="264" spans="2:65" s="2" customFormat="1" ht="14.25" customHeight="1" x14ac:dyDescent="0.3"/>
  </sheetData>
  <sheetProtection password="CC35" sheet="1" objects="1" scenarios="1" formatColumns="0" formatRows="0" sort="0" autoFilter="0"/>
  <autoFilter ref="C82:K82"/>
  <mergeCells count="9">
    <mergeCell ref="E75:H75"/>
    <mergeCell ref="G1:H1"/>
    <mergeCell ref="L2:V2"/>
    <mergeCell ref="E7:H7"/>
    <mergeCell ref="E9:H9"/>
    <mergeCell ref="E24:H24"/>
    <mergeCell ref="E45:H45"/>
    <mergeCell ref="E47:H47"/>
    <mergeCell ref="E73:H73"/>
  </mergeCells>
  <hyperlinks>
    <hyperlink ref="F1:G1" location="C2" tooltip="Krycí list soupisu" display="1) Krycí list soupisu"/>
    <hyperlink ref="G1:H1" location="C54" tooltip="Rekapitulace" display="2) Rekapitulace"/>
    <hyperlink ref="J1" location="C82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64"/>
  <sheetViews>
    <sheetView showGridLines="0" tabSelected="1" workbookViewId="0">
      <pane ySplit="1" topLeftCell="A38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8"/>
      <c r="C1" s="188"/>
      <c r="D1" s="187" t="s">
        <v>1</v>
      </c>
      <c r="E1" s="188"/>
      <c r="F1" s="189" t="s">
        <v>782</v>
      </c>
      <c r="G1" s="312" t="s">
        <v>783</v>
      </c>
      <c r="H1" s="312"/>
      <c r="I1" s="188"/>
      <c r="J1" s="189" t="s">
        <v>784</v>
      </c>
      <c r="K1" s="187" t="s">
        <v>92</v>
      </c>
      <c r="L1" s="189" t="s">
        <v>785</v>
      </c>
      <c r="M1" s="189"/>
      <c r="N1" s="189"/>
      <c r="O1" s="189"/>
      <c r="P1" s="189"/>
      <c r="Q1" s="189"/>
      <c r="R1" s="189"/>
      <c r="S1" s="189"/>
      <c r="T1" s="189"/>
      <c r="U1" s="185"/>
      <c r="V1" s="18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5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2" t="s">
        <v>91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6"/>
      <c r="J3" s="8"/>
      <c r="K3" s="9"/>
      <c r="AT3" s="2" t="s">
        <v>81</v>
      </c>
    </row>
    <row r="4" spans="1:256" s="2" customFormat="1" ht="37.5" customHeight="1" x14ac:dyDescent="0.3">
      <c r="B4" s="10"/>
      <c r="C4" s="11"/>
      <c r="D4" s="12" t="s">
        <v>93</v>
      </c>
      <c r="E4" s="11"/>
      <c r="F4" s="11"/>
      <c r="G4" s="11"/>
      <c r="H4" s="11"/>
      <c r="J4" s="11"/>
      <c r="K4" s="13"/>
      <c r="M4" s="14" t="s">
        <v>10</v>
      </c>
      <c r="AT4" s="2" t="s">
        <v>37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3" t="str">
        <f>'Rekapitulace stavby'!$K$6</f>
        <v>Chodská - oprava stoupaček</v>
      </c>
      <c r="F7" s="305"/>
      <c r="G7" s="305"/>
      <c r="H7" s="305"/>
      <c r="J7" s="11"/>
      <c r="K7" s="13"/>
    </row>
    <row r="8" spans="1:256" s="6" customFormat="1" ht="15.75" customHeight="1" x14ac:dyDescent="0.3">
      <c r="B8" s="23"/>
      <c r="C8" s="24"/>
      <c r="D8" s="19" t="s">
        <v>94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0" t="s">
        <v>707</v>
      </c>
      <c r="F9" s="293"/>
      <c r="G9" s="293"/>
      <c r="H9" s="293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7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36</v>
      </c>
      <c r="G12" s="24"/>
      <c r="H12" s="24"/>
      <c r="I12" s="87" t="s">
        <v>24</v>
      </c>
      <c r="J12" s="52" t="str">
        <f>'Rekapitulace stavby'!$AN$8</f>
        <v>30.09.2016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7" t="s">
        <v>29</v>
      </c>
      <c r="J14" s="17"/>
      <c r="K14" s="27"/>
    </row>
    <row r="15" spans="1:256" s="6" customFormat="1" ht="18.75" customHeight="1" x14ac:dyDescent="0.3">
      <c r="B15" s="23"/>
      <c r="C15" s="24"/>
      <c r="D15" s="24"/>
      <c r="E15" s="17" t="s">
        <v>97</v>
      </c>
      <c r="F15" s="24"/>
      <c r="G15" s="24"/>
      <c r="H15" s="24"/>
      <c r="I15" s="87" t="s">
        <v>32</v>
      </c>
      <c r="J15" s="17"/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33</v>
      </c>
      <c r="E17" s="24"/>
      <c r="F17" s="24"/>
      <c r="G17" s="24"/>
      <c r="H17" s="24"/>
      <c r="I17" s="87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7" t="s">
        <v>32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35</v>
      </c>
      <c r="E20" s="24"/>
      <c r="F20" s="24"/>
      <c r="G20" s="24"/>
      <c r="H20" s="24"/>
      <c r="I20" s="87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7" t="s">
        <v>32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38</v>
      </c>
      <c r="E23" s="24"/>
      <c r="F23" s="24"/>
      <c r="G23" s="24"/>
      <c r="H23" s="24"/>
      <c r="J23" s="24"/>
      <c r="K23" s="27"/>
    </row>
    <row r="24" spans="2:11" s="88" customFormat="1" ht="15.75" customHeight="1" x14ac:dyDescent="0.3">
      <c r="B24" s="89"/>
      <c r="C24" s="90"/>
      <c r="D24" s="90"/>
      <c r="E24" s="308"/>
      <c r="F24" s="314"/>
      <c r="G24" s="314"/>
      <c r="H24" s="314"/>
      <c r="J24" s="90"/>
      <c r="K24" s="91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3"/>
      <c r="E26" s="63"/>
      <c r="F26" s="63"/>
      <c r="G26" s="63"/>
      <c r="H26" s="63"/>
      <c r="I26" s="53"/>
      <c r="J26" s="63"/>
      <c r="K26" s="92"/>
    </row>
    <row r="27" spans="2:11" s="6" customFormat="1" ht="26.25" customHeight="1" x14ac:dyDescent="0.3">
      <c r="B27" s="23"/>
      <c r="C27" s="24"/>
      <c r="D27" s="93" t="s">
        <v>39</v>
      </c>
      <c r="E27" s="24"/>
      <c r="F27" s="24"/>
      <c r="G27" s="24"/>
      <c r="H27" s="24"/>
      <c r="J27" s="66">
        <f>ROUND($J$81,2)</f>
        <v>0</v>
      </c>
      <c r="K27" s="27"/>
    </row>
    <row r="28" spans="2:11" s="6" customFormat="1" ht="7.5" customHeight="1" x14ac:dyDescent="0.3">
      <c r="B28" s="23"/>
      <c r="C28" s="24"/>
      <c r="D28" s="63"/>
      <c r="E28" s="63"/>
      <c r="F28" s="63"/>
      <c r="G28" s="63"/>
      <c r="H28" s="63"/>
      <c r="I28" s="53"/>
      <c r="J28" s="63"/>
      <c r="K28" s="92"/>
    </row>
    <row r="29" spans="2:11" s="6" customFormat="1" ht="15" customHeight="1" x14ac:dyDescent="0.3">
      <c r="B29" s="23"/>
      <c r="C29" s="24"/>
      <c r="D29" s="24"/>
      <c r="E29" s="24"/>
      <c r="F29" s="28" t="s">
        <v>41</v>
      </c>
      <c r="G29" s="24"/>
      <c r="H29" s="24"/>
      <c r="I29" s="94" t="s">
        <v>40</v>
      </c>
      <c r="J29" s="28" t="s">
        <v>42</v>
      </c>
      <c r="K29" s="27"/>
    </row>
    <row r="30" spans="2:11" s="6" customFormat="1" ht="15" customHeight="1" x14ac:dyDescent="0.3">
      <c r="B30" s="23"/>
      <c r="C30" s="24"/>
      <c r="D30" s="30" t="s">
        <v>43</v>
      </c>
      <c r="E30" s="30" t="s">
        <v>44</v>
      </c>
      <c r="F30" s="95">
        <f>ROUND(SUM($BE$81:$BE$123),2)</f>
        <v>0</v>
      </c>
      <c r="G30" s="24"/>
      <c r="H30" s="24"/>
      <c r="I30" s="96">
        <v>0.21</v>
      </c>
      <c r="J30" s="95">
        <f>ROUND(ROUND((SUM($BE$81:$BE$123)),2)*$I$30,2)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45</v>
      </c>
      <c r="F31" s="95">
        <f>ROUND(SUM($BF$81:$BF$123),2)</f>
        <v>0</v>
      </c>
      <c r="G31" s="24"/>
      <c r="H31" s="24"/>
      <c r="I31" s="96">
        <v>0.15</v>
      </c>
      <c r="J31" s="95">
        <f>ROUND(ROUND((SUM($BF$81:$BF$123)),2)*$I$31,2)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46</v>
      </c>
      <c r="F32" s="95">
        <f>ROUND(SUM($BG$81:$BG$123),2)</f>
        <v>0</v>
      </c>
      <c r="G32" s="24"/>
      <c r="H32" s="24"/>
      <c r="I32" s="96">
        <v>0.21</v>
      </c>
      <c r="J32" s="95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47</v>
      </c>
      <c r="F33" s="95">
        <f>ROUND(SUM($BH$81:$BH$123),2)</f>
        <v>0</v>
      </c>
      <c r="G33" s="24"/>
      <c r="H33" s="24"/>
      <c r="I33" s="96">
        <v>0.15</v>
      </c>
      <c r="J33" s="95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48</v>
      </c>
      <c r="F34" s="95">
        <f>ROUND(SUM($BI$81:$BI$123),2)</f>
        <v>0</v>
      </c>
      <c r="G34" s="24"/>
      <c r="H34" s="24"/>
      <c r="I34" s="96">
        <v>0</v>
      </c>
      <c r="J34" s="95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49</v>
      </c>
      <c r="E36" s="34"/>
      <c r="F36" s="34"/>
      <c r="G36" s="97" t="s">
        <v>50</v>
      </c>
      <c r="H36" s="35" t="s">
        <v>51</v>
      </c>
      <c r="I36" s="98"/>
      <c r="J36" s="36">
        <f>SUM($J$27:$J$34)</f>
        <v>0</v>
      </c>
      <c r="K36" s="99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0"/>
      <c r="J37" s="39"/>
      <c r="K37" s="40"/>
    </row>
    <row r="41" spans="2:11" s="6" customFormat="1" ht="7.5" customHeight="1" x14ac:dyDescent="0.3">
      <c r="B41" s="101"/>
      <c r="C41" s="102"/>
      <c r="D41" s="102"/>
      <c r="E41" s="102"/>
      <c r="F41" s="102"/>
      <c r="G41" s="102"/>
      <c r="H41" s="102"/>
      <c r="I41" s="102"/>
      <c r="J41" s="102"/>
      <c r="K41" s="103"/>
    </row>
    <row r="42" spans="2:11" s="6" customFormat="1" ht="37.5" customHeight="1" x14ac:dyDescent="0.3">
      <c r="B42" s="23"/>
      <c r="C42" s="12" t="s">
        <v>98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3" t="str">
        <f>$E$7</f>
        <v>Chodská - oprava stoupaček</v>
      </c>
      <c r="F45" s="293"/>
      <c r="G45" s="293"/>
      <c r="H45" s="293"/>
      <c r="J45" s="24"/>
      <c r="K45" s="27"/>
    </row>
    <row r="46" spans="2:11" s="6" customFormat="1" ht="15" customHeight="1" x14ac:dyDescent="0.3">
      <c r="B46" s="23"/>
      <c r="C46" s="19" t="s">
        <v>94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0" t="str">
        <f>$E$9</f>
        <v>SO 04 - Chodská 17 - ÚT</v>
      </c>
      <c r="F47" s="293"/>
      <c r="G47" s="293"/>
      <c r="H47" s="293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7" t="s">
        <v>24</v>
      </c>
      <c r="J49" s="52" t="str">
        <f>IF($J$12="","",$J$12)</f>
        <v>30.09.2016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>Armádní servisní, p.o.</v>
      </c>
      <c r="G51" s="24"/>
      <c r="H51" s="24"/>
      <c r="I51" s="87" t="s">
        <v>35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33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4" t="s">
        <v>99</v>
      </c>
      <c r="D54" s="32"/>
      <c r="E54" s="32"/>
      <c r="F54" s="32"/>
      <c r="G54" s="32"/>
      <c r="H54" s="32"/>
      <c r="I54" s="105"/>
      <c r="J54" s="106" t="s">
        <v>100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5" t="s">
        <v>101</v>
      </c>
      <c r="D56" s="24"/>
      <c r="E56" s="24"/>
      <c r="F56" s="24"/>
      <c r="G56" s="24"/>
      <c r="H56" s="24"/>
      <c r="J56" s="66">
        <f>$J$81</f>
        <v>0</v>
      </c>
      <c r="K56" s="27"/>
      <c r="AU56" s="6" t="s">
        <v>102</v>
      </c>
    </row>
    <row r="57" spans="2:47" s="72" customFormat="1" ht="25.5" customHeight="1" x14ac:dyDescent="0.3">
      <c r="B57" s="107"/>
      <c r="C57" s="108"/>
      <c r="D57" s="109" t="s">
        <v>708</v>
      </c>
      <c r="E57" s="109"/>
      <c r="F57" s="109"/>
      <c r="G57" s="109"/>
      <c r="H57" s="109"/>
      <c r="I57" s="110"/>
      <c r="J57" s="111">
        <f>$J$82</f>
        <v>0</v>
      </c>
      <c r="K57" s="112"/>
    </row>
    <row r="58" spans="2:47" s="72" customFormat="1" ht="25.5" customHeight="1" x14ac:dyDescent="0.3">
      <c r="B58" s="107"/>
      <c r="C58" s="108"/>
      <c r="D58" s="109" t="s">
        <v>709</v>
      </c>
      <c r="E58" s="109"/>
      <c r="F58" s="109"/>
      <c r="G58" s="109"/>
      <c r="H58" s="109"/>
      <c r="I58" s="110"/>
      <c r="J58" s="111">
        <f>$J$95</f>
        <v>0</v>
      </c>
      <c r="K58" s="112"/>
    </row>
    <row r="59" spans="2:47" s="72" customFormat="1" ht="25.5" customHeight="1" x14ac:dyDescent="0.3">
      <c r="B59" s="107"/>
      <c r="C59" s="108"/>
      <c r="D59" s="109" t="s">
        <v>710</v>
      </c>
      <c r="E59" s="109"/>
      <c r="F59" s="109"/>
      <c r="G59" s="109"/>
      <c r="H59" s="109"/>
      <c r="I59" s="110"/>
      <c r="J59" s="111">
        <f>$J$102</f>
        <v>0</v>
      </c>
      <c r="K59" s="112"/>
    </row>
    <row r="60" spans="2:47" s="72" customFormat="1" ht="25.5" customHeight="1" x14ac:dyDescent="0.3">
      <c r="B60" s="107"/>
      <c r="C60" s="108"/>
      <c r="D60" s="109" t="s">
        <v>415</v>
      </c>
      <c r="E60" s="109"/>
      <c r="F60" s="109"/>
      <c r="G60" s="109"/>
      <c r="H60" s="109"/>
      <c r="I60" s="110"/>
      <c r="J60" s="111">
        <f>$J$116</f>
        <v>0</v>
      </c>
      <c r="K60" s="112"/>
    </row>
    <row r="61" spans="2:47" s="72" customFormat="1" ht="25.5" customHeight="1" x14ac:dyDescent="0.3">
      <c r="B61" s="107"/>
      <c r="C61" s="108"/>
      <c r="D61" s="109" t="s">
        <v>416</v>
      </c>
      <c r="E61" s="109"/>
      <c r="F61" s="109"/>
      <c r="G61" s="109"/>
      <c r="H61" s="109"/>
      <c r="I61" s="110"/>
      <c r="J61" s="111">
        <f>$J$121</f>
        <v>0</v>
      </c>
      <c r="K61" s="112"/>
    </row>
    <row r="62" spans="2:47" s="6" customFormat="1" ht="22.5" customHeight="1" x14ac:dyDescent="0.3">
      <c r="B62" s="23"/>
      <c r="C62" s="24"/>
      <c r="D62" s="24"/>
      <c r="E62" s="24"/>
      <c r="F62" s="24"/>
      <c r="G62" s="24"/>
      <c r="H62" s="24"/>
      <c r="J62" s="24"/>
      <c r="K62" s="27"/>
    </row>
    <row r="63" spans="2:47" s="6" customFormat="1" ht="7.5" customHeight="1" x14ac:dyDescent="0.3">
      <c r="B63" s="38"/>
      <c r="C63" s="39"/>
      <c r="D63" s="39"/>
      <c r="E63" s="39"/>
      <c r="F63" s="39"/>
      <c r="G63" s="39"/>
      <c r="H63" s="39"/>
      <c r="I63" s="100"/>
      <c r="J63" s="39"/>
      <c r="K63" s="40"/>
    </row>
    <row r="67" spans="2:20" s="6" customFormat="1" ht="7.5" customHeight="1" x14ac:dyDescent="0.3">
      <c r="B67" s="41"/>
      <c r="C67" s="42"/>
      <c r="D67" s="42"/>
      <c r="E67" s="42"/>
      <c r="F67" s="42"/>
      <c r="G67" s="42"/>
      <c r="H67" s="42"/>
      <c r="I67" s="102"/>
      <c r="J67" s="42"/>
      <c r="K67" s="42"/>
      <c r="L67" s="43"/>
    </row>
    <row r="68" spans="2:20" s="6" customFormat="1" ht="37.5" customHeight="1" x14ac:dyDescent="0.3">
      <c r="B68" s="23"/>
      <c r="C68" s="12" t="s">
        <v>114</v>
      </c>
      <c r="D68" s="24"/>
      <c r="E68" s="24"/>
      <c r="F68" s="24"/>
      <c r="G68" s="24"/>
      <c r="H68" s="24"/>
      <c r="J68" s="24"/>
      <c r="K68" s="24"/>
      <c r="L68" s="43"/>
    </row>
    <row r="69" spans="2:20" s="6" customFormat="1" ht="7.5" customHeight="1" x14ac:dyDescent="0.3">
      <c r="B69" s="23"/>
      <c r="C69" s="24"/>
      <c r="D69" s="24"/>
      <c r="E69" s="24"/>
      <c r="F69" s="24"/>
      <c r="G69" s="24"/>
      <c r="H69" s="24"/>
      <c r="J69" s="24"/>
      <c r="K69" s="24"/>
      <c r="L69" s="43"/>
    </row>
    <row r="70" spans="2:20" s="6" customFormat="1" ht="15" customHeight="1" x14ac:dyDescent="0.3">
      <c r="B70" s="23"/>
      <c r="C70" s="19" t="s">
        <v>16</v>
      </c>
      <c r="D70" s="24"/>
      <c r="E70" s="24"/>
      <c r="F70" s="24"/>
      <c r="G70" s="24"/>
      <c r="H70" s="24"/>
      <c r="J70" s="24"/>
      <c r="K70" s="24"/>
      <c r="L70" s="43"/>
    </row>
    <row r="71" spans="2:20" s="6" customFormat="1" ht="16.5" customHeight="1" x14ac:dyDescent="0.3">
      <c r="B71" s="23"/>
      <c r="C71" s="24"/>
      <c r="D71" s="24"/>
      <c r="E71" s="313" t="str">
        <f>$E$7</f>
        <v>Chodská - oprava stoupaček</v>
      </c>
      <c r="F71" s="293"/>
      <c r="G71" s="293"/>
      <c r="H71" s="293"/>
      <c r="J71" s="24"/>
      <c r="K71" s="24"/>
      <c r="L71" s="43"/>
    </row>
    <row r="72" spans="2:20" s="6" customFormat="1" ht="15" customHeight="1" x14ac:dyDescent="0.3">
      <c r="B72" s="23"/>
      <c r="C72" s="19" t="s">
        <v>94</v>
      </c>
      <c r="D72" s="24"/>
      <c r="E72" s="24"/>
      <c r="F72" s="24"/>
      <c r="G72" s="24"/>
      <c r="H72" s="24"/>
      <c r="J72" s="24"/>
      <c r="K72" s="24"/>
      <c r="L72" s="43"/>
    </row>
    <row r="73" spans="2:20" s="6" customFormat="1" ht="19.5" customHeight="1" x14ac:dyDescent="0.3">
      <c r="B73" s="23"/>
      <c r="C73" s="24"/>
      <c r="D73" s="24"/>
      <c r="E73" s="290" t="str">
        <f>$E$9</f>
        <v>SO 04 - Chodská 17 - ÚT</v>
      </c>
      <c r="F73" s="293"/>
      <c r="G73" s="293"/>
      <c r="H73" s="293"/>
      <c r="J73" s="24"/>
      <c r="K73" s="24"/>
      <c r="L73" s="43"/>
    </row>
    <row r="74" spans="2:20" s="6" customFormat="1" ht="7.5" customHeight="1" x14ac:dyDescent="0.3">
      <c r="B74" s="23"/>
      <c r="C74" s="24"/>
      <c r="D74" s="24"/>
      <c r="E74" s="24"/>
      <c r="F74" s="24"/>
      <c r="G74" s="24"/>
      <c r="H74" s="24"/>
      <c r="J74" s="24"/>
      <c r="K74" s="24"/>
      <c r="L74" s="43"/>
    </row>
    <row r="75" spans="2:20" s="6" customFormat="1" ht="18.75" customHeight="1" x14ac:dyDescent="0.3">
      <c r="B75" s="23"/>
      <c r="C75" s="19" t="s">
        <v>22</v>
      </c>
      <c r="D75" s="24"/>
      <c r="E75" s="24"/>
      <c r="F75" s="17" t="str">
        <f>$F$12</f>
        <v xml:space="preserve"> </v>
      </c>
      <c r="G75" s="24"/>
      <c r="H75" s="24"/>
      <c r="I75" s="87" t="s">
        <v>24</v>
      </c>
      <c r="J75" s="52" t="str">
        <f>IF($J$12="","",$J$12)</f>
        <v>30.09.2016</v>
      </c>
      <c r="K75" s="24"/>
      <c r="L75" s="43"/>
    </row>
    <row r="76" spans="2:20" s="6" customFormat="1" ht="7.5" customHeight="1" x14ac:dyDescent="0.3">
      <c r="B76" s="23"/>
      <c r="C76" s="24"/>
      <c r="D76" s="24"/>
      <c r="E76" s="24"/>
      <c r="F76" s="24"/>
      <c r="G76" s="24"/>
      <c r="H76" s="24"/>
      <c r="J76" s="24"/>
      <c r="K76" s="24"/>
      <c r="L76" s="43"/>
    </row>
    <row r="77" spans="2:20" s="6" customFormat="1" ht="15.75" customHeight="1" x14ac:dyDescent="0.3">
      <c r="B77" s="23"/>
      <c r="C77" s="19" t="s">
        <v>28</v>
      </c>
      <c r="D77" s="24"/>
      <c r="E77" s="24"/>
      <c r="F77" s="17" t="str">
        <f>$E$15</f>
        <v>Armádní servisní, p.o.</v>
      </c>
      <c r="G77" s="24"/>
      <c r="H77" s="24"/>
      <c r="I77" s="87" t="s">
        <v>35</v>
      </c>
      <c r="J77" s="17" t="str">
        <f>$E$21</f>
        <v xml:space="preserve"> </v>
      </c>
      <c r="K77" s="24"/>
      <c r="L77" s="43"/>
    </row>
    <row r="78" spans="2:20" s="6" customFormat="1" ht="15" customHeight="1" x14ac:dyDescent="0.3">
      <c r="B78" s="23"/>
      <c r="C78" s="19" t="s">
        <v>33</v>
      </c>
      <c r="D78" s="24"/>
      <c r="E78" s="24"/>
      <c r="F78" s="17" t="str">
        <f>IF($E$18="","",$E$18)</f>
        <v/>
      </c>
      <c r="G78" s="24"/>
      <c r="H78" s="24"/>
      <c r="J78" s="24"/>
      <c r="K78" s="24"/>
      <c r="L78" s="43"/>
    </row>
    <row r="79" spans="2:20" s="6" customFormat="1" ht="11.25" customHeight="1" x14ac:dyDescent="0.3">
      <c r="B79" s="23"/>
      <c r="C79" s="24"/>
      <c r="D79" s="24"/>
      <c r="E79" s="24"/>
      <c r="F79" s="24"/>
      <c r="G79" s="24"/>
      <c r="H79" s="24"/>
      <c r="J79" s="24"/>
      <c r="K79" s="24"/>
      <c r="L79" s="43"/>
    </row>
    <row r="80" spans="2:20" s="120" customFormat="1" ht="30" customHeight="1" x14ac:dyDescent="0.3">
      <c r="B80" s="121"/>
      <c r="C80" s="122" t="s">
        <v>115</v>
      </c>
      <c r="D80" s="123" t="s">
        <v>58</v>
      </c>
      <c r="E80" s="123" t="s">
        <v>54</v>
      </c>
      <c r="F80" s="123" t="s">
        <v>116</v>
      </c>
      <c r="G80" s="123" t="s">
        <v>117</v>
      </c>
      <c r="H80" s="123" t="s">
        <v>118</v>
      </c>
      <c r="I80" s="124" t="s">
        <v>119</v>
      </c>
      <c r="J80" s="123" t="s">
        <v>120</v>
      </c>
      <c r="K80" s="125" t="s">
        <v>121</v>
      </c>
      <c r="L80" s="126"/>
      <c r="M80" s="58" t="s">
        <v>122</v>
      </c>
      <c r="N80" s="59" t="s">
        <v>43</v>
      </c>
      <c r="O80" s="59" t="s">
        <v>123</v>
      </c>
      <c r="P80" s="59" t="s">
        <v>124</v>
      </c>
      <c r="Q80" s="59" t="s">
        <v>125</v>
      </c>
      <c r="R80" s="59" t="s">
        <v>126</v>
      </c>
      <c r="S80" s="59" t="s">
        <v>127</v>
      </c>
      <c r="T80" s="60" t="s">
        <v>128</v>
      </c>
    </row>
    <row r="81" spans="2:65" s="6" customFormat="1" ht="30" customHeight="1" x14ac:dyDescent="0.35">
      <c r="B81" s="23"/>
      <c r="C81" s="65" t="s">
        <v>101</v>
      </c>
      <c r="D81" s="24"/>
      <c r="E81" s="24"/>
      <c r="F81" s="24"/>
      <c r="G81" s="24"/>
      <c r="H81" s="24"/>
      <c r="J81" s="127">
        <f>$BK$81</f>
        <v>0</v>
      </c>
      <c r="K81" s="24"/>
      <c r="L81" s="43"/>
      <c r="M81" s="62"/>
      <c r="N81" s="63"/>
      <c r="O81" s="63"/>
      <c r="P81" s="128">
        <f>$P$82+$P$95+$P$102+$P$116+$P$121</f>
        <v>0</v>
      </c>
      <c r="Q81" s="63"/>
      <c r="R81" s="128">
        <f>$R$82+$R$95+$R$102+$R$116+$R$121</f>
        <v>0</v>
      </c>
      <c r="S81" s="63"/>
      <c r="T81" s="129">
        <f>$T$82+$T$95+$T$102+$T$116+$T$121</f>
        <v>0</v>
      </c>
      <c r="AT81" s="6" t="s">
        <v>72</v>
      </c>
      <c r="AU81" s="6" t="s">
        <v>102</v>
      </c>
      <c r="BK81" s="130">
        <f>$BK$82+$BK$95+$BK$102+$BK$116+$BK$121</f>
        <v>0</v>
      </c>
    </row>
    <row r="82" spans="2:65" s="131" customFormat="1" ht="37.5" customHeight="1" x14ac:dyDescent="0.35">
      <c r="B82" s="132"/>
      <c r="C82" s="133"/>
      <c r="D82" s="133" t="s">
        <v>72</v>
      </c>
      <c r="E82" s="134" t="s">
        <v>711</v>
      </c>
      <c r="F82" s="134" t="s">
        <v>712</v>
      </c>
      <c r="G82" s="133"/>
      <c r="H82" s="133"/>
      <c r="J82" s="135">
        <f>$BK$82</f>
        <v>0</v>
      </c>
      <c r="K82" s="133"/>
      <c r="L82" s="136"/>
      <c r="M82" s="137"/>
      <c r="N82" s="133"/>
      <c r="O82" s="133"/>
      <c r="P82" s="138">
        <f>SUM($P$83:$P$94)</f>
        <v>0</v>
      </c>
      <c r="Q82" s="133"/>
      <c r="R82" s="138">
        <f>SUM($R$83:$R$94)</f>
        <v>0</v>
      </c>
      <c r="S82" s="133"/>
      <c r="T82" s="139">
        <f>SUM($T$83:$T$94)</f>
        <v>0</v>
      </c>
      <c r="AR82" s="140" t="s">
        <v>21</v>
      </c>
      <c r="AT82" s="140" t="s">
        <v>72</v>
      </c>
      <c r="AU82" s="140" t="s">
        <v>73</v>
      </c>
      <c r="AY82" s="140" t="s">
        <v>131</v>
      </c>
      <c r="BK82" s="141">
        <f>SUM($BK$83:$BK$94)</f>
        <v>0</v>
      </c>
    </row>
    <row r="83" spans="2:65" s="6" customFormat="1" ht="15.75" customHeight="1" x14ac:dyDescent="0.3">
      <c r="B83" s="23"/>
      <c r="C83" s="144" t="s">
        <v>21</v>
      </c>
      <c r="D83" s="144" t="s">
        <v>135</v>
      </c>
      <c r="E83" s="145" t="s">
        <v>713</v>
      </c>
      <c r="F83" s="146" t="s">
        <v>714</v>
      </c>
      <c r="G83" s="147" t="s">
        <v>138</v>
      </c>
      <c r="H83" s="148">
        <v>130.17500000000001</v>
      </c>
      <c r="I83" s="149"/>
      <c r="J83" s="150">
        <f>ROUND($I$83*$H$83,2)</f>
        <v>0</v>
      </c>
      <c r="K83" s="146"/>
      <c r="L83" s="43"/>
      <c r="M83" s="151"/>
      <c r="N83" s="152" t="s">
        <v>46</v>
      </c>
      <c r="O83" s="24"/>
      <c r="P83" s="153">
        <f>$O$83*$H$83</f>
        <v>0</v>
      </c>
      <c r="Q83" s="153">
        <v>0</v>
      </c>
      <c r="R83" s="153">
        <f>$Q$83*$H$83</f>
        <v>0</v>
      </c>
      <c r="S83" s="153">
        <v>0</v>
      </c>
      <c r="T83" s="154">
        <f>$S$83*$H$83</f>
        <v>0</v>
      </c>
      <c r="AR83" s="88" t="s">
        <v>139</v>
      </c>
      <c r="AT83" s="88" t="s">
        <v>135</v>
      </c>
      <c r="AU83" s="88" t="s">
        <v>21</v>
      </c>
      <c r="AY83" s="6" t="s">
        <v>131</v>
      </c>
      <c r="BE83" s="155">
        <f>IF($N$83="základní",$J$83,0)</f>
        <v>0</v>
      </c>
      <c r="BF83" s="155">
        <f>IF($N$83="snížená",$J$83,0)</f>
        <v>0</v>
      </c>
      <c r="BG83" s="155">
        <f>IF($N$83="zákl. přenesená",$J$83,0)</f>
        <v>0</v>
      </c>
      <c r="BH83" s="155">
        <f>IF($N$83="sníž. přenesená",$J$83,0)</f>
        <v>0</v>
      </c>
      <c r="BI83" s="155">
        <f>IF($N$83="nulová",$J$83,0)</f>
        <v>0</v>
      </c>
      <c r="BJ83" s="88" t="s">
        <v>139</v>
      </c>
      <c r="BK83" s="155">
        <f>ROUND($I$83*$H$83,2)</f>
        <v>0</v>
      </c>
      <c r="BL83" s="88" t="s">
        <v>139</v>
      </c>
      <c r="BM83" s="88" t="s">
        <v>21</v>
      </c>
    </row>
    <row r="84" spans="2:65" s="6" customFormat="1" ht="15.75" customHeight="1" x14ac:dyDescent="0.3">
      <c r="B84" s="23"/>
      <c r="C84" s="147" t="s">
        <v>81</v>
      </c>
      <c r="D84" s="147" t="s">
        <v>135</v>
      </c>
      <c r="E84" s="145" t="s">
        <v>715</v>
      </c>
      <c r="F84" s="146" t="s">
        <v>716</v>
      </c>
      <c r="G84" s="147" t="s">
        <v>434</v>
      </c>
      <c r="H84" s="148">
        <v>73.8</v>
      </c>
      <c r="I84" s="149"/>
      <c r="J84" s="150">
        <f>ROUND($I$84*$H$84,2)</f>
        <v>0</v>
      </c>
      <c r="K84" s="146"/>
      <c r="L84" s="43"/>
      <c r="M84" s="151"/>
      <c r="N84" s="152" t="s">
        <v>46</v>
      </c>
      <c r="O84" s="24"/>
      <c r="P84" s="153">
        <f>$O$84*$H$84</f>
        <v>0</v>
      </c>
      <c r="Q84" s="153">
        <v>0</v>
      </c>
      <c r="R84" s="153">
        <f>$Q$84*$H$84</f>
        <v>0</v>
      </c>
      <c r="S84" s="153">
        <v>0</v>
      </c>
      <c r="T84" s="154">
        <f>$S$84*$H$84</f>
        <v>0</v>
      </c>
      <c r="AR84" s="88" t="s">
        <v>139</v>
      </c>
      <c r="AT84" s="88" t="s">
        <v>135</v>
      </c>
      <c r="AU84" s="88" t="s">
        <v>21</v>
      </c>
      <c r="AY84" s="88" t="s">
        <v>131</v>
      </c>
      <c r="BE84" s="155">
        <f>IF($N$84="základní",$J$84,0)</f>
        <v>0</v>
      </c>
      <c r="BF84" s="155">
        <f>IF($N$84="snížená",$J$84,0)</f>
        <v>0</v>
      </c>
      <c r="BG84" s="155">
        <f>IF($N$84="zákl. přenesená",$J$84,0)</f>
        <v>0</v>
      </c>
      <c r="BH84" s="155">
        <f>IF($N$84="sníž. přenesená",$J$84,0)</f>
        <v>0</v>
      </c>
      <c r="BI84" s="155">
        <f>IF($N$84="nulová",$J$84,0)</f>
        <v>0</v>
      </c>
      <c r="BJ84" s="88" t="s">
        <v>139</v>
      </c>
      <c r="BK84" s="155">
        <f>ROUND($I$84*$H$84,2)</f>
        <v>0</v>
      </c>
      <c r="BL84" s="88" t="s">
        <v>139</v>
      </c>
      <c r="BM84" s="88" t="s">
        <v>81</v>
      </c>
    </row>
    <row r="85" spans="2:65" s="6" customFormat="1" ht="15.75" customHeight="1" x14ac:dyDescent="0.3">
      <c r="B85" s="23"/>
      <c r="C85" s="147" t="s">
        <v>147</v>
      </c>
      <c r="D85" s="147" t="s">
        <v>135</v>
      </c>
      <c r="E85" s="145" t="s">
        <v>717</v>
      </c>
      <c r="F85" s="146" t="s">
        <v>718</v>
      </c>
      <c r="G85" s="147" t="s">
        <v>434</v>
      </c>
      <c r="H85" s="148">
        <v>56</v>
      </c>
      <c r="I85" s="149"/>
      <c r="J85" s="150">
        <f>ROUND($I$85*$H$85,2)</f>
        <v>0</v>
      </c>
      <c r="K85" s="146"/>
      <c r="L85" s="43"/>
      <c r="M85" s="151"/>
      <c r="N85" s="152" t="s">
        <v>46</v>
      </c>
      <c r="O85" s="24"/>
      <c r="P85" s="153">
        <f>$O$85*$H$85</f>
        <v>0</v>
      </c>
      <c r="Q85" s="153">
        <v>0</v>
      </c>
      <c r="R85" s="153">
        <f>$Q$85*$H$85</f>
        <v>0</v>
      </c>
      <c r="S85" s="153">
        <v>0</v>
      </c>
      <c r="T85" s="154">
        <f>$S$85*$H$85</f>
        <v>0</v>
      </c>
      <c r="AR85" s="88" t="s">
        <v>139</v>
      </c>
      <c r="AT85" s="88" t="s">
        <v>135</v>
      </c>
      <c r="AU85" s="88" t="s">
        <v>21</v>
      </c>
      <c r="AY85" s="88" t="s">
        <v>131</v>
      </c>
      <c r="BE85" s="155">
        <f>IF($N$85="základní",$J$85,0)</f>
        <v>0</v>
      </c>
      <c r="BF85" s="155">
        <f>IF($N$85="snížená",$J$85,0)</f>
        <v>0</v>
      </c>
      <c r="BG85" s="155">
        <f>IF($N$85="zákl. přenesená",$J$85,0)</f>
        <v>0</v>
      </c>
      <c r="BH85" s="155">
        <f>IF($N$85="sníž. přenesená",$J$85,0)</f>
        <v>0</v>
      </c>
      <c r="BI85" s="155">
        <f>IF($N$85="nulová",$J$85,0)</f>
        <v>0</v>
      </c>
      <c r="BJ85" s="88" t="s">
        <v>139</v>
      </c>
      <c r="BK85" s="155">
        <f>ROUND($I$85*$H$85,2)</f>
        <v>0</v>
      </c>
      <c r="BL85" s="88" t="s">
        <v>139</v>
      </c>
      <c r="BM85" s="88" t="s">
        <v>147</v>
      </c>
    </row>
    <row r="86" spans="2:65" s="6" customFormat="1" ht="15.75" customHeight="1" x14ac:dyDescent="0.3">
      <c r="B86" s="23"/>
      <c r="C86" s="147" t="s">
        <v>139</v>
      </c>
      <c r="D86" s="147" t="s">
        <v>135</v>
      </c>
      <c r="E86" s="145" t="s">
        <v>719</v>
      </c>
      <c r="F86" s="146" t="s">
        <v>720</v>
      </c>
      <c r="G86" s="147" t="s">
        <v>510</v>
      </c>
      <c r="H86" s="148">
        <v>1.363</v>
      </c>
      <c r="I86" s="149"/>
      <c r="J86" s="150">
        <f>ROUND($I$86*$H$86,2)</f>
        <v>0</v>
      </c>
      <c r="K86" s="146"/>
      <c r="L86" s="43"/>
      <c r="M86" s="151"/>
      <c r="N86" s="152" t="s">
        <v>46</v>
      </c>
      <c r="O86" s="24"/>
      <c r="P86" s="153">
        <f>$O$86*$H$86</f>
        <v>0</v>
      </c>
      <c r="Q86" s="153">
        <v>0</v>
      </c>
      <c r="R86" s="153">
        <f>$Q$86*$H$86</f>
        <v>0</v>
      </c>
      <c r="S86" s="153">
        <v>0</v>
      </c>
      <c r="T86" s="154">
        <f>$S$86*$H$86</f>
        <v>0</v>
      </c>
      <c r="AR86" s="88" t="s">
        <v>139</v>
      </c>
      <c r="AT86" s="88" t="s">
        <v>135</v>
      </c>
      <c r="AU86" s="88" t="s">
        <v>21</v>
      </c>
      <c r="AY86" s="88" t="s">
        <v>131</v>
      </c>
      <c r="BE86" s="155">
        <f>IF($N$86="základní",$J$86,0)</f>
        <v>0</v>
      </c>
      <c r="BF86" s="155">
        <f>IF($N$86="snížená",$J$86,0)</f>
        <v>0</v>
      </c>
      <c r="BG86" s="155">
        <f>IF($N$86="zákl. přenesená",$J$86,0)</f>
        <v>0</v>
      </c>
      <c r="BH86" s="155">
        <f>IF($N$86="sníž. přenesená",$J$86,0)</f>
        <v>0</v>
      </c>
      <c r="BI86" s="155">
        <f>IF($N$86="nulová",$J$86,0)</f>
        <v>0</v>
      </c>
      <c r="BJ86" s="88" t="s">
        <v>139</v>
      </c>
      <c r="BK86" s="155">
        <f>ROUND($I$86*$H$86,2)</f>
        <v>0</v>
      </c>
      <c r="BL86" s="88" t="s">
        <v>139</v>
      </c>
      <c r="BM86" s="88" t="s">
        <v>139</v>
      </c>
    </row>
    <row r="87" spans="2:65" s="6" customFormat="1" ht="15.75" customHeight="1" x14ac:dyDescent="0.3">
      <c r="B87" s="23"/>
      <c r="C87" s="147" t="s">
        <v>157</v>
      </c>
      <c r="D87" s="147" t="s">
        <v>135</v>
      </c>
      <c r="E87" s="145" t="s">
        <v>721</v>
      </c>
      <c r="F87" s="146" t="s">
        <v>722</v>
      </c>
      <c r="G87" s="147" t="s">
        <v>199</v>
      </c>
      <c r="H87" s="148">
        <v>56</v>
      </c>
      <c r="I87" s="149"/>
      <c r="J87" s="150">
        <f>ROUND($I$87*$H$87,2)</f>
        <v>0</v>
      </c>
      <c r="K87" s="146"/>
      <c r="L87" s="43"/>
      <c r="M87" s="151"/>
      <c r="N87" s="152" t="s">
        <v>46</v>
      </c>
      <c r="O87" s="24"/>
      <c r="P87" s="153">
        <f>$O$87*$H$87</f>
        <v>0</v>
      </c>
      <c r="Q87" s="153">
        <v>0</v>
      </c>
      <c r="R87" s="153">
        <f>$Q$87*$H$87</f>
        <v>0</v>
      </c>
      <c r="S87" s="153">
        <v>0</v>
      </c>
      <c r="T87" s="154">
        <f>$S$87*$H$87</f>
        <v>0</v>
      </c>
      <c r="AR87" s="88" t="s">
        <v>139</v>
      </c>
      <c r="AT87" s="88" t="s">
        <v>135</v>
      </c>
      <c r="AU87" s="88" t="s">
        <v>21</v>
      </c>
      <c r="AY87" s="88" t="s">
        <v>131</v>
      </c>
      <c r="BE87" s="155">
        <f>IF($N$87="základní",$J$87,0)</f>
        <v>0</v>
      </c>
      <c r="BF87" s="155">
        <f>IF($N$87="snížená",$J$87,0)</f>
        <v>0</v>
      </c>
      <c r="BG87" s="155">
        <f>IF($N$87="zákl. přenesená",$J$87,0)</f>
        <v>0</v>
      </c>
      <c r="BH87" s="155">
        <f>IF($N$87="sníž. přenesená",$J$87,0)</f>
        <v>0</v>
      </c>
      <c r="BI87" s="155">
        <f>IF($N$87="nulová",$J$87,0)</f>
        <v>0</v>
      </c>
      <c r="BJ87" s="88" t="s">
        <v>139</v>
      </c>
      <c r="BK87" s="155">
        <f>ROUND($I$87*$H$87,2)</f>
        <v>0</v>
      </c>
      <c r="BL87" s="88" t="s">
        <v>139</v>
      </c>
      <c r="BM87" s="88" t="s">
        <v>157</v>
      </c>
    </row>
    <row r="88" spans="2:65" s="6" customFormat="1" ht="15.75" customHeight="1" x14ac:dyDescent="0.3">
      <c r="B88" s="23"/>
      <c r="C88" s="147" t="s">
        <v>161</v>
      </c>
      <c r="D88" s="147" t="s">
        <v>135</v>
      </c>
      <c r="E88" s="145" t="s">
        <v>723</v>
      </c>
      <c r="F88" s="146" t="s">
        <v>724</v>
      </c>
      <c r="G88" s="147" t="s">
        <v>138</v>
      </c>
      <c r="H88" s="148">
        <v>123</v>
      </c>
      <c r="I88" s="149"/>
      <c r="J88" s="150">
        <f>ROUND($I$88*$H$88,2)</f>
        <v>0</v>
      </c>
      <c r="K88" s="146"/>
      <c r="L88" s="43"/>
      <c r="M88" s="151"/>
      <c r="N88" s="152" t="s">
        <v>46</v>
      </c>
      <c r="O88" s="24"/>
      <c r="P88" s="153">
        <f>$O$88*$H$88</f>
        <v>0</v>
      </c>
      <c r="Q88" s="153">
        <v>0</v>
      </c>
      <c r="R88" s="153">
        <f>$Q$88*$H$88</f>
        <v>0</v>
      </c>
      <c r="S88" s="153">
        <v>0</v>
      </c>
      <c r="T88" s="154">
        <f>$S$88*$H$88</f>
        <v>0</v>
      </c>
      <c r="AR88" s="88" t="s">
        <v>139</v>
      </c>
      <c r="AT88" s="88" t="s">
        <v>135</v>
      </c>
      <c r="AU88" s="88" t="s">
        <v>21</v>
      </c>
      <c r="AY88" s="88" t="s">
        <v>131</v>
      </c>
      <c r="BE88" s="155">
        <f>IF($N$88="základní",$J$88,0)</f>
        <v>0</v>
      </c>
      <c r="BF88" s="155">
        <f>IF($N$88="snížená",$J$88,0)</f>
        <v>0</v>
      </c>
      <c r="BG88" s="155">
        <f>IF($N$88="zákl. přenesená",$J$88,0)</f>
        <v>0</v>
      </c>
      <c r="BH88" s="155">
        <f>IF($N$88="sníž. přenesená",$J$88,0)</f>
        <v>0</v>
      </c>
      <c r="BI88" s="155">
        <f>IF($N$88="nulová",$J$88,0)</f>
        <v>0</v>
      </c>
      <c r="BJ88" s="88" t="s">
        <v>139</v>
      </c>
      <c r="BK88" s="155">
        <f>ROUND($I$88*$H$88,2)</f>
        <v>0</v>
      </c>
      <c r="BL88" s="88" t="s">
        <v>139</v>
      </c>
      <c r="BM88" s="88" t="s">
        <v>161</v>
      </c>
    </row>
    <row r="89" spans="2:65" s="6" customFormat="1" ht="15.75" customHeight="1" x14ac:dyDescent="0.3">
      <c r="B89" s="23"/>
      <c r="C89" s="147" t="s">
        <v>165</v>
      </c>
      <c r="D89" s="147" t="s">
        <v>135</v>
      </c>
      <c r="E89" s="145" t="s">
        <v>725</v>
      </c>
      <c r="F89" s="146" t="s">
        <v>726</v>
      </c>
      <c r="G89" s="147" t="s">
        <v>146</v>
      </c>
      <c r="H89" s="148">
        <v>28</v>
      </c>
      <c r="I89" s="149"/>
      <c r="J89" s="150">
        <f>ROUND($I$89*$H$89,2)</f>
        <v>0</v>
      </c>
      <c r="K89" s="146"/>
      <c r="L89" s="43"/>
      <c r="M89" s="151"/>
      <c r="N89" s="152" t="s">
        <v>46</v>
      </c>
      <c r="O89" s="24"/>
      <c r="P89" s="153">
        <f>$O$89*$H$89</f>
        <v>0</v>
      </c>
      <c r="Q89" s="153">
        <v>0</v>
      </c>
      <c r="R89" s="153">
        <f>$Q$89*$H$89</f>
        <v>0</v>
      </c>
      <c r="S89" s="153">
        <v>0</v>
      </c>
      <c r="T89" s="154">
        <f>$S$89*$H$89</f>
        <v>0</v>
      </c>
      <c r="AR89" s="88" t="s">
        <v>139</v>
      </c>
      <c r="AT89" s="88" t="s">
        <v>135</v>
      </c>
      <c r="AU89" s="88" t="s">
        <v>21</v>
      </c>
      <c r="AY89" s="88" t="s">
        <v>131</v>
      </c>
      <c r="BE89" s="155">
        <f>IF($N$89="základní",$J$89,0)</f>
        <v>0</v>
      </c>
      <c r="BF89" s="155">
        <f>IF($N$89="snížená",$J$89,0)</f>
        <v>0</v>
      </c>
      <c r="BG89" s="155">
        <f>IF($N$89="zákl. přenesená",$J$89,0)</f>
        <v>0</v>
      </c>
      <c r="BH89" s="155">
        <f>IF($N$89="sníž. přenesená",$J$89,0)</f>
        <v>0</v>
      </c>
      <c r="BI89" s="155">
        <f>IF($N$89="nulová",$J$89,0)</f>
        <v>0</v>
      </c>
      <c r="BJ89" s="88" t="s">
        <v>139</v>
      </c>
      <c r="BK89" s="155">
        <f>ROUND($I$89*$H$89,2)</f>
        <v>0</v>
      </c>
      <c r="BL89" s="88" t="s">
        <v>139</v>
      </c>
      <c r="BM89" s="88" t="s">
        <v>165</v>
      </c>
    </row>
    <row r="90" spans="2:65" s="6" customFormat="1" ht="15.75" customHeight="1" x14ac:dyDescent="0.3">
      <c r="B90" s="23"/>
      <c r="C90" s="147" t="s">
        <v>169</v>
      </c>
      <c r="D90" s="147" t="s">
        <v>135</v>
      </c>
      <c r="E90" s="145" t="s">
        <v>727</v>
      </c>
      <c r="F90" s="146" t="s">
        <v>728</v>
      </c>
      <c r="G90" s="147" t="s">
        <v>146</v>
      </c>
      <c r="H90" s="148">
        <v>4</v>
      </c>
      <c r="I90" s="149"/>
      <c r="J90" s="150">
        <f>ROUND($I$90*$H$90,2)</f>
        <v>0</v>
      </c>
      <c r="K90" s="146"/>
      <c r="L90" s="43"/>
      <c r="M90" s="151"/>
      <c r="N90" s="152" t="s">
        <v>46</v>
      </c>
      <c r="O90" s="24"/>
      <c r="P90" s="153">
        <f>$O$90*$H$90</f>
        <v>0</v>
      </c>
      <c r="Q90" s="153">
        <v>0</v>
      </c>
      <c r="R90" s="153">
        <f>$Q$90*$H$90</f>
        <v>0</v>
      </c>
      <c r="S90" s="153">
        <v>0</v>
      </c>
      <c r="T90" s="154">
        <f>$S$90*$H$90</f>
        <v>0</v>
      </c>
      <c r="AR90" s="88" t="s">
        <v>139</v>
      </c>
      <c r="AT90" s="88" t="s">
        <v>135</v>
      </c>
      <c r="AU90" s="88" t="s">
        <v>21</v>
      </c>
      <c r="AY90" s="88" t="s">
        <v>131</v>
      </c>
      <c r="BE90" s="155">
        <f>IF($N$90="základní",$J$90,0)</f>
        <v>0</v>
      </c>
      <c r="BF90" s="155">
        <f>IF($N$90="snížená",$J$90,0)</f>
        <v>0</v>
      </c>
      <c r="BG90" s="155">
        <f>IF($N$90="zákl. přenesená",$J$90,0)</f>
        <v>0</v>
      </c>
      <c r="BH90" s="155">
        <f>IF($N$90="sníž. přenesená",$J$90,0)</f>
        <v>0</v>
      </c>
      <c r="BI90" s="155">
        <f>IF($N$90="nulová",$J$90,0)</f>
        <v>0</v>
      </c>
      <c r="BJ90" s="88" t="s">
        <v>139</v>
      </c>
      <c r="BK90" s="155">
        <f>ROUND($I$90*$H$90,2)</f>
        <v>0</v>
      </c>
      <c r="BL90" s="88" t="s">
        <v>139</v>
      </c>
      <c r="BM90" s="88" t="s">
        <v>169</v>
      </c>
    </row>
    <row r="91" spans="2:65" s="6" customFormat="1" ht="15.75" customHeight="1" x14ac:dyDescent="0.3">
      <c r="B91" s="23"/>
      <c r="C91" s="147" t="s">
        <v>173</v>
      </c>
      <c r="D91" s="147" t="s">
        <v>135</v>
      </c>
      <c r="E91" s="145" t="s">
        <v>729</v>
      </c>
      <c r="F91" s="146" t="s">
        <v>730</v>
      </c>
      <c r="G91" s="147" t="s">
        <v>138</v>
      </c>
      <c r="H91" s="148">
        <v>130.17500000000001</v>
      </c>
      <c r="I91" s="149"/>
      <c r="J91" s="150">
        <f>ROUND($I$91*$H$91,2)</f>
        <v>0</v>
      </c>
      <c r="K91" s="146"/>
      <c r="L91" s="43"/>
      <c r="M91" s="151"/>
      <c r="N91" s="152" t="s">
        <v>46</v>
      </c>
      <c r="O91" s="24"/>
      <c r="P91" s="153">
        <f>$O$91*$H$91</f>
        <v>0</v>
      </c>
      <c r="Q91" s="153">
        <v>0</v>
      </c>
      <c r="R91" s="153">
        <f>$Q$91*$H$91</f>
        <v>0</v>
      </c>
      <c r="S91" s="153">
        <v>0</v>
      </c>
      <c r="T91" s="154">
        <f>$S$91*$H$91</f>
        <v>0</v>
      </c>
      <c r="AR91" s="88" t="s">
        <v>139</v>
      </c>
      <c r="AT91" s="88" t="s">
        <v>135</v>
      </c>
      <c r="AU91" s="88" t="s">
        <v>21</v>
      </c>
      <c r="AY91" s="88" t="s">
        <v>131</v>
      </c>
      <c r="BE91" s="155">
        <f>IF($N$91="základní",$J$91,0)</f>
        <v>0</v>
      </c>
      <c r="BF91" s="155">
        <f>IF($N$91="snížená",$J$91,0)</f>
        <v>0</v>
      </c>
      <c r="BG91" s="155">
        <f>IF($N$91="zákl. přenesená",$J$91,0)</f>
        <v>0</v>
      </c>
      <c r="BH91" s="155">
        <f>IF($N$91="sníž. přenesená",$J$91,0)</f>
        <v>0</v>
      </c>
      <c r="BI91" s="155">
        <f>IF($N$91="nulová",$J$91,0)</f>
        <v>0</v>
      </c>
      <c r="BJ91" s="88" t="s">
        <v>139</v>
      </c>
      <c r="BK91" s="155">
        <f>ROUND($I$91*$H$91,2)</f>
        <v>0</v>
      </c>
      <c r="BL91" s="88" t="s">
        <v>139</v>
      </c>
      <c r="BM91" s="88" t="s">
        <v>173</v>
      </c>
    </row>
    <row r="92" spans="2:65" s="6" customFormat="1" ht="15.75" customHeight="1" x14ac:dyDescent="0.3">
      <c r="B92" s="23"/>
      <c r="C92" s="147" t="s">
        <v>26</v>
      </c>
      <c r="D92" s="147" t="s">
        <v>135</v>
      </c>
      <c r="E92" s="145" t="s">
        <v>731</v>
      </c>
      <c r="F92" s="146" t="s">
        <v>732</v>
      </c>
      <c r="G92" s="147" t="s">
        <v>138</v>
      </c>
      <c r="H92" s="148">
        <v>130.17500000000001</v>
      </c>
      <c r="I92" s="149"/>
      <c r="J92" s="150">
        <f>ROUND($I$92*$H$92,2)</f>
        <v>0</v>
      </c>
      <c r="K92" s="146"/>
      <c r="L92" s="43"/>
      <c r="M92" s="151"/>
      <c r="N92" s="152" t="s">
        <v>46</v>
      </c>
      <c r="O92" s="24"/>
      <c r="P92" s="153">
        <f>$O$92*$H$92</f>
        <v>0</v>
      </c>
      <c r="Q92" s="153">
        <v>0</v>
      </c>
      <c r="R92" s="153">
        <f>$Q$92*$H$92</f>
        <v>0</v>
      </c>
      <c r="S92" s="153">
        <v>0</v>
      </c>
      <c r="T92" s="154">
        <f>$S$92*$H$92</f>
        <v>0</v>
      </c>
      <c r="AR92" s="88" t="s">
        <v>139</v>
      </c>
      <c r="AT92" s="88" t="s">
        <v>135</v>
      </c>
      <c r="AU92" s="88" t="s">
        <v>21</v>
      </c>
      <c r="AY92" s="88" t="s">
        <v>131</v>
      </c>
      <c r="BE92" s="155">
        <f>IF($N$92="základní",$J$92,0)</f>
        <v>0</v>
      </c>
      <c r="BF92" s="155">
        <f>IF($N$92="snížená",$J$92,0)</f>
        <v>0</v>
      </c>
      <c r="BG92" s="155">
        <f>IF($N$92="zákl. přenesená",$J$92,0)</f>
        <v>0</v>
      </c>
      <c r="BH92" s="155">
        <f>IF($N$92="sníž. přenesená",$J$92,0)</f>
        <v>0</v>
      </c>
      <c r="BI92" s="155">
        <f>IF($N$92="nulová",$J$92,0)</f>
        <v>0</v>
      </c>
      <c r="BJ92" s="88" t="s">
        <v>139</v>
      </c>
      <c r="BK92" s="155">
        <f>ROUND($I$92*$H$92,2)</f>
        <v>0</v>
      </c>
      <c r="BL92" s="88" t="s">
        <v>139</v>
      </c>
      <c r="BM92" s="88" t="s">
        <v>26</v>
      </c>
    </row>
    <row r="93" spans="2:65" s="6" customFormat="1" ht="15.75" customHeight="1" x14ac:dyDescent="0.3">
      <c r="B93" s="23"/>
      <c r="C93" s="147" t="s">
        <v>180</v>
      </c>
      <c r="D93" s="147" t="s">
        <v>135</v>
      </c>
      <c r="E93" s="145" t="s">
        <v>733</v>
      </c>
      <c r="F93" s="146" t="s">
        <v>734</v>
      </c>
      <c r="G93" s="147" t="s">
        <v>138</v>
      </c>
      <c r="H93" s="148">
        <v>130.17500000000001</v>
      </c>
      <c r="I93" s="149"/>
      <c r="J93" s="150">
        <f>ROUND($I$93*$H$93,2)</f>
        <v>0</v>
      </c>
      <c r="K93" s="146"/>
      <c r="L93" s="43"/>
      <c r="M93" s="151"/>
      <c r="N93" s="152" t="s">
        <v>46</v>
      </c>
      <c r="O93" s="24"/>
      <c r="P93" s="153">
        <f>$O$93*$H$93</f>
        <v>0</v>
      </c>
      <c r="Q93" s="153">
        <v>0</v>
      </c>
      <c r="R93" s="153">
        <f>$Q$93*$H$93</f>
        <v>0</v>
      </c>
      <c r="S93" s="153">
        <v>0</v>
      </c>
      <c r="T93" s="154">
        <f>$S$93*$H$93</f>
        <v>0</v>
      </c>
      <c r="AR93" s="88" t="s">
        <v>139</v>
      </c>
      <c r="AT93" s="88" t="s">
        <v>135</v>
      </c>
      <c r="AU93" s="88" t="s">
        <v>21</v>
      </c>
      <c r="AY93" s="88" t="s">
        <v>131</v>
      </c>
      <c r="BE93" s="155">
        <f>IF($N$93="základní",$J$93,0)</f>
        <v>0</v>
      </c>
      <c r="BF93" s="155">
        <f>IF($N$93="snížená",$J$93,0)</f>
        <v>0</v>
      </c>
      <c r="BG93" s="155">
        <f>IF($N$93="zákl. přenesená",$J$93,0)</f>
        <v>0</v>
      </c>
      <c r="BH93" s="155">
        <f>IF($N$93="sníž. přenesená",$J$93,0)</f>
        <v>0</v>
      </c>
      <c r="BI93" s="155">
        <f>IF($N$93="nulová",$J$93,0)</f>
        <v>0</v>
      </c>
      <c r="BJ93" s="88" t="s">
        <v>139</v>
      </c>
      <c r="BK93" s="155">
        <f>ROUND($I$93*$H$93,2)</f>
        <v>0</v>
      </c>
      <c r="BL93" s="88" t="s">
        <v>139</v>
      </c>
      <c r="BM93" s="88" t="s">
        <v>180</v>
      </c>
    </row>
    <row r="94" spans="2:65" s="6" customFormat="1" ht="15.75" customHeight="1" x14ac:dyDescent="0.3">
      <c r="B94" s="23"/>
      <c r="C94" s="147" t="s">
        <v>184</v>
      </c>
      <c r="D94" s="147" t="s">
        <v>135</v>
      </c>
      <c r="E94" s="145" t="s">
        <v>735</v>
      </c>
      <c r="F94" s="146" t="s">
        <v>736</v>
      </c>
      <c r="G94" s="147" t="s">
        <v>510</v>
      </c>
      <c r="H94" s="148">
        <v>1.036</v>
      </c>
      <c r="I94" s="149"/>
      <c r="J94" s="150">
        <f>ROUND($I$94*$H$94,2)</f>
        <v>0</v>
      </c>
      <c r="K94" s="146"/>
      <c r="L94" s="43"/>
      <c r="M94" s="151"/>
      <c r="N94" s="152" t="s">
        <v>46</v>
      </c>
      <c r="O94" s="24"/>
      <c r="P94" s="153">
        <f>$O$94*$H$94</f>
        <v>0</v>
      </c>
      <c r="Q94" s="153">
        <v>0</v>
      </c>
      <c r="R94" s="153">
        <f>$Q$94*$H$94</f>
        <v>0</v>
      </c>
      <c r="S94" s="153">
        <v>0</v>
      </c>
      <c r="T94" s="154">
        <f>$S$94*$H$94</f>
        <v>0</v>
      </c>
      <c r="AR94" s="88" t="s">
        <v>139</v>
      </c>
      <c r="AT94" s="88" t="s">
        <v>135</v>
      </c>
      <c r="AU94" s="88" t="s">
        <v>21</v>
      </c>
      <c r="AY94" s="88" t="s">
        <v>131</v>
      </c>
      <c r="BE94" s="155">
        <f>IF($N$94="základní",$J$94,0)</f>
        <v>0</v>
      </c>
      <c r="BF94" s="155">
        <f>IF($N$94="snížená",$J$94,0)</f>
        <v>0</v>
      </c>
      <c r="BG94" s="155">
        <f>IF($N$94="zákl. přenesená",$J$94,0)</f>
        <v>0</v>
      </c>
      <c r="BH94" s="155">
        <f>IF($N$94="sníž. přenesená",$J$94,0)</f>
        <v>0</v>
      </c>
      <c r="BI94" s="155">
        <f>IF($N$94="nulová",$J$94,0)</f>
        <v>0</v>
      </c>
      <c r="BJ94" s="88" t="s">
        <v>139</v>
      </c>
      <c r="BK94" s="155">
        <f>ROUND($I$94*$H$94,2)</f>
        <v>0</v>
      </c>
      <c r="BL94" s="88" t="s">
        <v>139</v>
      </c>
      <c r="BM94" s="88" t="s">
        <v>184</v>
      </c>
    </row>
    <row r="95" spans="2:65" s="131" customFormat="1" ht="37.5" customHeight="1" x14ac:dyDescent="0.35">
      <c r="B95" s="132"/>
      <c r="C95" s="133"/>
      <c r="D95" s="133" t="s">
        <v>72</v>
      </c>
      <c r="E95" s="134" t="s">
        <v>737</v>
      </c>
      <c r="F95" s="134" t="s">
        <v>738</v>
      </c>
      <c r="G95" s="133"/>
      <c r="H95" s="133"/>
      <c r="J95" s="135">
        <f>$BK$95</f>
        <v>0</v>
      </c>
      <c r="K95" s="133"/>
      <c r="L95" s="136"/>
      <c r="M95" s="137"/>
      <c r="N95" s="133"/>
      <c r="O95" s="133"/>
      <c r="P95" s="138">
        <f>SUM($P$96:$P$101)</f>
        <v>0</v>
      </c>
      <c r="Q95" s="133"/>
      <c r="R95" s="138">
        <f>SUM($R$96:$R$101)</f>
        <v>0</v>
      </c>
      <c r="S95" s="133"/>
      <c r="T95" s="139">
        <f>SUM($T$96:$T$101)</f>
        <v>0</v>
      </c>
      <c r="AR95" s="140" t="s">
        <v>21</v>
      </c>
      <c r="AT95" s="140" t="s">
        <v>72</v>
      </c>
      <c r="AU95" s="140" t="s">
        <v>73</v>
      </c>
      <c r="AY95" s="140" t="s">
        <v>131</v>
      </c>
      <c r="BK95" s="141">
        <f>SUM($BK$96:$BK$101)</f>
        <v>0</v>
      </c>
    </row>
    <row r="96" spans="2:65" s="6" customFormat="1" ht="15.75" customHeight="1" x14ac:dyDescent="0.3">
      <c r="B96" s="23"/>
      <c r="C96" s="147" t="s">
        <v>188</v>
      </c>
      <c r="D96" s="147" t="s">
        <v>135</v>
      </c>
      <c r="E96" s="145" t="s">
        <v>739</v>
      </c>
      <c r="F96" s="146" t="s">
        <v>740</v>
      </c>
      <c r="G96" s="147" t="s">
        <v>434</v>
      </c>
      <c r="H96" s="148">
        <v>56</v>
      </c>
      <c r="I96" s="149"/>
      <c r="J96" s="150">
        <f>ROUND($I$96*$H$96,2)</f>
        <v>0</v>
      </c>
      <c r="K96" s="146"/>
      <c r="L96" s="43"/>
      <c r="M96" s="151"/>
      <c r="N96" s="152" t="s">
        <v>46</v>
      </c>
      <c r="O96" s="24"/>
      <c r="P96" s="153">
        <f>$O$96*$H$96</f>
        <v>0</v>
      </c>
      <c r="Q96" s="153">
        <v>0</v>
      </c>
      <c r="R96" s="153">
        <f>$Q$96*$H$96</f>
        <v>0</v>
      </c>
      <c r="S96" s="153">
        <v>0</v>
      </c>
      <c r="T96" s="154">
        <f>$S$96*$H$96</f>
        <v>0</v>
      </c>
      <c r="AR96" s="88" t="s">
        <v>139</v>
      </c>
      <c r="AT96" s="88" t="s">
        <v>135</v>
      </c>
      <c r="AU96" s="88" t="s">
        <v>21</v>
      </c>
      <c r="AY96" s="88" t="s">
        <v>131</v>
      </c>
      <c r="BE96" s="155">
        <f>IF($N$96="základní",$J$96,0)</f>
        <v>0</v>
      </c>
      <c r="BF96" s="155">
        <f>IF($N$96="snížená",$J$96,0)</f>
        <v>0</v>
      </c>
      <c r="BG96" s="155">
        <f>IF($N$96="zákl. přenesená",$J$96,0)</f>
        <v>0</v>
      </c>
      <c r="BH96" s="155">
        <f>IF($N$96="sníž. přenesená",$J$96,0)</f>
        <v>0</v>
      </c>
      <c r="BI96" s="155">
        <f>IF($N$96="nulová",$J$96,0)</f>
        <v>0</v>
      </c>
      <c r="BJ96" s="88" t="s">
        <v>139</v>
      </c>
      <c r="BK96" s="155">
        <f>ROUND($I$96*$H$96,2)</f>
        <v>0</v>
      </c>
      <c r="BL96" s="88" t="s">
        <v>139</v>
      </c>
      <c r="BM96" s="88" t="s">
        <v>188</v>
      </c>
    </row>
    <row r="97" spans="2:65" s="6" customFormat="1" ht="15.75" customHeight="1" x14ac:dyDescent="0.3">
      <c r="B97" s="23"/>
      <c r="C97" s="147" t="s">
        <v>192</v>
      </c>
      <c r="D97" s="147" t="s">
        <v>135</v>
      </c>
      <c r="E97" s="145" t="s">
        <v>741</v>
      </c>
      <c r="F97" s="146" t="s">
        <v>742</v>
      </c>
      <c r="G97" s="147" t="s">
        <v>510</v>
      </c>
      <c r="H97" s="148">
        <v>3.2000000000000001E-2</v>
      </c>
      <c r="I97" s="149"/>
      <c r="J97" s="150">
        <f>ROUND($I$97*$H$97,2)</f>
        <v>0</v>
      </c>
      <c r="K97" s="146"/>
      <c r="L97" s="43"/>
      <c r="M97" s="151"/>
      <c r="N97" s="152" t="s">
        <v>46</v>
      </c>
      <c r="O97" s="24"/>
      <c r="P97" s="153">
        <f>$O$97*$H$97</f>
        <v>0</v>
      </c>
      <c r="Q97" s="153">
        <v>0</v>
      </c>
      <c r="R97" s="153">
        <f>$Q$97*$H$97</f>
        <v>0</v>
      </c>
      <c r="S97" s="153">
        <v>0</v>
      </c>
      <c r="T97" s="154">
        <f>$S$97*$H$97</f>
        <v>0</v>
      </c>
      <c r="AR97" s="88" t="s">
        <v>139</v>
      </c>
      <c r="AT97" s="88" t="s">
        <v>135</v>
      </c>
      <c r="AU97" s="88" t="s">
        <v>21</v>
      </c>
      <c r="AY97" s="88" t="s">
        <v>131</v>
      </c>
      <c r="BE97" s="155">
        <f>IF($N$97="základní",$J$97,0)</f>
        <v>0</v>
      </c>
      <c r="BF97" s="155">
        <f>IF($N$97="snížená",$J$97,0)</f>
        <v>0</v>
      </c>
      <c r="BG97" s="155">
        <f>IF($N$97="zákl. přenesená",$J$97,0)</f>
        <v>0</v>
      </c>
      <c r="BH97" s="155">
        <f>IF($N$97="sníž. přenesená",$J$97,0)</f>
        <v>0</v>
      </c>
      <c r="BI97" s="155">
        <f>IF($N$97="nulová",$J$97,0)</f>
        <v>0</v>
      </c>
      <c r="BJ97" s="88" t="s">
        <v>139</v>
      </c>
      <c r="BK97" s="155">
        <f>ROUND($I$97*$H$97,2)</f>
        <v>0</v>
      </c>
      <c r="BL97" s="88" t="s">
        <v>139</v>
      </c>
      <c r="BM97" s="88" t="s">
        <v>192</v>
      </c>
    </row>
    <row r="98" spans="2:65" s="6" customFormat="1" ht="15.75" customHeight="1" x14ac:dyDescent="0.3">
      <c r="B98" s="23"/>
      <c r="C98" s="147" t="s">
        <v>8</v>
      </c>
      <c r="D98" s="147" t="s">
        <v>135</v>
      </c>
      <c r="E98" s="145" t="s">
        <v>743</v>
      </c>
      <c r="F98" s="146" t="s">
        <v>744</v>
      </c>
      <c r="G98" s="147" t="s">
        <v>146</v>
      </c>
      <c r="H98" s="148">
        <v>4</v>
      </c>
      <c r="I98" s="149"/>
      <c r="J98" s="150">
        <f>ROUND($I$98*$H$98,2)</f>
        <v>0</v>
      </c>
      <c r="K98" s="146"/>
      <c r="L98" s="43"/>
      <c r="M98" s="151"/>
      <c r="N98" s="152" t="s">
        <v>46</v>
      </c>
      <c r="O98" s="24"/>
      <c r="P98" s="153">
        <f>$O$98*$H$98</f>
        <v>0</v>
      </c>
      <c r="Q98" s="153">
        <v>0</v>
      </c>
      <c r="R98" s="153">
        <f>$Q$98*$H$98</f>
        <v>0</v>
      </c>
      <c r="S98" s="153">
        <v>0</v>
      </c>
      <c r="T98" s="154">
        <f>$S$98*$H$98</f>
        <v>0</v>
      </c>
      <c r="AR98" s="88" t="s">
        <v>139</v>
      </c>
      <c r="AT98" s="88" t="s">
        <v>135</v>
      </c>
      <c r="AU98" s="88" t="s">
        <v>21</v>
      </c>
      <c r="AY98" s="88" t="s">
        <v>131</v>
      </c>
      <c r="BE98" s="155">
        <f>IF($N$98="základní",$J$98,0)</f>
        <v>0</v>
      </c>
      <c r="BF98" s="155">
        <f>IF($N$98="snížená",$J$98,0)</f>
        <v>0</v>
      </c>
      <c r="BG98" s="155">
        <f>IF($N$98="zákl. přenesená",$J$98,0)</f>
        <v>0</v>
      </c>
      <c r="BH98" s="155">
        <f>IF($N$98="sníž. přenesená",$J$98,0)</f>
        <v>0</v>
      </c>
      <c r="BI98" s="155">
        <f>IF($N$98="nulová",$J$98,0)</f>
        <v>0</v>
      </c>
      <c r="BJ98" s="88" t="s">
        <v>139</v>
      </c>
      <c r="BK98" s="155">
        <f>ROUND($I$98*$H$98,2)</f>
        <v>0</v>
      </c>
      <c r="BL98" s="88" t="s">
        <v>139</v>
      </c>
      <c r="BM98" s="88" t="s">
        <v>8</v>
      </c>
    </row>
    <row r="99" spans="2:65" s="6" customFormat="1" ht="15.75" customHeight="1" x14ac:dyDescent="0.3">
      <c r="B99" s="23"/>
      <c r="C99" s="147" t="s">
        <v>200</v>
      </c>
      <c r="D99" s="147" t="s">
        <v>135</v>
      </c>
      <c r="E99" s="145" t="s">
        <v>745</v>
      </c>
      <c r="F99" s="146" t="s">
        <v>746</v>
      </c>
      <c r="G99" s="147" t="s">
        <v>146</v>
      </c>
      <c r="H99" s="148">
        <v>4</v>
      </c>
      <c r="I99" s="149"/>
      <c r="J99" s="150">
        <f>ROUND($I$99*$H$99,2)</f>
        <v>0</v>
      </c>
      <c r="K99" s="146"/>
      <c r="L99" s="43"/>
      <c r="M99" s="151"/>
      <c r="N99" s="152" t="s">
        <v>46</v>
      </c>
      <c r="O99" s="24"/>
      <c r="P99" s="153">
        <f>$O$99*$H$99</f>
        <v>0</v>
      </c>
      <c r="Q99" s="153">
        <v>0</v>
      </c>
      <c r="R99" s="153">
        <f>$Q$99*$H$99</f>
        <v>0</v>
      </c>
      <c r="S99" s="153">
        <v>0</v>
      </c>
      <c r="T99" s="154">
        <f>$S$99*$H$99</f>
        <v>0</v>
      </c>
      <c r="AR99" s="88" t="s">
        <v>139</v>
      </c>
      <c r="AT99" s="88" t="s">
        <v>135</v>
      </c>
      <c r="AU99" s="88" t="s">
        <v>21</v>
      </c>
      <c r="AY99" s="88" t="s">
        <v>131</v>
      </c>
      <c r="BE99" s="155">
        <f>IF($N$99="základní",$J$99,0)</f>
        <v>0</v>
      </c>
      <c r="BF99" s="155">
        <f>IF($N$99="snížená",$J$99,0)</f>
        <v>0</v>
      </c>
      <c r="BG99" s="155">
        <f>IF($N$99="zákl. přenesená",$J$99,0)</f>
        <v>0</v>
      </c>
      <c r="BH99" s="155">
        <f>IF($N$99="sníž. přenesená",$J$99,0)</f>
        <v>0</v>
      </c>
      <c r="BI99" s="155">
        <f>IF($N$99="nulová",$J$99,0)</f>
        <v>0</v>
      </c>
      <c r="BJ99" s="88" t="s">
        <v>139</v>
      </c>
      <c r="BK99" s="155">
        <f>ROUND($I$99*$H$99,2)</f>
        <v>0</v>
      </c>
      <c r="BL99" s="88" t="s">
        <v>139</v>
      </c>
      <c r="BM99" s="88" t="s">
        <v>200</v>
      </c>
    </row>
    <row r="100" spans="2:65" s="6" customFormat="1" ht="15.75" customHeight="1" x14ac:dyDescent="0.3">
      <c r="B100" s="23"/>
      <c r="C100" s="147" t="s">
        <v>204</v>
      </c>
      <c r="D100" s="147" t="s">
        <v>135</v>
      </c>
      <c r="E100" s="145" t="s">
        <v>747</v>
      </c>
      <c r="F100" s="146" t="s">
        <v>748</v>
      </c>
      <c r="G100" s="147" t="s">
        <v>146</v>
      </c>
      <c r="H100" s="148">
        <v>28</v>
      </c>
      <c r="I100" s="149"/>
      <c r="J100" s="150">
        <f>ROUND($I$100*$H$100,2)</f>
        <v>0</v>
      </c>
      <c r="K100" s="146"/>
      <c r="L100" s="43"/>
      <c r="M100" s="151"/>
      <c r="N100" s="152" t="s">
        <v>46</v>
      </c>
      <c r="O100" s="24"/>
      <c r="P100" s="153">
        <f>$O$100*$H$100</f>
        <v>0</v>
      </c>
      <c r="Q100" s="153">
        <v>0</v>
      </c>
      <c r="R100" s="153">
        <f>$Q$100*$H$100</f>
        <v>0</v>
      </c>
      <c r="S100" s="153">
        <v>0</v>
      </c>
      <c r="T100" s="154">
        <f>$S$100*$H$100</f>
        <v>0</v>
      </c>
      <c r="AR100" s="88" t="s">
        <v>139</v>
      </c>
      <c r="AT100" s="88" t="s">
        <v>135</v>
      </c>
      <c r="AU100" s="88" t="s">
        <v>21</v>
      </c>
      <c r="AY100" s="88" t="s">
        <v>131</v>
      </c>
      <c r="BE100" s="155">
        <f>IF($N$100="základní",$J$100,0)</f>
        <v>0</v>
      </c>
      <c r="BF100" s="155">
        <f>IF($N$100="snížená",$J$100,0)</f>
        <v>0</v>
      </c>
      <c r="BG100" s="155">
        <f>IF($N$100="zákl. přenesená",$J$100,0)</f>
        <v>0</v>
      </c>
      <c r="BH100" s="155">
        <f>IF($N$100="sníž. přenesená",$J$100,0)</f>
        <v>0</v>
      </c>
      <c r="BI100" s="155">
        <f>IF($N$100="nulová",$J$100,0)</f>
        <v>0</v>
      </c>
      <c r="BJ100" s="88" t="s">
        <v>139</v>
      </c>
      <c r="BK100" s="155">
        <f>ROUND($I$100*$H$100,2)</f>
        <v>0</v>
      </c>
      <c r="BL100" s="88" t="s">
        <v>139</v>
      </c>
      <c r="BM100" s="88" t="s">
        <v>204</v>
      </c>
    </row>
    <row r="101" spans="2:65" s="6" customFormat="1" ht="15.75" customHeight="1" x14ac:dyDescent="0.3">
      <c r="B101" s="23"/>
      <c r="C101" s="147" t="s">
        <v>208</v>
      </c>
      <c r="D101" s="147" t="s">
        <v>135</v>
      </c>
      <c r="E101" s="145" t="s">
        <v>749</v>
      </c>
      <c r="F101" s="146" t="s">
        <v>750</v>
      </c>
      <c r="G101" s="147" t="s">
        <v>510</v>
      </c>
      <c r="H101" s="148">
        <v>0.02</v>
      </c>
      <c r="I101" s="149"/>
      <c r="J101" s="150">
        <f>ROUND($I$101*$H$101,2)</f>
        <v>0</v>
      </c>
      <c r="K101" s="146"/>
      <c r="L101" s="43"/>
      <c r="M101" s="151"/>
      <c r="N101" s="152" t="s">
        <v>46</v>
      </c>
      <c r="O101" s="24"/>
      <c r="P101" s="153">
        <f>$O$101*$H$101</f>
        <v>0</v>
      </c>
      <c r="Q101" s="153">
        <v>0</v>
      </c>
      <c r="R101" s="153">
        <f>$Q$101*$H$101</f>
        <v>0</v>
      </c>
      <c r="S101" s="153">
        <v>0</v>
      </c>
      <c r="T101" s="154">
        <f>$S$101*$H$101</f>
        <v>0</v>
      </c>
      <c r="AR101" s="88" t="s">
        <v>139</v>
      </c>
      <c r="AT101" s="88" t="s">
        <v>135</v>
      </c>
      <c r="AU101" s="88" t="s">
        <v>21</v>
      </c>
      <c r="AY101" s="88" t="s">
        <v>131</v>
      </c>
      <c r="BE101" s="155">
        <f>IF($N$101="základní",$J$101,0)</f>
        <v>0</v>
      </c>
      <c r="BF101" s="155">
        <f>IF($N$101="snížená",$J$101,0)</f>
        <v>0</v>
      </c>
      <c r="BG101" s="155">
        <f>IF($N$101="zákl. přenesená",$J$101,0)</f>
        <v>0</v>
      </c>
      <c r="BH101" s="155">
        <f>IF($N$101="sníž. přenesená",$J$101,0)</f>
        <v>0</v>
      </c>
      <c r="BI101" s="155">
        <f>IF($N$101="nulová",$J$101,0)</f>
        <v>0</v>
      </c>
      <c r="BJ101" s="88" t="s">
        <v>139</v>
      </c>
      <c r="BK101" s="155">
        <f>ROUND($I$101*$H$101,2)</f>
        <v>0</v>
      </c>
      <c r="BL101" s="88" t="s">
        <v>139</v>
      </c>
      <c r="BM101" s="88" t="s">
        <v>208</v>
      </c>
    </row>
    <row r="102" spans="2:65" s="131" customFormat="1" ht="37.5" customHeight="1" x14ac:dyDescent="0.35">
      <c r="B102" s="132"/>
      <c r="C102" s="133"/>
      <c r="D102" s="133" t="s">
        <v>72</v>
      </c>
      <c r="E102" s="134" t="s">
        <v>751</v>
      </c>
      <c r="F102" s="134" t="s">
        <v>752</v>
      </c>
      <c r="G102" s="133"/>
      <c r="H102" s="133"/>
      <c r="J102" s="135">
        <f>$BK$102</f>
        <v>0</v>
      </c>
      <c r="K102" s="133"/>
      <c r="L102" s="136"/>
      <c r="M102" s="137"/>
      <c r="N102" s="133"/>
      <c r="O102" s="133"/>
      <c r="P102" s="138">
        <f>SUM($P$103:$P$115)</f>
        <v>0</v>
      </c>
      <c r="Q102" s="133"/>
      <c r="R102" s="138">
        <f>SUM($R$103:$R$115)</f>
        <v>0</v>
      </c>
      <c r="S102" s="133"/>
      <c r="T102" s="139">
        <f>SUM($T$103:$T$115)</f>
        <v>0</v>
      </c>
      <c r="AR102" s="140" t="s">
        <v>21</v>
      </c>
      <c r="AT102" s="140" t="s">
        <v>72</v>
      </c>
      <c r="AU102" s="140" t="s">
        <v>73</v>
      </c>
      <c r="AY102" s="140" t="s">
        <v>131</v>
      </c>
      <c r="BK102" s="141">
        <f>SUM($BK$103:$BK$115)</f>
        <v>0</v>
      </c>
    </row>
    <row r="103" spans="2:65" s="6" customFormat="1" ht="15.75" customHeight="1" x14ac:dyDescent="0.3">
      <c r="B103" s="23"/>
      <c r="C103" s="147" t="s">
        <v>212</v>
      </c>
      <c r="D103" s="147" t="s">
        <v>135</v>
      </c>
      <c r="E103" s="145" t="s">
        <v>753</v>
      </c>
      <c r="F103" s="146" t="s">
        <v>754</v>
      </c>
      <c r="G103" s="147" t="s">
        <v>434</v>
      </c>
      <c r="H103" s="148">
        <v>14</v>
      </c>
      <c r="I103" s="149"/>
      <c r="J103" s="150">
        <f>ROUND($I$103*$H$103,2)</f>
        <v>0</v>
      </c>
      <c r="K103" s="146"/>
      <c r="L103" s="43"/>
      <c r="M103" s="151"/>
      <c r="N103" s="152" t="s">
        <v>46</v>
      </c>
      <c r="O103" s="24"/>
      <c r="P103" s="153">
        <f>$O$103*$H$103</f>
        <v>0</v>
      </c>
      <c r="Q103" s="153">
        <v>0</v>
      </c>
      <c r="R103" s="153">
        <f>$Q$103*$H$103</f>
        <v>0</v>
      </c>
      <c r="S103" s="153">
        <v>0</v>
      </c>
      <c r="T103" s="154">
        <f>$S$103*$H$103</f>
        <v>0</v>
      </c>
      <c r="AR103" s="88" t="s">
        <v>139</v>
      </c>
      <c r="AT103" s="88" t="s">
        <v>135</v>
      </c>
      <c r="AU103" s="88" t="s">
        <v>21</v>
      </c>
      <c r="AY103" s="88" t="s">
        <v>131</v>
      </c>
      <c r="BE103" s="155">
        <f>IF($N$103="základní",$J$103,0)</f>
        <v>0</v>
      </c>
      <c r="BF103" s="155">
        <f>IF($N$103="snížená",$J$103,0)</f>
        <v>0</v>
      </c>
      <c r="BG103" s="155">
        <f>IF($N$103="zákl. přenesená",$J$103,0)</f>
        <v>0</v>
      </c>
      <c r="BH103" s="155">
        <f>IF($N$103="sníž. přenesená",$J$103,0)</f>
        <v>0</v>
      </c>
      <c r="BI103" s="155">
        <f>IF($N$103="nulová",$J$103,0)</f>
        <v>0</v>
      </c>
      <c r="BJ103" s="88" t="s">
        <v>139</v>
      </c>
      <c r="BK103" s="155">
        <f>ROUND($I$103*$H$103,2)</f>
        <v>0</v>
      </c>
      <c r="BL103" s="88" t="s">
        <v>139</v>
      </c>
      <c r="BM103" s="88" t="s">
        <v>212</v>
      </c>
    </row>
    <row r="104" spans="2:65" s="6" customFormat="1" ht="15.75" customHeight="1" x14ac:dyDescent="0.3">
      <c r="B104" s="23"/>
      <c r="C104" s="147" t="s">
        <v>216</v>
      </c>
      <c r="D104" s="147" t="s">
        <v>135</v>
      </c>
      <c r="E104" s="145" t="s">
        <v>755</v>
      </c>
      <c r="F104" s="146" t="s">
        <v>756</v>
      </c>
      <c r="G104" s="147" t="s">
        <v>694</v>
      </c>
      <c r="H104" s="148">
        <v>14</v>
      </c>
      <c r="I104" s="149"/>
      <c r="J104" s="150">
        <f>ROUND($I$104*$H$104,2)</f>
        <v>0</v>
      </c>
      <c r="K104" s="146"/>
      <c r="L104" s="43"/>
      <c r="M104" s="151"/>
      <c r="N104" s="152" t="s">
        <v>46</v>
      </c>
      <c r="O104" s="24"/>
      <c r="P104" s="153">
        <f>$O$104*$H$104</f>
        <v>0</v>
      </c>
      <c r="Q104" s="153">
        <v>0</v>
      </c>
      <c r="R104" s="153">
        <f>$Q$104*$H$104</f>
        <v>0</v>
      </c>
      <c r="S104" s="153">
        <v>0</v>
      </c>
      <c r="T104" s="154">
        <f>$S$104*$H$104</f>
        <v>0</v>
      </c>
      <c r="AR104" s="88" t="s">
        <v>139</v>
      </c>
      <c r="AT104" s="88" t="s">
        <v>135</v>
      </c>
      <c r="AU104" s="88" t="s">
        <v>21</v>
      </c>
      <c r="AY104" s="88" t="s">
        <v>131</v>
      </c>
      <c r="BE104" s="155">
        <f>IF($N$104="základní",$J$104,0)</f>
        <v>0</v>
      </c>
      <c r="BF104" s="155">
        <f>IF($N$104="snížená",$J$104,0)</f>
        <v>0</v>
      </c>
      <c r="BG104" s="155">
        <f>IF($N$104="zákl. přenesená",$J$104,0)</f>
        <v>0</v>
      </c>
      <c r="BH104" s="155">
        <f>IF($N$104="sníž. přenesená",$J$104,0)</f>
        <v>0</v>
      </c>
      <c r="BI104" s="155">
        <f>IF($N$104="nulová",$J$104,0)</f>
        <v>0</v>
      </c>
      <c r="BJ104" s="88" t="s">
        <v>139</v>
      </c>
      <c r="BK104" s="155">
        <f>ROUND($I$104*$H$104,2)</f>
        <v>0</v>
      </c>
      <c r="BL104" s="88" t="s">
        <v>139</v>
      </c>
      <c r="BM104" s="88" t="s">
        <v>216</v>
      </c>
    </row>
    <row r="105" spans="2:65" s="6" customFormat="1" ht="15.75" customHeight="1" x14ac:dyDescent="0.3">
      <c r="B105" s="23"/>
      <c r="C105" s="147" t="s">
        <v>7</v>
      </c>
      <c r="D105" s="147" t="s">
        <v>135</v>
      </c>
      <c r="E105" s="145" t="s">
        <v>757</v>
      </c>
      <c r="F105" s="146" t="s">
        <v>758</v>
      </c>
      <c r="G105" s="147" t="s">
        <v>434</v>
      </c>
      <c r="H105" s="148">
        <v>42</v>
      </c>
      <c r="I105" s="149"/>
      <c r="J105" s="150">
        <f>ROUND($I$105*$H$105,2)</f>
        <v>0</v>
      </c>
      <c r="K105" s="146"/>
      <c r="L105" s="43"/>
      <c r="M105" s="151"/>
      <c r="N105" s="152" t="s">
        <v>46</v>
      </c>
      <c r="O105" s="24"/>
      <c r="P105" s="153">
        <f>$O$105*$H$105</f>
        <v>0</v>
      </c>
      <c r="Q105" s="153">
        <v>0</v>
      </c>
      <c r="R105" s="153">
        <f>$Q$105*$H$105</f>
        <v>0</v>
      </c>
      <c r="S105" s="153">
        <v>0</v>
      </c>
      <c r="T105" s="154">
        <f>$S$105*$H$105</f>
        <v>0</v>
      </c>
      <c r="AR105" s="88" t="s">
        <v>139</v>
      </c>
      <c r="AT105" s="88" t="s">
        <v>135</v>
      </c>
      <c r="AU105" s="88" t="s">
        <v>21</v>
      </c>
      <c r="AY105" s="88" t="s">
        <v>131</v>
      </c>
      <c r="BE105" s="155">
        <f>IF($N$105="základní",$J$105,0)</f>
        <v>0</v>
      </c>
      <c r="BF105" s="155">
        <f>IF($N$105="snížená",$J$105,0)</f>
        <v>0</v>
      </c>
      <c r="BG105" s="155">
        <f>IF($N$105="zákl. přenesená",$J$105,0)</f>
        <v>0</v>
      </c>
      <c r="BH105" s="155">
        <f>IF($N$105="sníž. přenesená",$J$105,0)</f>
        <v>0</v>
      </c>
      <c r="BI105" s="155">
        <f>IF($N$105="nulová",$J$105,0)</f>
        <v>0</v>
      </c>
      <c r="BJ105" s="88" t="s">
        <v>139</v>
      </c>
      <c r="BK105" s="155">
        <f>ROUND($I$105*$H$105,2)</f>
        <v>0</v>
      </c>
      <c r="BL105" s="88" t="s">
        <v>139</v>
      </c>
      <c r="BM105" s="88" t="s">
        <v>7</v>
      </c>
    </row>
    <row r="106" spans="2:65" s="6" customFormat="1" ht="15.75" customHeight="1" x14ac:dyDescent="0.3">
      <c r="B106" s="23"/>
      <c r="C106" s="147" t="s">
        <v>223</v>
      </c>
      <c r="D106" s="147" t="s">
        <v>135</v>
      </c>
      <c r="E106" s="145" t="s">
        <v>759</v>
      </c>
      <c r="F106" s="146" t="s">
        <v>760</v>
      </c>
      <c r="G106" s="147" t="s">
        <v>694</v>
      </c>
      <c r="H106" s="148">
        <v>13.44</v>
      </c>
      <c r="I106" s="149"/>
      <c r="J106" s="150">
        <f>ROUND($I$106*$H$106,2)</f>
        <v>0</v>
      </c>
      <c r="K106" s="146"/>
      <c r="L106" s="43"/>
      <c r="M106" s="151"/>
      <c r="N106" s="152" t="s">
        <v>46</v>
      </c>
      <c r="O106" s="24"/>
      <c r="P106" s="153">
        <f>$O$106*$H$106</f>
        <v>0</v>
      </c>
      <c r="Q106" s="153">
        <v>0</v>
      </c>
      <c r="R106" s="153">
        <f>$Q$106*$H$106</f>
        <v>0</v>
      </c>
      <c r="S106" s="153">
        <v>0</v>
      </c>
      <c r="T106" s="154">
        <f>$S$106*$H$106</f>
        <v>0</v>
      </c>
      <c r="AR106" s="88" t="s">
        <v>139</v>
      </c>
      <c r="AT106" s="88" t="s">
        <v>135</v>
      </c>
      <c r="AU106" s="88" t="s">
        <v>21</v>
      </c>
      <c r="AY106" s="88" t="s">
        <v>131</v>
      </c>
      <c r="BE106" s="155">
        <f>IF($N$106="základní",$J$106,0)</f>
        <v>0</v>
      </c>
      <c r="BF106" s="155">
        <f>IF($N$106="snížená",$J$106,0)</f>
        <v>0</v>
      </c>
      <c r="BG106" s="155">
        <f>IF($N$106="zákl. přenesená",$J$106,0)</f>
        <v>0</v>
      </c>
      <c r="BH106" s="155">
        <f>IF($N$106="sníž. přenesená",$J$106,0)</f>
        <v>0</v>
      </c>
      <c r="BI106" s="155">
        <f>IF($N$106="nulová",$J$106,0)</f>
        <v>0</v>
      </c>
      <c r="BJ106" s="88" t="s">
        <v>139</v>
      </c>
      <c r="BK106" s="155">
        <f>ROUND($I$106*$H$106,2)</f>
        <v>0</v>
      </c>
      <c r="BL106" s="88" t="s">
        <v>139</v>
      </c>
      <c r="BM106" s="88" t="s">
        <v>223</v>
      </c>
    </row>
    <row r="107" spans="2:65" s="6" customFormat="1" ht="15.75" customHeight="1" x14ac:dyDescent="0.3">
      <c r="B107" s="23"/>
      <c r="C107" s="147" t="s">
        <v>227</v>
      </c>
      <c r="D107" s="147" t="s">
        <v>135</v>
      </c>
      <c r="E107" s="145" t="s">
        <v>761</v>
      </c>
      <c r="F107" s="146" t="s">
        <v>762</v>
      </c>
      <c r="G107" s="147" t="s">
        <v>510</v>
      </c>
      <c r="H107" s="148">
        <v>0.18099999999999999</v>
      </c>
      <c r="I107" s="149"/>
      <c r="J107" s="150">
        <f>ROUND($I$107*$H$107,2)</f>
        <v>0</v>
      </c>
      <c r="K107" s="146"/>
      <c r="L107" s="43"/>
      <c r="M107" s="151"/>
      <c r="N107" s="152" t="s">
        <v>46</v>
      </c>
      <c r="O107" s="24"/>
      <c r="P107" s="153">
        <f>$O$107*$H$107</f>
        <v>0</v>
      </c>
      <c r="Q107" s="153">
        <v>0</v>
      </c>
      <c r="R107" s="153">
        <f>$Q$107*$H$107</f>
        <v>0</v>
      </c>
      <c r="S107" s="153">
        <v>0</v>
      </c>
      <c r="T107" s="154">
        <f>$S$107*$H$107</f>
        <v>0</v>
      </c>
      <c r="AR107" s="88" t="s">
        <v>139</v>
      </c>
      <c r="AT107" s="88" t="s">
        <v>135</v>
      </c>
      <c r="AU107" s="88" t="s">
        <v>21</v>
      </c>
      <c r="AY107" s="88" t="s">
        <v>131</v>
      </c>
      <c r="BE107" s="155">
        <f>IF($N$107="základní",$J$107,0)</f>
        <v>0</v>
      </c>
      <c r="BF107" s="155">
        <f>IF($N$107="snížená",$J$107,0)</f>
        <v>0</v>
      </c>
      <c r="BG107" s="155">
        <f>IF($N$107="zákl. přenesená",$J$107,0)</f>
        <v>0</v>
      </c>
      <c r="BH107" s="155">
        <f>IF($N$107="sníž. přenesená",$J$107,0)</f>
        <v>0</v>
      </c>
      <c r="BI107" s="155">
        <f>IF($N$107="nulová",$J$107,0)</f>
        <v>0</v>
      </c>
      <c r="BJ107" s="88" t="s">
        <v>139</v>
      </c>
      <c r="BK107" s="155">
        <f>ROUND($I$107*$H$107,2)</f>
        <v>0</v>
      </c>
      <c r="BL107" s="88" t="s">
        <v>139</v>
      </c>
      <c r="BM107" s="88" t="s">
        <v>227</v>
      </c>
    </row>
    <row r="108" spans="2:65" s="6" customFormat="1" ht="15.75" customHeight="1" x14ac:dyDescent="0.3">
      <c r="B108" s="23"/>
      <c r="C108" s="147" t="s">
        <v>231</v>
      </c>
      <c r="D108" s="147" t="s">
        <v>135</v>
      </c>
      <c r="E108" s="145" t="s">
        <v>763</v>
      </c>
      <c r="F108" s="146" t="s">
        <v>764</v>
      </c>
      <c r="G108" s="147" t="s">
        <v>434</v>
      </c>
      <c r="H108" s="148">
        <v>14</v>
      </c>
      <c r="I108" s="149"/>
      <c r="J108" s="150">
        <f>ROUND($I$108*$H$108,2)</f>
        <v>0</v>
      </c>
      <c r="K108" s="146"/>
      <c r="L108" s="43"/>
      <c r="M108" s="151"/>
      <c r="N108" s="152" t="s">
        <v>46</v>
      </c>
      <c r="O108" s="24"/>
      <c r="P108" s="153">
        <f>$O$108*$H$108</f>
        <v>0</v>
      </c>
      <c r="Q108" s="153">
        <v>0</v>
      </c>
      <c r="R108" s="153">
        <f>$Q$108*$H$108</f>
        <v>0</v>
      </c>
      <c r="S108" s="153">
        <v>0</v>
      </c>
      <c r="T108" s="154">
        <f>$S$108*$H$108</f>
        <v>0</v>
      </c>
      <c r="AR108" s="88" t="s">
        <v>139</v>
      </c>
      <c r="AT108" s="88" t="s">
        <v>135</v>
      </c>
      <c r="AU108" s="88" t="s">
        <v>21</v>
      </c>
      <c r="AY108" s="88" t="s">
        <v>131</v>
      </c>
      <c r="BE108" s="155">
        <f>IF($N$108="základní",$J$108,0)</f>
        <v>0</v>
      </c>
      <c r="BF108" s="155">
        <f>IF($N$108="snížená",$J$108,0)</f>
        <v>0</v>
      </c>
      <c r="BG108" s="155">
        <f>IF($N$108="zákl. přenesená",$J$108,0)</f>
        <v>0</v>
      </c>
      <c r="BH108" s="155">
        <f>IF($N$108="sníž. přenesená",$J$108,0)</f>
        <v>0</v>
      </c>
      <c r="BI108" s="155">
        <f>IF($N$108="nulová",$J$108,0)</f>
        <v>0</v>
      </c>
      <c r="BJ108" s="88" t="s">
        <v>139</v>
      </c>
      <c r="BK108" s="155">
        <f>ROUND($I$108*$H$108,2)</f>
        <v>0</v>
      </c>
      <c r="BL108" s="88" t="s">
        <v>139</v>
      </c>
      <c r="BM108" s="88" t="s">
        <v>231</v>
      </c>
    </row>
    <row r="109" spans="2:65" s="6" customFormat="1" ht="15.75" customHeight="1" x14ac:dyDescent="0.3">
      <c r="B109" s="23"/>
      <c r="C109" s="147" t="s">
        <v>235</v>
      </c>
      <c r="D109" s="147" t="s">
        <v>135</v>
      </c>
      <c r="E109" s="145" t="s">
        <v>765</v>
      </c>
      <c r="F109" s="146" t="s">
        <v>766</v>
      </c>
      <c r="G109" s="147" t="s">
        <v>434</v>
      </c>
      <c r="H109" s="148">
        <v>14</v>
      </c>
      <c r="I109" s="149"/>
      <c r="J109" s="150">
        <f>ROUND($I$109*$H$109,2)</f>
        <v>0</v>
      </c>
      <c r="K109" s="146"/>
      <c r="L109" s="43"/>
      <c r="M109" s="151"/>
      <c r="N109" s="152" t="s">
        <v>46</v>
      </c>
      <c r="O109" s="24"/>
      <c r="P109" s="153">
        <f>$O$109*$H$109</f>
        <v>0</v>
      </c>
      <c r="Q109" s="153">
        <v>0</v>
      </c>
      <c r="R109" s="153">
        <f>$Q$109*$H$109</f>
        <v>0</v>
      </c>
      <c r="S109" s="153">
        <v>0</v>
      </c>
      <c r="T109" s="154">
        <f>$S$109*$H$109</f>
        <v>0</v>
      </c>
      <c r="AR109" s="88" t="s">
        <v>139</v>
      </c>
      <c r="AT109" s="88" t="s">
        <v>135</v>
      </c>
      <c r="AU109" s="88" t="s">
        <v>21</v>
      </c>
      <c r="AY109" s="88" t="s">
        <v>131</v>
      </c>
      <c r="BE109" s="155">
        <f>IF($N$109="základní",$J$109,0)</f>
        <v>0</v>
      </c>
      <c r="BF109" s="155">
        <f>IF($N$109="snížená",$J$109,0)</f>
        <v>0</v>
      </c>
      <c r="BG109" s="155">
        <f>IF($N$109="zákl. přenesená",$J$109,0)</f>
        <v>0</v>
      </c>
      <c r="BH109" s="155">
        <f>IF($N$109="sníž. přenesená",$J$109,0)</f>
        <v>0</v>
      </c>
      <c r="BI109" s="155">
        <f>IF($N$109="nulová",$J$109,0)</f>
        <v>0</v>
      </c>
      <c r="BJ109" s="88" t="s">
        <v>139</v>
      </c>
      <c r="BK109" s="155">
        <f>ROUND($I$109*$H$109,2)</f>
        <v>0</v>
      </c>
      <c r="BL109" s="88" t="s">
        <v>139</v>
      </c>
      <c r="BM109" s="88" t="s">
        <v>235</v>
      </c>
    </row>
    <row r="110" spans="2:65" s="6" customFormat="1" ht="15.75" customHeight="1" x14ac:dyDescent="0.3">
      <c r="B110" s="23"/>
      <c r="C110" s="147" t="s">
        <v>240</v>
      </c>
      <c r="D110" s="147" t="s">
        <v>135</v>
      </c>
      <c r="E110" s="145" t="s">
        <v>767</v>
      </c>
      <c r="F110" s="146" t="s">
        <v>768</v>
      </c>
      <c r="G110" s="147" t="s">
        <v>434</v>
      </c>
      <c r="H110" s="148">
        <v>14</v>
      </c>
      <c r="I110" s="149"/>
      <c r="J110" s="150">
        <f>ROUND($I$110*$H$110,2)</f>
        <v>0</v>
      </c>
      <c r="K110" s="146"/>
      <c r="L110" s="43"/>
      <c r="M110" s="151"/>
      <c r="N110" s="152" t="s">
        <v>46</v>
      </c>
      <c r="O110" s="24"/>
      <c r="P110" s="153">
        <f>$O$110*$H$110</f>
        <v>0</v>
      </c>
      <c r="Q110" s="153">
        <v>0</v>
      </c>
      <c r="R110" s="153">
        <f>$Q$110*$H$110</f>
        <v>0</v>
      </c>
      <c r="S110" s="153">
        <v>0</v>
      </c>
      <c r="T110" s="154">
        <f>$S$110*$H$110</f>
        <v>0</v>
      </c>
      <c r="AR110" s="88" t="s">
        <v>139</v>
      </c>
      <c r="AT110" s="88" t="s">
        <v>135</v>
      </c>
      <c r="AU110" s="88" t="s">
        <v>21</v>
      </c>
      <c r="AY110" s="88" t="s">
        <v>131</v>
      </c>
      <c r="BE110" s="155">
        <f>IF($N$110="základní",$J$110,0)</f>
        <v>0</v>
      </c>
      <c r="BF110" s="155">
        <f>IF($N$110="snížená",$J$110,0)</f>
        <v>0</v>
      </c>
      <c r="BG110" s="155">
        <f>IF($N$110="zákl. přenesená",$J$110,0)</f>
        <v>0</v>
      </c>
      <c r="BH110" s="155">
        <f>IF($N$110="sníž. přenesená",$J$110,0)</f>
        <v>0</v>
      </c>
      <c r="BI110" s="155">
        <f>IF($N$110="nulová",$J$110,0)</f>
        <v>0</v>
      </c>
      <c r="BJ110" s="88" t="s">
        <v>139</v>
      </c>
      <c r="BK110" s="155">
        <f>ROUND($I$110*$H$110,2)</f>
        <v>0</v>
      </c>
      <c r="BL110" s="88" t="s">
        <v>139</v>
      </c>
      <c r="BM110" s="88" t="s">
        <v>240</v>
      </c>
    </row>
    <row r="111" spans="2:65" s="6" customFormat="1" ht="15.75" customHeight="1" x14ac:dyDescent="0.3">
      <c r="B111" s="23"/>
      <c r="C111" s="147" t="s">
        <v>243</v>
      </c>
      <c r="D111" s="147" t="s">
        <v>135</v>
      </c>
      <c r="E111" s="145" t="s">
        <v>769</v>
      </c>
      <c r="F111" s="146" t="s">
        <v>770</v>
      </c>
      <c r="G111" s="147" t="s">
        <v>694</v>
      </c>
      <c r="H111" s="148">
        <v>12.6</v>
      </c>
      <c r="I111" s="149"/>
      <c r="J111" s="150">
        <f>ROUND($I$111*$H$111,2)</f>
        <v>0</v>
      </c>
      <c r="K111" s="146"/>
      <c r="L111" s="43"/>
      <c r="M111" s="151"/>
      <c r="N111" s="152" t="s">
        <v>46</v>
      </c>
      <c r="O111" s="24"/>
      <c r="P111" s="153">
        <f>$O$111*$H$111</f>
        <v>0</v>
      </c>
      <c r="Q111" s="153">
        <v>0</v>
      </c>
      <c r="R111" s="153">
        <f>$Q$111*$H$111</f>
        <v>0</v>
      </c>
      <c r="S111" s="153">
        <v>0</v>
      </c>
      <c r="T111" s="154">
        <f>$S$111*$H$111</f>
        <v>0</v>
      </c>
      <c r="AR111" s="88" t="s">
        <v>139</v>
      </c>
      <c r="AT111" s="88" t="s">
        <v>135</v>
      </c>
      <c r="AU111" s="88" t="s">
        <v>21</v>
      </c>
      <c r="AY111" s="88" t="s">
        <v>131</v>
      </c>
      <c r="BE111" s="155">
        <f>IF($N$111="základní",$J$111,0)</f>
        <v>0</v>
      </c>
      <c r="BF111" s="155">
        <f>IF($N$111="snížená",$J$111,0)</f>
        <v>0</v>
      </c>
      <c r="BG111" s="155">
        <f>IF($N$111="zákl. přenesená",$J$111,0)</f>
        <v>0</v>
      </c>
      <c r="BH111" s="155">
        <f>IF($N$111="sníž. přenesená",$J$111,0)</f>
        <v>0</v>
      </c>
      <c r="BI111" s="155">
        <f>IF($N$111="nulová",$J$111,0)</f>
        <v>0</v>
      </c>
      <c r="BJ111" s="88" t="s">
        <v>139</v>
      </c>
      <c r="BK111" s="155">
        <f>ROUND($I$111*$H$111,2)</f>
        <v>0</v>
      </c>
      <c r="BL111" s="88" t="s">
        <v>139</v>
      </c>
      <c r="BM111" s="88" t="s">
        <v>243</v>
      </c>
    </row>
    <row r="112" spans="2:65" s="6" customFormat="1" ht="15.75" customHeight="1" x14ac:dyDescent="0.3">
      <c r="B112" s="23"/>
      <c r="C112" s="147" t="s">
        <v>246</v>
      </c>
      <c r="D112" s="147" t="s">
        <v>135</v>
      </c>
      <c r="E112" s="145" t="s">
        <v>771</v>
      </c>
      <c r="F112" s="146" t="s">
        <v>772</v>
      </c>
      <c r="G112" s="147" t="s">
        <v>694</v>
      </c>
      <c r="H112" s="148">
        <v>12.6</v>
      </c>
      <c r="I112" s="149"/>
      <c r="J112" s="150">
        <f>ROUND($I$112*$H$112,2)</f>
        <v>0</v>
      </c>
      <c r="K112" s="146"/>
      <c r="L112" s="43"/>
      <c r="M112" s="151"/>
      <c r="N112" s="152" t="s">
        <v>46</v>
      </c>
      <c r="O112" s="24"/>
      <c r="P112" s="153">
        <f>$O$112*$H$112</f>
        <v>0</v>
      </c>
      <c r="Q112" s="153">
        <v>0</v>
      </c>
      <c r="R112" s="153">
        <f>$Q$112*$H$112</f>
        <v>0</v>
      </c>
      <c r="S112" s="153">
        <v>0</v>
      </c>
      <c r="T112" s="154">
        <f>$S$112*$H$112</f>
        <v>0</v>
      </c>
      <c r="AR112" s="88" t="s">
        <v>139</v>
      </c>
      <c r="AT112" s="88" t="s">
        <v>135</v>
      </c>
      <c r="AU112" s="88" t="s">
        <v>21</v>
      </c>
      <c r="AY112" s="88" t="s">
        <v>131</v>
      </c>
      <c r="BE112" s="155">
        <f>IF($N$112="základní",$J$112,0)</f>
        <v>0</v>
      </c>
      <c r="BF112" s="155">
        <f>IF($N$112="snížená",$J$112,0)</f>
        <v>0</v>
      </c>
      <c r="BG112" s="155">
        <f>IF($N$112="zákl. přenesená",$J$112,0)</f>
        <v>0</v>
      </c>
      <c r="BH112" s="155">
        <f>IF($N$112="sníž. přenesená",$J$112,0)</f>
        <v>0</v>
      </c>
      <c r="BI112" s="155">
        <f>IF($N$112="nulová",$J$112,0)</f>
        <v>0</v>
      </c>
      <c r="BJ112" s="88" t="s">
        <v>139</v>
      </c>
      <c r="BK112" s="155">
        <f>ROUND($I$112*$H$112,2)</f>
        <v>0</v>
      </c>
      <c r="BL112" s="88" t="s">
        <v>139</v>
      </c>
      <c r="BM112" s="88" t="s">
        <v>246</v>
      </c>
    </row>
    <row r="113" spans="2:65" s="6" customFormat="1" ht="15.75" customHeight="1" x14ac:dyDescent="0.3">
      <c r="B113" s="23"/>
      <c r="C113" s="147" t="s">
        <v>249</v>
      </c>
      <c r="D113" s="147" t="s">
        <v>135</v>
      </c>
      <c r="E113" s="145" t="s">
        <v>773</v>
      </c>
      <c r="F113" s="146" t="s">
        <v>774</v>
      </c>
      <c r="G113" s="147" t="s">
        <v>694</v>
      </c>
      <c r="H113" s="148">
        <v>12.6</v>
      </c>
      <c r="I113" s="149"/>
      <c r="J113" s="150">
        <f>ROUND($I$113*$H$113,2)</f>
        <v>0</v>
      </c>
      <c r="K113" s="146"/>
      <c r="L113" s="43"/>
      <c r="M113" s="151"/>
      <c r="N113" s="152" t="s">
        <v>46</v>
      </c>
      <c r="O113" s="24"/>
      <c r="P113" s="153">
        <f>$O$113*$H$113</f>
        <v>0</v>
      </c>
      <c r="Q113" s="153">
        <v>0</v>
      </c>
      <c r="R113" s="153">
        <f>$Q$113*$H$113</f>
        <v>0</v>
      </c>
      <c r="S113" s="153">
        <v>0</v>
      </c>
      <c r="T113" s="154">
        <f>$S$113*$H$113</f>
        <v>0</v>
      </c>
      <c r="AR113" s="88" t="s">
        <v>139</v>
      </c>
      <c r="AT113" s="88" t="s">
        <v>135</v>
      </c>
      <c r="AU113" s="88" t="s">
        <v>21</v>
      </c>
      <c r="AY113" s="88" t="s">
        <v>131</v>
      </c>
      <c r="BE113" s="155">
        <f>IF($N$113="základní",$J$113,0)</f>
        <v>0</v>
      </c>
      <c r="BF113" s="155">
        <f>IF($N$113="snížená",$J$113,0)</f>
        <v>0</v>
      </c>
      <c r="BG113" s="155">
        <f>IF($N$113="zákl. přenesená",$J$113,0)</f>
        <v>0</v>
      </c>
      <c r="BH113" s="155">
        <f>IF($N$113="sníž. přenesená",$J$113,0)</f>
        <v>0</v>
      </c>
      <c r="BI113" s="155">
        <f>IF($N$113="nulová",$J$113,0)</f>
        <v>0</v>
      </c>
      <c r="BJ113" s="88" t="s">
        <v>139</v>
      </c>
      <c r="BK113" s="155">
        <f>ROUND($I$113*$H$113,2)</f>
        <v>0</v>
      </c>
      <c r="BL113" s="88" t="s">
        <v>139</v>
      </c>
      <c r="BM113" s="88" t="s">
        <v>249</v>
      </c>
    </row>
    <row r="114" spans="2:65" s="6" customFormat="1" ht="15.75" customHeight="1" x14ac:dyDescent="0.3">
      <c r="B114" s="23"/>
      <c r="C114" s="147" t="s">
        <v>252</v>
      </c>
      <c r="D114" s="147" t="s">
        <v>135</v>
      </c>
      <c r="E114" s="145" t="s">
        <v>775</v>
      </c>
      <c r="F114" s="146" t="s">
        <v>776</v>
      </c>
      <c r="G114" s="147" t="s">
        <v>199</v>
      </c>
      <c r="H114" s="148">
        <v>24</v>
      </c>
      <c r="I114" s="149"/>
      <c r="J114" s="150">
        <f>ROUND($I$114*$H$114,2)</f>
        <v>0</v>
      </c>
      <c r="K114" s="146"/>
      <c r="L114" s="43"/>
      <c r="M114" s="151"/>
      <c r="N114" s="152" t="s">
        <v>46</v>
      </c>
      <c r="O114" s="24"/>
      <c r="P114" s="153">
        <f>$O$114*$H$114</f>
        <v>0</v>
      </c>
      <c r="Q114" s="153">
        <v>0</v>
      </c>
      <c r="R114" s="153">
        <f>$Q$114*$H$114</f>
        <v>0</v>
      </c>
      <c r="S114" s="153">
        <v>0</v>
      </c>
      <c r="T114" s="154">
        <f>$S$114*$H$114</f>
        <v>0</v>
      </c>
      <c r="AR114" s="88" t="s">
        <v>139</v>
      </c>
      <c r="AT114" s="88" t="s">
        <v>135</v>
      </c>
      <c r="AU114" s="88" t="s">
        <v>21</v>
      </c>
      <c r="AY114" s="88" t="s">
        <v>131</v>
      </c>
      <c r="BE114" s="155">
        <f>IF($N$114="základní",$J$114,0)</f>
        <v>0</v>
      </c>
      <c r="BF114" s="155">
        <f>IF($N$114="snížená",$J$114,0)</f>
        <v>0</v>
      </c>
      <c r="BG114" s="155">
        <f>IF($N$114="zákl. přenesená",$J$114,0)</f>
        <v>0</v>
      </c>
      <c r="BH114" s="155">
        <f>IF($N$114="sníž. přenesená",$J$114,0)</f>
        <v>0</v>
      </c>
      <c r="BI114" s="155">
        <f>IF($N$114="nulová",$J$114,0)</f>
        <v>0</v>
      </c>
      <c r="BJ114" s="88" t="s">
        <v>139</v>
      </c>
      <c r="BK114" s="155">
        <f>ROUND($I$114*$H$114,2)</f>
        <v>0</v>
      </c>
      <c r="BL114" s="88" t="s">
        <v>139</v>
      </c>
      <c r="BM114" s="88" t="s">
        <v>252</v>
      </c>
    </row>
    <row r="115" spans="2:65" s="6" customFormat="1" ht="15.75" customHeight="1" x14ac:dyDescent="0.3">
      <c r="B115" s="23"/>
      <c r="C115" s="147" t="s">
        <v>255</v>
      </c>
      <c r="D115" s="147" t="s">
        <v>135</v>
      </c>
      <c r="E115" s="145" t="s">
        <v>777</v>
      </c>
      <c r="F115" s="146" t="s">
        <v>778</v>
      </c>
      <c r="G115" s="147" t="s">
        <v>510</v>
      </c>
      <c r="H115" s="148">
        <v>0.121</v>
      </c>
      <c r="I115" s="149"/>
      <c r="J115" s="150">
        <f>ROUND($I$115*$H$115,2)</f>
        <v>0</v>
      </c>
      <c r="K115" s="146"/>
      <c r="L115" s="43"/>
      <c r="M115" s="151"/>
      <c r="N115" s="152" t="s">
        <v>46</v>
      </c>
      <c r="O115" s="24"/>
      <c r="P115" s="153">
        <f>$O$115*$H$115</f>
        <v>0</v>
      </c>
      <c r="Q115" s="153">
        <v>0</v>
      </c>
      <c r="R115" s="153">
        <f>$Q$115*$H$115</f>
        <v>0</v>
      </c>
      <c r="S115" s="153">
        <v>0</v>
      </c>
      <c r="T115" s="154">
        <f>$S$115*$H$115</f>
        <v>0</v>
      </c>
      <c r="AR115" s="88" t="s">
        <v>139</v>
      </c>
      <c r="AT115" s="88" t="s">
        <v>135</v>
      </c>
      <c r="AU115" s="88" t="s">
        <v>21</v>
      </c>
      <c r="AY115" s="88" t="s">
        <v>131</v>
      </c>
      <c r="BE115" s="155">
        <f>IF($N$115="základní",$J$115,0)</f>
        <v>0</v>
      </c>
      <c r="BF115" s="155">
        <f>IF($N$115="snížená",$J$115,0)</f>
        <v>0</v>
      </c>
      <c r="BG115" s="155">
        <f>IF($N$115="zákl. přenesená",$J$115,0)</f>
        <v>0</v>
      </c>
      <c r="BH115" s="155">
        <f>IF($N$115="sníž. přenesená",$J$115,0)</f>
        <v>0</v>
      </c>
      <c r="BI115" s="155">
        <f>IF($N$115="nulová",$J$115,0)</f>
        <v>0</v>
      </c>
      <c r="BJ115" s="88" t="s">
        <v>139</v>
      </c>
      <c r="BK115" s="155">
        <f>ROUND($I$115*$H$115,2)</f>
        <v>0</v>
      </c>
      <c r="BL115" s="88" t="s">
        <v>139</v>
      </c>
      <c r="BM115" s="88" t="s">
        <v>255</v>
      </c>
    </row>
    <row r="116" spans="2:65" s="131" customFormat="1" ht="37.5" customHeight="1" x14ac:dyDescent="0.35">
      <c r="B116" s="132"/>
      <c r="C116" s="133"/>
      <c r="D116" s="133" t="s">
        <v>72</v>
      </c>
      <c r="E116" s="134" t="s">
        <v>671</v>
      </c>
      <c r="F116" s="134" t="s">
        <v>672</v>
      </c>
      <c r="G116" s="133"/>
      <c r="H116" s="133"/>
      <c r="J116" s="135">
        <f>$BK$116</f>
        <v>0</v>
      </c>
      <c r="K116" s="133"/>
      <c r="L116" s="136"/>
      <c r="M116" s="137"/>
      <c r="N116" s="133"/>
      <c r="O116" s="133"/>
      <c r="P116" s="138">
        <f>SUM($P$117:$P$120)</f>
        <v>0</v>
      </c>
      <c r="Q116" s="133"/>
      <c r="R116" s="138">
        <f>SUM($R$117:$R$120)</f>
        <v>0</v>
      </c>
      <c r="S116" s="133"/>
      <c r="T116" s="139">
        <f>SUM($T$117:$T$120)</f>
        <v>0</v>
      </c>
      <c r="AR116" s="140" t="s">
        <v>21</v>
      </c>
      <c r="AT116" s="140" t="s">
        <v>72</v>
      </c>
      <c r="AU116" s="140" t="s">
        <v>73</v>
      </c>
      <c r="AY116" s="140" t="s">
        <v>131</v>
      </c>
      <c r="BK116" s="141">
        <f>SUM($BK$117:$BK$120)</f>
        <v>0</v>
      </c>
    </row>
    <row r="117" spans="2:65" s="6" customFormat="1" ht="15.75" customHeight="1" x14ac:dyDescent="0.3">
      <c r="B117" s="23"/>
      <c r="C117" s="147" t="s">
        <v>258</v>
      </c>
      <c r="D117" s="147" t="s">
        <v>135</v>
      </c>
      <c r="E117" s="145" t="s">
        <v>674</v>
      </c>
      <c r="F117" s="146" t="s">
        <v>675</v>
      </c>
      <c r="G117" s="147" t="s">
        <v>676</v>
      </c>
      <c r="H117" s="148">
        <v>224</v>
      </c>
      <c r="I117" s="149"/>
      <c r="J117" s="150">
        <f>ROUND($I$117*$H$117,2)</f>
        <v>0</v>
      </c>
      <c r="K117" s="146"/>
      <c r="L117" s="43"/>
      <c r="M117" s="151"/>
      <c r="N117" s="152" t="s">
        <v>46</v>
      </c>
      <c r="O117" s="24"/>
      <c r="P117" s="153">
        <f>$O$117*$H$117</f>
        <v>0</v>
      </c>
      <c r="Q117" s="153">
        <v>0</v>
      </c>
      <c r="R117" s="153">
        <f>$Q$117*$H$117</f>
        <v>0</v>
      </c>
      <c r="S117" s="153">
        <v>0</v>
      </c>
      <c r="T117" s="154">
        <f>$S$117*$H$117</f>
        <v>0</v>
      </c>
      <c r="AR117" s="88" t="s">
        <v>139</v>
      </c>
      <c r="AT117" s="88" t="s">
        <v>135</v>
      </c>
      <c r="AU117" s="88" t="s">
        <v>21</v>
      </c>
      <c r="AY117" s="88" t="s">
        <v>131</v>
      </c>
      <c r="BE117" s="155">
        <f>IF($N$117="základní",$J$117,0)</f>
        <v>0</v>
      </c>
      <c r="BF117" s="155">
        <f>IF($N$117="snížená",$J$117,0)</f>
        <v>0</v>
      </c>
      <c r="BG117" s="155">
        <f>IF($N$117="zákl. přenesená",$J$117,0)</f>
        <v>0</v>
      </c>
      <c r="BH117" s="155">
        <f>IF($N$117="sníž. přenesená",$J$117,0)</f>
        <v>0</v>
      </c>
      <c r="BI117" s="155">
        <f>IF($N$117="nulová",$J$117,0)</f>
        <v>0</v>
      </c>
      <c r="BJ117" s="88" t="s">
        <v>139</v>
      </c>
      <c r="BK117" s="155">
        <f>ROUND($I$117*$H$117,2)</f>
        <v>0</v>
      </c>
      <c r="BL117" s="88" t="s">
        <v>139</v>
      </c>
      <c r="BM117" s="88" t="s">
        <v>258</v>
      </c>
    </row>
    <row r="118" spans="2:65" s="6" customFormat="1" ht="15.75" customHeight="1" x14ac:dyDescent="0.3">
      <c r="B118" s="23"/>
      <c r="C118" s="147" t="s">
        <v>261</v>
      </c>
      <c r="D118" s="147" t="s">
        <v>135</v>
      </c>
      <c r="E118" s="145" t="s">
        <v>678</v>
      </c>
      <c r="F118" s="146" t="s">
        <v>679</v>
      </c>
      <c r="G118" s="147" t="s">
        <v>510</v>
      </c>
      <c r="H118" s="148">
        <v>0.224</v>
      </c>
      <c r="I118" s="149"/>
      <c r="J118" s="150">
        <f>ROUND($I$118*$H$118,2)</f>
        <v>0</v>
      </c>
      <c r="K118" s="146"/>
      <c r="L118" s="43"/>
      <c r="M118" s="151"/>
      <c r="N118" s="152" t="s">
        <v>46</v>
      </c>
      <c r="O118" s="24"/>
      <c r="P118" s="153">
        <f>$O$118*$H$118</f>
        <v>0</v>
      </c>
      <c r="Q118" s="153">
        <v>0</v>
      </c>
      <c r="R118" s="153">
        <f>$Q$118*$H$118</f>
        <v>0</v>
      </c>
      <c r="S118" s="153">
        <v>0</v>
      </c>
      <c r="T118" s="154">
        <f>$S$118*$H$118</f>
        <v>0</v>
      </c>
      <c r="AR118" s="88" t="s">
        <v>139</v>
      </c>
      <c r="AT118" s="88" t="s">
        <v>135</v>
      </c>
      <c r="AU118" s="88" t="s">
        <v>21</v>
      </c>
      <c r="AY118" s="88" t="s">
        <v>131</v>
      </c>
      <c r="BE118" s="155">
        <f>IF($N$118="základní",$J$118,0)</f>
        <v>0</v>
      </c>
      <c r="BF118" s="155">
        <f>IF($N$118="snížená",$J$118,0)</f>
        <v>0</v>
      </c>
      <c r="BG118" s="155">
        <f>IF($N$118="zákl. přenesená",$J$118,0)</f>
        <v>0</v>
      </c>
      <c r="BH118" s="155">
        <f>IF($N$118="sníž. přenesená",$J$118,0)</f>
        <v>0</v>
      </c>
      <c r="BI118" s="155">
        <f>IF($N$118="nulová",$J$118,0)</f>
        <v>0</v>
      </c>
      <c r="BJ118" s="88" t="s">
        <v>139</v>
      </c>
      <c r="BK118" s="155">
        <f>ROUND($I$118*$H$118,2)</f>
        <v>0</v>
      </c>
      <c r="BL118" s="88" t="s">
        <v>139</v>
      </c>
      <c r="BM118" s="88" t="s">
        <v>261</v>
      </c>
    </row>
    <row r="119" spans="2:65" s="6" customFormat="1" ht="15.75" customHeight="1" x14ac:dyDescent="0.3">
      <c r="B119" s="23"/>
      <c r="C119" s="147" t="s">
        <v>264</v>
      </c>
      <c r="D119" s="147" t="s">
        <v>135</v>
      </c>
      <c r="E119" s="145" t="s">
        <v>682</v>
      </c>
      <c r="F119" s="146" t="s">
        <v>683</v>
      </c>
      <c r="G119" s="147" t="s">
        <v>510</v>
      </c>
      <c r="H119" s="148">
        <v>0.224</v>
      </c>
      <c r="I119" s="149"/>
      <c r="J119" s="150">
        <f>ROUND($I$119*$H$119,2)</f>
        <v>0</v>
      </c>
      <c r="K119" s="146"/>
      <c r="L119" s="43"/>
      <c r="M119" s="151"/>
      <c r="N119" s="152" t="s">
        <v>46</v>
      </c>
      <c r="O119" s="24"/>
      <c r="P119" s="153">
        <f>$O$119*$H$119</f>
        <v>0</v>
      </c>
      <c r="Q119" s="153">
        <v>0</v>
      </c>
      <c r="R119" s="153">
        <f>$Q$119*$H$119</f>
        <v>0</v>
      </c>
      <c r="S119" s="153">
        <v>0</v>
      </c>
      <c r="T119" s="154">
        <f>$S$119*$H$119</f>
        <v>0</v>
      </c>
      <c r="AR119" s="88" t="s">
        <v>139</v>
      </c>
      <c r="AT119" s="88" t="s">
        <v>135</v>
      </c>
      <c r="AU119" s="88" t="s">
        <v>21</v>
      </c>
      <c r="AY119" s="88" t="s">
        <v>131</v>
      </c>
      <c r="BE119" s="155">
        <f>IF($N$119="základní",$J$119,0)</f>
        <v>0</v>
      </c>
      <c r="BF119" s="155">
        <f>IF($N$119="snížená",$J$119,0)</f>
        <v>0</v>
      </c>
      <c r="BG119" s="155">
        <f>IF($N$119="zákl. přenesená",$J$119,0)</f>
        <v>0</v>
      </c>
      <c r="BH119" s="155">
        <f>IF($N$119="sníž. přenesená",$J$119,0)</f>
        <v>0</v>
      </c>
      <c r="BI119" s="155">
        <f>IF($N$119="nulová",$J$119,0)</f>
        <v>0</v>
      </c>
      <c r="BJ119" s="88" t="s">
        <v>139</v>
      </c>
      <c r="BK119" s="155">
        <f>ROUND($I$119*$H$119,2)</f>
        <v>0</v>
      </c>
      <c r="BL119" s="88" t="s">
        <v>139</v>
      </c>
      <c r="BM119" s="88" t="s">
        <v>264</v>
      </c>
    </row>
    <row r="120" spans="2:65" s="6" customFormat="1" ht="15.75" customHeight="1" x14ac:dyDescent="0.3">
      <c r="B120" s="23"/>
      <c r="C120" s="147" t="s">
        <v>269</v>
      </c>
      <c r="D120" s="147" t="s">
        <v>135</v>
      </c>
      <c r="E120" s="145" t="s">
        <v>686</v>
      </c>
      <c r="F120" s="146" t="s">
        <v>687</v>
      </c>
      <c r="G120" s="147" t="s">
        <v>676</v>
      </c>
      <c r="H120" s="148">
        <v>250.88</v>
      </c>
      <c r="I120" s="149"/>
      <c r="J120" s="150">
        <f>ROUND($I$120*$H$120,2)</f>
        <v>0</v>
      </c>
      <c r="K120" s="146"/>
      <c r="L120" s="43"/>
      <c r="M120" s="151"/>
      <c r="N120" s="152" t="s">
        <v>46</v>
      </c>
      <c r="O120" s="24"/>
      <c r="P120" s="153">
        <f>$O$120*$H$120</f>
        <v>0</v>
      </c>
      <c r="Q120" s="153">
        <v>0</v>
      </c>
      <c r="R120" s="153">
        <f>$Q$120*$H$120</f>
        <v>0</v>
      </c>
      <c r="S120" s="153">
        <v>0</v>
      </c>
      <c r="T120" s="154">
        <f>$S$120*$H$120</f>
        <v>0</v>
      </c>
      <c r="AR120" s="88" t="s">
        <v>139</v>
      </c>
      <c r="AT120" s="88" t="s">
        <v>135</v>
      </c>
      <c r="AU120" s="88" t="s">
        <v>21</v>
      </c>
      <c r="AY120" s="88" t="s">
        <v>131</v>
      </c>
      <c r="BE120" s="155">
        <f>IF($N$120="základní",$J$120,0)</f>
        <v>0</v>
      </c>
      <c r="BF120" s="155">
        <f>IF($N$120="snížená",$J$120,0)</f>
        <v>0</v>
      </c>
      <c r="BG120" s="155">
        <f>IF($N$120="zákl. přenesená",$J$120,0)</f>
        <v>0</v>
      </c>
      <c r="BH120" s="155">
        <f>IF($N$120="sníž. přenesená",$J$120,0)</f>
        <v>0</v>
      </c>
      <c r="BI120" s="155">
        <f>IF($N$120="nulová",$J$120,0)</f>
        <v>0</v>
      </c>
      <c r="BJ120" s="88" t="s">
        <v>139</v>
      </c>
      <c r="BK120" s="155">
        <f>ROUND($I$120*$H$120,2)</f>
        <v>0</v>
      </c>
      <c r="BL120" s="88" t="s">
        <v>139</v>
      </c>
      <c r="BM120" s="88" t="s">
        <v>269</v>
      </c>
    </row>
    <row r="121" spans="2:65" s="131" customFormat="1" ht="37.5" customHeight="1" x14ac:dyDescent="0.35">
      <c r="B121" s="132"/>
      <c r="C121" s="133"/>
      <c r="D121" s="133" t="s">
        <v>72</v>
      </c>
      <c r="E121" s="134" t="s">
        <v>689</v>
      </c>
      <c r="F121" s="134" t="s">
        <v>690</v>
      </c>
      <c r="G121" s="133"/>
      <c r="H121" s="133"/>
      <c r="J121" s="135">
        <f>$BK$121</f>
        <v>0</v>
      </c>
      <c r="K121" s="133"/>
      <c r="L121" s="136"/>
      <c r="M121" s="137"/>
      <c r="N121" s="133"/>
      <c r="O121" s="133"/>
      <c r="P121" s="138">
        <f>SUM($P$122:$P$123)</f>
        <v>0</v>
      </c>
      <c r="Q121" s="133"/>
      <c r="R121" s="138">
        <f>SUM($R$122:$R$123)</f>
        <v>0</v>
      </c>
      <c r="S121" s="133"/>
      <c r="T121" s="139">
        <f>SUM($T$122:$T$123)</f>
        <v>0</v>
      </c>
      <c r="AR121" s="140" t="s">
        <v>21</v>
      </c>
      <c r="AT121" s="140" t="s">
        <v>72</v>
      </c>
      <c r="AU121" s="140" t="s">
        <v>73</v>
      </c>
      <c r="AY121" s="140" t="s">
        <v>131</v>
      </c>
      <c r="BK121" s="141">
        <f>SUM($BK$122:$BK$123)</f>
        <v>0</v>
      </c>
    </row>
    <row r="122" spans="2:65" s="6" customFormat="1" ht="15.75" customHeight="1" x14ac:dyDescent="0.3">
      <c r="B122" s="23"/>
      <c r="C122" s="147" t="s">
        <v>272</v>
      </c>
      <c r="D122" s="147" t="s">
        <v>135</v>
      </c>
      <c r="E122" s="145" t="s">
        <v>692</v>
      </c>
      <c r="F122" s="146" t="s">
        <v>693</v>
      </c>
      <c r="G122" s="147" t="s">
        <v>694</v>
      </c>
      <c r="H122" s="148">
        <v>12.6</v>
      </c>
      <c r="I122" s="149"/>
      <c r="J122" s="150">
        <f>ROUND($I$122*$H$122,2)</f>
        <v>0</v>
      </c>
      <c r="K122" s="146"/>
      <c r="L122" s="43"/>
      <c r="M122" s="151"/>
      <c r="N122" s="152" t="s">
        <v>46</v>
      </c>
      <c r="O122" s="24"/>
      <c r="P122" s="153">
        <f>$O$122*$H$122</f>
        <v>0</v>
      </c>
      <c r="Q122" s="153">
        <v>0</v>
      </c>
      <c r="R122" s="153">
        <f>$Q$122*$H$122</f>
        <v>0</v>
      </c>
      <c r="S122" s="153">
        <v>0</v>
      </c>
      <c r="T122" s="154">
        <f>$S$122*$H$122</f>
        <v>0</v>
      </c>
      <c r="AR122" s="88" t="s">
        <v>139</v>
      </c>
      <c r="AT122" s="88" t="s">
        <v>135</v>
      </c>
      <c r="AU122" s="88" t="s">
        <v>21</v>
      </c>
      <c r="AY122" s="88" t="s">
        <v>131</v>
      </c>
      <c r="BE122" s="155">
        <f>IF($N$122="základní",$J$122,0)</f>
        <v>0</v>
      </c>
      <c r="BF122" s="155">
        <f>IF($N$122="snížená",$J$122,0)</f>
        <v>0</v>
      </c>
      <c r="BG122" s="155">
        <f>IF($N$122="zákl. přenesená",$J$122,0)</f>
        <v>0</v>
      </c>
      <c r="BH122" s="155">
        <f>IF($N$122="sníž. přenesená",$J$122,0)</f>
        <v>0</v>
      </c>
      <c r="BI122" s="155">
        <f>IF($N$122="nulová",$J$122,0)</f>
        <v>0</v>
      </c>
      <c r="BJ122" s="88" t="s">
        <v>139</v>
      </c>
      <c r="BK122" s="155">
        <f>ROUND($I$122*$H$122,2)</f>
        <v>0</v>
      </c>
      <c r="BL122" s="88" t="s">
        <v>139</v>
      </c>
      <c r="BM122" s="88" t="s">
        <v>272</v>
      </c>
    </row>
    <row r="123" spans="2:65" s="6" customFormat="1" ht="15.75" customHeight="1" x14ac:dyDescent="0.3">
      <c r="B123" s="23"/>
      <c r="C123" s="147" t="s">
        <v>273</v>
      </c>
      <c r="D123" s="147" t="s">
        <v>135</v>
      </c>
      <c r="E123" s="145" t="s">
        <v>697</v>
      </c>
      <c r="F123" s="146" t="s">
        <v>698</v>
      </c>
      <c r="G123" s="147" t="s">
        <v>694</v>
      </c>
      <c r="H123" s="148">
        <v>3</v>
      </c>
      <c r="I123" s="149"/>
      <c r="J123" s="150">
        <f>ROUND($I$123*$H$123,2)</f>
        <v>0</v>
      </c>
      <c r="K123" s="146"/>
      <c r="L123" s="43"/>
      <c r="M123" s="151"/>
      <c r="N123" s="156" t="s">
        <v>46</v>
      </c>
      <c r="O123" s="157"/>
      <c r="P123" s="158">
        <f>$O$123*$H$123</f>
        <v>0</v>
      </c>
      <c r="Q123" s="158">
        <v>0</v>
      </c>
      <c r="R123" s="158">
        <f>$Q$123*$H$123</f>
        <v>0</v>
      </c>
      <c r="S123" s="158">
        <v>0</v>
      </c>
      <c r="T123" s="159">
        <f>$S$123*$H$123</f>
        <v>0</v>
      </c>
      <c r="AR123" s="88" t="s">
        <v>139</v>
      </c>
      <c r="AT123" s="88" t="s">
        <v>135</v>
      </c>
      <c r="AU123" s="88" t="s">
        <v>21</v>
      </c>
      <c r="AY123" s="88" t="s">
        <v>131</v>
      </c>
      <c r="BE123" s="155">
        <f>IF($N$123="základní",$J$123,0)</f>
        <v>0</v>
      </c>
      <c r="BF123" s="155">
        <f>IF($N$123="snížená",$J$123,0)</f>
        <v>0</v>
      </c>
      <c r="BG123" s="155">
        <f>IF($N$123="zákl. přenesená",$J$123,0)</f>
        <v>0</v>
      </c>
      <c r="BH123" s="155">
        <f>IF($N$123="sníž. přenesená",$J$123,0)</f>
        <v>0</v>
      </c>
      <c r="BI123" s="155">
        <f>IF($N$123="nulová",$J$123,0)</f>
        <v>0</v>
      </c>
      <c r="BJ123" s="88" t="s">
        <v>139</v>
      </c>
      <c r="BK123" s="155">
        <f>ROUND($I$123*$H$123,2)</f>
        <v>0</v>
      </c>
      <c r="BL123" s="88" t="s">
        <v>139</v>
      </c>
      <c r="BM123" s="88" t="s">
        <v>273</v>
      </c>
    </row>
    <row r="124" spans="2:65" s="6" customFormat="1" ht="7.5" customHeight="1" x14ac:dyDescent="0.3">
      <c r="B124" s="38"/>
      <c r="C124" s="39"/>
      <c r="D124" s="39"/>
      <c r="E124" s="39"/>
      <c r="F124" s="39"/>
      <c r="G124" s="39"/>
      <c r="H124" s="39"/>
      <c r="I124" s="100"/>
      <c r="J124" s="39"/>
      <c r="K124" s="39"/>
      <c r="L124" s="43"/>
    </row>
    <row r="264" s="2" customFormat="1" ht="14.25" customHeight="1" x14ac:dyDescent="0.3"/>
  </sheetData>
  <sheetProtection password="CC35" sheet="1" objects="1" scenarios="1" formatColumns="0" formatRows="0" sort="0" autoFilter="0"/>
  <autoFilter ref="C80:K80"/>
  <mergeCells count="9">
    <mergeCell ref="E73:H73"/>
    <mergeCell ref="G1:H1"/>
    <mergeCell ref="L2:V2"/>
    <mergeCell ref="E7:H7"/>
    <mergeCell ref="E9:H9"/>
    <mergeCell ref="E24:H24"/>
    <mergeCell ref="E45:H45"/>
    <mergeCell ref="E47:H47"/>
    <mergeCell ref="E71:H71"/>
  </mergeCells>
  <hyperlinks>
    <hyperlink ref="F1:G1" location="C2" tooltip="Krycí list soupisu" display="1) Krycí list soupisu"/>
    <hyperlink ref="G1:H1" location="C54" tooltip="Rekapitulace" display="2) Rekapitulace"/>
    <hyperlink ref="J1" location="C80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2"/>
  <sheetViews>
    <sheetView showGridLines="0" zoomScaleNormal="100" workbookViewId="0"/>
  </sheetViews>
  <sheetFormatPr defaultRowHeight="13.5" x14ac:dyDescent="0.3"/>
  <cols>
    <col min="1" max="1" width="8.33203125" customWidth="1"/>
    <col min="2" max="2" width="1.6640625" customWidth="1"/>
    <col min="3" max="4" width="5" customWidth="1"/>
    <col min="5" max="5" width="11.6640625" customWidth="1"/>
    <col min="6" max="6" width="9.1640625" customWidth="1"/>
    <col min="7" max="7" width="5" customWidth="1"/>
    <col min="8" max="8" width="77.83203125" customWidth="1"/>
    <col min="9" max="10" width="20" customWidth="1"/>
    <col min="11" max="11" width="1.6640625" customWidth="1"/>
  </cols>
  <sheetData>
    <row r="1" spans="2:11" ht="37.5" customHeight="1" x14ac:dyDescent="0.3"/>
    <row r="2" spans="2:11" ht="7.5" customHeight="1" x14ac:dyDescent="0.3">
      <c r="B2" s="194"/>
      <c r="C2" s="195"/>
      <c r="D2" s="195"/>
      <c r="E2" s="195"/>
      <c r="F2" s="195"/>
      <c r="G2" s="195"/>
      <c r="H2" s="195"/>
      <c r="I2" s="195"/>
      <c r="J2" s="195"/>
      <c r="K2" s="196"/>
    </row>
    <row r="3" spans="2:11" s="199" customFormat="1" ht="45" customHeight="1" x14ac:dyDescent="0.3">
      <c r="B3" s="197"/>
      <c r="C3" s="317" t="s">
        <v>786</v>
      </c>
      <c r="D3" s="317"/>
      <c r="E3" s="317"/>
      <c r="F3" s="317"/>
      <c r="G3" s="317"/>
      <c r="H3" s="317"/>
      <c r="I3" s="317"/>
      <c r="J3" s="317"/>
      <c r="K3" s="198"/>
    </row>
    <row r="4" spans="2:11" ht="25.5" customHeight="1" x14ac:dyDescent="0.3">
      <c r="B4" s="200"/>
      <c r="C4" s="322" t="s">
        <v>787</v>
      </c>
      <c r="D4" s="322"/>
      <c r="E4" s="322"/>
      <c r="F4" s="322"/>
      <c r="G4" s="322"/>
      <c r="H4" s="322"/>
      <c r="I4" s="322"/>
      <c r="J4" s="322"/>
      <c r="K4" s="201"/>
    </row>
    <row r="5" spans="2:11" ht="5.25" customHeight="1" x14ac:dyDescent="0.3">
      <c r="B5" s="200"/>
      <c r="C5" s="202"/>
      <c r="D5" s="202"/>
      <c r="E5" s="202"/>
      <c r="F5" s="202"/>
      <c r="G5" s="202"/>
      <c r="H5" s="202"/>
      <c r="I5" s="202"/>
      <c r="J5" s="202"/>
      <c r="K5" s="201"/>
    </row>
    <row r="6" spans="2:11" ht="15" customHeight="1" x14ac:dyDescent="0.3">
      <c r="B6" s="200"/>
      <c r="C6" s="319" t="s">
        <v>788</v>
      </c>
      <c r="D6" s="319"/>
      <c r="E6" s="319"/>
      <c r="F6" s="319"/>
      <c r="G6" s="319"/>
      <c r="H6" s="319"/>
      <c r="I6" s="319"/>
      <c r="J6" s="319"/>
      <c r="K6" s="201"/>
    </row>
    <row r="7" spans="2:11" ht="15" customHeight="1" x14ac:dyDescent="0.3">
      <c r="B7" s="204"/>
      <c r="C7" s="319" t="s">
        <v>789</v>
      </c>
      <c r="D7" s="319"/>
      <c r="E7" s="319"/>
      <c r="F7" s="319"/>
      <c r="G7" s="319"/>
      <c r="H7" s="319"/>
      <c r="I7" s="319"/>
      <c r="J7" s="319"/>
      <c r="K7" s="201"/>
    </row>
    <row r="8" spans="2:11" ht="12.75" customHeight="1" x14ac:dyDescent="0.3">
      <c r="B8" s="204"/>
      <c r="C8" s="203"/>
      <c r="D8" s="203"/>
      <c r="E8" s="203"/>
      <c r="F8" s="203"/>
      <c r="G8" s="203"/>
      <c r="H8" s="203"/>
      <c r="I8" s="203"/>
      <c r="J8" s="203"/>
      <c r="K8" s="201"/>
    </row>
    <row r="9" spans="2:11" ht="15" customHeight="1" x14ac:dyDescent="0.3">
      <c r="B9" s="204"/>
      <c r="C9" s="319" t="s">
        <v>790</v>
      </c>
      <c r="D9" s="319"/>
      <c r="E9" s="319"/>
      <c r="F9" s="319"/>
      <c r="G9" s="319"/>
      <c r="H9" s="319"/>
      <c r="I9" s="319"/>
      <c r="J9" s="319"/>
      <c r="K9" s="201"/>
    </row>
    <row r="10" spans="2:11" ht="15" customHeight="1" x14ac:dyDescent="0.3">
      <c r="B10" s="204"/>
      <c r="C10" s="203"/>
      <c r="D10" s="319" t="s">
        <v>791</v>
      </c>
      <c r="E10" s="319"/>
      <c r="F10" s="319"/>
      <c r="G10" s="319"/>
      <c r="H10" s="319"/>
      <c r="I10" s="319"/>
      <c r="J10" s="319"/>
      <c r="K10" s="201"/>
    </row>
    <row r="11" spans="2:11" ht="15" customHeight="1" x14ac:dyDescent="0.3">
      <c r="B11" s="204"/>
      <c r="C11" s="205"/>
      <c r="D11" s="319" t="s">
        <v>792</v>
      </c>
      <c r="E11" s="319"/>
      <c r="F11" s="319"/>
      <c r="G11" s="319"/>
      <c r="H11" s="319"/>
      <c r="I11" s="319"/>
      <c r="J11" s="319"/>
      <c r="K11" s="201"/>
    </row>
    <row r="12" spans="2:11" ht="12.75" customHeight="1" x14ac:dyDescent="0.3">
      <c r="B12" s="204"/>
      <c r="C12" s="205"/>
      <c r="D12" s="205"/>
      <c r="E12" s="205"/>
      <c r="F12" s="205"/>
      <c r="G12" s="205"/>
      <c r="H12" s="205"/>
      <c r="I12" s="205"/>
      <c r="J12" s="205"/>
      <c r="K12" s="201"/>
    </row>
    <row r="13" spans="2:11" ht="15" customHeight="1" x14ac:dyDescent="0.3">
      <c r="B13" s="204"/>
      <c r="C13" s="205"/>
      <c r="D13" s="319" t="s">
        <v>793</v>
      </c>
      <c r="E13" s="319"/>
      <c r="F13" s="319"/>
      <c r="G13" s="319"/>
      <c r="H13" s="319"/>
      <c r="I13" s="319"/>
      <c r="J13" s="319"/>
      <c r="K13" s="201"/>
    </row>
    <row r="14" spans="2:11" ht="15" customHeight="1" x14ac:dyDescent="0.3">
      <c r="B14" s="204"/>
      <c r="C14" s="205"/>
      <c r="D14" s="319" t="s">
        <v>794</v>
      </c>
      <c r="E14" s="319"/>
      <c r="F14" s="319"/>
      <c r="G14" s="319"/>
      <c r="H14" s="319"/>
      <c r="I14" s="319"/>
      <c r="J14" s="319"/>
      <c r="K14" s="201"/>
    </row>
    <row r="15" spans="2:11" ht="15" customHeight="1" x14ac:dyDescent="0.3">
      <c r="B15" s="204"/>
      <c r="C15" s="205"/>
      <c r="D15" s="319" t="s">
        <v>795</v>
      </c>
      <c r="E15" s="319"/>
      <c r="F15" s="319"/>
      <c r="G15" s="319"/>
      <c r="H15" s="319"/>
      <c r="I15" s="319"/>
      <c r="J15" s="319"/>
      <c r="K15" s="201"/>
    </row>
    <row r="16" spans="2:11" ht="15" customHeight="1" x14ac:dyDescent="0.3">
      <c r="B16" s="204"/>
      <c r="C16" s="205"/>
      <c r="D16" s="205"/>
      <c r="E16" s="206" t="s">
        <v>84</v>
      </c>
      <c r="F16" s="319" t="s">
        <v>796</v>
      </c>
      <c r="G16" s="319"/>
      <c r="H16" s="319"/>
      <c r="I16" s="319"/>
      <c r="J16" s="319"/>
      <c r="K16" s="201"/>
    </row>
    <row r="17" spans="2:11" ht="15" customHeight="1" x14ac:dyDescent="0.3">
      <c r="B17" s="204"/>
      <c r="C17" s="205"/>
      <c r="D17" s="205"/>
      <c r="E17" s="206" t="s">
        <v>797</v>
      </c>
      <c r="F17" s="319" t="s">
        <v>798</v>
      </c>
      <c r="G17" s="319"/>
      <c r="H17" s="319"/>
      <c r="I17" s="319"/>
      <c r="J17" s="319"/>
      <c r="K17" s="201"/>
    </row>
    <row r="18" spans="2:11" ht="15" customHeight="1" x14ac:dyDescent="0.3">
      <c r="B18" s="204"/>
      <c r="C18" s="205"/>
      <c r="D18" s="205"/>
      <c r="E18" s="206" t="s">
        <v>79</v>
      </c>
      <c r="F18" s="319" t="s">
        <v>799</v>
      </c>
      <c r="G18" s="319"/>
      <c r="H18" s="319"/>
      <c r="I18" s="319"/>
      <c r="J18" s="319"/>
      <c r="K18" s="201"/>
    </row>
    <row r="19" spans="2:11" ht="15" customHeight="1" x14ac:dyDescent="0.3">
      <c r="B19" s="204"/>
      <c r="C19" s="205"/>
      <c r="D19" s="205"/>
      <c r="E19" s="206" t="s">
        <v>800</v>
      </c>
      <c r="F19" s="319" t="s">
        <v>801</v>
      </c>
      <c r="G19" s="319"/>
      <c r="H19" s="319"/>
      <c r="I19" s="319"/>
      <c r="J19" s="319"/>
      <c r="K19" s="201"/>
    </row>
    <row r="20" spans="2:11" ht="15" customHeight="1" x14ac:dyDescent="0.3">
      <c r="B20" s="204"/>
      <c r="C20" s="205"/>
      <c r="D20" s="205"/>
      <c r="E20" s="206" t="s">
        <v>802</v>
      </c>
      <c r="F20" s="319" t="s">
        <v>149</v>
      </c>
      <c r="G20" s="319"/>
      <c r="H20" s="319"/>
      <c r="I20" s="319"/>
      <c r="J20" s="319"/>
      <c r="K20" s="201"/>
    </row>
    <row r="21" spans="2:11" ht="15" customHeight="1" x14ac:dyDescent="0.3">
      <c r="B21" s="204"/>
      <c r="C21" s="205"/>
      <c r="D21" s="205"/>
      <c r="E21" s="206" t="s">
        <v>803</v>
      </c>
      <c r="F21" s="319" t="s">
        <v>804</v>
      </c>
      <c r="G21" s="319"/>
      <c r="H21" s="319"/>
      <c r="I21" s="319"/>
      <c r="J21" s="319"/>
      <c r="K21" s="201"/>
    </row>
    <row r="22" spans="2:11" ht="12.75" customHeight="1" x14ac:dyDescent="0.3">
      <c r="B22" s="204"/>
      <c r="C22" s="205"/>
      <c r="D22" s="205"/>
      <c r="E22" s="205"/>
      <c r="F22" s="205"/>
      <c r="G22" s="205"/>
      <c r="H22" s="205"/>
      <c r="I22" s="205"/>
      <c r="J22" s="205"/>
      <c r="K22" s="201"/>
    </row>
    <row r="23" spans="2:11" ht="15" customHeight="1" x14ac:dyDescent="0.3">
      <c r="B23" s="204"/>
      <c r="C23" s="319" t="s">
        <v>805</v>
      </c>
      <c r="D23" s="319"/>
      <c r="E23" s="319"/>
      <c r="F23" s="319"/>
      <c r="G23" s="319"/>
      <c r="H23" s="319"/>
      <c r="I23" s="319"/>
      <c r="J23" s="319"/>
      <c r="K23" s="201"/>
    </row>
    <row r="24" spans="2:11" ht="15" customHeight="1" x14ac:dyDescent="0.3">
      <c r="B24" s="204"/>
      <c r="C24" s="319" t="s">
        <v>806</v>
      </c>
      <c r="D24" s="319"/>
      <c r="E24" s="319"/>
      <c r="F24" s="319"/>
      <c r="G24" s="319"/>
      <c r="H24" s="319"/>
      <c r="I24" s="319"/>
      <c r="J24" s="319"/>
      <c r="K24" s="201"/>
    </row>
    <row r="25" spans="2:11" ht="15" customHeight="1" x14ac:dyDescent="0.3">
      <c r="B25" s="204"/>
      <c r="C25" s="203"/>
      <c r="D25" s="319" t="s">
        <v>807</v>
      </c>
      <c r="E25" s="319"/>
      <c r="F25" s="319"/>
      <c r="G25" s="319"/>
      <c r="H25" s="319"/>
      <c r="I25" s="319"/>
      <c r="J25" s="319"/>
      <c r="K25" s="201"/>
    </row>
    <row r="26" spans="2:11" ht="15" customHeight="1" x14ac:dyDescent="0.3">
      <c r="B26" s="204"/>
      <c r="C26" s="205"/>
      <c r="D26" s="319" t="s">
        <v>808</v>
      </c>
      <c r="E26" s="319"/>
      <c r="F26" s="319"/>
      <c r="G26" s="319"/>
      <c r="H26" s="319"/>
      <c r="I26" s="319"/>
      <c r="J26" s="319"/>
      <c r="K26" s="201"/>
    </row>
    <row r="27" spans="2:11" ht="12.75" customHeight="1" x14ac:dyDescent="0.3">
      <c r="B27" s="204"/>
      <c r="C27" s="205"/>
      <c r="D27" s="205"/>
      <c r="E27" s="205"/>
      <c r="F27" s="205"/>
      <c r="G27" s="205"/>
      <c r="H27" s="205"/>
      <c r="I27" s="205"/>
      <c r="J27" s="205"/>
      <c r="K27" s="201"/>
    </row>
    <row r="28" spans="2:11" ht="15" customHeight="1" x14ac:dyDescent="0.3">
      <c r="B28" s="204"/>
      <c r="C28" s="205"/>
      <c r="D28" s="319" t="s">
        <v>809</v>
      </c>
      <c r="E28" s="319"/>
      <c r="F28" s="319"/>
      <c r="G28" s="319"/>
      <c r="H28" s="319"/>
      <c r="I28" s="319"/>
      <c r="J28" s="319"/>
      <c r="K28" s="201"/>
    </row>
    <row r="29" spans="2:11" ht="15" customHeight="1" x14ac:dyDescent="0.3">
      <c r="B29" s="204"/>
      <c r="C29" s="205"/>
      <c r="D29" s="319" t="s">
        <v>810</v>
      </c>
      <c r="E29" s="319"/>
      <c r="F29" s="319"/>
      <c r="G29" s="319"/>
      <c r="H29" s="319"/>
      <c r="I29" s="319"/>
      <c r="J29" s="319"/>
      <c r="K29" s="201"/>
    </row>
    <row r="30" spans="2:11" ht="12.75" customHeight="1" x14ac:dyDescent="0.3">
      <c r="B30" s="204"/>
      <c r="C30" s="205"/>
      <c r="D30" s="205"/>
      <c r="E30" s="205"/>
      <c r="F30" s="205"/>
      <c r="G30" s="205"/>
      <c r="H30" s="205"/>
      <c r="I30" s="205"/>
      <c r="J30" s="205"/>
      <c r="K30" s="201"/>
    </row>
    <row r="31" spans="2:11" ht="15" customHeight="1" x14ac:dyDescent="0.3">
      <c r="B31" s="204"/>
      <c r="C31" s="205"/>
      <c r="D31" s="319" t="s">
        <v>811</v>
      </c>
      <c r="E31" s="319"/>
      <c r="F31" s="319"/>
      <c r="G31" s="319"/>
      <c r="H31" s="319"/>
      <c r="I31" s="319"/>
      <c r="J31" s="319"/>
      <c r="K31" s="201"/>
    </row>
    <row r="32" spans="2:11" ht="15" customHeight="1" x14ac:dyDescent="0.3">
      <c r="B32" s="204"/>
      <c r="C32" s="205"/>
      <c r="D32" s="319" t="s">
        <v>812</v>
      </c>
      <c r="E32" s="319"/>
      <c r="F32" s="319"/>
      <c r="G32" s="319"/>
      <c r="H32" s="319"/>
      <c r="I32" s="319"/>
      <c r="J32" s="319"/>
      <c r="K32" s="201"/>
    </row>
    <row r="33" spans="2:11" ht="15" customHeight="1" x14ac:dyDescent="0.3">
      <c r="B33" s="204"/>
      <c r="C33" s="205"/>
      <c r="D33" s="319" t="s">
        <v>813</v>
      </c>
      <c r="E33" s="319"/>
      <c r="F33" s="319"/>
      <c r="G33" s="319"/>
      <c r="H33" s="319"/>
      <c r="I33" s="319"/>
      <c r="J33" s="319"/>
      <c r="K33" s="201"/>
    </row>
    <row r="34" spans="2:11" ht="15" customHeight="1" x14ac:dyDescent="0.3">
      <c r="B34" s="204"/>
      <c r="C34" s="205"/>
      <c r="D34" s="203"/>
      <c r="E34" s="207" t="s">
        <v>115</v>
      </c>
      <c r="F34" s="203"/>
      <c r="G34" s="319" t="s">
        <v>814</v>
      </c>
      <c r="H34" s="319"/>
      <c r="I34" s="319"/>
      <c r="J34" s="319"/>
      <c r="K34" s="201"/>
    </row>
    <row r="35" spans="2:11" ht="30.75" customHeight="1" x14ac:dyDescent="0.3">
      <c r="B35" s="204"/>
      <c r="C35" s="205"/>
      <c r="D35" s="203"/>
      <c r="E35" s="207" t="s">
        <v>815</v>
      </c>
      <c r="F35" s="203"/>
      <c r="G35" s="319" t="s">
        <v>816</v>
      </c>
      <c r="H35" s="319"/>
      <c r="I35" s="319"/>
      <c r="J35" s="319"/>
      <c r="K35" s="201"/>
    </row>
    <row r="36" spans="2:11" ht="15" customHeight="1" x14ac:dyDescent="0.3">
      <c r="B36" s="204"/>
      <c r="C36" s="205"/>
      <c r="D36" s="203"/>
      <c r="E36" s="207" t="s">
        <v>54</v>
      </c>
      <c r="F36" s="203"/>
      <c r="G36" s="319" t="s">
        <v>817</v>
      </c>
      <c r="H36" s="319"/>
      <c r="I36" s="319"/>
      <c r="J36" s="319"/>
      <c r="K36" s="201"/>
    </row>
    <row r="37" spans="2:11" ht="15" customHeight="1" x14ac:dyDescent="0.3">
      <c r="B37" s="204"/>
      <c r="C37" s="205"/>
      <c r="D37" s="203"/>
      <c r="E37" s="207" t="s">
        <v>116</v>
      </c>
      <c r="F37" s="203"/>
      <c r="G37" s="319" t="s">
        <v>818</v>
      </c>
      <c r="H37" s="319"/>
      <c r="I37" s="319"/>
      <c r="J37" s="319"/>
      <c r="K37" s="201"/>
    </row>
    <row r="38" spans="2:11" ht="15" customHeight="1" x14ac:dyDescent="0.3">
      <c r="B38" s="204"/>
      <c r="C38" s="205"/>
      <c r="D38" s="203"/>
      <c r="E38" s="207" t="s">
        <v>117</v>
      </c>
      <c r="F38" s="203"/>
      <c r="G38" s="319" t="s">
        <v>819</v>
      </c>
      <c r="H38" s="319"/>
      <c r="I38" s="319"/>
      <c r="J38" s="319"/>
      <c r="K38" s="201"/>
    </row>
    <row r="39" spans="2:11" ht="15" customHeight="1" x14ac:dyDescent="0.3">
      <c r="B39" s="204"/>
      <c r="C39" s="205"/>
      <c r="D39" s="203"/>
      <c r="E39" s="207" t="s">
        <v>118</v>
      </c>
      <c r="F39" s="203"/>
      <c r="G39" s="319" t="s">
        <v>820</v>
      </c>
      <c r="H39" s="319"/>
      <c r="I39" s="319"/>
      <c r="J39" s="319"/>
      <c r="K39" s="201"/>
    </row>
    <row r="40" spans="2:11" ht="15" customHeight="1" x14ac:dyDescent="0.3">
      <c r="B40" s="204"/>
      <c r="C40" s="205"/>
      <c r="D40" s="203"/>
      <c r="E40" s="207" t="s">
        <v>821</v>
      </c>
      <c r="F40" s="203"/>
      <c r="G40" s="319" t="s">
        <v>822</v>
      </c>
      <c r="H40" s="319"/>
      <c r="I40" s="319"/>
      <c r="J40" s="319"/>
      <c r="K40" s="201"/>
    </row>
    <row r="41" spans="2:11" ht="15" customHeight="1" x14ac:dyDescent="0.3">
      <c r="B41" s="204"/>
      <c r="C41" s="205"/>
      <c r="D41" s="203"/>
      <c r="E41" s="207"/>
      <c r="F41" s="203"/>
      <c r="G41" s="319" t="s">
        <v>823</v>
      </c>
      <c r="H41" s="319"/>
      <c r="I41" s="319"/>
      <c r="J41" s="319"/>
      <c r="K41" s="201"/>
    </row>
    <row r="42" spans="2:11" ht="15" customHeight="1" x14ac:dyDescent="0.3">
      <c r="B42" s="204"/>
      <c r="C42" s="205"/>
      <c r="D42" s="203"/>
      <c r="E42" s="207" t="s">
        <v>824</v>
      </c>
      <c r="F42" s="203"/>
      <c r="G42" s="319" t="s">
        <v>825</v>
      </c>
      <c r="H42" s="319"/>
      <c r="I42" s="319"/>
      <c r="J42" s="319"/>
      <c r="K42" s="201"/>
    </row>
    <row r="43" spans="2:11" ht="15" customHeight="1" x14ac:dyDescent="0.3">
      <c r="B43" s="204"/>
      <c r="C43" s="205"/>
      <c r="D43" s="203"/>
      <c r="E43" s="207" t="s">
        <v>121</v>
      </c>
      <c r="F43" s="203"/>
      <c r="G43" s="319" t="s">
        <v>826</v>
      </c>
      <c r="H43" s="319"/>
      <c r="I43" s="319"/>
      <c r="J43" s="319"/>
      <c r="K43" s="201"/>
    </row>
    <row r="44" spans="2:11" ht="12.75" customHeight="1" x14ac:dyDescent="0.3">
      <c r="B44" s="204"/>
      <c r="C44" s="205"/>
      <c r="D44" s="203"/>
      <c r="E44" s="203"/>
      <c r="F44" s="203"/>
      <c r="G44" s="203"/>
      <c r="H44" s="203"/>
      <c r="I44" s="203"/>
      <c r="J44" s="203"/>
      <c r="K44" s="201"/>
    </row>
    <row r="45" spans="2:11" ht="15" customHeight="1" x14ac:dyDescent="0.3">
      <c r="B45" s="204"/>
      <c r="C45" s="205"/>
      <c r="D45" s="319" t="s">
        <v>827</v>
      </c>
      <c r="E45" s="319"/>
      <c r="F45" s="319"/>
      <c r="G45" s="319"/>
      <c r="H45" s="319"/>
      <c r="I45" s="319"/>
      <c r="J45" s="319"/>
      <c r="K45" s="201"/>
    </row>
    <row r="46" spans="2:11" ht="15" customHeight="1" x14ac:dyDescent="0.3">
      <c r="B46" s="204"/>
      <c r="C46" s="205"/>
      <c r="D46" s="205"/>
      <c r="E46" s="319" t="s">
        <v>828</v>
      </c>
      <c r="F46" s="319"/>
      <c r="G46" s="319"/>
      <c r="H46" s="319"/>
      <c r="I46" s="319"/>
      <c r="J46" s="319"/>
      <c r="K46" s="201"/>
    </row>
    <row r="47" spans="2:11" ht="15" customHeight="1" x14ac:dyDescent="0.3">
      <c r="B47" s="204"/>
      <c r="C47" s="205"/>
      <c r="D47" s="205"/>
      <c r="E47" s="319" t="s">
        <v>829</v>
      </c>
      <c r="F47" s="319"/>
      <c r="G47" s="319"/>
      <c r="H47" s="319"/>
      <c r="I47" s="319"/>
      <c r="J47" s="319"/>
      <c r="K47" s="201"/>
    </row>
    <row r="48" spans="2:11" ht="15" customHeight="1" x14ac:dyDescent="0.3">
      <c r="B48" s="204"/>
      <c r="C48" s="205"/>
      <c r="D48" s="205"/>
      <c r="E48" s="319" t="s">
        <v>830</v>
      </c>
      <c r="F48" s="319"/>
      <c r="G48" s="319"/>
      <c r="H48" s="319"/>
      <c r="I48" s="319"/>
      <c r="J48" s="319"/>
      <c r="K48" s="201"/>
    </row>
    <row r="49" spans="2:11" ht="15" customHeight="1" x14ac:dyDescent="0.3">
      <c r="B49" s="204"/>
      <c r="C49" s="205"/>
      <c r="D49" s="319" t="s">
        <v>831</v>
      </c>
      <c r="E49" s="319"/>
      <c r="F49" s="319"/>
      <c r="G49" s="319"/>
      <c r="H49" s="319"/>
      <c r="I49" s="319"/>
      <c r="J49" s="319"/>
      <c r="K49" s="201"/>
    </row>
    <row r="50" spans="2:11" ht="25.5" customHeight="1" x14ac:dyDescent="0.3">
      <c r="B50" s="200"/>
      <c r="C50" s="322" t="s">
        <v>832</v>
      </c>
      <c r="D50" s="322"/>
      <c r="E50" s="322"/>
      <c r="F50" s="322"/>
      <c r="G50" s="322"/>
      <c r="H50" s="322"/>
      <c r="I50" s="322"/>
      <c r="J50" s="322"/>
      <c r="K50" s="201"/>
    </row>
    <row r="51" spans="2:11" ht="5.25" customHeight="1" x14ac:dyDescent="0.3">
      <c r="B51" s="200"/>
      <c r="C51" s="202"/>
      <c r="D51" s="202"/>
      <c r="E51" s="202"/>
      <c r="F51" s="202"/>
      <c r="G51" s="202"/>
      <c r="H51" s="202"/>
      <c r="I51" s="202"/>
      <c r="J51" s="202"/>
      <c r="K51" s="201"/>
    </row>
    <row r="52" spans="2:11" ht="15" customHeight="1" x14ac:dyDescent="0.3">
      <c r="B52" s="200"/>
      <c r="C52" s="319" t="s">
        <v>833</v>
      </c>
      <c r="D52" s="319"/>
      <c r="E52" s="319"/>
      <c r="F52" s="319"/>
      <c r="G52" s="319"/>
      <c r="H52" s="319"/>
      <c r="I52" s="319"/>
      <c r="J52" s="319"/>
      <c r="K52" s="201"/>
    </row>
    <row r="53" spans="2:11" ht="15" customHeight="1" x14ac:dyDescent="0.3">
      <c r="B53" s="200"/>
      <c r="C53" s="319" t="s">
        <v>834</v>
      </c>
      <c r="D53" s="319"/>
      <c r="E53" s="319"/>
      <c r="F53" s="319"/>
      <c r="G53" s="319"/>
      <c r="H53" s="319"/>
      <c r="I53" s="319"/>
      <c r="J53" s="319"/>
      <c r="K53" s="201"/>
    </row>
    <row r="54" spans="2:11" ht="12.75" customHeight="1" x14ac:dyDescent="0.3">
      <c r="B54" s="200"/>
      <c r="C54" s="203"/>
      <c r="D54" s="203"/>
      <c r="E54" s="203"/>
      <c r="F54" s="203"/>
      <c r="G54" s="203"/>
      <c r="H54" s="203"/>
      <c r="I54" s="203"/>
      <c r="J54" s="203"/>
      <c r="K54" s="201"/>
    </row>
    <row r="55" spans="2:11" ht="15" customHeight="1" x14ac:dyDescent="0.3">
      <c r="B55" s="200"/>
      <c r="C55" s="319" t="s">
        <v>835</v>
      </c>
      <c r="D55" s="319"/>
      <c r="E55" s="319"/>
      <c r="F55" s="319"/>
      <c r="G55" s="319"/>
      <c r="H55" s="319"/>
      <c r="I55" s="319"/>
      <c r="J55" s="319"/>
      <c r="K55" s="201"/>
    </row>
    <row r="56" spans="2:11" ht="15" customHeight="1" x14ac:dyDescent="0.3">
      <c r="B56" s="200"/>
      <c r="C56" s="205"/>
      <c r="D56" s="319" t="s">
        <v>836</v>
      </c>
      <c r="E56" s="319"/>
      <c r="F56" s="319"/>
      <c r="G56" s="319"/>
      <c r="H56" s="319"/>
      <c r="I56" s="319"/>
      <c r="J56" s="319"/>
      <c r="K56" s="201"/>
    </row>
    <row r="57" spans="2:11" ht="15" customHeight="1" x14ac:dyDescent="0.3">
      <c r="B57" s="200"/>
      <c r="C57" s="205"/>
      <c r="D57" s="319" t="s">
        <v>837</v>
      </c>
      <c r="E57" s="319"/>
      <c r="F57" s="319"/>
      <c r="G57" s="319"/>
      <c r="H57" s="319"/>
      <c r="I57" s="319"/>
      <c r="J57" s="319"/>
      <c r="K57" s="201"/>
    </row>
    <row r="58" spans="2:11" ht="15" customHeight="1" x14ac:dyDescent="0.3">
      <c r="B58" s="200"/>
      <c r="C58" s="205"/>
      <c r="D58" s="319" t="s">
        <v>838</v>
      </c>
      <c r="E58" s="319"/>
      <c r="F58" s="319"/>
      <c r="G58" s="319"/>
      <c r="H58" s="319"/>
      <c r="I58" s="319"/>
      <c r="J58" s="319"/>
      <c r="K58" s="201"/>
    </row>
    <row r="59" spans="2:11" ht="15" customHeight="1" x14ac:dyDescent="0.3">
      <c r="B59" s="200"/>
      <c r="C59" s="205"/>
      <c r="D59" s="319" t="s">
        <v>839</v>
      </c>
      <c r="E59" s="319"/>
      <c r="F59" s="319"/>
      <c r="G59" s="319"/>
      <c r="H59" s="319"/>
      <c r="I59" s="319"/>
      <c r="J59" s="319"/>
      <c r="K59" s="201"/>
    </row>
    <row r="60" spans="2:11" ht="15" customHeight="1" x14ac:dyDescent="0.3">
      <c r="B60" s="200"/>
      <c r="C60" s="205"/>
      <c r="D60" s="321" t="s">
        <v>840</v>
      </c>
      <c r="E60" s="321"/>
      <c r="F60" s="321"/>
      <c r="G60" s="321"/>
      <c r="H60" s="321"/>
      <c r="I60" s="321"/>
      <c r="J60" s="321"/>
      <c r="K60" s="201"/>
    </row>
    <row r="61" spans="2:11" ht="15" customHeight="1" x14ac:dyDescent="0.3">
      <c r="B61" s="200"/>
      <c r="C61" s="205"/>
      <c r="D61" s="319" t="s">
        <v>841</v>
      </c>
      <c r="E61" s="319"/>
      <c r="F61" s="319"/>
      <c r="G61" s="319"/>
      <c r="H61" s="319"/>
      <c r="I61" s="319"/>
      <c r="J61" s="319"/>
      <c r="K61" s="201"/>
    </row>
    <row r="62" spans="2:11" ht="12.75" customHeight="1" x14ac:dyDescent="0.3">
      <c r="B62" s="200"/>
      <c r="C62" s="205"/>
      <c r="D62" s="205"/>
      <c r="E62" s="208"/>
      <c r="F62" s="205"/>
      <c r="G62" s="205"/>
      <c r="H62" s="205"/>
      <c r="I62" s="205"/>
      <c r="J62" s="205"/>
      <c r="K62" s="201"/>
    </row>
    <row r="63" spans="2:11" ht="15" customHeight="1" x14ac:dyDescent="0.3">
      <c r="B63" s="200"/>
      <c r="C63" s="205"/>
      <c r="D63" s="319" t="s">
        <v>842</v>
      </c>
      <c r="E63" s="319"/>
      <c r="F63" s="319"/>
      <c r="G63" s="319"/>
      <c r="H63" s="319"/>
      <c r="I63" s="319"/>
      <c r="J63" s="319"/>
      <c r="K63" s="201"/>
    </row>
    <row r="64" spans="2:11" ht="15" customHeight="1" x14ac:dyDescent="0.3">
      <c r="B64" s="200"/>
      <c r="C64" s="205"/>
      <c r="D64" s="321" t="s">
        <v>843</v>
      </c>
      <c r="E64" s="321"/>
      <c r="F64" s="321"/>
      <c r="G64" s="321"/>
      <c r="H64" s="321"/>
      <c r="I64" s="321"/>
      <c r="J64" s="321"/>
      <c r="K64" s="201"/>
    </row>
    <row r="65" spans="2:11" ht="15" customHeight="1" x14ac:dyDescent="0.3">
      <c r="B65" s="200"/>
      <c r="C65" s="205"/>
      <c r="D65" s="319" t="s">
        <v>844</v>
      </c>
      <c r="E65" s="319"/>
      <c r="F65" s="319"/>
      <c r="G65" s="319"/>
      <c r="H65" s="319"/>
      <c r="I65" s="319"/>
      <c r="J65" s="319"/>
      <c r="K65" s="201"/>
    </row>
    <row r="66" spans="2:11" ht="15" customHeight="1" x14ac:dyDescent="0.3">
      <c r="B66" s="200"/>
      <c r="C66" s="205"/>
      <c r="D66" s="319" t="s">
        <v>845</v>
      </c>
      <c r="E66" s="319"/>
      <c r="F66" s="319"/>
      <c r="G66" s="319"/>
      <c r="H66" s="319"/>
      <c r="I66" s="319"/>
      <c r="J66" s="319"/>
      <c r="K66" s="201"/>
    </row>
    <row r="67" spans="2:11" ht="15" customHeight="1" x14ac:dyDescent="0.3">
      <c r="B67" s="200"/>
      <c r="C67" s="205"/>
      <c r="D67" s="319" t="s">
        <v>846</v>
      </c>
      <c r="E67" s="319"/>
      <c r="F67" s="319"/>
      <c r="G67" s="319"/>
      <c r="H67" s="319"/>
      <c r="I67" s="319"/>
      <c r="J67" s="319"/>
      <c r="K67" s="201"/>
    </row>
    <row r="68" spans="2:11" ht="15" customHeight="1" x14ac:dyDescent="0.3">
      <c r="B68" s="200"/>
      <c r="C68" s="205"/>
      <c r="D68" s="319" t="s">
        <v>847</v>
      </c>
      <c r="E68" s="319"/>
      <c r="F68" s="319"/>
      <c r="G68" s="319"/>
      <c r="H68" s="319"/>
      <c r="I68" s="319"/>
      <c r="J68" s="319"/>
      <c r="K68" s="201"/>
    </row>
    <row r="69" spans="2:11" ht="12.75" customHeight="1" x14ac:dyDescent="0.3">
      <c r="B69" s="209"/>
      <c r="C69" s="210"/>
      <c r="D69" s="210"/>
      <c r="E69" s="210"/>
      <c r="F69" s="210"/>
      <c r="G69" s="210"/>
      <c r="H69" s="210"/>
      <c r="I69" s="210"/>
      <c r="J69" s="210"/>
      <c r="K69" s="211"/>
    </row>
    <row r="70" spans="2:11" ht="18.75" customHeight="1" x14ac:dyDescent="0.3">
      <c r="B70" s="212"/>
      <c r="C70" s="212"/>
      <c r="D70" s="212"/>
      <c r="E70" s="212"/>
      <c r="F70" s="212"/>
      <c r="G70" s="212"/>
      <c r="H70" s="212"/>
      <c r="I70" s="212"/>
      <c r="J70" s="212"/>
      <c r="K70" s="213"/>
    </row>
    <row r="71" spans="2:11" ht="18.75" customHeight="1" x14ac:dyDescent="0.3">
      <c r="B71" s="213"/>
      <c r="C71" s="213"/>
      <c r="D71" s="213"/>
      <c r="E71" s="213"/>
      <c r="F71" s="213"/>
      <c r="G71" s="213"/>
      <c r="H71" s="213"/>
      <c r="I71" s="213"/>
      <c r="J71" s="213"/>
      <c r="K71" s="213"/>
    </row>
    <row r="72" spans="2:11" ht="7.5" customHeight="1" x14ac:dyDescent="0.3">
      <c r="B72" s="214"/>
      <c r="C72" s="215"/>
      <c r="D72" s="215"/>
      <c r="E72" s="215"/>
      <c r="F72" s="215"/>
      <c r="G72" s="215"/>
      <c r="H72" s="215"/>
      <c r="I72" s="215"/>
      <c r="J72" s="215"/>
      <c r="K72" s="216"/>
    </row>
    <row r="73" spans="2:11" ht="45" customHeight="1" x14ac:dyDescent="0.3">
      <c r="B73" s="217"/>
      <c r="C73" s="320" t="s">
        <v>785</v>
      </c>
      <c r="D73" s="320"/>
      <c r="E73" s="320"/>
      <c r="F73" s="320"/>
      <c r="G73" s="320"/>
      <c r="H73" s="320"/>
      <c r="I73" s="320"/>
      <c r="J73" s="320"/>
      <c r="K73" s="218"/>
    </row>
    <row r="74" spans="2:11" ht="17.25" customHeight="1" x14ac:dyDescent="0.3">
      <c r="B74" s="217"/>
      <c r="C74" s="219" t="s">
        <v>848</v>
      </c>
      <c r="D74" s="219"/>
      <c r="E74" s="219"/>
      <c r="F74" s="219" t="s">
        <v>849</v>
      </c>
      <c r="G74" s="220"/>
      <c r="H74" s="219" t="s">
        <v>116</v>
      </c>
      <c r="I74" s="219" t="s">
        <v>58</v>
      </c>
      <c r="J74" s="219" t="s">
        <v>850</v>
      </c>
      <c r="K74" s="218"/>
    </row>
    <row r="75" spans="2:11" ht="17.25" customHeight="1" x14ac:dyDescent="0.3">
      <c r="B75" s="217"/>
      <c r="C75" s="221" t="s">
        <v>851</v>
      </c>
      <c r="D75" s="221"/>
      <c r="E75" s="221"/>
      <c r="F75" s="222" t="s">
        <v>852</v>
      </c>
      <c r="G75" s="223"/>
      <c r="H75" s="221"/>
      <c r="I75" s="221"/>
      <c r="J75" s="221" t="s">
        <v>853</v>
      </c>
      <c r="K75" s="218"/>
    </row>
    <row r="76" spans="2:11" ht="5.25" customHeight="1" x14ac:dyDescent="0.3">
      <c r="B76" s="217"/>
      <c r="C76" s="224"/>
      <c r="D76" s="224"/>
      <c r="E76" s="224"/>
      <c r="F76" s="224"/>
      <c r="G76" s="225"/>
      <c r="H76" s="224"/>
      <c r="I76" s="224"/>
      <c r="J76" s="224"/>
      <c r="K76" s="218"/>
    </row>
    <row r="77" spans="2:11" ht="15" customHeight="1" x14ac:dyDescent="0.3">
      <c r="B77" s="217"/>
      <c r="C77" s="207" t="s">
        <v>54</v>
      </c>
      <c r="D77" s="224"/>
      <c r="E77" s="224"/>
      <c r="F77" s="226" t="s">
        <v>854</v>
      </c>
      <c r="G77" s="225"/>
      <c r="H77" s="207" t="s">
        <v>855</v>
      </c>
      <c r="I77" s="207" t="s">
        <v>856</v>
      </c>
      <c r="J77" s="207">
        <v>20</v>
      </c>
      <c r="K77" s="218"/>
    </row>
    <row r="78" spans="2:11" ht="15" customHeight="1" x14ac:dyDescent="0.3">
      <c r="B78" s="217"/>
      <c r="C78" s="207" t="s">
        <v>857</v>
      </c>
      <c r="D78" s="207"/>
      <c r="E78" s="207"/>
      <c r="F78" s="226" t="s">
        <v>854</v>
      </c>
      <c r="G78" s="225"/>
      <c r="H78" s="207" t="s">
        <v>858</v>
      </c>
      <c r="I78" s="207" t="s">
        <v>856</v>
      </c>
      <c r="J78" s="207">
        <v>120</v>
      </c>
      <c r="K78" s="218"/>
    </row>
    <row r="79" spans="2:11" ht="15" customHeight="1" x14ac:dyDescent="0.3">
      <c r="B79" s="227"/>
      <c r="C79" s="207" t="s">
        <v>859</v>
      </c>
      <c r="D79" s="207"/>
      <c r="E79" s="207"/>
      <c r="F79" s="226" t="s">
        <v>860</v>
      </c>
      <c r="G79" s="225"/>
      <c r="H79" s="207" t="s">
        <v>861</v>
      </c>
      <c r="I79" s="207" t="s">
        <v>856</v>
      </c>
      <c r="J79" s="207">
        <v>50</v>
      </c>
      <c r="K79" s="218"/>
    </row>
    <row r="80" spans="2:11" ht="15" customHeight="1" x14ac:dyDescent="0.3">
      <c r="B80" s="227"/>
      <c r="C80" s="207" t="s">
        <v>862</v>
      </c>
      <c r="D80" s="207"/>
      <c r="E80" s="207"/>
      <c r="F80" s="226" t="s">
        <v>854</v>
      </c>
      <c r="G80" s="225"/>
      <c r="H80" s="207" t="s">
        <v>863</v>
      </c>
      <c r="I80" s="207" t="s">
        <v>864</v>
      </c>
      <c r="J80" s="207"/>
      <c r="K80" s="218"/>
    </row>
    <row r="81" spans="2:11" ht="15" customHeight="1" x14ac:dyDescent="0.3">
      <c r="B81" s="227"/>
      <c r="C81" s="228" t="s">
        <v>865</v>
      </c>
      <c r="D81" s="228"/>
      <c r="E81" s="228"/>
      <c r="F81" s="229" t="s">
        <v>860</v>
      </c>
      <c r="G81" s="228"/>
      <c r="H81" s="228" t="s">
        <v>866</v>
      </c>
      <c r="I81" s="228" t="s">
        <v>856</v>
      </c>
      <c r="J81" s="228">
        <v>15</v>
      </c>
      <c r="K81" s="218"/>
    </row>
    <row r="82" spans="2:11" ht="15" customHeight="1" x14ac:dyDescent="0.3">
      <c r="B82" s="227"/>
      <c r="C82" s="228" t="s">
        <v>867</v>
      </c>
      <c r="D82" s="228"/>
      <c r="E82" s="228"/>
      <c r="F82" s="229" t="s">
        <v>860</v>
      </c>
      <c r="G82" s="228"/>
      <c r="H82" s="228" t="s">
        <v>868</v>
      </c>
      <c r="I82" s="228" t="s">
        <v>856</v>
      </c>
      <c r="J82" s="228">
        <v>15</v>
      </c>
      <c r="K82" s="218"/>
    </row>
    <row r="83" spans="2:11" ht="15" customHeight="1" x14ac:dyDescent="0.3">
      <c r="B83" s="227"/>
      <c r="C83" s="228" t="s">
        <v>869</v>
      </c>
      <c r="D83" s="228"/>
      <c r="E83" s="228"/>
      <c r="F83" s="229" t="s">
        <v>860</v>
      </c>
      <c r="G83" s="228"/>
      <c r="H83" s="228" t="s">
        <v>870</v>
      </c>
      <c r="I83" s="228" t="s">
        <v>856</v>
      </c>
      <c r="J83" s="228">
        <v>20</v>
      </c>
      <c r="K83" s="218"/>
    </row>
    <row r="84" spans="2:11" ht="15" customHeight="1" x14ac:dyDescent="0.3">
      <c r="B84" s="227"/>
      <c r="C84" s="228" t="s">
        <v>871</v>
      </c>
      <c r="D84" s="228"/>
      <c r="E84" s="228"/>
      <c r="F84" s="229" t="s">
        <v>860</v>
      </c>
      <c r="G84" s="228"/>
      <c r="H84" s="228" t="s">
        <v>872</v>
      </c>
      <c r="I84" s="228" t="s">
        <v>856</v>
      </c>
      <c r="J84" s="228">
        <v>20</v>
      </c>
      <c r="K84" s="218"/>
    </row>
    <row r="85" spans="2:11" ht="15" customHeight="1" x14ac:dyDescent="0.3">
      <c r="B85" s="227"/>
      <c r="C85" s="207" t="s">
        <v>873</v>
      </c>
      <c r="D85" s="207"/>
      <c r="E85" s="207"/>
      <c r="F85" s="226" t="s">
        <v>860</v>
      </c>
      <c r="G85" s="225"/>
      <c r="H85" s="207" t="s">
        <v>874</v>
      </c>
      <c r="I85" s="207" t="s">
        <v>856</v>
      </c>
      <c r="J85" s="207">
        <v>50</v>
      </c>
      <c r="K85" s="218"/>
    </row>
    <row r="86" spans="2:11" ht="15" customHeight="1" x14ac:dyDescent="0.3">
      <c r="B86" s="227"/>
      <c r="C86" s="207" t="s">
        <v>875</v>
      </c>
      <c r="D86" s="207"/>
      <c r="E86" s="207"/>
      <c r="F86" s="226" t="s">
        <v>860</v>
      </c>
      <c r="G86" s="225"/>
      <c r="H86" s="207" t="s">
        <v>876</v>
      </c>
      <c r="I86" s="207" t="s">
        <v>856</v>
      </c>
      <c r="J86" s="207">
        <v>20</v>
      </c>
      <c r="K86" s="218"/>
    </row>
    <row r="87" spans="2:11" ht="15" customHeight="1" x14ac:dyDescent="0.3">
      <c r="B87" s="227"/>
      <c r="C87" s="207" t="s">
        <v>877</v>
      </c>
      <c r="D87" s="207"/>
      <c r="E87" s="207"/>
      <c r="F87" s="226" t="s">
        <v>860</v>
      </c>
      <c r="G87" s="225"/>
      <c r="H87" s="207" t="s">
        <v>878</v>
      </c>
      <c r="I87" s="207" t="s">
        <v>856</v>
      </c>
      <c r="J87" s="207">
        <v>20</v>
      </c>
      <c r="K87" s="218"/>
    </row>
    <row r="88" spans="2:11" ht="15" customHeight="1" x14ac:dyDescent="0.3">
      <c r="B88" s="227"/>
      <c r="C88" s="207" t="s">
        <v>879</v>
      </c>
      <c r="D88" s="207"/>
      <c r="E88" s="207"/>
      <c r="F88" s="226" t="s">
        <v>860</v>
      </c>
      <c r="G88" s="225"/>
      <c r="H88" s="207" t="s">
        <v>880</v>
      </c>
      <c r="I88" s="207" t="s">
        <v>856</v>
      </c>
      <c r="J88" s="207">
        <v>50</v>
      </c>
      <c r="K88" s="218"/>
    </row>
    <row r="89" spans="2:11" ht="15" customHeight="1" x14ac:dyDescent="0.3">
      <c r="B89" s="227"/>
      <c r="C89" s="207" t="s">
        <v>881</v>
      </c>
      <c r="D89" s="207"/>
      <c r="E89" s="207"/>
      <c r="F89" s="226" t="s">
        <v>860</v>
      </c>
      <c r="G89" s="225"/>
      <c r="H89" s="207" t="s">
        <v>881</v>
      </c>
      <c r="I89" s="207" t="s">
        <v>856</v>
      </c>
      <c r="J89" s="207">
        <v>50</v>
      </c>
      <c r="K89" s="218"/>
    </row>
    <row r="90" spans="2:11" ht="15" customHeight="1" x14ac:dyDescent="0.3">
      <c r="B90" s="227"/>
      <c r="C90" s="207" t="s">
        <v>122</v>
      </c>
      <c r="D90" s="207"/>
      <c r="E90" s="207"/>
      <c r="F90" s="226" t="s">
        <v>860</v>
      </c>
      <c r="G90" s="225"/>
      <c r="H90" s="207" t="s">
        <v>882</v>
      </c>
      <c r="I90" s="207" t="s">
        <v>856</v>
      </c>
      <c r="J90" s="207">
        <v>255</v>
      </c>
      <c r="K90" s="218"/>
    </row>
    <row r="91" spans="2:11" ht="15" customHeight="1" x14ac:dyDescent="0.3">
      <c r="B91" s="227"/>
      <c r="C91" s="207" t="s">
        <v>883</v>
      </c>
      <c r="D91" s="207"/>
      <c r="E91" s="207"/>
      <c r="F91" s="226" t="s">
        <v>854</v>
      </c>
      <c r="G91" s="225"/>
      <c r="H91" s="207" t="s">
        <v>884</v>
      </c>
      <c r="I91" s="207" t="s">
        <v>885</v>
      </c>
      <c r="J91" s="207"/>
      <c r="K91" s="218"/>
    </row>
    <row r="92" spans="2:11" ht="15" customHeight="1" x14ac:dyDescent="0.3">
      <c r="B92" s="227"/>
      <c r="C92" s="207" t="s">
        <v>886</v>
      </c>
      <c r="D92" s="207"/>
      <c r="E92" s="207"/>
      <c r="F92" s="226" t="s">
        <v>854</v>
      </c>
      <c r="G92" s="225"/>
      <c r="H92" s="207" t="s">
        <v>887</v>
      </c>
      <c r="I92" s="207" t="s">
        <v>888</v>
      </c>
      <c r="J92" s="207"/>
      <c r="K92" s="218"/>
    </row>
    <row r="93" spans="2:11" ht="15" customHeight="1" x14ac:dyDescent="0.3">
      <c r="B93" s="227"/>
      <c r="C93" s="207" t="s">
        <v>889</v>
      </c>
      <c r="D93" s="207"/>
      <c r="E93" s="207"/>
      <c r="F93" s="226" t="s">
        <v>854</v>
      </c>
      <c r="G93" s="225"/>
      <c r="H93" s="207" t="s">
        <v>889</v>
      </c>
      <c r="I93" s="207" t="s">
        <v>888</v>
      </c>
      <c r="J93" s="207"/>
      <c r="K93" s="218"/>
    </row>
    <row r="94" spans="2:11" ht="15" customHeight="1" x14ac:dyDescent="0.3">
      <c r="B94" s="227"/>
      <c r="C94" s="207" t="s">
        <v>39</v>
      </c>
      <c r="D94" s="207"/>
      <c r="E94" s="207"/>
      <c r="F94" s="226" t="s">
        <v>854</v>
      </c>
      <c r="G94" s="225"/>
      <c r="H94" s="207" t="s">
        <v>890</v>
      </c>
      <c r="I94" s="207" t="s">
        <v>888</v>
      </c>
      <c r="J94" s="207"/>
      <c r="K94" s="218"/>
    </row>
    <row r="95" spans="2:11" ht="15" customHeight="1" x14ac:dyDescent="0.3">
      <c r="B95" s="227"/>
      <c r="C95" s="207" t="s">
        <v>49</v>
      </c>
      <c r="D95" s="207"/>
      <c r="E95" s="207"/>
      <c r="F95" s="226" t="s">
        <v>854</v>
      </c>
      <c r="G95" s="225"/>
      <c r="H95" s="207" t="s">
        <v>891</v>
      </c>
      <c r="I95" s="207" t="s">
        <v>888</v>
      </c>
      <c r="J95" s="207"/>
      <c r="K95" s="218"/>
    </row>
    <row r="96" spans="2:11" ht="15" customHeight="1" x14ac:dyDescent="0.3">
      <c r="B96" s="230"/>
      <c r="C96" s="231"/>
      <c r="D96" s="231"/>
      <c r="E96" s="231"/>
      <c r="F96" s="231"/>
      <c r="G96" s="231"/>
      <c r="H96" s="231"/>
      <c r="I96" s="231"/>
      <c r="J96" s="231"/>
      <c r="K96" s="232"/>
    </row>
    <row r="97" spans="2:11" ht="18.75" customHeight="1" x14ac:dyDescent="0.3">
      <c r="B97" s="233"/>
      <c r="C97" s="234"/>
      <c r="D97" s="234"/>
      <c r="E97" s="234"/>
      <c r="F97" s="234"/>
      <c r="G97" s="234"/>
      <c r="H97" s="234"/>
      <c r="I97" s="234"/>
      <c r="J97" s="234"/>
      <c r="K97" s="233"/>
    </row>
    <row r="98" spans="2:11" ht="18.75" customHeight="1" x14ac:dyDescent="0.3">
      <c r="B98" s="213"/>
      <c r="C98" s="213"/>
      <c r="D98" s="213"/>
      <c r="E98" s="213"/>
      <c r="F98" s="213"/>
      <c r="G98" s="213"/>
      <c r="H98" s="213"/>
      <c r="I98" s="213"/>
      <c r="J98" s="213"/>
      <c r="K98" s="213"/>
    </row>
    <row r="99" spans="2:11" ht="7.5" customHeight="1" x14ac:dyDescent="0.3">
      <c r="B99" s="214"/>
      <c r="C99" s="215"/>
      <c r="D99" s="215"/>
      <c r="E99" s="215"/>
      <c r="F99" s="215"/>
      <c r="G99" s="215"/>
      <c r="H99" s="215"/>
      <c r="I99" s="215"/>
      <c r="J99" s="215"/>
      <c r="K99" s="216"/>
    </row>
    <row r="100" spans="2:11" ht="45" customHeight="1" x14ac:dyDescent="0.3">
      <c r="B100" s="217"/>
      <c r="C100" s="320" t="s">
        <v>892</v>
      </c>
      <c r="D100" s="320"/>
      <c r="E100" s="320"/>
      <c r="F100" s="320"/>
      <c r="G100" s="320"/>
      <c r="H100" s="320"/>
      <c r="I100" s="320"/>
      <c r="J100" s="320"/>
      <c r="K100" s="218"/>
    </row>
    <row r="101" spans="2:11" ht="17.25" customHeight="1" x14ac:dyDescent="0.3">
      <c r="B101" s="217"/>
      <c r="C101" s="219" t="s">
        <v>848</v>
      </c>
      <c r="D101" s="219"/>
      <c r="E101" s="219"/>
      <c r="F101" s="219" t="s">
        <v>849</v>
      </c>
      <c r="G101" s="220"/>
      <c r="H101" s="219" t="s">
        <v>116</v>
      </c>
      <c r="I101" s="219" t="s">
        <v>58</v>
      </c>
      <c r="J101" s="219" t="s">
        <v>850</v>
      </c>
      <c r="K101" s="218"/>
    </row>
    <row r="102" spans="2:11" ht="17.25" customHeight="1" x14ac:dyDescent="0.3">
      <c r="B102" s="217"/>
      <c r="C102" s="221" t="s">
        <v>851</v>
      </c>
      <c r="D102" s="221"/>
      <c r="E102" s="221"/>
      <c r="F102" s="222" t="s">
        <v>852</v>
      </c>
      <c r="G102" s="223"/>
      <c r="H102" s="221"/>
      <c r="I102" s="221"/>
      <c r="J102" s="221" t="s">
        <v>853</v>
      </c>
      <c r="K102" s="218"/>
    </row>
    <row r="103" spans="2:11" ht="5.25" customHeight="1" x14ac:dyDescent="0.3">
      <c r="B103" s="217"/>
      <c r="C103" s="219"/>
      <c r="D103" s="219"/>
      <c r="E103" s="219"/>
      <c r="F103" s="219"/>
      <c r="G103" s="235"/>
      <c r="H103" s="219"/>
      <c r="I103" s="219"/>
      <c r="J103" s="219"/>
      <c r="K103" s="218"/>
    </row>
    <row r="104" spans="2:11" ht="15" customHeight="1" x14ac:dyDescent="0.3">
      <c r="B104" s="217"/>
      <c r="C104" s="207" t="s">
        <v>54</v>
      </c>
      <c r="D104" s="224"/>
      <c r="E104" s="224"/>
      <c r="F104" s="226" t="s">
        <v>854</v>
      </c>
      <c r="G104" s="235"/>
      <c r="H104" s="207" t="s">
        <v>893</v>
      </c>
      <c r="I104" s="207" t="s">
        <v>856</v>
      </c>
      <c r="J104" s="207">
        <v>20</v>
      </c>
      <c r="K104" s="218"/>
    </row>
    <row r="105" spans="2:11" ht="15" customHeight="1" x14ac:dyDescent="0.3">
      <c r="B105" s="217"/>
      <c r="C105" s="207" t="s">
        <v>857</v>
      </c>
      <c r="D105" s="207"/>
      <c r="E105" s="207"/>
      <c r="F105" s="226" t="s">
        <v>854</v>
      </c>
      <c r="G105" s="207"/>
      <c r="H105" s="207" t="s">
        <v>893</v>
      </c>
      <c r="I105" s="207" t="s">
        <v>856</v>
      </c>
      <c r="J105" s="207">
        <v>120</v>
      </c>
      <c r="K105" s="218"/>
    </row>
    <row r="106" spans="2:11" ht="15" customHeight="1" x14ac:dyDescent="0.3">
      <c r="B106" s="227"/>
      <c r="C106" s="207" t="s">
        <v>859</v>
      </c>
      <c r="D106" s="207"/>
      <c r="E106" s="207"/>
      <c r="F106" s="226" t="s">
        <v>860</v>
      </c>
      <c r="G106" s="207"/>
      <c r="H106" s="207" t="s">
        <v>893</v>
      </c>
      <c r="I106" s="207" t="s">
        <v>856</v>
      </c>
      <c r="J106" s="207">
        <v>50</v>
      </c>
      <c r="K106" s="218"/>
    </row>
    <row r="107" spans="2:11" ht="15" customHeight="1" x14ac:dyDescent="0.3">
      <c r="B107" s="227"/>
      <c r="C107" s="207" t="s">
        <v>862</v>
      </c>
      <c r="D107" s="207"/>
      <c r="E107" s="207"/>
      <c r="F107" s="226" t="s">
        <v>854</v>
      </c>
      <c r="G107" s="207"/>
      <c r="H107" s="207" t="s">
        <v>893</v>
      </c>
      <c r="I107" s="207" t="s">
        <v>864</v>
      </c>
      <c r="J107" s="207"/>
      <c r="K107" s="218"/>
    </row>
    <row r="108" spans="2:11" ht="15" customHeight="1" x14ac:dyDescent="0.3">
      <c r="B108" s="227"/>
      <c r="C108" s="207" t="s">
        <v>873</v>
      </c>
      <c r="D108" s="207"/>
      <c r="E108" s="207"/>
      <c r="F108" s="226" t="s">
        <v>860</v>
      </c>
      <c r="G108" s="207"/>
      <c r="H108" s="207" t="s">
        <v>893</v>
      </c>
      <c r="I108" s="207" t="s">
        <v>856</v>
      </c>
      <c r="J108" s="207">
        <v>50</v>
      </c>
      <c r="K108" s="218"/>
    </row>
    <row r="109" spans="2:11" ht="15" customHeight="1" x14ac:dyDescent="0.3">
      <c r="B109" s="227"/>
      <c r="C109" s="207" t="s">
        <v>881</v>
      </c>
      <c r="D109" s="207"/>
      <c r="E109" s="207"/>
      <c r="F109" s="226" t="s">
        <v>860</v>
      </c>
      <c r="G109" s="207"/>
      <c r="H109" s="207" t="s">
        <v>893</v>
      </c>
      <c r="I109" s="207" t="s">
        <v>856</v>
      </c>
      <c r="J109" s="207">
        <v>50</v>
      </c>
      <c r="K109" s="218"/>
    </row>
    <row r="110" spans="2:11" ht="15" customHeight="1" x14ac:dyDescent="0.3">
      <c r="B110" s="227"/>
      <c r="C110" s="207" t="s">
        <v>879</v>
      </c>
      <c r="D110" s="207"/>
      <c r="E110" s="207"/>
      <c r="F110" s="226" t="s">
        <v>860</v>
      </c>
      <c r="G110" s="207"/>
      <c r="H110" s="207" t="s">
        <v>893</v>
      </c>
      <c r="I110" s="207" t="s">
        <v>856</v>
      </c>
      <c r="J110" s="207">
        <v>50</v>
      </c>
      <c r="K110" s="218"/>
    </row>
    <row r="111" spans="2:11" ht="15" customHeight="1" x14ac:dyDescent="0.3">
      <c r="B111" s="227"/>
      <c r="C111" s="207" t="s">
        <v>54</v>
      </c>
      <c r="D111" s="207"/>
      <c r="E111" s="207"/>
      <c r="F111" s="226" t="s">
        <v>854</v>
      </c>
      <c r="G111" s="207"/>
      <c r="H111" s="207" t="s">
        <v>894</v>
      </c>
      <c r="I111" s="207" t="s">
        <v>856</v>
      </c>
      <c r="J111" s="207">
        <v>20</v>
      </c>
      <c r="K111" s="218"/>
    </row>
    <row r="112" spans="2:11" ht="15" customHeight="1" x14ac:dyDescent="0.3">
      <c r="B112" s="227"/>
      <c r="C112" s="207" t="s">
        <v>895</v>
      </c>
      <c r="D112" s="207"/>
      <c r="E112" s="207"/>
      <c r="F112" s="226" t="s">
        <v>854</v>
      </c>
      <c r="G112" s="207"/>
      <c r="H112" s="207" t="s">
        <v>896</v>
      </c>
      <c r="I112" s="207" t="s">
        <v>856</v>
      </c>
      <c r="J112" s="207">
        <v>120</v>
      </c>
      <c r="K112" s="218"/>
    </row>
    <row r="113" spans="2:11" ht="15" customHeight="1" x14ac:dyDescent="0.3">
      <c r="B113" s="227"/>
      <c r="C113" s="207" t="s">
        <v>39</v>
      </c>
      <c r="D113" s="207"/>
      <c r="E113" s="207"/>
      <c r="F113" s="226" t="s">
        <v>854</v>
      </c>
      <c r="G113" s="207"/>
      <c r="H113" s="207" t="s">
        <v>897</v>
      </c>
      <c r="I113" s="207" t="s">
        <v>888</v>
      </c>
      <c r="J113" s="207"/>
      <c r="K113" s="218"/>
    </row>
    <row r="114" spans="2:11" ht="15" customHeight="1" x14ac:dyDescent="0.3">
      <c r="B114" s="227"/>
      <c r="C114" s="207" t="s">
        <v>49</v>
      </c>
      <c r="D114" s="207"/>
      <c r="E114" s="207"/>
      <c r="F114" s="226" t="s">
        <v>854</v>
      </c>
      <c r="G114" s="207"/>
      <c r="H114" s="207" t="s">
        <v>898</v>
      </c>
      <c r="I114" s="207" t="s">
        <v>888</v>
      </c>
      <c r="J114" s="207"/>
      <c r="K114" s="218"/>
    </row>
    <row r="115" spans="2:11" ht="15" customHeight="1" x14ac:dyDescent="0.3">
      <c r="B115" s="227"/>
      <c r="C115" s="207" t="s">
        <v>58</v>
      </c>
      <c r="D115" s="207"/>
      <c r="E115" s="207"/>
      <c r="F115" s="226" t="s">
        <v>854</v>
      </c>
      <c r="G115" s="207"/>
      <c r="H115" s="207" t="s">
        <v>899</v>
      </c>
      <c r="I115" s="207" t="s">
        <v>900</v>
      </c>
      <c r="J115" s="207"/>
      <c r="K115" s="218"/>
    </row>
    <row r="116" spans="2:11" ht="15" customHeight="1" x14ac:dyDescent="0.3">
      <c r="B116" s="230"/>
      <c r="C116" s="236"/>
      <c r="D116" s="236"/>
      <c r="E116" s="236"/>
      <c r="F116" s="236"/>
      <c r="G116" s="236"/>
      <c r="H116" s="236"/>
      <c r="I116" s="236"/>
      <c r="J116" s="236"/>
      <c r="K116" s="232"/>
    </row>
    <row r="117" spans="2:11" ht="18.75" customHeight="1" x14ac:dyDescent="0.3">
      <c r="B117" s="237"/>
      <c r="C117" s="203"/>
      <c r="D117" s="203"/>
      <c r="E117" s="203"/>
      <c r="F117" s="238"/>
      <c r="G117" s="203"/>
      <c r="H117" s="203"/>
      <c r="I117" s="203"/>
      <c r="J117" s="203"/>
      <c r="K117" s="237"/>
    </row>
    <row r="118" spans="2:11" ht="18.75" customHeight="1" x14ac:dyDescent="0.3"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</row>
    <row r="119" spans="2:11" ht="7.5" customHeight="1" x14ac:dyDescent="0.3">
      <c r="B119" s="239"/>
      <c r="C119" s="240"/>
      <c r="D119" s="240"/>
      <c r="E119" s="240"/>
      <c r="F119" s="240"/>
      <c r="G119" s="240"/>
      <c r="H119" s="240"/>
      <c r="I119" s="240"/>
      <c r="J119" s="240"/>
      <c r="K119" s="241"/>
    </row>
    <row r="120" spans="2:11" ht="45" customHeight="1" x14ac:dyDescent="0.3">
      <c r="B120" s="242"/>
      <c r="C120" s="317" t="s">
        <v>901</v>
      </c>
      <c r="D120" s="317"/>
      <c r="E120" s="317"/>
      <c r="F120" s="317"/>
      <c r="G120" s="317"/>
      <c r="H120" s="317"/>
      <c r="I120" s="317"/>
      <c r="J120" s="317"/>
      <c r="K120" s="243"/>
    </row>
    <row r="121" spans="2:11" ht="17.25" customHeight="1" x14ac:dyDescent="0.3">
      <c r="B121" s="244"/>
      <c r="C121" s="219" t="s">
        <v>848</v>
      </c>
      <c r="D121" s="219"/>
      <c r="E121" s="219"/>
      <c r="F121" s="219" t="s">
        <v>849</v>
      </c>
      <c r="G121" s="220"/>
      <c r="H121" s="219" t="s">
        <v>116</v>
      </c>
      <c r="I121" s="219" t="s">
        <v>58</v>
      </c>
      <c r="J121" s="219" t="s">
        <v>850</v>
      </c>
      <c r="K121" s="245"/>
    </row>
    <row r="122" spans="2:11" ht="17.25" customHeight="1" x14ac:dyDescent="0.3">
      <c r="B122" s="244"/>
      <c r="C122" s="221" t="s">
        <v>851</v>
      </c>
      <c r="D122" s="221"/>
      <c r="E122" s="221"/>
      <c r="F122" s="222" t="s">
        <v>852</v>
      </c>
      <c r="G122" s="223"/>
      <c r="H122" s="221"/>
      <c r="I122" s="221"/>
      <c r="J122" s="221" t="s">
        <v>853</v>
      </c>
      <c r="K122" s="245"/>
    </row>
    <row r="123" spans="2:11" ht="5.25" customHeight="1" x14ac:dyDescent="0.3">
      <c r="B123" s="246"/>
      <c r="C123" s="224"/>
      <c r="D123" s="224"/>
      <c r="E123" s="224"/>
      <c r="F123" s="224"/>
      <c r="G123" s="207"/>
      <c r="H123" s="224"/>
      <c r="I123" s="224"/>
      <c r="J123" s="224"/>
      <c r="K123" s="247"/>
    </row>
    <row r="124" spans="2:11" ht="15" customHeight="1" x14ac:dyDescent="0.3">
      <c r="B124" s="246"/>
      <c r="C124" s="207" t="s">
        <v>857</v>
      </c>
      <c r="D124" s="224"/>
      <c r="E124" s="224"/>
      <c r="F124" s="226" t="s">
        <v>854</v>
      </c>
      <c r="G124" s="207"/>
      <c r="H124" s="207" t="s">
        <v>893</v>
      </c>
      <c r="I124" s="207" t="s">
        <v>856</v>
      </c>
      <c r="J124" s="207">
        <v>120</v>
      </c>
      <c r="K124" s="248"/>
    </row>
    <row r="125" spans="2:11" ht="15" customHeight="1" x14ac:dyDescent="0.3">
      <c r="B125" s="246"/>
      <c r="C125" s="207" t="s">
        <v>902</v>
      </c>
      <c r="D125" s="207"/>
      <c r="E125" s="207"/>
      <c r="F125" s="226" t="s">
        <v>854</v>
      </c>
      <c r="G125" s="207"/>
      <c r="H125" s="207" t="s">
        <v>903</v>
      </c>
      <c r="I125" s="207" t="s">
        <v>856</v>
      </c>
      <c r="J125" s="207" t="s">
        <v>904</v>
      </c>
      <c r="K125" s="248"/>
    </row>
    <row r="126" spans="2:11" ht="15" customHeight="1" x14ac:dyDescent="0.3">
      <c r="B126" s="246"/>
      <c r="C126" s="207" t="s">
        <v>803</v>
      </c>
      <c r="D126" s="207"/>
      <c r="E126" s="207"/>
      <c r="F126" s="226" t="s">
        <v>854</v>
      </c>
      <c r="G126" s="207"/>
      <c r="H126" s="207" t="s">
        <v>905</v>
      </c>
      <c r="I126" s="207" t="s">
        <v>856</v>
      </c>
      <c r="J126" s="207" t="s">
        <v>904</v>
      </c>
      <c r="K126" s="248"/>
    </row>
    <row r="127" spans="2:11" ht="15" customHeight="1" x14ac:dyDescent="0.3">
      <c r="B127" s="246"/>
      <c r="C127" s="207" t="s">
        <v>865</v>
      </c>
      <c r="D127" s="207"/>
      <c r="E127" s="207"/>
      <c r="F127" s="226" t="s">
        <v>860</v>
      </c>
      <c r="G127" s="207"/>
      <c r="H127" s="207" t="s">
        <v>866</v>
      </c>
      <c r="I127" s="207" t="s">
        <v>856</v>
      </c>
      <c r="J127" s="207">
        <v>15</v>
      </c>
      <c r="K127" s="248"/>
    </row>
    <row r="128" spans="2:11" ht="15" customHeight="1" x14ac:dyDescent="0.3">
      <c r="B128" s="246"/>
      <c r="C128" s="228" t="s">
        <v>867</v>
      </c>
      <c r="D128" s="228"/>
      <c r="E128" s="228"/>
      <c r="F128" s="229" t="s">
        <v>860</v>
      </c>
      <c r="G128" s="228"/>
      <c r="H128" s="228" t="s">
        <v>868</v>
      </c>
      <c r="I128" s="228" t="s">
        <v>856</v>
      </c>
      <c r="J128" s="228">
        <v>15</v>
      </c>
      <c r="K128" s="248"/>
    </row>
    <row r="129" spans="2:11" ht="15" customHeight="1" x14ac:dyDescent="0.3">
      <c r="B129" s="246"/>
      <c r="C129" s="228" t="s">
        <v>869</v>
      </c>
      <c r="D129" s="228"/>
      <c r="E129" s="228"/>
      <c r="F129" s="229" t="s">
        <v>860</v>
      </c>
      <c r="G129" s="228"/>
      <c r="H129" s="228" t="s">
        <v>870</v>
      </c>
      <c r="I129" s="228" t="s">
        <v>856</v>
      </c>
      <c r="J129" s="228">
        <v>20</v>
      </c>
      <c r="K129" s="248"/>
    </row>
    <row r="130" spans="2:11" ht="15" customHeight="1" x14ac:dyDescent="0.3">
      <c r="B130" s="246"/>
      <c r="C130" s="228" t="s">
        <v>871</v>
      </c>
      <c r="D130" s="228"/>
      <c r="E130" s="228"/>
      <c r="F130" s="229" t="s">
        <v>860</v>
      </c>
      <c r="G130" s="228"/>
      <c r="H130" s="228" t="s">
        <v>872</v>
      </c>
      <c r="I130" s="228" t="s">
        <v>856</v>
      </c>
      <c r="J130" s="228">
        <v>20</v>
      </c>
      <c r="K130" s="248"/>
    </row>
    <row r="131" spans="2:11" ht="15" customHeight="1" x14ac:dyDescent="0.3">
      <c r="B131" s="246"/>
      <c r="C131" s="207" t="s">
        <v>859</v>
      </c>
      <c r="D131" s="207"/>
      <c r="E131" s="207"/>
      <c r="F131" s="226" t="s">
        <v>860</v>
      </c>
      <c r="G131" s="207"/>
      <c r="H131" s="207" t="s">
        <v>893</v>
      </c>
      <c r="I131" s="207" t="s">
        <v>856</v>
      </c>
      <c r="J131" s="207">
        <v>50</v>
      </c>
      <c r="K131" s="248"/>
    </row>
    <row r="132" spans="2:11" ht="15" customHeight="1" x14ac:dyDescent="0.3">
      <c r="B132" s="246"/>
      <c r="C132" s="207" t="s">
        <v>873</v>
      </c>
      <c r="D132" s="207"/>
      <c r="E132" s="207"/>
      <c r="F132" s="226" t="s">
        <v>860</v>
      </c>
      <c r="G132" s="207"/>
      <c r="H132" s="207" t="s">
        <v>893</v>
      </c>
      <c r="I132" s="207" t="s">
        <v>856</v>
      </c>
      <c r="J132" s="207">
        <v>50</v>
      </c>
      <c r="K132" s="248"/>
    </row>
    <row r="133" spans="2:11" ht="15" customHeight="1" x14ac:dyDescent="0.3">
      <c r="B133" s="246"/>
      <c r="C133" s="207" t="s">
        <v>879</v>
      </c>
      <c r="D133" s="207"/>
      <c r="E133" s="207"/>
      <c r="F133" s="226" t="s">
        <v>860</v>
      </c>
      <c r="G133" s="207"/>
      <c r="H133" s="207" t="s">
        <v>893</v>
      </c>
      <c r="I133" s="207" t="s">
        <v>856</v>
      </c>
      <c r="J133" s="207">
        <v>50</v>
      </c>
      <c r="K133" s="248"/>
    </row>
    <row r="134" spans="2:11" ht="15" customHeight="1" x14ac:dyDescent="0.3">
      <c r="B134" s="246"/>
      <c r="C134" s="207" t="s">
        <v>881</v>
      </c>
      <c r="D134" s="207"/>
      <c r="E134" s="207"/>
      <c r="F134" s="226" t="s">
        <v>860</v>
      </c>
      <c r="G134" s="207"/>
      <c r="H134" s="207" t="s">
        <v>893</v>
      </c>
      <c r="I134" s="207" t="s">
        <v>856</v>
      </c>
      <c r="J134" s="207">
        <v>50</v>
      </c>
      <c r="K134" s="248"/>
    </row>
    <row r="135" spans="2:11" ht="15" customHeight="1" x14ac:dyDescent="0.3">
      <c r="B135" s="246"/>
      <c r="C135" s="207" t="s">
        <v>122</v>
      </c>
      <c r="D135" s="207"/>
      <c r="E135" s="207"/>
      <c r="F135" s="226" t="s">
        <v>860</v>
      </c>
      <c r="G135" s="207"/>
      <c r="H135" s="207" t="s">
        <v>906</v>
      </c>
      <c r="I135" s="207" t="s">
        <v>856</v>
      </c>
      <c r="J135" s="207">
        <v>255</v>
      </c>
      <c r="K135" s="248"/>
    </row>
    <row r="136" spans="2:11" ht="15" customHeight="1" x14ac:dyDescent="0.3">
      <c r="B136" s="246"/>
      <c r="C136" s="207" t="s">
        <v>883</v>
      </c>
      <c r="D136" s="207"/>
      <c r="E136" s="207"/>
      <c r="F136" s="226" t="s">
        <v>854</v>
      </c>
      <c r="G136" s="207"/>
      <c r="H136" s="207" t="s">
        <v>907</v>
      </c>
      <c r="I136" s="207" t="s">
        <v>885</v>
      </c>
      <c r="J136" s="207"/>
      <c r="K136" s="248"/>
    </row>
    <row r="137" spans="2:11" ht="15" customHeight="1" x14ac:dyDescent="0.3">
      <c r="B137" s="246"/>
      <c r="C137" s="207" t="s">
        <v>886</v>
      </c>
      <c r="D137" s="207"/>
      <c r="E137" s="207"/>
      <c r="F137" s="226" t="s">
        <v>854</v>
      </c>
      <c r="G137" s="207"/>
      <c r="H137" s="207" t="s">
        <v>908</v>
      </c>
      <c r="I137" s="207" t="s">
        <v>888</v>
      </c>
      <c r="J137" s="207"/>
      <c r="K137" s="248"/>
    </row>
    <row r="138" spans="2:11" ht="15" customHeight="1" x14ac:dyDescent="0.3">
      <c r="B138" s="246"/>
      <c r="C138" s="207" t="s">
        <v>889</v>
      </c>
      <c r="D138" s="207"/>
      <c r="E138" s="207"/>
      <c r="F138" s="226" t="s">
        <v>854</v>
      </c>
      <c r="G138" s="207"/>
      <c r="H138" s="207" t="s">
        <v>889</v>
      </c>
      <c r="I138" s="207" t="s">
        <v>888</v>
      </c>
      <c r="J138" s="207"/>
      <c r="K138" s="248"/>
    </row>
    <row r="139" spans="2:11" ht="15" customHeight="1" x14ac:dyDescent="0.3">
      <c r="B139" s="246"/>
      <c r="C139" s="207" t="s">
        <v>39</v>
      </c>
      <c r="D139" s="207"/>
      <c r="E139" s="207"/>
      <c r="F139" s="226" t="s">
        <v>854</v>
      </c>
      <c r="G139" s="207"/>
      <c r="H139" s="207" t="s">
        <v>909</v>
      </c>
      <c r="I139" s="207" t="s">
        <v>888</v>
      </c>
      <c r="J139" s="207"/>
      <c r="K139" s="248"/>
    </row>
    <row r="140" spans="2:11" ht="15" customHeight="1" x14ac:dyDescent="0.3">
      <c r="B140" s="246"/>
      <c r="C140" s="207" t="s">
        <v>910</v>
      </c>
      <c r="D140" s="207"/>
      <c r="E140" s="207"/>
      <c r="F140" s="226" t="s">
        <v>854</v>
      </c>
      <c r="G140" s="207"/>
      <c r="H140" s="207" t="s">
        <v>911</v>
      </c>
      <c r="I140" s="207" t="s">
        <v>888</v>
      </c>
      <c r="J140" s="207"/>
      <c r="K140" s="248"/>
    </row>
    <row r="141" spans="2:11" ht="15" customHeight="1" x14ac:dyDescent="0.3">
      <c r="B141" s="249"/>
      <c r="C141" s="250"/>
      <c r="D141" s="250"/>
      <c r="E141" s="250"/>
      <c r="F141" s="250"/>
      <c r="G141" s="250"/>
      <c r="H141" s="250"/>
      <c r="I141" s="250"/>
      <c r="J141" s="250"/>
      <c r="K141" s="251"/>
    </row>
    <row r="142" spans="2:11" ht="18.75" customHeight="1" x14ac:dyDescent="0.3">
      <c r="B142" s="203"/>
      <c r="C142" s="203"/>
      <c r="D142" s="203"/>
      <c r="E142" s="203"/>
      <c r="F142" s="238"/>
      <c r="G142" s="203"/>
      <c r="H142" s="203"/>
      <c r="I142" s="203"/>
      <c r="J142" s="203"/>
      <c r="K142" s="203"/>
    </row>
    <row r="143" spans="2:11" ht="18.75" customHeight="1" x14ac:dyDescent="0.3"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</row>
    <row r="144" spans="2:11" ht="7.5" customHeight="1" x14ac:dyDescent="0.3">
      <c r="B144" s="214"/>
      <c r="C144" s="215"/>
      <c r="D144" s="215"/>
      <c r="E144" s="215"/>
      <c r="F144" s="215"/>
      <c r="G144" s="215"/>
      <c r="H144" s="215"/>
      <c r="I144" s="215"/>
      <c r="J144" s="215"/>
      <c r="K144" s="216"/>
    </row>
    <row r="145" spans="2:11" ht="45" customHeight="1" x14ac:dyDescent="0.3">
      <c r="B145" s="217"/>
      <c r="C145" s="320" t="s">
        <v>912</v>
      </c>
      <c r="D145" s="320"/>
      <c r="E145" s="320"/>
      <c r="F145" s="320"/>
      <c r="G145" s="320"/>
      <c r="H145" s="320"/>
      <c r="I145" s="320"/>
      <c r="J145" s="320"/>
      <c r="K145" s="218"/>
    </row>
    <row r="146" spans="2:11" ht="17.25" customHeight="1" x14ac:dyDescent="0.3">
      <c r="B146" s="217"/>
      <c r="C146" s="219" t="s">
        <v>848</v>
      </c>
      <c r="D146" s="219"/>
      <c r="E146" s="219"/>
      <c r="F146" s="219" t="s">
        <v>849</v>
      </c>
      <c r="G146" s="220"/>
      <c r="H146" s="219" t="s">
        <v>116</v>
      </c>
      <c r="I146" s="219" t="s">
        <v>58</v>
      </c>
      <c r="J146" s="219" t="s">
        <v>850</v>
      </c>
      <c r="K146" s="218"/>
    </row>
    <row r="147" spans="2:11" ht="17.25" customHeight="1" x14ac:dyDescent="0.3">
      <c r="B147" s="217"/>
      <c r="C147" s="221" t="s">
        <v>851</v>
      </c>
      <c r="D147" s="221"/>
      <c r="E147" s="221"/>
      <c r="F147" s="222" t="s">
        <v>852</v>
      </c>
      <c r="G147" s="223"/>
      <c r="H147" s="221"/>
      <c r="I147" s="221"/>
      <c r="J147" s="221" t="s">
        <v>853</v>
      </c>
      <c r="K147" s="218"/>
    </row>
    <row r="148" spans="2:11" ht="5.25" customHeight="1" x14ac:dyDescent="0.3">
      <c r="B148" s="227"/>
      <c r="C148" s="224"/>
      <c r="D148" s="224"/>
      <c r="E148" s="224"/>
      <c r="F148" s="224"/>
      <c r="G148" s="225"/>
      <c r="H148" s="224"/>
      <c r="I148" s="224"/>
      <c r="J148" s="224"/>
      <c r="K148" s="248"/>
    </row>
    <row r="149" spans="2:11" ht="15" customHeight="1" x14ac:dyDescent="0.3">
      <c r="B149" s="227"/>
      <c r="C149" s="252" t="s">
        <v>857</v>
      </c>
      <c r="D149" s="207"/>
      <c r="E149" s="207"/>
      <c r="F149" s="253" t="s">
        <v>854</v>
      </c>
      <c r="G149" s="207"/>
      <c r="H149" s="252" t="s">
        <v>893</v>
      </c>
      <c r="I149" s="252" t="s">
        <v>856</v>
      </c>
      <c r="J149" s="252">
        <v>120</v>
      </c>
      <c r="K149" s="248"/>
    </row>
    <row r="150" spans="2:11" ht="15" customHeight="1" x14ac:dyDescent="0.3">
      <c r="B150" s="227"/>
      <c r="C150" s="252" t="s">
        <v>902</v>
      </c>
      <c r="D150" s="207"/>
      <c r="E150" s="207"/>
      <c r="F150" s="253" t="s">
        <v>854</v>
      </c>
      <c r="G150" s="207"/>
      <c r="H150" s="252" t="s">
        <v>913</v>
      </c>
      <c r="I150" s="252" t="s">
        <v>856</v>
      </c>
      <c r="J150" s="252" t="s">
        <v>904</v>
      </c>
      <c r="K150" s="248"/>
    </row>
    <row r="151" spans="2:11" ht="15" customHeight="1" x14ac:dyDescent="0.3">
      <c r="B151" s="227"/>
      <c r="C151" s="252" t="s">
        <v>803</v>
      </c>
      <c r="D151" s="207"/>
      <c r="E151" s="207"/>
      <c r="F151" s="253" t="s">
        <v>854</v>
      </c>
      <c r="G151" s="207"/>
      <c r="H151" s="252" t="s">
        <v>914</v>
      </c>
      <c r="I151" s="252" t="s">
        <v>856</v>
      </c>
      <c r="J151" s="252" t="s">
        <v>904</v>
      </c>
      <c r="K151" s="248"/>
    </row>
    <row r="152" spans="2:11" ht="15" customHeight="1" x14ac:dyDescent="0.3">
      <c r="B152" s="227"/>
      <c r="C152" s="252" t="s">
        <v>859</v>
      </c>
      <c r="D152" s="207"/>
      <c r="E152" s="207"/>
      <c r="F152" s="253" t="s">
        <v>860</v>
      </c>
      <c r="G152" s="207"/>
      <c r="H152" s="252" t="s">
        <v>893</v>
      </c>
      <c r="I152" s="252" t="s">
        <v>856</v>
      </c>
      <c r="J152" s="252">
        <v>50</v>
      </c>
      <c r="K152" s="248"/>
    </row>
    <row r="153" spans="2:11" ht="15" customHeight="1" x14ac:dyDescent="0.3">
      <c r="B153" s="227"/>
      <c r="C153" s="252" t="s">
        <v>862</v>
      </c>
      <c r="D153" s="207"/>
      <c r="E153" s="207"/>
      <c r="F153" s="253" t="s">
        <v>854</v>
      </c>
      <c r="G153" s="207"/>
      <c r="H153" s="252" t="s">
        <v>893</v>
      </c>
      <c r="I153" s="252" t="s">
        <v>864</v>
      </c>
      <c r="J153" s="252"/>
      <c r="K153" s="248"/>
    </row>
    <row r="154" spans="2:11" ht="15" customHeight="1" x14ac:dyDescent="0.3">
      <c r="B154" s="227"/>
      <c r="C154" s="252" t="s">
        <v>873</v>
      </c>
      <c r="D154" s="207"/>
      <c r="E154" s="207"/>
      <c r="F154" s="253" t="s">
        <v>860</v>
      </c>
      <c r="G154" s="207"/>
      <c r="H154" s="252" t="s">
        <v>893</v>
      </c>
      <c r="I154" s="252" t="s">
        <v>856</v>
      </c>
      <c r="J154" s="252">
        <v>50</v>
      </c>
      <c r="K154" s="248"/>
    </row>
    <row r="155" spans="2:11" ht="15" customHeight="1" x14ac:dyDescent="0.3">
      <c r="B155" s="227"/>
      <c r="C155" s="252" t="s">
        <v>881</v>
      </c>
      <c r="D155" s="207"/>
      <c r="E155" s="207"/>
      <c r="F155" s="253" t="s">
        <v>860</v>
      </c>
      <c r="G155" s="207"/>
      <c r="H155" s="252" t="s">
        <v>893</v>
      </c>
      <c r="I155" s="252" t="s">
        <v>856</v>
      </c>
      <c r="J155" s="252">
        <v>50</v>
      </c>
      <c r="K155" s="248"/>
    </row>
    <row r="156" spans="2:11" ht="15" customHeight="1" x14ac:dyDescent="0.3">
      <c r="B156" s="227"/>
      <c r="C156" s="252" t="s">
        <v>879</v>
      </c>
      <c r="D156" s="207"/>
      <c r="E156" s="207"/>
      <c r="F156" s="253" t="s">
        <v>860</v>
      </c>
      <c r="G156" s="207"/>
      <c r="H156" s="252" t="s">
        <v>893</v>
      </c>
      <c r="I156" s="252" t="s">
        <v>856</v>
      </c>
      <c r="J156" s="252">
        <v>50</v>
      </c>
      <c r="K156" s="248"/>
    </row>
    <row r="157" spans="2:11" ht="15" customHeight="1" x14ac:dyDescent="0.3">
      <c r="B157" s="227"/>
      <c r="C157" s="252" t="s">
        <v>99</v>
      </c>
      <c r="D157" s="207"/>
      <c r="E157" s="207"/>
      <c r="F157" s="253" t="s">
        <v>854</v>
      </c>
      <c r="G157" s="207"/>
      <c r="H157" s="252" t="s">
        <v>915</v>
      </c>
      <c r="I157" s="252" t="s">
        <v>856</v>
      </c>
      <c r="J157" s="252" t="s">
        <v>916</v>
      </c>
      <c r="K157" s="248"/>
    </row>
    <row r="158" spans="2:11" ht="15" customHeight="1" x14ac:dyDescent="0.3">
      <c r="B158" s="227"/>
      <c r="C158" s="252" t="s">
        <v>917</v>
      </c>
      <c r="D158" s="207"/>
      <c r="E158" s="207"/>
      <c r="F158" s="253" t="s">
        <v>854</v>
      </c>
      <c r="G158" s="207"/>
      <c r="H158" s="252" t="s">
        <v>918</v>
      </c>
      <c r="I158" s="252" t="s">
        <v>888</v>
      </c>
      <c r="J158" s="252"/>
      <c r="K158" s="248"/>
    </row>
    <row r="159" spans="2:11" ht="15" customHeight="1" x14ac:dyDescent="0.3">
      <c r="B159" s="254"/>
      <c r="C159" s="236"/>
      <c r="D159" s="236"/>
      <c r="E159" s="236"/>
      <c r="F159" s="236"/>
      <c r="G159" s="236"/>
      <c r="H159" s="236"/>
      <c r="I159" s="236"/>
      <c r="J159" s="236"/>
      <c r="K159" s="255"/>
    </row>
    <row r="160" spans="2:11" ht="18.75" customHeight="1" x14ac:dyDescent="0.3">
      <c r="B160" s="203"/>
      <c r="C160" s="207"/>
      <c r="D160" s="207"/>
      <c r="E160" s="207"/>
      <c r="F160" s="226"/>
      <c r="G160" s="207"/>
      <c r="H160" s="207"/>
      <c r="I160" s="207"/>
      <c r="J160" s="207"/>
      <c r="K160" s="203"/>
    </row>
    <row r="161" spans="2:11" ht="18.75" customHeight="1" x14ac:dyDescent="0.3"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</row>
    <row r="162" spans="2:11" ht="7.5" customHeight="1" x14ac:dyDescent="0.3">
      <c r="B162" s="194"/>
      <c r="C162" s="195"/>
      <c r="D162" s="195"/>
      <c r="E162" s="195"/>
      <c r="F162" s="195"/>
      <c r="G162" s="195"/>
      <c r="H162" s="195"/>
      <c r="I162" s="195"/>
      <c r="J162" s="195"/>
      <c r="K162" s="196"/>
    </row>
    <row r="163" spans="2:11" ht="45" customHeight="1" x14ac:dyDescent="0.3">
      <c r="B163" s="197"/>
      <c r="C163" s="317" t="s">
        <v>919</v>
      </c>
      <c r="D163" s="317"/>
      <c r="E163" s="317"/>
      <c r="F163" s="317"/>
      <c r="G163" s="317"/>
      <c r="H163" s="317"/>
      <c r="I163" s="317"/>
      <c r="J163" s="317"/>
      <c r="K163" s="198"/>
    </row>
    <row r="164" spans="2:11" ht="17.25" customHeight="1" x14ac:dyDescent="0.3">
      <c r="B164" s="197"/>
      <c r="C164" s="219" t="s">
        <v>848</v>
      </c>
      <c r="D164" s="219"/>
      <c r="E164" s="219"/>
      <c r="F164" s="219" t="s">
        <v>849</v>
      </c>
      <c r="G164" s="256"/>
      <c r="H164" s="257" t="s">
        <v>116</v>
      </c>
      <c r="I164" s="257" t="s">
        <v>58</v>
      </c>
      <c r="J164" s="219" t="s">
        <v>850</v>
      </c>
      <c r="K164" s="198"/>
    </row>
    <row r="165" spans="2:11" ht="17.25" customHeight="1" x14ac:dyDescent="0.3">
      <c r="B165" s="200"/>
      <c r="C165" s="221" t="s">
        <v>851</v>
      </c>
      <c r="D165" s="221"/>
      <c r="E165" s="221"/>
      <c r="F165" s="222" t="s">
        <v>852</v>
      </c>
      <c r="G165" s="258"/>
      <c r="H165" s="259"/>
      <c r="I165" s="259"/>
      <c r="J165" s="221" t="s">
        <v>853</v>
      </c>
      <c r="K165" s="201"/>
    </row>
    <row r="166" spans="2:11" ht="5.25" customHeight="1" x14ac:dyDescent="0.3">
      <c r="B166" s="227"/>
      <c r="C166" s="224"/>
      <c r="D166" s="224"/>
      <c r="E166" s="224"/>
      <c r="F166" s="224"/>
      <c r="G166" s="225"/>
      <c r="H166" s="224"/>
      <c r="I166" s="224"/>
      <c r="J166" s="224"/>
      <c r="K166" s="248"/>
    </row>
    <row r="167" spans="2:11" ht="15" customHeight="1" x14ac:dyDescent="0.3">
      <c r="B167" s="227"/>
      <c r="C167" s="207" t="s">
        <v>857</v>
      </c>
      <c r="D167" s="207"/>
      <c r="E167" s="207"/>
      <c r="F167" s="226" t="s">
        <v>854</v>
      </c>
      <c r="G167" s="207"/>
      <c r="H167" s="207" t="s">
        <v>893</v>
      </c>
      <c r="I167" s="207" t="s">
        <v>856</v>
      </c>
      <c r="J167" s="207">
        <v>120</v>
      </c>
      <c r="K167" s="248"/>
    </row>
    <row r="168" spans="2:11" ht="15" customHeight="1" x14ac:dyDescent="0.3">
      <c r="B168" s="227"/>
      <c r="C168" s="207" t="s">
        <v>902</v>
      </c>
      <c r="D168" s="207"/>
      <c r="E168" s="207"/>
      <c r="F168" s="226" t="s">
        <v>854</v>
      </c>
      <c r="G168" s="207"/>
      <c r="H168" s="207" t="s">
        <v>903</v>
      </c>
      <c r="I168" s="207" t="s">
        <v>856</v>
      </c>
      <c r="J168" s="207" t="s">
        <v>904</v>
      </c>
      <c r="K168" s="248"/>
    </row>
    <row r="169" spans="2:11" ht="15" customHeight="1" x14ac:dyDescent="0.3">
      <c r="B169" s="227"/>
      <c r="C169" s="207" t="s">
        <v>803</v>
      </c>
      <c r="D169" s="207"/>
      <c r="E169" s="207"/>
      <c r="F169" s="226" t="s">
        <v>854</v>
      </c>
      <c r="G169" s="207"/>
      <c r="H169" s="207" t="s">
        <v>920</v>
      </c>
      <c r="I169" s="207" t="s">
        <v>856</v>
      </c>
      <c r="J169" s="207" t="s">
        <v>904</v>
      </c>
      <c r="K169" s="248"/>
    </row>
    <row r="170" spans="2:11" ht="15" customHeight="1" x14ac:dyDescent="0.3">
      <c r="B170" s="227"/>
      <c r="C170" s="207" t="s">
        <v>859</v>
      </c>
      <c r="D170" s="207"/>
      <c r="E170" s="207"/>
      <c r="F170" s="226" t="s">
        <v>860</v>
      </c>
      <c r="G170" s="207"/>
      <c r="H170" s="207" t="s">
        <v>920</v>
      </c>
      <c r="I170" s="207" t="s">
        <v>856</v>
      </c>
      <c r="J170" s="207">
        <v>50</v>
      </c>
      <c r="K170" s="248"/>
    </row>
    <row r="171" spans="2:11" ht="15" customHeight="1" x14ac:dyDescent="0.3">
      <c r="B171" s="227"/>
      <c r="C171" s="207" t="s">
        <v>862</v>
      </c>
      <c r="D171" s="207"/>
      <c r="E171" s="207"/>
      <c r="F171" s="226" t="s">
        <v>854</v>
      </c>
      <c r="G171" s="207"/>
      <c r="H171" s="207" t="s">
        <v>920</v>
      </c>
      <c r="I171" s="207" t="s">
        <v>864</v>
      </c>
      <c r="J171" s="207"/>
      <c r="K171" s="248"/>
    </row>
    <row r="172" spans="2:11" ht="15" customHeight="1" x14ac:dyDescent="0.3">
      <c r="B172" s="227"/>
      <c r="C172" s="207" t="s">
        <v>873</v>
      </c>
      <c r="D172" s="207"/>
      <c r="E172" s="207"/>
      <c r="F172" s="226" t="s">
        <v>860</v>
      </c>
      <c r="G172" s="207"/>
      <c r="H172" s="207" t="s">
        <v>920</v>
      </c>
      <c r="I172" s="207" t="s">
        <v>856</v>
      </c>
      <c r="J172" s="207">
        <v>50</v>
      </c>
      <c r="K172" s="248"/>
    </row>
    <row r="173" spans="2:11" ht="15" customHeight="1" x14ac:dyDescent="0.3">
      <c r="B173" s="227"/>
      <c r="C173" s="207" t="s">
        <v>881</v>
      </c>
      <c r="D173" s="207"/>
      <c r="E173" s="207"/>
      <c r="F173" s="226" t="s">
        <v>860</v>
      </c>
      <c r="G173" s="207"/>
      <c r="H173" s="207" t="s">
        <v>920</v>
      </c>
      <c r="I173" s="207" t="s">
        <v>856</v>
      </c>
      <c r="J173" s="207">
        <v>50</v>
      </c>
      <c r="K173" s="248"/>
    </row>
    <row r="174" spans="2:11" ht="15" customHeight="1" x14ac:dyDescent="0.3">
      <c r="B174" s="227"/>
      <c r="C174" s="207" t="s">
        <v>879</v>
      </c>
      <c r="D174" s="207"/>
      <c r="E174" s="207"/>
      <c r="F174" s="226" t="s">
        <v>860</v>
      </c>
      <c r="G174" s="207"/>
      <c r="H174" s="207" t="s">
        <v>920</v>
      </c>
      <c r="I174" s="207" t="s">
        <v>856</v>
      </c>
      <c r="J174" s="207">
        <v>50</v>
      </c>
      <c r="K174" s="248"/>
    </row>
    <row r="175" spans="2:11" ht="15" customHeight="1" x14ac:dyDescent="0.3">
      <c r="B175" s="227"/>
      <c r="C175" s="207" t="s">
        <v>115</v>
      </c>
      <c r="D175" s="207"/>
      <c r="E175" s="207"/>
      <c r="F175" s="226" t="s">
        <v>854</v>
      </c>
      <c r="G175" s="207"/>
      <c r="H175" s="207" t="s">
        <v>921</v>
      </c>
      <c r="I175" s="207" t="s">
        <v>922</v>
      </c>
      <c r="J175" s="207"/>
      <c r="K175" s="248"/>
    </row>
    <row r="176" spans="2:11" ht="15" customHeight="1" x14ac:dyDescent="0.3">
      <c r="B176" s="227"/>
      <c r="C176" s="207" t="s">
        <v>58</v>
      </c>
      <c r="D176" s="207"/>
      <c r="E176" s="207"/>
      <c r="F176" s="226" t="s">
        <v>854</v>
      </c>
      <c r="G176" s="207"/>
      <c r="H176" s="207" t="s">
        <v>923</v>
      </c>
      <c r="I176" s="207" t="s">
        <v>924</v>
      </c>
      <c r="J176" s="207">
        <v>1</v>
      </c>
      <c r="K176" s="248"/>
    </row>
    <row r="177" spans="2:11" ht="15" customHeight="1" x14ac:dyDescent="0.3">
      <c r="B177" s="227"/>
      <c r="C177" s="207" t="s">
        <v>54</v>
      </c>
      <c r="D177" s="207"/>
      <c r="E177" s="207"/>
      <c r="F177" s="226" t="s">
        <v>854</v>
      </c>
      <c r="G177" s="207"/>
      <c r="H177" s="207" t="s">
        <v>925</v>
      </c>
      <c r="I177" s="207" t="s">
        <v>856</v>
      </c>
      <c r="J177" s="207">
        <v>20</v>
      </c>
      <c r="K177" s="248"/>
    </row>
    <row r="178" spans="2:11" ht="15" customHeight="1" x14ac:dyDescent="0.3">
      <c r="B178" s="227"/>
      <c r="C178" s="207" t="s">
        <v>116</v>
      </c>
      <c r="D178" s="207"/>
      <c r="E178" s="207"/>
      <c r="F178" s="226" t="s">
        <v>854</v>
      </c>
      <c r="G178" s="207"/>
      <c r="H178" s="207" t="s">
        <v>926</v>
      </c>
      <c r="I178" s="207" t="s">
        <v>856</v>
      </c>
      <c r="J178" s="207">
        <v>255</v>
      </c>
      <c r="K178" s="248"/>
    </row>
    <row r="179" spans="2:11" ht="15" customHeight="1" x14ac:dyDescent="0.3">
      <c r="B179" s="227"/>
      <c r="C179" s="207" t="s">
        <v>117</v>
      </c>
      <c r="D179" s="207"/>
      <c r="E179" s="207"/>
      <c r="F179" s="226" t="s">
        <v>854</v>
      </c>
      <c r="G179" s="207"/>
      <c r="H179" s="207" t="s">
        <v>819</v>
      </c>
      <c r="I179" s="207" t="s">
        <v>856</v>
      </c>
      <c r="J179" s="207">
        <v>10</v>
      </c>
      <c r="K179" s="248"/>
    </row>
    <row r="180" spans="2:11" ht="15" customHeight="1" x14ac:dyDescent="0.3">
      <c r="B180" s="227"/>
      <c r="C180" s="207" t="s">
        <v>118</v>
      </c>
      <c r="D180" s="207"/>
      <c r="E180" s="207"/>
      <c r="F180" s="226" t="s">
        <v>854</v>
      </c>
      <c r="G180" s="207"/>
      <c r="H180" s="207" t="s">
        <v>927</v>
      </c>
      <c r="I180" s="207" t="s">
        <v>888</v>
      </c>
      <c r="J180" s="207"/>
      <c r="K180" s="248"/>
    </row>
    <row r="181" spans="2:11" ht="15" customHeight="1" x14ac:dyDescent="0.3">
      <c r="B181" s="227"/>
      <c r="C181" s="207" t="s">
        <v>928</v>
      </c>
      <c r="D181" s="207"/>
      <c r="E181" s="207"/>
      <c r="F181" s="226" t="s">
        <v>854</v>
      </c>
      <c r="G181" s="207"/>
      <c r="H181" s="207" t="s">
        <v>929</v>
      </c>
      <c r="I181" s="207" t="s">
        <v>888</v>
      </c>
      <c r="J181" s="207"/>
      <c r="K181" s="248"/>
    </row>
    <row r="182" spans="2:11" ht="15" customHeight="1" x14ac:dyDescent="0.3">
      <c r="B182" s="227"/>
      <c r="C182" s="207" t="s">
        <v>917</v>
      </c>
      <c r="D182" s="207"/>
      <c r="E182" s="207"/>
      <c r="F182" s="226" t="s">
        <v>854</v>
      </c>
      <c r="G182" s="207"/>
      <c r="H182" s="207" t="s">
        <v>930</v>
      </c>
      <c r="I182" s="207" t="s">
        <v>888</v>
      </c>
      <c r="J182" s="207"/>
      <c r="K182" s="248"/>
    </row>
    <row r="183" spans="2:11" ht="15" customHeight="1" x14ac:dyDescent="0.3">
      <c r="B183" s="227"/>
      <c r="C183" s="207" t="s">
        <v>121</v>
      </c>
      <c r="D183" s="207"/>
      <c r="E183" s="207"/>
      <c r="F183" s="226" t="s">
        <v>860</v>
      </c>
      <c r="G183" s="207"/>
      <c r="H183" s="207" t="s">
        <v>931</v>
      </c>
      <c r="I183" s="207" t="s">
        <v>856</v>
      </c>
      <c r="J183" s="207">
        <v>50</v>
      </c>
      <c r="K183" s="248"/>
    </row>
    <row r="184" spans="2:11" ht="15" customHeight="1" x14ac:dyDescent="0.3">
      <c r="B184" s="227"/>
      <c r="C184" s="207" t="s">
        <v>932</v>
      </c>
      <c r="D184" s="207"/>
      <c r="E184" s="207"/>
      <c r="F184" s="226" t="s">
        <v>860</v>
      </c>
      <c r="G184" s="207"/>
      <c r="H184" s="207" t="s">
        <v>933</v>
      </c>
      <c r="I184" s="207" t="s">
        <v>934</v>
      </c>
      <c r="J184" s="207"/>
      <c r="K184" s="248"/>
    </row>
    <row r="185" spans="2:11" ht="15" customHeight="1" x14ac:dyDescent="0.3">
      <c r="B185" s="227"/>
      <c r="C185" s="207" t="s">
        <v>935</v>
      </c>
      <c r="D185" s="207"/>
      <c r="E185" s="207"/>
      <c r="F185" s="226" t="s">
        <v>860</v>
      </c>
      <c r="G185" s="207"/>
      <c r="H185" s="207" t="s">
        <v>936</v>
      </c>
      <c r="I185" s="207" t="s">
        <v>934</v>
      </c>
      <c r="J185" s="207"/>
      <c r="K185" s="248"/>
    </row>
    <row r="186" spans="2:11" ht="15" customHeight="1" x14ac:dyDescent="0.3">
      <c r="B186" s="227"/>
      <c r="C186" s="207" t="s">
        <v>937</v>
      </c>
      <c r="D186" s="207"/>
      <c r="E186" s="207"/>
      <c r="F186" s="226" t="s">
        <v>860</v>
      </c>
      <c r="G186" s="207"/>
      <c r="H186" s="207" t="s">
        <v>938</v>
      </c>
      <c r="I186" s="207" t="s">
        <v>934</v>
      </c>
      <c r="J186" s="207"/>
      <c r="K186" s="248"/>
    </row>
    <row r="187" spans="2:11" ht="15" customHeight="1" x14ac:dyDescent="0.3">
      <c r="B187" s="227"/>
      <c r="C187" s="260" t="s">
        <v>939</v>
      </c>
      <c r="D187" s="207"/>
      <c r="E187" s="207"/>
      <c r="F187" s="226" t="s">
        <v>860</v>
      </c>
      <c r="G187" s="207"/>
      <c r="H187" s="207" t="s">
        <v>940</v>
      </c>
      <c r="I187" s="207" t="s">
        <v>941</v>
      </c>
      <c r="J187" s="261" t="s">
        <v>942</v>
      </c>
      <c r="K187" s="248"/>
    </row>
    <row r="188" spans="2:11" ht="15" customHeight="1" x14ac:dyDescent="0.3">
      <c r="B188" s="254"/>
      <c r="C188" s="262"/>
      <c r="D188" s="236"/>
      <c r="E188" s="236"/>
      <c r="F188" s="236"/>
      <c r="G188" s="236"/>
      <c r="H188" s="236"/>
      <c r="I188" s="236"/>
      <c r="J188" s="236"/>
      <c r="K188" s="255"/>
    </row>
    <row r="189" spans="2:11" ht="18.75" customHeight="1" x14ac:dyDescent="0.3">
      <c r="B189" s="263"/>
      <c r="C189" s="264"/>
      <c r="D189" s="264"/>
      <c r="E189" s="264"/>
      <c r="F189" s="265"/>
      <c r="G189" s="207"/>
      <c r="H189" s="207"/>
      <c r="I189" s="207"/>
      <c r="J189" s="207"/>
      <c r="K189" s="203"/>
    </row>
    <row r="190" spans="2:11" ht="18.75" customHeight="1" x14ac:dyDescent="0.3">
      <c r="B190" s="203"/>
      <c r="C190" s="207"/>
      <c r="D190" s="207"/>
      <c r="E190" s="207"/>
      <c r="F190" s="226"/>
      <c r="G190" s="207"/>
      <c r="H190" s="207"/>
      <c r="I190" s="207"/>
      <c r="J190" s="207"/>
      <c r="K190" s="203"/>
    </row>
    <row r="191" spans="2:11" ht="18.75" customHeight="1" x14ac:dyDescent="0.3"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</row>
    <row r="192" spans="2:11" x14ac:dyDescent="0.3">
      <c r="B192" s="194"/>
      <c r="C192" s="195"/>
      <c r="D192" s="195"/>
      <c r="E192" s="195"/>
      <c r="F192" s="195"/>
      <c r="G192" s="195"/>
      <c r="H192" s="195"/>
      <c r="I192" s="195"/>
      <c r="J192" s="195"/>
      <c r="K192" s="196"/>
    </row>
    <row r="193" spans="2:11" ht="21" x14ac:dyDescent="0.3">
      <c r="B193" s="197"/>
      <c r="C193" s="317" t="s">
        <v>943</v>
      </c>
      <c r="D193" s="317"/>
      <c r="E193" s="317"/>
      <c r="F193" s="317"/>
      <c r="G193" s="317"/>
      <c r="H193" s="317"/>
      <c r="I193" s="317"/>
      <c r="J193" s="317"/>
      <c r="K193" s="198"/>
    </row>
    <row r="194" spans="2:11" ht="25.5" customHeight="1" x14ac:dyDescent="0.3">
      <c r="B194" s="197"/>
      <c r="C194" s="266" t="s">
        <v>944</v>
      </c>
      <c r="D194" s="266"/>
      <c r="E194" s="266"/>
      <c r="F194" s="266" t="s">
        <v>945</v>
      </c>
      <c r="G194" s="267"/>
      <c r="H194" s="318" t="s">
        <v>946</v>
      </c>
      <c r="I194" s="318"/>
      <c r="J194" s="318"/>
      <c r="K194" s="198"/>
    </row>
    <row r="195" spans="2:11" ht="5.25" customHeight="1" x14ac:dyDescent="0.3">
      <c r="B195" s="227"/>
      <c r="C195" s="224"/>
      <c r="D195" s="224"/>
      <c r="E195" s="224"/>
      <c r="F195" s="224"/>
      <c r="G195" s="207"/>
      <c r="H195" s="224"/>
      <c r="I195" s="224"/>
      <c r="J195" s="224"/>
      <c r="K195" s="248"/>
    </row>
    <row r="196" spans="2:11" ht="15" customHeight="1" x14ac:dyDescent="0.3">
      <c r="B196" s="227"/>
      <c r="C196" s="207" t="s">
        <v>947</v>
      </c>
      <c r="D196" s="207"/>
      <c r="E196" s="207"/>
      <c r="F196" s="226" t="s">
        <v>44</v>
      </c>
      <c r="G196" s="207"/>
      <c r="H196" s="316" t="s">
        <v>948</v>
      </c>
      <c r="I196" s="316"/>
      <c r="J196" s="316"/>
      <c r="K196" s="248"/>
    </row>
    <row r="197" spans="2:11" ht="15" customHeight="1" x14ac:dyDescent="0.3">
      <c r="B197" s="227"/>
      <c r="C197" s="233"/>
      <c r="D197" s="207"/>
      <c r="E197" s="207"/>
      <c r="F197" s="226" t="s">
        <v>45</v>
      </c>
      <c r="G197" s="207"/>
      <c r="H197" s="316" t="s">
        <v>949</v>
      </c>
      <c r="I197" s="316"/>
      <c r="J197" s="316"/>
      <c r="K197" s="248"/>
    </row>
    <row r="198" spans="2:11" ht="15" customHeight="1" x14ac:dyDescent="0.3">
      <c r="B198" s="227"/>
      <c r="C198" s="233"/>
      <c r="D198" s="207"/>
      <c r="E198" s="207"/>
      <c r="F198" s="226" t="s">
        <v>48</v>
      </c>
      <c r="G198" s="207"/>
      <c r="H198" s="316" t="s">
        <v>950</v>
      </c>
      <c r="I198" s="316"/>
      <c r="J198" s="316"/>
      <c r="K198" s="248"/>
    </row>
    <row r="199" spans="2:11" ht="15" customHeight="1" x14ac:dyDescent="0.3">
      <c r="B199" s="227"/>
      <c r="C199" s="207"/>
      <c r="D199" s="207"/>
      <c r="E199" s="207"/>
      <c r="F199" s="226" t="s">
        <v>46</v>
      </c>
      <c r="G199" s="207"/>
      <c r="H199" s="316" t="s">
        <v>951</v>
      </c>
      <c r="I199" s="316"/>
      <c r="J199" s="316"/>
      <c r="K199" s="248"/>
    </row>
    <row r="200" spans="2:11" ht="15" customHeight="1" x14ac:dyDescent="0.3">
      <c r="B200" s="227"/>
      <c r="C200" s="207"/>
      <c r="D200" s="207"/>
      <c r="E200" s="207"/>
      <c r="F200" s="226" t="s">
        <v>47</v>
      </c>
      <c r="G200" s="207"/>
      <c r="H200" s="316" t="s">
        <v>952</v>
      </c>
      <c r="I200" s="316"/>
      <c r="J200" s="316"/>
      <c r="K200" s="248"/>
    </row>
    <row r="201" spans="2:11" ht="15" customHeight="1" x14ac:dyDescent="0.3">
      <c r="B201" s="227"/>
      <c r="C201" s="207"/>
      <c r="D201" s="207"/>
      <c r="E201" s="207"/>
      <c r="F201" s="226"/>
      <c r="G201" s="207"/>
      <c r="H201" s="207"/>
      <c r="I201" s="207"/>
      <c r="J201" s="207"/>
      <c r="K201" s="248"/>
    </row>
    <row r="202" spans="2:11" ht="15" customHeight="1" x14ac:dyDescent="0.3">
      <c r="B202" s="227"/>
      <c r="C202" s="207" t="s">
        <v>900</v>
      </c>
      <c r="D202" s="207"/>
      <c r="E202" s="207"/>
      <c r="F202" s="226" t="s">
        <v>84</v>
      </c>
      <c r="G202" s="207"/>
      <c r="H202" s="316" t="s">
        <v>953</v>
      </c>
      <c r="I202" s="316"/>
      <c r="J202" s="316"/>
      <c r="K202" s="248"/>
    </row>
    <row r="203" spans="2:11" ht="15" customHeight="1" x14ac:dyDescent="0.3">
      <c r="B203" s="227"/>
      <c r="C203" s="233"/>
      <c r="D203" s="207"/>
      <c r="E203" s="207"/>
      <c r="F203" s="226" t="s">
        <v>79</v>
      </c>
      <c r="G203" s="207"/>
      <c r="H203" s="316" t="s">
        <v>799</v>
      </c>
      <c r="I203" s="316"/>
      <c r="J203" s="316"/>
      <c r="K203" s="248"/>
    </row>
    <row r="204" spans="2:11" ht="15" customHeight="1" x14ac:dyDescent="0.3">
      <c r="B204" s="227"/>
      <c r="C204" s="207"/>
      <c r="D204" s="207"/>
      <c r="E204" s="207"/>
      <c r="F204" s="226" t="s">
        <v>797</v>
      </c>
      <c r="G204" s="207"/>
      <c r="H204" s="316" t="s">
        <v>954</v>
      </c>
      <c r="I204" s="316"/>
      <c r="J204" s="316"/>
      <c r="K204" s="248"/>
    </row>
    <row r="205" spans="2:11" ht="15" customHeight="1" x14ac:dyDescent="0.3">
      <c r="B205" s="268"/>
      <c r="C205" s="233"/>
      <c r="D205" s="233"/>
      <c r="E205" s="233"/>
      <c r="F205" s="226" t="s">
        <v>800</v>
      </c>
      <c r="G205" s="212"/>
      <c r="H205" s="315" t="s">
        <v>801</v>
      </c>
      <c r="I205" s="315"/>
      <c r="J205" s="315"/>
      <c r="K205" s="269"/>
    </row>
    <row r="206" spans="2:11" ht="15" customHeight="1" x14ac:dyDescent="0.3">
      <c r="B206" s="268"/>
      <c r="C206" s="233"/>
      <c r="D206" s="233"/>
      <c r="E206" s="233"/>
      <c r="F206" s="226" t="s">
        <v>802</v>
      </c>
      <c r="G206" s="212"/>
      <c r="H206" s="315" t="s">
        <v>955</v>
      </c>
      <c r="I206" s="315"/>
      <c r="J206" s="315"/>
      <c r="K206" s="269"/>
    </row>
    <row r="207" spans="2:11" ht="15" customHeight="1" x14ac:dyDescent="0.3">
      <c r="B207" s="268"/>
      <c r="C207" s="233"/>
      <c r="D207" s="233"/>
      <c r="E207" s="233"/>
      <c r="F207" s="270"/>
      <c r="G207" s="212"/>
      <c r="H207" s="271"/>
      <c r="I207" s="271"/>
      <c r="J207" s="271"/>
      <c r="K207" s="269"/>
    </row>
    <row r="208" spans="2:11" ht="15" customHeight="1" x14ac:dyDescent="0.3">
      <c r="B208" s="268"/>
      <c r="C208" s="207" t="s">
        <v>924</v>
      </c>
      <c r="D208" s="233"/>
      <c r="E208" s="233"/>
      <c r="F208" s="226">
        <v>1</v>
      </c>
      <c r="G208" s="212"/>
      <c r="H208" s="315" t="s">
        <v>956</v>
      </c>
      <c r="I208" s="315"/>
      <c r="J208" s="315"/>
      <c r="K208" s="269"/>
    </row>
    <row r="209" spans="2:11" ht="15" customHeight="1" x14ac:dyDescent="0.3">
      <c r="B209" s="268"/>
      <c r="C209" s="233"/>
      <c r="D209" s="233"/>
      <c r="E209" s="233"/>
      <c r="F209" s="226">
        <v>2</v>
      </c>
      <c r="G209" s="212"/>
      <c r="H209" s="315" t="s">
        <v>957</v>
      </c>
      <c r="I209" s="315"/>
      <c r="J209" s="315"/>
      <c r="K209" s="269"/>
    </row>
    <row r="210" spans="2:11" ht="15" customHeight="1" x14ac:dyDescent="0.3">
      <c r="B210" s="268"/>
      <c r="C210" s="233"/>
      <c r="D210" s="233"/>
      <c r="E210" s="233"/>
      <c r="F210" s="226">
        <v>3</v>
      </c>
      <c r="G210" s="212"/>
      <c r="H210" s="315" t="s">
        <v>958</v>
      </c>
      <c r="I210" s="315"/>
      <c r="J210" s="315"/>
      <c r="K210" s="269"/>
    </row>
    <row r="211" spans="2:11" ht="15" customHeight="1" x14ac:dyDescent="0.3">
      <c r="B211" s="268"/>
      <c r="C211" s="233"/>
      <c r="D211" s="233"/>
      <c r="E211" s="233"/>
      <c r="F211" s="226">
        <v>4</v>
      </c>
      <c r="G211" s="212"/>
      <c r="H211" s="315" t="s">
        <v>959</v>
      </c>
      <c r="I211" s="315"/>
      <c r="J211" s="315"/>
      <c r="K211" s="269"/>
    </row>
    <row r="212" spans="2:11" ht="12.75" customHeight="1" x14ac:dyDescent="0.3">
      <c r="B212" s="272"/>
      <c r="C212" s="273"/>
      <c r="D212" s="273"/>
      <c r="E212" s="273"/>
      <c r="F212" s="273"/>
      <c r="G212" s="273"/>
      <c r="H212" s="273"/>
      <c r="I212" s="273"/>
      <c r="J212" s="273"/>
      <c r="K212" s="274"/>
    </row>
  </sheetData>
  <mergeCells count="77">
    <mergeCell ref="F17:J17"/>
    <mergeCell ref="C3:J3"/>
    <mergeCell ref="C4:J4"/>
    <mergeCell ref="C6:J6"/>
    <mergeCell ref="C7:J7"/>
    <mergeCell ref="C9:J9"/>
    <mergeCell ref="D10:J10"/>
    <mergeCell ref="D11:J11"/>
    <mergeCell ref="D13:J13"/>
    <mergeCell ref="D14:J14"/>
    <mergeCell ref="D15:J15"/>
    <mergeCell ref="F16:J16"/>
    <mergeCell ref="D32:J32"/>
    <mergeCell ref="F18:J18"/>
    <mergeCell ref="F19:J19"/>
    <mergeCell ref="F20:J20"/>
    <mergeCell ref="F21:J21"/>
    <mergeCell ref="C23:J23"/>
    <mergeCell ref="C24:J24"/>
    <mergeCell ref="D25:J25"/>
    <mergeCell ref="D26:J26"/>
    <mergeCell ref="D28:J28"/>
    <mergeCell ref="D29:J29"/>
    <mergeCell ref="D31:J31"/>
    <mergeCell ref="D45:J45"/>
    <mergeCell ref="D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D59:J59"/>
    <mergeCell ref="E46:J46"/>
    <mergeCell ref="E47:J47"/>
    <mergeCell ref="E48:J48"/>
    <mergeCell ref="D49:J49"/>
    <mergeCell ref="C50:J50"/>
    <mergeCell ref="C52:J52"/>
    <mergeCell ref="C53:J53"/>
    <mergeCell ref="C55:J55"/>
    <mergeCell ref="D56:J56"/>
    <mergeCell ref="D57:J57"/>
    <mergeCell ref="D58:J58"/>
    <mergeCell ref="C145:J145"/>
    <mergeCell ref="D60:J60"/>
    <mergeCell ref="D61:J61"/>
    <mergeCell ref="D63:J63"/>
    <mergeCell ref="D64:J64"/>
    <mergeCell ref="D65:J65"/>
    <mergeCell ref="D66:J66"/>
    <mergeCell ref="D67:J67"/>
    <mergeCell ref="D68:J68"/>
    <mergeCell ref="C73:J73"/>
    <mergeCell ref="C100:J100"/>
    <mergeCell ref="C120:J120"/>
    <mergeCell ref="H205:J205"/>
    <mergeCell ref="C163:J163"/>
    <mergeCell ref="C193:J193"/>
    <mergeCell ref="H194:J194"/>
    <mergeCell ref="H196:J196"/>
    <mergeCell ref="H197:J197"/>
    <mergeCell ref="H198:J198"/>
    <mergeCell ref="H199:J199"/>
    <mergeCell ref="H200:J200"/>
    <mergeCell ref="H202:J202"/>
    <mergeCell ref="H203:J203"/>
    <mergeCell ref="H204:J204"/>
    <mergeCell ref="H206:J206"/>
    <mergeCell ref="H208:J208"/>
    <mergeCell ref="H209:J209"/>
    <mergeCell ref="H210:J210"/>
    <mergeCell ref="H211:J211"/>
  </mergeCells>
  <pageMargins left="0.59055118110236227" right="0.59055118110236227" top="0.59055118110236227" bottom="0.59055118110236227" header="0" footer="0"/>
  <pageSetup paperSize="9" scale="77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zRGYWGh7yubjVEpUQNgIeINOpvaHS6QXZQfA3/gQUtg=</DigestValue>
    </Reference>
    <Reference Type="http://www.w3.org/2000/09/xmldsig#Object" URI="#idOfficeObject">
      <DigestMethod Algorithm="http://www.w3.org/2001/04/xmlenc#sha256"/>
      <DigestValue>rDM1vX07+VV4UkehRLSfVDVW1UZDDzCeeif6cS2EAFg=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j8MrUGnM0J21P1aRDwf/+yxiFXL3ktVdjyumplUI2f4=</DigestValue>
    </Reference>
  </SignedInfo>
  <SignatureValue>Y0xCXtqnUwWZDF/cp3glvml7Ac66XAMbb5Q391bHx/GOH40ITXLlJMd3m4QEAz1vlNcb6rXvSlel
S0g+di7fcUfnxvW5FzyxgEYpdsesMdw2Y/IWqJZzUPBTvYWDxfKNkiUN6W3sZAAhAO2S1GdNqu+d
SR7uK+ZPST+1tjZs/+3yAsprep25TfeWGYSoi23jC4n5rk8u4Zks7ZyB7cxXmbKQpoTAppp41MHh
zezOYgb9psLVvDLehorHGXGWRegF2ESGjo8GMw/R/n6ctyqlmEBH8UWg0h+FP27EMovKEIu3Q5NL
F9tuK0DSXdzf/Gjijku4XXPGAzBDdJ6F7GevOg==</SignatureValue>
  <KeyInfo>
    <X509Data>
      <X509Certificate>MIIIUjCCBzqgAwIBAgIDHxniMA0GCSqGSIb3DQEBCwUAMF8xCzAJBgNVBAYTAkNaMSwwKgYDVQQKDCPEjGVza8OhIHBvxaF0YSwgcy5wLiBbScSMIDQ3MTE0OTgzXTEiMCAGA1UEAxMZUG9zdFNpZ251bSBRdWFsaWZpZWQgQ0EgMjAeFw0xNjA4MjYxMzI4MTNaFw0xNzA4MjYxMzI4MTNaMIIBSjELMAkGA1UEBhMCQ1oxFzAVBgNVBGETDk5UUkNaLTYwNDYwNTgwMUcwRQYDVQQKDD5Bcm3DoWRuw60gU2VydmlzbsOtLCBwxZnDrXNwxJt2a292w6Egb3JnYW5pemFjZSBbScSMIDYwNDYwNTgwXTE4MDYGA1UECwwvQXJtw6FkbsOtIFNlcnZpc27DrSwgcMWZw61zcMSbdmtvdsOhIG9yZ2FuaXphY2UxEDAOBgNVBAsTB1BFUjE2NzMxIDAeBgNVBAMMF0luZy4gS2Fyb2zDrW5hIFJ1xI1vdsOhMREwDwYDVQQEDAhSdcSNb3bDoTESMBAGA1UEKgwJS2Fyb2zDrW5hMRAwDgYDVQQFEwdQNTQzNDQ1MTIwMAYDVQQMDClSZWZlcmVudCBha3ZpemnEjW7DrWhvIG9kZMSbbGVuw60gLSBQcmFoYTCCASIwDQYJKoZIhvcNAQEBBQADggEPADCCAQoCggEBANFxueOFM3K0/ysqEokTd9jijqbhoO3bo5DJT5Fq05H2yjAWhfEJ4a2mzNf15IGwNF66m7sCKmsWUCk0lsl41BtCIzz9SADrvvD10M9n23SgHfnCTbFvCzXwqXlUi0hoK+0i/OUrg4tw0uGSk0HNbPkD9xuBVYCNxML+VzXKgjcgU5dLE5Gnd+VbPTrV+qhnZbjZfkcNmk+fZIhcU0Hpf5JQnLrynMdFBFhCETAO+hW5f2tQgGllonBgfFLAYYA7k0rAkJG4jwaDpBVRGW6R9AEgIRf203KQ9/TdBF7yPz3GsFWm6MfSQK2o3pRLlU4cmCfPXBefJWlGoN0AyFMCDs8CAwEAAaOCBCgwggQkMEkGA1UdEQRCMECBGGthcm9saW5hLnJ1Y292YUBhcy1wby5jeqAZBgkrBgEEAdwZAgGgDBMKMTc3NDQ5NDY4OaAJBgNVBA2gAhMAMAkGA1UdEwQCMAAwggErBgNVHSAEggEiMIIBHjCCAQ8GCGeBBgEEARFk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TI86VNx3e2XwRjR2o/p7I669OPwzANBgkqhkiG9w0BAQsFAAOCAQEAdSx20lj21a7gxLsPUxmyHxvCXjfkWLzDrQYgMvwtLO9JIt+SyX4Lwb8aifjLTBdEBOh7+9nIjSuBQa5gfqvZFi2igyrN/F3cYoqrL4BtbRfswXSFt/t0xSkUofRHgUGoeSy4WaEpfHrQvbhhQK9QJNkg4Aha2kXQGGYuI3DrhhjU/ka1zgQwscvy+As713XkpmR8D4SDk3mB67Y86iU7ZRPNgbvjTMQfZAXt9AHMXAMC+5qh4Et4M0pJQ2vFS/os6cNZltbm8+mckCfIZKUgGkFQj63FaYd/DuT+nerzYbI8o+mThUIccg8/Equ2Jhv2PmCvuUMPxaVRBIH3CgafT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lzLbaIzpG443ZAmlR8oaCgxFoLmp2QKXFIw9ML8wpds=</DigestValue>
      </Reference>
      <Reference URI="/xl/calcChain.xml?ContentType=application/vnd.openxmlformats-officedocument.spreadsheetml.calcChain+xml">
        <DigestMethod Algorithm="http://www.w3.org/2001/04/xmlenc#sha256"/>
        <DigestValue>0u6/2QokfQIxPBNGQSIYfZYolPWAPfS10K0o5z2oPaI=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fVH0w4Ay4xCBJCOOBuM4A6AMz6/DMLlA0Xg4EWLFMr0=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ZLED/hnfBcff44hbR/HKwwY0UdutnnvoWw8l7Va+kBY=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sIxSxKjdQJrsvGezfBP8AwAeApSlre4NW2gqjjitO6s=</DigestValue>
      </Reference>
      <Reference URI="/xl/drawings/_rels/drawing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+/0JmJnRJRJeej2M8AWhZjJLCl42+INcRnlIlsU3tEI=</DigestValue>
      </Reference>
      <Reference URI="/xl/drawings/_rels/drawing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73bbXaJ6YWUo9SUWEcGw74zXbS8LRj9o0xdtU55Gz2Y=</DigestValue>
      </Reference>
      <Reference URI="/xl/drawings/drawing1.xml?ContentType=application/vnd.openxmlformats-officedocument.drawing+xml">
        <DigestMethod Algorithm="http://www.w3.org/2001/04/xmlenc#sha256"/>
        <DigestValue>G/34bqSKJmgh0SiZ5dUSlvwPE4MdlfoBIJdXxpOVuV8=</DigestValue>
      </Reference>
      <Reference URI="/xl/drawings/drawing2.xml?ContentType=application/vnd.openxmlformats-officedocument.drawing+xml">
        <DigestMethod Algorithm="http://www.w3.org/2001/04/xmlenc#sha256"/>
        <DigestValue>asFx4K2IiW7DMIbFwev9fyjHZL7BEXf0XuBQfs7j0W4=</DigestValue>
      </Reference>
      <Reference URI="/xl/drawings/drawing3.xml?ContentType=application/vnd.openxmlformats-officedocument.drawing+xml">
        <DigestMethod Algorithm="http://www.w3.org/2001/04/xmlenc#sha256"/>
        <DigestValue>ASTEdJacVKmldUE0rPeOZipojFjP6VmH9AhQyjqrG5M=</DigestValue>
      </Reference>
      <Reference URI="/xl/drawings/drawing4.xml?ContentType=application/vnd.openxmlformats-officedocument.drawing+xml">
        <DigestMethod Algorithm="http://www.w3.org/2001/04/xmlenc#sha256"/>
        <DigestValue>KvmRji0S6+UpvthzhVb34II070xDCmzMjGqfkUELBoo=</DigestValue>
      </Reference>
      <Reference URI="/xl/drawings/drawing5.xml?ContentType=application/vnd.openxmlformats-officedocument.drawing+xml">
        <DigestMethod Algorithm="http://www.w3.org/2001/04/xmlenc#sha256"/>
        <DigestValue>VSaML87JHuThNCV/4BE86vyAPXACypBA2xt5tgPimfo=</DigestValue>
      </Reference>
      <Reference URI="/xl/media/image1.bin?ContentType=image/unknown">
        <DigestMethod Algorithm="http://www.w3.org/2001/04/xmlenc#sha256"/>
        <DigestValue>vb6RtHfmCFUwUAP0hj59jyeNyyzewYSV6Y0VvX5Y2E0=</DigestValue>
      </Reference>
      <Reference URI="/xl/media/image2.bin?ContentType=image/unknown">
        <DigestMethod Algorithm="http://www.w3.org/2001/04/xmlenc#sha256"/>
        <DigestValue>NJUVUR18P9cQLaPozg32LlJQ6IjXmyN5Nd1ZHOLgams=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J6ZI8O2BoiywJXTJDNwktLiYap0Hh1lhj6dL+Dg/WjU=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U4xMl77j9E/LTJyp43pUlA6fX+8jvC2N0I84WGKAEQg=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U4xMl77j9E/LTJyp43pUlA6fX+8jvC2N0I84WGKAEQg=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U4xMl77j9E/LTJyp43pUlA6fX+8jvC2N0I84WGKAEQg=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U4xMl77j9E/LTJyp43pUlA6fX+8jvC2N0I84WGKAEQg=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4O9ur3fpVtrAuruLoIxuOudYh3ptBPoBvAIV3M3pnrk=</DigestValue>
      </Reference>
      <Reference URI="/xl/sharedStrings.xml?ContentType=application/vnd.openxmlformats-officedocument.spreadsheetml.sharedStrings+xml">
        <DigestMethod Algorithm="http://www.w3.org/2001/04/xmlenc#sha256"/>
        <DigestValue>95RfuYnJyMIirKv3NkLSFhVIjIy05cfyPqyli1iTpJs=</DigestValue>
      </Reference>
      <Reference URI="/xl/styles.xml?ContentType=application/vnd.openxmlformats-officedocument.spreadsheetml.styles+xml">
        <DigestMethod Algorithm="http://www.w3.org/2001/04/xmlenc#sha256"/>
        <DigestValue>s/DN3A/J13smiCmKMt01AeHpa3cVzavWXUG2dPJ1xCs=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jXW9JWPIJbDv38o9CwdQMUK6/wHfDtZa8eV3i/QjJBI=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gc8gglqzrTW6QqtJ1wKoNXolcaOgzOM1fQMzKARu980=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iLnqDiTvY3jcO6oGUkMq4Xn822GZ9FieCsP3rsGEq9A=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Tawd0AR3WKIFqlhccubY3AMVoPIhyN3+vwBhGLrXAaA=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kES1yCotKwnnhOOZkxVYB9G/E/IMRFzLZ5BhStIJkE0=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sheet1.xml?ContentType=application/vnd.openxmlformats-officedocument.spreadsheetml.worksheet+xml">
        <DigestMethod Algorithm="http://www.w3.org/2001/04/xmlenc#sha256"/>
        <DigestValue>D/3Mn2si91sseFYqU5/IXswsF15/dkx2pxFpKtW4H3k=</DigestValue>
      </Reference>
      <Reference URI="/xl/worksheets/sheet2.xml?ContentType=application/vnd.openxmlformats-officedocument.spreadsheetml.worksheet+xml">
        <DigestMethod Algorithm="http://www.w3.org/2001/04/xmlenc#sha256"/>
        <DigestValue>STMWhq8fpvz91CaBQScNkv/mV/onmHZ8faI3zuc4vXY=</DigestValue>
      </Reference>
      <Reference URI="/xl/worksheets/sheet3.xml?ContentType=application/vnd.openxmlformats-officedocument.spreadsheetml.worksheet+xml">
        <DigestMethod Algorithm="http://www.w3.org/2001/04/xmlenc#sha256"/>
        <DigestValue>TmWdv+Le8BMVNhKHLe4WMqvyspZoUNOG/AJC1fiIwc0=</DigestValue>
      </Reference>
      <Reference URI="/xl/worksheets/sheet4.xml?ContentType=application/vnd.openxmlformats-officedocument.spreadsheetml.worksheet+xml">
        <DigestMethod Algorithm="http://www.w3.org/2001/04/xmlenc#sha256"/>
        <DigestValue>GJ88fXES/ISVeTvqHHaFQ3mXXUx4/kRmOI6hdlWPz7A=</DigestValue>
      </Reference>
      <Reference URI="/xl/worksheets/sheet5.xml?ContentType=application/vnd.openxmlformats-officedocument.spreadsheetml.worksheet+xml">
        <DigestMethod Algorithm="http://www.w3.org/2001/04/xmlenc#sha256"/>
        <DigestValue>/6ch4sQfAfF82KntWvquuRjiOojMldCFlLnMWzYLo1g=</DigestValue>
      </Reference>
      <Reference URI="/xl/worksheets/sheet6.xml?ContentType=application/vnd.openxmlformats-officedocument.spreadsheetml.worksheet+xml">
        <DigestMethod Algorithm="http://www.w3.org/2001/04/xmlenc#sha256"/>
        <DigestValue>dtbxdSjwk6W+nOLkhlq7V/SCEkXEJLWkcSmEyQZ2IPI=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2016-10-13T13:12:41Z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2016-10-13T13:12:41Z</xd:SigningTime>
          <xd:SigningCertificate>
            <xd:Cert>
              <xd:CertDigest>
                <DigestMethod Algorithm="http://www.w3.org/2001/04/xmlenc#sha256"/>
                <DigestValue>gGCMQa5BxWq3CGTA88mPXJSopKA0yLPnH/soHszDTWs=</DigestValue>
              </xd:CertDigest>
              <xd:IssuerSerial>
                <X509IssuerName>CN=PostSignum Qualified CA 2, O="Česká pošta, s.p. [IČ 47114983]", C=CZ</X509IssuerName>
                <X509SerialNumber>2038242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XzCCBUegAwIBAgIBcTANBgkqhkiG9w0BAQsFADBbMQswCQYDVQQGEwJDWjEsMCoGA1UECgwjxIxlc2vDoSBwb8WhdGEsIHMucC4gW0nEjCA0NzExNDk4M10xHjAcBgNVBAMTFVBvc3RTaWdudW0gUm9vdCBRQ0EgMjAeFw0xMDAxMTkxMTMxMjBaFw0yMDAxMTkxMTMwMjBaMF8xCzAJBgNVBAYTAkNaMSwwKgYDVQQKDCPEjGVza8OhIHBvxaF0YSwgcy5wLiBbScSMIDQ3MTE0OTgzXTEiMCAGA1UEAxMZUG9zdFNpZ251bSBRdWFsaWZpZWQgQ0EgMjCCASIwDQYJKoZIhvcNAQEBBQADggEPADCCAQoCggEBAKbRReVFlmMooQD/ZzJA9M793LcZivHRvWEG8jsEpp2xTayR17ovs8OMeoYKjvGo6PDfkCJs+sBYS0q5WQFApdWkyl/tUOw1oZ2SPSq6uYLJUyOYSKPMOgKz4u3XuB4Ki1Z+i8Fb7zeRye6eqahK+tql3ZAJnrJKgC4X2Ta1RKkxK+Hu1bdhWJA3gwL+WkIZbL/PYIzjet++T8ssWK1PWdBXsSfKOTikNzZt2VPETAQDBpOYxqAgLfCRbcb9KU2WIMT3NNxILu3sNl+OM9gV/GWO943JHsOMAVyJSQREaZksG5KDzzNzQS/LsbYkFtnJAmmh7g9p9Ci6cEJ+pfBTtMECAwEAAaOCAygwggMkMIHxBgNVHSAEgekwgeYwgeMGBFUdIAAwgdowgdcGCCsGAQUFBwICMIHKGoHHVGVudG8ga3ZhbGlmaWtvdmFueSBzeXN0ZW1vdnkgY2VydGlmaWthdCBieWwgdnlkYW4gcG9kbGUgemFrb25hIDIyNy8yMDAwU2IuIGEgbmF2YXpueWNoIHByZWRwaXN1L1RoaXMgcXVhbGlmaWVkIHN5c3RlbSBjZXJ0aWZpY2F0ZSB3YXMgaXNzdWVkIGFjY29yZGluZyB0byBMYXcgTm8gMjI3LzIwMDBDb2xsLiBhbmQgcmVsYXRlZCByZWd1bGF0aW9uczASBgNVHRMBAf8ECDAGAQH/AgEAMIG8BggrBgEFBQcBAQSBrzCBrDA3BggrBgEFBQcwAoYraHR0cDovL3d3dy5wb3N0c2lnbnVtLmN6L2NydC9wc3Jvb3RxY2EyLmNydDA4BggrBgEFBQcwAoYsaHR0cDovL3d3dzIucG9zdHNpZ251bS5jei9jcnQvcHNyb290cWNhMi5jcnQwNwYIKwYBBQUHMAKGK2h0dHA6Ly9wb3N0c2lnbnVtLnR0Yy5jei9jcnQvcHNyb290cWNhMi5jcnQwDgYDVR0PAQH/BAQDAgEGMIGDBgNVHSMEfDB6gBQVKYzFRWmruLPD6v5LuDHY3PDndqFfpF0wWzELMAkGA1UEBhMCQ1oxLDAqBgNVBAoMI8SMZXNrw6EgcG/FoXRhLCBzLnAuIFtJxIwgNDcxMTQ5ODNdMR4wHAYDVQQDExVQb3N0U2lnbnVtIFJvb3QgUUNBIDKCAWQwgaUGA1UdHwSBnTCBmjAxoC+gLYYraHR0cDovL3d3dy5wb3N0c2lnbnVtLmN6L2NybC9wc3Jvb3RxY2EyLmNybDAyoDCgLoYsaHR0cDovL3d3dzIucG9zdHNpZ251bS5jei9jcmwvcHNyb290cWNhMi5jcmwwMaAvoC2GK2h0dHA6Ly9wb3N0c2lnbnVtLnR0Yy5jei9jcmwvcHNyb290cWNhMi5jcmwwHQYDVR0OBBYEFInoTN+LJjk+1yQuEg565+Yn5daXMA0GCSqGSIb3DQEBCwUAA4IBAQB17M2VB48AXCVfVeeOLo0LIJZcg5EyHUKurbnff6tQOmyT7gzpkJNY3I3ijW2ErBfUM/6HefMxYKKWSs4jXqGSK5QfxG0B0O3uGfHPS4WFftaPSAnWk1tiJZ4c43+zSJCcH33n9pDmvt8n0j+6cQAZIWh4PPpmkvUg3uN4E0bzZHnH2uKzMvpVnE6wKml6oV+PUfPASPIYQw9gFEANcMzp10hXJHrnOo0alPklymZdTVssBXwdzhSBsFel1eVBSvVOx6+y8zdbrkRLOvTVnSMb6zH+fsygU40mimdo30rY/6N+tdQhbM/sTCxgdWAy2g0elAN1zi9Jx6aQ76woDcn+</xd:EncapsulatedX509Certificate>
            <xd:EncapsulatedX509Certificate>MIIFnDCCBISgAwIBAgIBZDANBgkqhkiG9w0BAQsFADBbMQswCQYDVQQGEwJDWjEsMCoGA1UECgwjxIxlc2vDoSBwb8WhdGEsIHMucC4gW0nEjCA0NzExNDk4M10xHjAcBgNVBAMTFVBvc3RTaWdudW0gUm9vdCBRQ0EgMjAeFw0xMDAxMTkwODA0MzFaFw0yNTAxMTkwODA0MzFaMFsxCzAJBgNVBAYTAkNaMSwwKgYDVQQKDCPEjGVza8OhIHBvxaF0YSwgcy5wLiBbScSMIDQ3MTE0OTgzXTEeMBwGA1UEAxMVUG9zdFNpZ251bSBSb290IFFDQSAyMIIBIjANBgkqhkiG9w0BAQEFAAOCAQ8AMIIBCgKCAQEAoFz8yBxf2gf1uN0GGXknvGHwurpp4Lw3ZPWZB6nEBDGjSGIXK0Or6Xa3ZT+tVDTeUUjT133G7Vs51D6z/ShWy+9T7a1f6XInakewyFj8PT0EdZ4tAybNYdEUO/dShg2WvUyfZfXH0jmmZm6qUDy0VfKQfiyWchQRi/Ax6zXaU2+X3hXBfvRMr5l6zgxYVATEyxCfOLM9a5U6lhpyCDf2Gg6dPc5Cy6QwYGGpYER1fzLGsN9stdutkwlP13DHU1Sp6W5ywtfLowYaV1bqOOdARbAoJ7q8LO6EBjyIVr03mFusPaMCOzcEn3zL5XafknM36VqtdmqziWR+3URAUgqE0wIDAQABo4ICaTCCAmUwgaUGA1UdHwSBnTCBmjAxoC+gLYYraHR0cDovL3d3dy5wb3N0c2lnbnVtLmN6L2NybC9wc3Jvb3RxY2EyLmNybDAyoDCgLoYsaHR0cDovL3d3dzIucG9zdHNpZ251bS5jei9jcmwvcHNyb290cWNhMi5jcmwwMaAvoC2GK2h0dHA6Ly9wb3N0c2lnbnVtLnR0Yy5jei9jcmwvcHNyb290cWNhMi5jcmwwgfEGA1UdIASB6TCB5jCB4wYEVR0gADCB2jCB1wYIKwYBBQUHAgIwgcoagcdUZW50byBrdmFsaWZpa292YW55IHN5c3RlbW92eSBjZXJ0aWZpa2F0IGJ5bCB2eWRhbiBwb2RsZSB6YWtvbmEgMjI3LzIwMDBTYi4gYSBuYXZhem55Y2ggcHJlZHBpc3UvVGhpcyBxdWFsaWZpZWQgc3lzdGVtIGNlcnRpZmljYXRlIHdhcyBpc3N1ZWQgYWNjb3JkaW5nIHRvIExhdyBObyAyMjcvMjAwMENvbGwuIGFuZCByZWxhdGVkIHJlZ3VsYXRpb25zMBIGA1UdEwEB/wQIMAYBAf8CAQEwDgYDVR0PAQH/BAQDAgEGMB0GA1UdDgQWBBQVKYzFRWmruLPD6v5LuDHY3PDndjCBgwYDVR0jBHwweoAUFSmMxUVpq7izw+r+S7gx2Nzw53ahX6RdMFsxCzAJBgNVBAYTAkNaMSwwKgYDVQQKDCPEjGVza8OhIHBvxaF0YSwgcy5wLiBbScSMIDQ3MTE0OTgzXTEeMBwGA1UEAxMVUG9zdFNpZ251bSBSb290IFFDQSAyggFkMA0GCSqGSIb3DQEBCwUAA4IBAQBeKtoLQKFqWJEgLNxPbQNN5OTjbpOTEEkq2jFI0tUhtRx//6zwuqJCzfO/KqggUrHBca+GV/qXcNzNAlytyM71fMv/VwgL9gBHTN/IFIw100JbciI23yFQTdF/UoEfK/m+IFfirxSRi8LRERdXHTEbvwxMXIzZVXloWvX64UwWtf4Tvw5bAoPj0O1Z2ly4aMTAT2a+y+z184UhuZ/oGyMweIakmFM7M7RrNki507jiSLTzuaFMCpyWOX7ULIhzY6xKdm5iQLjTvExn2JTvVChFY+jUu/G0zAdLyeU4vaXdQm1A8AEiJPTd0Z9LAxL6Sq2iraLNN36+NyEK/ts3mPLL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SO 01 - Chodská 17 - elek...</vt:lpstr>
      <vt:lpstr>SO 02 - Chodská 17 - VZT</vt:lpstr>
      <vt:lpstr>SO 03 - Chodská 17 - ZTI</vt:lpstr>
      <vt:lpstr>SO 04 - Chodská 17 - ÚT</vt:lpstr>
      <vt:lpstr>Pokyny pro vyplnění</vt:lpstr>
      <vt:lpstr>'Rekapitulace stavby'!Názvy_tisku</vt:lpstr>
      <vt:lpstr>'SO 01 - Chodská 17 - elek...'!Názvy_tisku</vt:lpstr>
      <vt:lpstr>'SO 02 - Chodská 17 - VZT'!Názvy_tisku</vt:lpstr>
      <vt:lpstr>'SO 03 - Chodská 17 - ZTI'!Názvy_tisku</vt:lpstr>
      <vt:lpstr>'SO 04 - Chodská 17 - ÚT'!Názvy_tisku</vt:lpstr>
      <vt:lpstr>'Pokyny pro vyplnění'!Oblast_tisku</vt:lpstr>
      <vt:lpstr>'Rekapitulace stavby'!Oblast_tisku</vt:lpstr>
      <vt:lpstr>'SO 01 - Chodská 17 - elek...'!Oblast_tisku</vt:lpstr>
      <vt:lpstr>'SO 02 - Chodská 17 - VZT'!Oblast_tisku</vt:lpstr>
      <vt:lpstr>'SO 03 - Chodská 17 - ZTI'!Oblast_tisku</vt:lpstr>
      <vt:lpstr>'SO 04 - Chodská 17 - ÚT'!Oblast_tisku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ONDRUJ Vaclav</dc:creator>
  <cp:lastModifiedBy>RUCOVA Karolina</cp:lastModifiedBy>
  <dcterms:created xsi:type="dcterms:W3CDTF">2016-09-30T06:17:02Z</dcterms:created>
  <dcterms:modified xsi:type="dcterms:W3CDTF">2016-10-13T13:12:40Z</dcterms:modified>
</cp:coreProperties>
</file>