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5150"/>
  </bookViews>
  <sheets>
    <sheet name="Rekapitulace stavby" sheetId="1" r:id="rId1"/>
    <sheet name="A01 - Stavební část" sheetId="2" r:id="rId2"/>
    <sheet name="A02 - Hromosvod" sheetId="3" r:id="rId3"/>
  </sheets>
  <definedNames>
    <definedName name="_xlnm.Print_Titles" localSheetId="1">'A01 - Stavební část'!$138:$138</definedName>
    <definedName name="_xlnm.Print_Titles" localSheetId="2">'A02 - Hromosvod'!$116:$116</definedName>
    <definedName name="_xlnm.Print_Titles" localSheetId="0">'Rekapitulace stavby'!$85:$85</definedName>
    <definedName name="_xlnm.Print_Area" localSheetId="1">'A01 - Stavební část'!$C$4:$Q$70,'A01 - Stavební část'!$C$76:$Q$122,'A01 - Stavební část'!$C$128:$Q$1125</definedName>
    <definedName name="_xlnm.Print_Area" localSheetId="2">'A02 - Hromosvod'!$C$4:$Q$70,'A02 - Hromosvod'!$C$76:$Q$100,'A02 - Hromosvod'!$C$106:$Q$146</definedName>
    <definedName name="_xlnm.Print_Area" localSheetId="0">'Rekapitulace stavby'!$C$4:$AP$70,'Rekapitulace stavby'!$C$76:$AP$97</definedName>
  </definedNames>
  <calcPr calcId="145621"/>
</workbook>
</file>

<file path=xl/calcChain.xml><?xml version="1.0" encoding="utf-8"?>
<calcChain xmlns="http://schemas.openxmlformats.org/spreadsheetml/2006/main">
  <c r="N146" i="3" l="1"/>
  <c r="AY89" i="1"/>
  <c r="AX89" i="1"/>
  <c r="BI145" i="3"/>
  <c r="BH145" i="3"/>
  <c r="BG145" i="3"/>
  <c r="BE145" i="3"/>
  <c r="AA145" i="3"/>
  <c r="Y145" i="3"/>
  <c r="W145" i="3"/>
  <c r="BK145" i="3"/>
  <c r="N145" i="3"/>
  <c r="BF145" i="3" s="1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F143" i="3"/>
  <c r="BE143" i="3"/>
  <c r="AA143" i="3"/>
  <c r="Y143" i="3"/>
  <c r="W143" i="3"/>
  <c r="BK143" i="3"/>
  <c r="N143" i="3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 s="1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Y133" i="3"/>
  <c r="W133" i="3"/>
  <c r="BK133" i="3"/>
  <c r="N133" i="3"/>
  <c r="BF133" i="3" s="1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F125" i="3"/>
  <c r="BE125" i="3"/>
  <c r="AA125" i="3"/>
  <c r="Y125" i="3"/>
  <c r="W125" i="3"/>
  <c r="BK125" i="3"/>
  <c r="N125" i="3"/>
  <c r="BI124" i="3"/>
  <c r="BH124" i="3"/>
  <c r="BG124" i="3"/>
  <c r="BE124" i="3"/>
  <c r="AA124" i="3"/>
  <c r="Y124" i="3"/>
  <c r="W124" i="3"/>
  <c r="BK124" i="3"/>
  <c r="N124" i="3"/>
  <c r="BF124" i="3" s="1"/>
  <c r="BI123" i="3"/>
  <c r="BH123" i="3"/>
  <c r="BG123" i="3"/>
  <c r="BE123" i="3"/>
  <c r="AA123" i="3"/>
  <c r="Y123" i="3"/>
  <c r="W123" i="3"/>
  <c r="BK123" i="3"/>
  <c r="N123" i="3"/>
  <c r="BF123" i="3" s="1"/>
  <c r="BI122" i="3"/>
  <c r="BH122" i="3"/>
  <c r="BG122" i="3"/>
  <c r="BE122" i="3"/>
  <c r="AA122" i="3"/>
  <c r="Y122" i="3"/>
  <c r="W122" i="3"/>
  <c r="BK122" i="3"/>
  <c r="N122" i="3"/>
  <c r="BF122" i="3" s="1"/>
  <c r="BI121" i="3"/>
  <c r="BH121" i="3"/>
  <c r="BG121" i="3"/>
  <c r="BE121" i="3"/>
  <c r="AA121" i="3"/>
  <c r="Y121" i="3"/>
  <c r="W121" i="3"/>
  <c r="BK121" i="3"/>
  <c r="N121" i="3"/>
  <c r="BF121" i="3" s="1"/>
  <c r="BI120" i="3"/>
  <c r="BH120" i="3"/>
  <c r="BG120" i="3"/>
  <c r="BE120" i="3"/>
  <c r="AA120" i="3"/>
  <c r="Y120" i="3"/>
  <c r="W120" i="3"/>
  <c r="BK120" i="3"/>
  <c r="N120" i="3"/>
  <c r="BF120" i="3" s="1"/>
  <c r="F111" i="3"/>
  <c r="F109" i="3"/>
  <c r="BI98" i="3"/>
  <c r="BH98" i="3"/>
  <c r="BG98" i="3"/>
  <c r="BE98" i="3"/>
  <c r="BI97" i="3"/>
  <c r="BH97" i="3"/>
  <c r="BG97" i="3"/>
  <c r="BE97" i="3"/>
  <c r="BI96" i="3"/>
  <c r="BH96" i="3"/>
  <c r="BG96" i="3"/>
  <c r="BE96" i="3"/>
  <c r="BI95" i="3"/>
  <c r="BH95" i="3"/>
  <c r="BG95" i="3"/>
  <c r="BE95" i="3"/>
  <c r="BI94" i="3"/>
  <c r="BH94" i="3"/>
  <c r="BG94" i="3"/>
  <c r="BE94" i="3"/>
  <c r="BI93" i="3"/>
  <c r="BH93" i="3"/>
  <c r="BG93" i="3"/>
  <c r="BE93" i="3"/>
  <c r="M32" i="3" s="1"/>
  <c r="AV89" i="1" s="1"/>
  <c r="F83" i="3"/>
  <c r="F81" i="3"/>
  <c r="F79" i="3"/>
  <c r="F78" i="3"/>
  <c r="O21" i="3"/>
  <c r="E21" i="3"/>
  <c r="M114" i="3" s="1"/>
  <c r="O20" i="3"/>
  <c r="O18" i="3"/>
  <c r="E18" i="3"/>
  <c r="M113" i="3" s="1"/>
  <c r="O17" i="3"/>
  <c r="O15" i="3"/>
  <c r="E15" i="3"/>
  <c r="F114" i="3" s="1"/>
  <c r="O14" i="3"/>
  <c r="O12" i="3"/>
  <c r="E12" i="3"/>
  <c r="F113" i="3" s="1"/>
  <c r="O11" i="3"/>
  <c r="O9" i="3"/>
  <c r="M111" i="3" s="1"/>
  <c r="F6" i="3"/>
  <c r="F108" i="3" s="1"/>
  <c r="N1125" i="2"/>
  <c r="Y1084" i="2"/>
  <c r="Y179" i="2"/>
  <c r="AY88" i="1"/>
  <c r="AX88" i="1"/>
  <c r="BI1121" i="2"/>
  <c r="BH1121" i="2"/>
  <c r="BG1121" i="2"/>
  <c r="BE1121" i="2"/>
  <c r="AA1121" i="2"/>
  <c r="Y1121" i="2"/>
  <c r="W1121" i="2"/>
  <c r="BK1121" i="2"/>
  <c r="N1121" i="2"/>
  <c r="BF1121" i="2" s="1"/>
  <c r="BI1117" i="2"/>
  <c r="BH1117" i="2"/>
  <c r="BG1117" i="2"/>
  <c r="BE1117" i="2"/>
  <c r="AA1117" i="2"/>
  <c r="Y1117" i="2"/>
  <c r="W1117" i="2"/>
  <c r="BK1117" i="2"/>
  <c r="N1117" i="2"/>
  <c r="BF1117" i="2" s="1"/>
  <c r="BI1116" i="2"/>
  <c r="BH1116" i="2"/>
  <c r="BG1116" i="2"/>
  <c r="BE1116" i="2"/>
  <c r="AA1116" i="2"/>
  <c r="Y1116" i="2"/>
  <c r="W1116" i="2"/>
  <c r="BK1116" i="2"/>
  <c r="N1116" i="2"/>
  <c r="BF1116" i="2" s="1"/>
  <c r="BI1112" i="2"/>
  <c r="BH1112" i="2"/>
  <c r="BG1112" i="2"/>
  <c r="BE1112" i="2"/>
  <c r="AA1112" i="2"/>
  <c r="Y1112" i="2"/>
  <c r="W1112" i="2"/>
  <c r="BK1112" i="2"/>
  <c r="N1112" i="2"/>
  <c r="BF1112" i="2" s="1"/>
  <c r="BI1111" i="2"/>
  <c r="BH1111" i="2"/>
  <c r="BG1111" i="2"/>
  <c r="BE1111" i="2"/>
  <c r="AA1111" i="2"/>
  <c r="Y1111" i="2"/>
  <c r="W1111" i="2"/>
  <c r="BK1111" i="2"/>
  <c r="N1111" i="2"/>
  <c r="BF1111" i="2" s="1"/>
  <c r="BI1110" i="2"/>
  <c r="BH1110" i="2"/>
  <c r="BG1110" i="2"/>
  <c r="BE1110" i="2"/>
  <c r="AA1110" i="2"/>
  <c r="Y1110" i="2"/>
  <c r="W1110" i="2"/>
  <c r="BK1110" i="2"/>
  <c r="N1110" i="2"/>
  <c r="BF1110" i="2" s="1"/>
  <c r="BI1098" i="2"/>
  <c r="BH1098" i="2"/>
  <c r="BG1098" i="2"/>
  <c r="BE1098" i="2"/>
  <c r="AA1098" i="2"/>
  <c r="AA1097" i="2" s="1"/>
  <c r="Y1098" i="2"/>
  <c r="Y1097" i="2" s="1"/>
  <c r="W1098" i="2"/>
  <c r="W1097" i="2" s="1"/>
  <c r="BK1098" i="2"/>
  <c r="BK1097" i="2" s="1"/>
  <c r="N1097" i="2" s="1"/>
  <c r="N110" i="2" s="1"/>
  <c r="N1098" i="2"/>
  <c r="BF1098" i="2" s="1"/>
  <c r="BI1090" i="2"/>
  <c r="BH1090" i="2"/>
  <c r="BG1090" i="2"/>
  <c r="BE1090" i="2"/>
  <c r="AA1090" i="2"/>
  <c r="AA1089" i="2" s="1"/>
  <c r="Y1090" i="2"/>
  <c r="Y1089" i="2" s="1"/>
  <c r="W1090" i="2"/>
  <c r="W1089" i="2" s="1"/>
  <c r="BK1090" i="2"/>
  <c r="BK1089" i="2" s="1"/>
  <c r="N1089" i="2" s="1"/>
  <c r="N109" i="2" s="1"/>
  <c r="N1090" i="2"/>
  <c r="BF1090" i="2" s="1"/>
  <c r="BI1086" i="2"/>
  <c r="BH1086" i="2"/>
  <c r="BG1086" i="2"/>
  <c r="BE1086" i="2"/>
  <c r="AA1086" i="2"/>
  <c r="Y1086" i="2"/>
  <c r="W1086" i="2"/>
  <c r="BK1086" i="2"/>
  <c r="N1086" i="2"/>
  <c r="BF1086" i="2" s="1"/>
  <c r="BI1085" i="2"/>
  <c r="BH1085" i="2"/>
  <c r="BG1085" i="2"/>
  <c r="BE1085" i="2"/>
  <c r="AA1085" i="2"/>
  <c r="Y1085" i="2"/>
  <c r="W1085" i="2"/>
  <c r="W1084" i="2" s="1"/>
  <c r="BK1085" i="2"/>
  <c r="N1085" i="2"/>
  <c r="BF1085" i="2" s="1"/>
  <c r="BI1083" i="2"/>
  <c r="BH1083" i="2"/>
  <c r="BG1083" i="2"/>
  <c r="BE1083" i="2"/>
  <c r="AA1083" i="2"/>
  <c r="Y1083" i="2"/>
  <c r="W1083" i="2"/>
  <c r="BK1083" i="2"/>
  <c r="N1083" i="2"/>
  <c r="BF1083" i="2" s="1"/>
  <c r="BI1082" i="2"/>
  <c r="BH1082" i="2"/>
  <c r="BG1082" i="2"/>
  <c r="BE1082" i="2"/>
  <c r="AA1082" i="2"/>
  <c r="Y1082" i="2"/>
  <c r="W1082" i="2"/>
  <c r="BK1082" i="2"/>
  <c r="N1082" i="2"/>
  <c r="BF1082" i="2" s="1"/>
  <c r="BI1075" i="2"/>
  <c r="BH1075" i="2"/>
  <c r="BG1075" i="2"/>
  <c r="BE1075" i="2"/>
  <c r="AA1075" i="2"/>
  <c r="Y1075" i="2"/>
  <c r="W1075" i="2"/>
  <c r="BK1075" i="2"/>
  <c r="N1075" i="2"/>
  <c r="BF1075" i="2" s="1"/>
  <c r="BI1074" i="2"/>
  <c r="BH1074" i="2"/>
  <c r="BG1074" i="2"/>
  <c r="BE1074" i="2"/>
  <c r="AA1074" i="2"/>
  <c r="Y1074" i="2"/>
  <c r="W1074" i="2"/>
  <c r="BK1074" i="2"/>
  <c r="N1074" i="2"/>
  <c r="BF1074" i="2" s="1"/>
  <c r="BI1067" i="2"/>
  <c r="BH1067" i="2"/>
  <c r="BG1067" i="2"/>
  <c r="BE1067" i="2"/>
  <c r="AA1067" i="2"/>
  <c r="Y1067" i="2"/>
  <c r="W1067" i="2"/>
  <c r="W1064" i="2" s="1"/>
  <c r="BK1067" i="2"/>
  <c r="N1067" i="2"/>
  <c r="BF1067" i="2" s="1"/>
  <c r="BI1066" i="2"/>
  <c r="BH1066" i="2"/>
  <c r="BG1066" i="2"/>
  <c r="BE1066" i="2"/>
  <c r="AA1066" i="2"/>
  <c r="Y1066" i="2"/>
  <c r="W1066" i="2"/>
  <c r="BK1066" i="2"/>
  <c r="N1066" i="2"/>
  <c r="BF1066" i="2" s="1"/>
  <c r="BI1065" i="2"/>
  <c r="BH1065" i="2"/>
  <c r="BG1065" i="2"/>
  <c r="BE1065" i="2"/>
  <c r="AA1065" i="2"/>
  <c r="AA1064" i="2" s="1"/>
  <c r="Y1065" i="2"/>
  <c r="W1065" i="2"/>
  <c r="BK1065" i="2"/>
  <c r="N1065" i="2"/>
  <c r="BF1065" i="2" s="1"/>
  <c r="BI1063" i="2"/>
  <c r="BH1063" i="2"/>
  <c r="BG1063" i="2"/>
  <c r="BE1063" i="2"/>
  <c r="AA1063" i="2"/>
  <c r="Y1063" i="2"/>
  <c r="W1063" i="2"/>
  <c r="BK1063" i="2"/>
  <c r="N1063" i="2"/>
  <c r="BF1063" i="2" s="1"/>
  <c r="BI1045" i="2"/>
  <c r="BH1045" i="2"/>
  <c r="BG1045" i="2"/>
  <c r="BE1045" i="2"/>
  <c r="AA1045" i="2"/>
  <c r="AA1044" i="2" s="1"/>
  <c r="Y1045" i="2"/>
  <c r="W1045" i="2"/>
  <c r="W1044" i="2" s="1"/>
  <c r="BK1045" i="2"/>
  <c r="N1045" i="2"/>
  <c r="BF1045" i="2" s="1"/>
  <c r="BI1043" i="2"/>
  <c r="BH1043" i="2"/>
  <c r="BG1043" i="2"/>
  <c r="BE1043" i="2"/>
  <c r="AA1043" i="2"/>
  <c r="Y1043" i="2"/>
  <c r="W1043" i="2"/>
  <c r="BK1043" i="2"/>
  <c r="N1043" i="2"/>
  <c r="BF1043" i="2" s="1"/>
  <c r="BI1037" i="2"/>
  <c r="BH1037" i="2"/>
  <c r="BG1037" i="2"/>
  <c r="BE1037" i="2"/>
  <c r="AA1037" i="2"/>
  <c r="Y1037" i="2"/>
  <c r="W1037" i="2"/>
  <c r="BK1037" i="2"/>
  <c r="N1037" i="2"/>
  <c r="BF1037" i="2" s="1"/>
  <c r="BI1027" i="2"/>
  <c r="BH1027" i="2"/>
  <c r="BG1027" i="2"/>
  <c r="BE1027" i="2"/>
  <c r="AA1027" i="2"/>
  <c r="Y1027" i="2"/>
  <c r="W1027" i="2"/>
  <c r="BK1027" i="2"/>
  <c r="N1027" i="2"/>
  <c r="BF1027" i="2" s="1"/>
  <c r="BI1020" i="2"/>
  <c r="BH1020" i="2"/>
  <c r="BG1020" i="2"/>
  <c r="BE1020" i="2"/>
  <c r="AA1020" i="2"/>
  <c r="Y1020" i="2"/>
  <c r="W1020" i="2"/>
  <c r="W1019" i="2" s="1"/>
  <c r="BK1020" i="2"/>
  <c r="N1020" i="2"/>
  <c r="BF1020" i="2" s="1"/>
  <c r="BI1006" i="2"/>
  <c r="BH1006" i="2"/>
  <c r="BG1006" i="2"/>
  <c r="BE1006" i="2"/>
  <c r="AA1006" i="2"/>
  <c r="Y1006" i="2"/>
  <c r="W1006" i="2"/>
  <c r="BK1006" i="2"/>
  <c r="N1006" i="2"/>
  <c r="BF1006" i="2" s="1"/>
  <c r="BI998" i="2"/>
  <c r="BH998" i="2"/>
  <c r="BG998" i="2"/>
  <c r="BE998" i="2"/>
  <c r="AA998" i="2"/>
  <c r="Y998" i="2"/>
  <c r="W998" i="2"/>
  <c r="BK998" i="2"/>
  <c r="N998" i="2"/>
  <c r="BF998" i="2" s="1"/>
  <c r="BI985" i="2"/>
  <c r="BH985" i="2"/>
  <c r="BG985" i="2"/>
  <c r="BE985" i="2"/>
  <c r="AA985" i="2"/>
  <c r="Y985" i="2"/>
  <c r="W985" i="2"/>
  <c r="BK985" i="2"/>
  <c r="N985" i="2"/>
  <c r="BF985" i="2" s="1"/>
  <c r="BI981" i="2"/>
  <c r="BH981" i="2"/>
  <c r="BG981" i="2"/>
  <c r="BE981" i="2"/>
  <c r="AA981" i="2"/>
  <c r="Y981" i="2"/>
  <c r="W981" i="2"/>
  <c r="W976" i="2" s="1"/>
  <c r="BK981" i="2"/>
  <c r="N981" i="2"/>
  <c r="BF981" i="2" s="1"/>
  <c r="BI977" i="2"/>
  <c r="BH977" i="2"/>
  <c r="BG977" i="2"/>
  <c r="BE977" i="2"/>
  <c r="AA977" i="2"/>
  <c r="Y977" i="2"/>
  <c r="W977" i="2"/>
  <c r="BK977" i="2"/>
  <c r="N977" i="2"/>
  <c r="BF977" i="2" s="1"/>
  <c r="BI975" i="2"/>
  <c r="BH975" i="2"/>
  <c r="BG975" i="2"/>
  <c r="BE975" i="2"/>
  <c r="AA975" i="2"/>
  <c r="Y975" i="2"/>
  <c r="W975" i="2"/>
  <c r="BK975" i="2"/>
  <c r="N975" i="2"/>
  <c r="BF975" i="2" s="1"/>
  <c r="BI974" i="2"/>
  <c r="BH974" i="2"/>
  <c r="BG974" i="2"/>
  <c r="BE974" i="2"/>
  <c r="AA974" i="2"/>
  <c r="Y974" i="2"/>
  <c r="W974" i="2"/>
  <c r="BK974" i="2"/>
  <c r="N974" i="2"/>
  <c r="BF974" i="2" s="1"/>
  <c r="BI967" i="2"/>
  <c r="BH967" i="2"/>
  <c r="BG967" i="2"/>
  <c r="BE967" i="2"/>
  <c r="AA967" i="2"/>
  <c r="Y967" i="2"/>
  <c r="W967" i="2"/>
  <c r="BK967" i="2"/>
  <c r="N967" i="2"/>
  <c r="BF967" i="2" s="1"/>
  <c r="BI966" i="2"/>
  <c r="BH966" i="2"/>
  <c r="BG966" i="2"/>
  <c r="BE966" i="2"/>
  <c r="AA966" i="2"/>
  <c r="Y966" i="2"/>
  <c r="W966" i="2"/>
  <c r="BK966" i="2"/>
  <c r="N966" i="2"/>
  <c r="BF966" i="2" s="1"/>
  <c r="BI965" i="2"/>
  <c r="BH965" i="2"/>
  <c r="BG965" i="2"/>
  <c r="BF965" i="2"/>
  <c r="BE965" i="2"/>
  <c r="AA965" i="2"/>
  <c r="Y965" i="2"/>
  <c r="W965" i="2"/>
  <c r="BK965" i="2"/>
  <c r="N965" i="2"/>
  <c r="BI964" i="2"/>
  <c r="BH964" i="2"/>
  <c r="BG964" i="2"/>
  <c r="BE964" i="2"/>
  <c r="AA964" i="2"/>
  <c r="Y964" i="2"/>
  <c r="W964" i="2"/>
  <c r="BK964" i="2"/>
  <c r="N964" i="2"/>
  <c r="BF964" i="2" s="1"/>
  <c r="BI963" i="2"/>
  <c r="BH963" i="2"/>
  <c r="BG963" i="2"/>
  <c r="BE963" i="2"/>
  <c r="AA963" i="2"/>
  <c r="Y963" i="2"/>
  <c r="W963" i="2"/>
  <c r="BK963" i="2"/>
  <c r="N963" i="2"/>
  <c r="BF963" i="2" s="1"/>
  <c r="BI962" i="2"/>
  <c r="BH962" i="2"/>
  <c r="BG962" i="2"/>
  <c r="BE962" i="2"/>
  <c r="AA962" i="2"/>
  <c r="Y962" i="2"/>
  <c r="W962" i="2"/>
  <c r="BK962" i="2"/>
  <c r="N962" i="2"/>
  <c r="BF962" i="2" s="1"/>
  <c r="BI961" i="2"/>
  <c r="BH961" i="2"/>
  <c r="BG961" i="2"/>
  <c r="BE961" i="2"/>
  <c r="AA961" i="2"/>
  <c r="Y961" i="2"/>
  <c r="W961" i="2"/>
  <c r="BK961" i="2"/>
  <c r="N961" i="2"/>
  <c r="BF961" i="2" s="1"/>
  <c r="BI960" i="2"/>
  <c r="BH960" i="2"/>
  <c r="BG960" i="2"/>
  <c r="BE960" i="2"/>
  <c r="AA960" i="2"/>
  <c r="Y960" i="2"/>
  <c r="W960" i="2"/>
  <c r="BK960" i="2"/>
  <c r="N960" i="2"/>
  <c r="BF960" i="2" s="1"/>
  <c r="BI950" i="2"/>
  <c r="BH950" i="2"/>
  <c r="BG950" i="2"/>
  <c r="BE950" i="2"/>
  <c r="AA950" i="2"/>
  <c r="Y950" i="2"/>
  <c r="W950" i="2"/>
  <c r="BK950" i="2"/>
  <c r="N950" i="2"/>
  <c r="BF950" i="2" s="1"/>
  <c r="BI948" i="2"/>
  <c r="BH948" i="2"/>
  <c r="BG948" i="2"/>
  <c r="BE948" i="2"/>
  <c r="AA948" i="2"/>
  <c r="Y948" i="2"/>
  <c r="W948" i="2"/>
  <c r="BK948" i="2"/>
  <c r="N948" i="2"/>
  <c r="BF948" i="2" s="1"/>
  <c r="BI940" i="2"/>
  <c r="BH940" i="2"/>
  <c r="BG940" i="2"/>
  <c r="BE940" i="2"/>
  <c r="AA940" i="2"/>
  <c r="Y940" i="2"/>
  <c r="W940" i="2"/>
  <c r="BK940" i="2"/>
  <c r="N940" i="2"/>
  <c r="BF940" i="2" s="1"/>
  <c r="BI935" i="2"/>
  <c r="BH935" i="2"/>
  <c r="BG935" i="2"/>
  <c r="BE935" i="2"/>
  <c r="AA935" i="2"/>
  <c r="Y935" i="2"/>
  <c r="W935" i="2"/>
  <c r="BK935" i="2"/>
  <c r="N935" i="2"/>
  <c r="BF935" i="2" s="1"/>
  <c r="BI929" i="2"/>
  <c r="BH929" i="2"/>
  <c r="BG929" i="2"/>
  <c r="BE929" i="2"/>
  <c r="AA929" i="2"/>
  <c r="Y929" i="2"/>
  <c r="W929" i="2"/>
  <c r="BK929" i="2"/>
  <c r="N929" i="2"/>
  <c r="BF929" i="2" s="1"/>
  <c r="BI923" i="2"/>
  <c r="BH923" i="2"/>
  <c r="BG923" i="2"/>
  <c r="BF923" i="2"/>
  <c r="BE923" i="2"/>
  <c r="AA923" i="2"/>
  <c r="Y923" i="2"/>
  <c r="W923" i="2"/>
  <c r="BK923" i="2"/>
  <c r="N923" i="2"/>
  <c r="BI910" i="2"/>
  <c r="BH910" i="2"/>
  <c r="BG910" i="2"/>
  <c r="BE910" i="2"/>
  <c r="AA910" i="2"/>
  <c r="Y910" i="2"/>
  <c r="W910" i="2"/>
  <c r="BK910" i="2"/>
  <c r="N910" i="2"/>
  <c r="BF910" i="2" s="1"/>
  <c r="BI903" i="2"/>
  <c r="BH903" i="2"/>
  <c r="BG903" i="2"/>
  <c r="BE903" i="2"/>
  <c r="AA903" i="2"/>
  <c r="Y903" i="2"/>
  <c r="W903" i="2"/>
  <c r="BK903" i="2"/>
  <c r="N903" i="2"/>
  <c r="BF903" i="2" s="1"/>
  <c r="BI897" i="2"/>
  <c r="BH897" i="2"/>
  <c r="BG897" i="2"/>
  <c r="BE897" i="2"/>
  <c r="AA897" i="2"/>
  <c r="Y897" i="2"/>
  <c r="W897" i="2"/>
  <c r="BK897" i="2"/>
  <c r="N897" i="2"/>
  <c r="BF897" i="2" s="1"/>
  <c r="BI890" i="2"/>
  <c r="BH890" i="2"/>
  <c r="BG890" i="2"/>
  <c r="BE890" i="2"/>
  <c r="AA890" i="2"/>
  <c r="Y890" i="2"/>
  <c r="W890" i="2"/>
  <c r="BK890" i="2"/>
  <c r="BK889" i="2" s="1"/>
  <c r="N889" i="2" s="1"/>
  <c r="N102" i="2" s="1"/>
  <c r="N890" i="2"/>
  <c r="BF890" i="2" s="1"/>
  <c r="BI888" i="2"/>
  <c r="BH888" i="2"/>
  <c r="BG888" i="2"/>
  <c r="BE888" i="2"/>
  <c r="AA888" i="2"/>
  <c r="Y888" i="2"/>
  <c r="W888" i="2"/>
  <c r="BK888" i="2"/>
  <c r="N888" i="2"/>
  <c r="BF888" i="2" s="1"/>
  <c r="BI887" i="2"/>
  <c r="BH887" i="2"/>
  <c r="BG887" i="2"/>
  <c r="BE887" i="2"/>
  <c r="AA887" i="2"/>
  <c r="Y887" i="2"/>
  <c r="W887" i="2"/>
  <c r="BK887" i="2"/>
  <c r="N887" i="2"/>
  <c r="BF887" i="2" s="1"/>
  <c r="BI882" i="2"/>
  <c r="BH882" i="2"/>
  <c r="BG882" i="2"/>
  <c r="BE882" i="2"/>
  <c r="AA882" i="2"/>
  <c r="Y882" i="2"/>
  <c r="W882" i="2"/>
  <c r="BK882" i="2"/>
  <c r="N882" i="2"/>
  <c r="BF882" i="2" s="1"/>
  <c r="BI881" i="2"/>
  <c r="BH881" i="2"/>
  <c r="BG881" i="2"/>
  <c r="BE881" i="2"/>
  <c r="AA881" i="2"/>
  <c r="Y881" i="2"/>
  <c r="W881" i="2"/>
  <c r="W866" i="2" s="1"/>
  <c r="BK881" i="2"/>
  <c r="N881" i="2"/>
  <c r="BF881" i="2" s="1"/>
  <c r="BI867" i="2"/>
  <c r="BH867" i="2"/>
  <c r="BG867" i="2"/>
  <c r="BE867" i="2"/>
  <c r="AA867" i="2"/>
  <c r="Y867" i="2"/>
  <c r="W867" i="2"/>
  <c r="BK867" i="2"/>
  <c r="N867" i="2"/>
  <c r="BF867" i="2" s="1"/>
  <c r="BI865" i="2"/>
  <c r="BH865" i="2"/>
  <c r="BG865" i="2"/>
  <c r="BE865" i="2"/>
  <c r="AA865" i="2"/>
  <c r="Y865" i="2"/>
  <c r="W865" i="2"/>
  <c r="BK865" i="2"/>
  <c r="N865" i="2"/>
  <c r="BF865" i="2" s="1"/>
  <c r="BI864" i="2"/>
  <c r="BH864" i="2"/>
  <c r="BG864" i="2"/>
  <c r="BE864" i="2"/>
  <c r="AA864" i="2"/>
  <c r="Y864" i="2"/>
  <c r="W864" i="2"/>
  <c r="BK864" i="2"/>
  <c r="N864" i="2"/>
  <c r="BF864" i="2" s="1"/>
  <c r="BI863" i="2"/>
  <c r="BH863" i="2"/>
  <c r="BG863" i="2"/>
  <c r="BE863" i="2"/>
  <c r="AA863" i="2"/>
  <c r="Y863" i="2"/>
  <c r="W863" i="2"/>
  <c r="BK863" i="2"/>
  <c r="N863" i="2"/>
  <c r="BF863" i="2" s="1"/>
  <c r="BI862" i="2"/>
  <c r="BH862" i="2"/>
  <c r="BG862" i="2"/>
  <c r="BE862" i="2"/>
  <c r="AA862" i="2"/>
  <c r="Y862" i="2"/>
  <c r="W862" i="2"/>
  <c r="BK862" i="2"/>
  <c r="N862" i="2"/>
  <c r="BF862" i="2" s="1"/>
  <c r="BI857" i="2"/>
  <c r="BH857" i="2"/>
  <c r="BG857" i="2"/>
  <c r="BE857" i="2"/>
  <c r="AA857" i="2"/>
  <c r="Y857" i="2"/>
  <c r="W857" i="2"/>
  <c r="BK857" i="2"/>
  <c r="N857" i="2"/>
  <c r="BF857" i="2" s="1"/>
  <c r="BI852" i="2"/>
  <c r="BH852" i="2"/>
  <c r="BG852" i="2"/>
  <c r="BE852" i="2"/>
  <c r="AA852" i="2"/>
  <c r="Y852" i="2"/>
  <c r="W852" i="2"/>
  <c r="BK852" i="2"/>
  <c r="N852" i="2"/>
  <c r="BF852" i="2" s="1"/>
  <c r="BI851" i="2"/>
  <c r="BH851" i="2"/>
  <c r="BG851" i="2"/>
  <c r="BE851" i="2"/>
  <c r="AA851" i="2"/>
  <c r="Y851" i="2"/>
  <c r="W851" i="2"/>
  <c r="BK851" i="2"/>
  <c r="N851" i="2"/>
  <c r="BF851" i="2" s="1"/>
  <c r="BI847" i="2"/>
  <c r="BH847" i="2"/>
  <c r="BG847" i="2"/>
  <c r="BE847" i="2"/>
  <c r="AA847" i="2"/>
  <c r="Y847" i="2"/>
  <c r="W847" i="2"/>
  <c r="BK847" i="2"/>
  <c r="N847" i="2"/>
  <c r="BF847" i="2" s="1"/>
  <c r="BI846" i="2"/>
  <c r="BH846" i="2"/>
  <c r="BG846" i="2"/>
  <c r="BE846" i="2"/>
  <c r="AA846" i="2"/>
  <c r="Y846" i="2"/>
  <c r="W846" i="2"/>
  <c r="BK846" i="2"/>
  <c r="N846" i="2"/>
  <c r="BF846" i="2" s="1"/>
  <c r="BI842" i="2"/>
  <c r="BH842" i="2"/>
  <c r="BG842" i="2"/>
  <c r="BE842" i="2"/>
  <c r="AA842" i="2"/>
  <c r="Y842" i="2"/>
  <c r="W842" i="2"/>
  <c r="BK842" i="2"/>
  <c r="N842" i="2"/>
  <c r="BF842" i="2" s="1"/>
  <c r="BI838" i="2"/>
  <c r="BH838" i="2"/>
  <c r="BG838" i="2"/>
  <c r="BE838" i="2"/>
  <c r="AA838" i="2"/>
  <c r="Y838" i="2"/>
  <c r="W838" i="2"/>
  <c r="BK838" i="2"/>
  <c r="N838" i="2"/>
  <c r="BF838" i="2" s="1"/>
  <c r="BI834" i="2"/>
  <c r="BH834" i="2"/>
  <c r="BG834" i="2"/>
  <c r="BE834" i="2"/>
  <c r="AA834" i="2"/>
  <c r="AA833" i="2" s="1"/>
  <c r="Y834" i="2"/>
  <c r="W834" i="2"/>
  <c r="BK834" i="2"/>
  <c r="N834" i="2"/>
  <c r="BF834" i="2" s="1"/>
  <c r="BI832" i="2"/>
  <c r="BH832" i="2"/>
  <c r="BG832" i="2"/>
  <c r="BE832" i="2"/>
  <c r="AA832" i="2"/>
  <c r="Y832" i="2"/>
  <c r="W832" i="2"/>
  <c r="BK832" i="2"/>
  <c r="N832" i="2"/>
  <c r="BF832" i="2" s="1"/>
  <c r="BI831" i="2"/>
  <c r="BH831" i="2"/>
  <c r="BG831" i="2"/>
  <c r="BE831" i="2"/>
  <c r="AA831" i="2"/>
  <c r="Y831" i="2"/>
  <c r="W831" i="2"/>
  <c r="BK831" i="2"/>
  <c r="N831" i="2"/>
  <c r="BF831" i="2" s="1"/>
  <c r="BI827" i="2"/>
  <c r="BH827" i="2"/>
  <c r="BG827" i="2"/>
  <c r="BE827" i="2"/>
  <c r="AA827" i="2"/>
  <c r="Y827" i="2"/>
  <c r="W827" i="2"/>
  <c r="BK827" i="2"/>
  <c r="N827" i="2"/>
  <c r="BF827" i="2" s="1"/>
  <c r="BI820" i="2"/>
  <c r="BH820" i="2"/>
  <c r="BG820" i="2"/>
  <c r="BE820" i="2"/>
  <c r="AA820" i="2"/>
  <c r="Y820" i="2"/>
  <c r="W820" i="2"/>
  <c r="BK820" i="2"/>
  <c r="N820" i="2"/>
  <c r="BF820" i="2" s="1"/>
  <c r="BI810" i="2"/>
  <c r="BH810" i="2"/>
  <c r="BG810" i="2"/>
  <c r="BE810" i="2"/>
  <c r="AA810" i="2"/>
  <c r="Y810" i="2"/>
  <c r="W810" i="2"/>
  <c r="BK810" i="2"/>
  <c r="N810" i="2"/>
  <c r="BF810" i="2" s="1"/>
  <c r="BI796" i="2"/>
  <c r="BH796" i="2"/>
  <c r="BG796" i="2"/>
  <c r="BE796" i="2"/>
  <c r="AA796" i="2"/>
  <c r="Y796" i="2"/>
  <c r="W796" i="2"/>
  <c r="BK796" i="2"/>
  <c r="N796" i="2"/>
  <c r="BF796" i="2" s="1"/>
  <c r="BI789" i="2"/>
  <c r="BH789" i="2"/>
  <c r="BG789" i="2"/>
  <c r="BE789" i="2"/>
  <c r="AA789" i="2"/>
  <c r="Y789" i="2"/>
  <c r="W789" i="2"/>
  <c r="BK789" i="2"/>
  <c r="N789" i="2"/>
  <c r="BF789" i="2" s="1"/>
  <c r="BI779" i="2"/>
  <c r="BH779" i="2"/>
  <c r="BG779" i="2"/>
  <c r="BE779" i="2"/>
  <c r="AA779" i="2"/>
  <c r="Y779" i="2"/>
  <c r="W779" i="2"/>
  <c r="BK779" i="2"/>
  <c r="N779" i="2"/>
  <c r="BF779" i="2" s="1"/>
  <c r="BI778" i="2"/>
  <c r="BH778" i="2"/>
  <c r="BG778" i="2"/>
  <c r="BF778" i="2"/>
  <c r="BE778" i="2"/>
  <c r="AA778" i="2"/>
  <c r="Y778" i="2"/>
  <c r="W778" i="2"/>
  <c r="BK778" i="2"/>
  <c r="N778" i="2"/>
  <c r="BI771" i="2"/>
  <c r="BH771" i="2"/>
  <c r="BG771" i="2"/>
  <c r="BE771" i="2"/>
  <c r="AA771" i="2"/>
  <c r="Y771" i="2"/>
  <c r="W771" i="2"/>
  <c r="BK771" i="2"/>
  <c r="N771" i="2"/>
  <c r="BF771" i="2" s="1"/>
  <c r="BI757" i="2"/>
  <c r="BH757" i="2"/>
  <c r="BG757" i="2"/>
  <c r="BE757" i="2"/>
  <c r="AA757" i="2"/>
  <c r="Y757" i="2"/>
  <c r="W757" i="2"/>
  <c r="BK757" i="2"/>
  <c r="N757" i="2"/>
  <c r="BF757" i="2" s="1"/>
  <c r="BI754" i="2"/>
  <c r="BH754" i="2"/>
  <c r="BG754" i="2"/>
  <c r="BE754" i="2"/>
  <c r="AA754" i="2"/>
  <c r="AA753" i="2" s="1"/>
  <c r="Y754" i="2"/>
  <c r="Y753" i="2" s="1"/>
  <c r="W754" i="2"/>
  <c r="W753" i="2" s="1"/>
  <c r="BK754" i="2"/>
  <c r="BK753" i="2" s="1"/>
  <c r="N753" i="2" s="1"/>
  <c r="N97" i="2" s="1"/>
  <c r="N754" i="2"/>
  <c r="BF754" i="2" s="1"/>
  <c r="BI752" i="2"/>
  <c r="BH752" i="2"/>
  <c r="BG752" i="2"/>
  <c r="BE752" i="2"/>
  <c r="AA752" i="2"/>
  <c r="Y752" i="2"/>
  <c r="W752" i="2"/>
  <c r="BK752" i="2"/>
  <c r="N752" i="2"/>
  <c r="BF752" i="2" s="1"/>
  <c r="BI751" i="2"/>
  <c r="BH751" i="2"/>
  <c r="BG751" i="2"/>
  <c r="BE751" i="2"/>
  <c r="AA751" i="2"/>
  <c r="Y751" i="2"/>
  <c r="W751" i="2"/>
  <c r="BK751" i="2"/>
  <c r="N751" i="2"/>
  <c r="BF751" i="2" s="1"/>
  <c r="BI750" i="2"/>
  <c r="BH750" i="2"/>
  <c r="BG750" i="2"/>
  <c r="BE750" i="2"/>
  <c r="AA750" i="2"/>
  <c r="Y750" i="2"/>
  <c r="W750" i="2"/>
  <c r="BK750" i="2"/>
  <c r="N750" i="2"/>
  <c r="BF750" i="2" s="1"/>
  <c r="BI749" i="2"/>
  <c r="BH749" i="2"/>
  <c r="BG749" i="2"/>
  <c r="BE749" i="2"/>
  <c r="AA749" i="2"/>
  <c r="Y749" i="2"/>
  <c r="W749" i="2"/>
  <c r="BK749" i="2"/>
  <c r="BK747" i="2" s="1"/>
  <c r="N747" i="2" s="1"/>
  <c r="N96" i="2" s="1"/>
  <c r="N749" i="2"/>
  <c r="BF749" i="2" s="1"/>
  <c r="BI748" i="2"/>
  <c r="BH748" i="2"/>
  <c r="BG748" i="2"/>
  <c r="BE748" i="2"/>
  <c r="AA748" i="2"/>
  <c r="Y748" i="2"/>
  <c r="W748" i="2"/>
  <c r="W747" i="2" s="1"/>
  <c r="BK748" i="2"/>
  <c r="N748" i="2"/>
  <c r="BF748" i="2" s="1"/>
  <c r="BI724" i="2"/>
  <c r="BH724" i="2"/>
  <c r="BG724" i="2"/>
  <c r="BE724" i="2"/>
  <c r="AA724" i="2"/>
  <c r="Y724" i="2"/>
  <c r="W724" i="2"/>
  <c r="BK724" i="2"/>
  <c r="N724" i="2"/>
  <c r="BF724" i="2" s="1"/>
  <c r="BI720" i="2"/>
  <c r="BH720" i="2"/>
  <c r="BG720" i="2"/>
  <c r="BE720" i="2"/>
  <c r="AA720" i="2"/>
  <c r="Y720" i="2"/>
  <c r="W720" i="2"/>
  <c r="BK720" i="2"/>
  <c r="N720" i="2"/>
  <c r="BF720" i="2" s="1"/>
  <c r="BI706" i="2"/>
  <c r="BH706" i="2"/>
  <c r="BG706" i="2"/>
  <c r="BE706" i="2"/>
  <c r="AA706" i="2"/>
  <c r="Y706" i="2"/>
  <c r="W706" i="2"/>
  <c r="BK706" i="2"/>
  <c r="N706" i="2"/>
  <c r="BF706" i="2" s="1"/>
  <c r="BI697" i="2"/>
  <c r="BH697" i="2"/>
  <c r="BG697" i="2"/>
  <c r="BE697" i="2"/>
  <c r="AA697" i="2"/>
  <c r="Y697" i="2"/>
  <c r="W697" i="2"/>
  <c r="BK697" i="2"/>
  <c r="N697" i="2"/>
  <c r="BF697" i="2" s="1"/>
  <c r="BI690" i="2"/>
  <c r="BH690" i="2"/>
  <c r="BG690" i="2"/>
  <c r="BE690" i="2"/>
  <c r="AA690" i="2"/>
  <c r="Y690" i="2"/>
  <c r="W690" i="2"/>
  <c r="BK690" i="2"/>
  <c r="N690" i="2"/>
  <c r="BF690" i="2" s="1"/>
  <c r="BI686" i="2"/>
  <c r="BH686" i="2"/>
  <c r="BG686" i="2"/>
  <c r="BF686" i="2"/>
  <c r="BE686" i="2"/>
  <c r="AA686" i="2"/>
  <c r="Y686" i="2"/>
  <c r="W686" i="2"/>
  <c r="BK686" i="2"/>
  <c r="N686" i="2"/>
  <c r="BI685" i="2"/>
  <c r="BH685" i="2"/>
  <c r="BG685" i="2"/>
  <c r="BE685" i="2"/>
  <c r="AA685" i="2"/>
  <c r="Y685" i="2"/>
  <c r="W685" i="2"/>
  <c r="BK685" i="2"/>
  <c r="N685" i="2"/>
  <c r="BF685" i="2" s="1"/>
  <c r="BI684" i="2"/>
  <c r="BH684" i="2"/>
  <c r="BG684" i="2"/>
  <c r="BE684" i="2"/>
  <c r="AA684" i="2"/>
  <c r="Y684" i="2"/>
  <c r="W684" i="2"/>
  <c r="BK684" i="2"/>
  <c r="N684" i="2"/>
  <c r="BF684" i="2" s="1"/>
  <c r="BI683" i="2"/>
  <c r="BH683" i="2"/>
  <c r="BG683" i="2"/>
  <c r="BE683" i="2"/>
  <c r="AA683" i="2"/>
  <c r="Y683" i="2"/>
  <c r="W683" i="2"/>
  <c r="BK683" i="2"/>
  <c r="N683" i="2"/>
  <c r="BF683" i="2" s="1"/>
  <c r="BI682" i="2"/>
  <c r="BH682" i="2"/>
  <c r="BG682" i="2"/>
  <c r="BE682" i="2"/>
  <c r="AA682" i="2"/>
  <c r="Y682" i="2"/>
  <c r="W682" i="2"/>
  <c r="BK682" i="2"/>
  <c r="N682" i="2"/>
  <c r="BF682" i="2" s="1"/>
  <c r="BI681" i="2"/>
  <c r="BH681" i="2"/>
  <c r="BG681" i="2"/>
  <c r="BE681" i="2"/>
  <c r="AA681" i="2"/>
  <c r="Y681" i="2"/>
  <c r="W681" i="2"/>
  <c r="W669" i="2" s="1"/>
  <c r="BK681" i="2"/>
  <c r="N681" i="2"/>
  <c r="BF681" i="2" s="1"/>
  <c r="BI670" i="2"/>
  <c r="BH670" i="2"/>
  <c r="BG670" i="2"/>
  <c r="BE670" i="2"/>
  <c r="AA670" i="2"/>
  <c r="Y670" i="2"/>
  <c r="W670" i="2"/>
  <c r="BK670" i="2"/>
  <c r="N670" i="2"/>
  <c r="BF670" i="2" s="1"/>
  <c r="BI662" i="2"/>
  <c r="BH662" i="2"/>
  <c r="BG662" i="2"/>
  <c r="BE662" i="2"/>
  <c r="AA662" i="2"/>
  <c r="Y662" i="2"/>
  <c r="W662" i="2"/>
  <c r="BK662" i="2"/>
  <c r="N662" i="2"/>
  <c r="BF662" i="2" s="1"/>
  <c r="BI658" i="2"/>
  <c r="BH658" i="2"/>
  <c r="BG658" i="2"/>
  <c r="BE658" i="2"/>
  <c r="AA658" i="2"/>
  <c r="Y658" i="2"/>
  <c r="W658" i="2"/>
  <c r="BK658" i="2"/>
  <c r="N658" i="2"/>
  <c r="BF658" i="2" s="1"/>
  <c r="BI640" i="2"/>
  <c r="BH640" i="2"/>
  <c r="BG640" i="2"/>
  <c r="BE640" i="2"/>
  <c r="AA640" i="2"/>
  <c r="Y640" i="2"/>
  <c r="W640" i="2"/>
  <c r="BK640" i="2"/>
  <c r="N640" i="2"/>
  <c r="BF640" i="2" s="1"/>
  <c r="BI630" i="2"/>
  <c r="BH630" i="2"/>
  <c r="BG630" i="2"/>
  <c r="BE630" i="2"/>
  <c r="AA630" i="2"/>
  <c r="Y630" i="2"/>
  <c r="W630" i="2"/>
  <c r="BK630" i="2"/>
  <c r="N630" i="2"/>
  <c r="BF630" i="2" s="1"/>
  <c r="BI620" i="2"/>
  <c r="BH620" i="2"/>
  <c r="BG620" i="2"/>
  <c r="BF620" i="2"/>
  <c r="BE620" i="2"/>
  <c r="AA620" i="2"/>
  <c r="Y620" i="2"/>
  <c r="W620" i="2"/>
  <c r="BK620" i="2"/>
  <c r="N620" i="2"/>
  <c r="BI559" i="2"/>
  <c r="BH559" i="2"/>
  <c r="BG559" i="2"/>
  <c r="BE559" i="2"/>
  <c r="AA559" i="2"/>
  <c r="Y559" i="2"/>
  <c r="W559" i="2"/>
  <c r="BK559" i="2"/>
  <c r="N559" i="2"/>
  <c r="BF559" i="2" s="1"/>
  <c r="BI545" i="2"/>
  <c r="BH545" i="2"/>
  <c r="BG545" i="2"/>
  <c r="BE545" i="2"/>
  <c r="AA545" i="2"/>
  <c r="Y545" i="2"/>
  <c r="W545" i="2"/>
  <c r="BK545" i="2"/>
  <c r="N545" i="2"/>
  <c r="BF545" i="2" s="1"/>
  <c r="BI538" i="2"/>
  <c r="BH538" i="2"/>
  <c r="BG538" i="2"/>
  <c r="BE538" i="2"/>
  <c r="AA538" i="2"/>
  <c r="Y538" i="2"/>
  <c r="W538" i="2"/>
  <c r="BK538" i="2"/>
  <c r="N538" i="2"/>
  <c r="BF538" i="2" s="1"/>
  <c r="BI531" i="2"/>
  <c r="BH531" i="2"/>
  <c r="BG531" i="2"/>
  <c r="BE531" i="2"/>
  <c r="AA531" i="2"/>
  <c r="Y531" i="2"/>
  <c r="W531" i="2"/>
  <c r="BK531" i="2"/>
  <c r="N531" i="2"/>
  <c r="BF531" i="2" s="1"/>
  <c r="BI512" i="2"/>
  <c r="BH512" i="2"/>
  <c r="BG512" i="2"/>
  <c r="BE512" i="2"/>
  <c r="AA512" i="2"/>
  <c r="Y512" i="2"/>
  <c r="W512" i="2"/>
  <c r="BK512" i="2"/>
  <c r="N512" i="2"/>
  <c r="BF512" i="2" s="1"/>
  <c r="BI508" i="2"/>
  <c r="BH508" i="2"/>
  <c r="BG508" i="2"/>
  <c r="BE508" i="2"/>
  <c r="AA508" i="2"/>
  <c r="Y508" i="2"/>
  <c r="W508" i="2"/>
  <c r="BK508" i="2"/>
  <c r="N508" i="2"/>
  <c r="BF508" i="2" s="1"/>
  <c r="BI410" i="2"/>
  <c r="BH410" i="2"/>
  <c r="BG410" i="2"/>
  <c r="BE410" i="2"/>
  <c r="AA410" i="2"/>
  <c r="Y410" i="2"/>
  <c r="W410" i="2"/>
  <c r="BK410" i="2"/>
  <c r="N410" i="2"/>
  <c r="BF410" i="2" s="1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 s="1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 s="1"/>
  <c r="BI356" i="2"/>
  <c r="BH356" i="2"/>
  <c r="BG356" i="2"/>
  <c r="BE356" i="2"/>
  <c r="AA356" i="2"/>
  <c r="Y356" i="2"/>
  <c r="W356" i="2"/>
  <c r="BK356" i="2"/>
  <c r="N356" i="2"/>
  <c r="BF356" i="2" s="1"/>
  <c r="BI355" i="2"/>
  <c r="BH355" i="2"/>
  <c r="BG355" i="2"/>
  <c r="BE355" i="2"/>
  <c r="AA355" i="2"/>
  <c r="Y355" i="2"/>
  <c r="W355" i="2"/>
  <c r="BK355" i="2"/>
  <c r="N355" i="2"/>
  <c r="BF355" i="2" s="1"/>
  <c r="BI336" i="2"/>
  <c r="BH336" i="2"/>
  <c r="BG336" i="2"/>
  <c r="BE336" i="2"/>
  <c r="AA336" i="2"/>
  <c r="Y336" i="2"/>
  <c r="W336" i="2"/>
  <c r="BK336" i="2"/>
  <c r="N336" i="2"/>
  <c r="BF336" i="2" s="1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BK334" i="2"/>
  <c r="N334" i="2"/>
  <c r="BF334" i="2" s="1"/>
  <c r="BI279" i="2"/>
  <c r="BH279" i="2"/>
  <c r="BG279" i="2"/>
  <c r="BF279" i="2"/>
  <c r="BE279" i="2"/>
  <c r="AA279" i="2"/>
  <c r="Y279" i="2"/>
  <c r="W279" i="2"/>
  <c r="BK279" i="2"/>
  <c r="N279" i="2"/>
  <c r="BI278" i="2"/>
  <c r="BH278" i="2"/>
  <c r="BG278" i="2"/>
  <c r="BE278" i="2"/>
  <c r="AA278" i="2"/>
  <c r="Y278" i="2"/>
  <c r="W278" i="2"/>
  <c r="BK278" i="2"/>
  <c r="N278" i="2"/>
  <c r="BF278" i="2" s="1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Y272" i="2"/>
  <c r="W272" i="2"/>
  <c r="BK272" i="2"/>
  <c r="N272" i="2"/>
  <c r="BF272" i="2" s="1"/>
  <c r="BI259" i="2"/>
  <c r="BH259" i="2"/>
  <c r="BG259" i="2"/>
  <c r="BE259" i="2"/>
  <c r="AA259" i="2"/>
  <c r="Y259" i="2"/>
  <c r="W259" i="2"/>
  <c r="BK259" i="2"/>
  <c r="N259" i="2"/>
  <c r="BF259" i="2" s="1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 s="1"/>
  <c r="BI245" i="2"/>
  <c r="BH245" i="2"/>
  <c r="BG245" i="2"/>
  <c r="BE245" i="2"/>
  <c r="AA245" i="2"/>
  <c r="Y245" i="2"/>
  <c r="W245" i="2"/>
  <c r="BK245" i="2"/>
  <c r="N245" i="2"/>
  <c r="BF24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 s="1"/>
  <c r="BI216" i="2"/>
  <c r="BH216" i="2"/>
  <c r="BG216" i="2"/>
  <c r="BE216" i="2"/>
  <c r="AA216" i="2"/>
  <c r="Y216" i="2"/>
  <c r="W216" i="2"/>
  <c r="BK216" i="2"/>
  <c r="N216" i="2"/>
  <c r="BF216" i="2" s="1"/>
  <c r="BI197" i="2"/>
  <c r="BH197" i="2"/>
  <c r="BG197" i="2"/>
  <c r="BE197" i="2"/>
  <c r="AA197" i="2"/>
  <c r="Y197" i="2"/>
  <c r="W197" i="2"/>
  <c r="BK197" i="2"/>
  <c r="N197" i="2"/>
  <c r="BF197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85" i="2"/>
  <c r="BH185" i="2"/>
  <c r="BG185" i="2"/>
  <c r="BE185" i="2"/>
  <c r="AA185" i="2"/>
  <c r="Y185" i="2"/>
  <c r="W185" i="2"/>
  <c r="BK185" i="2"/>
  <c r="N185" i="2"/>
  <c r="BF185" i="2" s="1"/>
  <c r="BI180" i="2"/>
  <c r="BH180" i="2"/>
  <c r="BG180" i="2"/>
  <c r="BE180" i="2"/>
  <c r="AA180" i="2"/>
  <c r="AA179" i="2" s="1"/>
  <c r="Y180" i="2"/>
  <c r="W180" i="2"/>
  <c r="W179" i="2" s="1"/>
  <c r="BK180" i="2"/>
  <c r="BK179" i="2" s="1"/>
  <c r="N179" i="2" s="1"/>
  <c r="N93" i="2" s="1"/>
  <c r="N180" i="2"/>
  <c r="BF180" i="2" s="1"/>
  <c r="BI176" i="2"/>
  <c r="BH176" i="2"/>
  <c r="BG176" i="2"/>
  <c r="BE176" i="2"/>
  <c r="AA176" i="2"/>
  <c r="Y176" i="2"/>
  <c r="W176" i="2"/>
  <c r="BK176" i="2"/>
  <c r="N176" i="2"/>
  <c r="BF176" i="2" s="1"/>
  <c r="BI165" i="2"/>
  <c r="BH165" i="2"/>
  <c r="BG165" i="2"/>
  <c r="BE165" i="2"/>
  <c r="AA165" i="2"/>
  <c r="Y165" i="2"/>
  <c r="Y164" i="2" s="1"/>
  <c r="W165" i="2"/>
  <c r="W164" i="2" s="1"/>
  <c r="BK165" i="2"/>
  <c r="BK164" i="2" s="1"/>
  <c r="N164" i="2" s="1"/>
  <c r="N92" i="2" s="1"/>
  <c r="N165" i="2"/>
  <c r="BF165" i="2" s="1"/>
  <c r="BI160" i="2"/>
  <c r="BH160" i="2"/>
  <c r="BG160" i="2"/>
  <c r="BE160" i="2"/>
  <c r="AA160" i="2"/>
  <c r="AA159" i="2" s="1"/>
  <c r="Y160" i="2"/>
  <c r="Y159" i="2" s="1"/>
  <c r="W160" i="2"/>
  <c r="W159" i="2" s="1"/>
  <c r="BK160" i="2"/>
  <c r="BK159" i="2" s="1"/>
  <c r="N159" i="2" s="1"/>
  <c r="N91" i="2" s="1"/>
  <c r="N160" i="2"/>
  <c r="BF160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 s="1"/>
  <c r="BI150" i="2"/>
  <c r="BH150" i="2"/>
  <c r="BG150" i="2"/>
  <c r="BE150" i="2"/>
  <c r="AA150" i="2"/>
  <c r="Y150" i="2"/>
  <c r="W150" i="2"/>
  <c r="BK150" i="2"/>
  <c r="N150" i="2"/>
  <c r="BF150" i="2" s="1"/>
  <c r="BI146" i="2"/>
  <c r="BH146" i="2"/>
  <c r="BG146" i="2"/>
  <c r="BE146" i="2"/>
  <c r="AA146" i="2"/>
  <c r="Y146" i="2"/>
  <c r="W146" i="2"/>
  <c r="BK146" i="2"/>
  <c r="N146" i="2"/>
  <c r="BF146" i="2" s="1"/>
  <c r="BI142" i="2"/>
  <c r="BH142" i="2"/>
  <c r="BG142" i="2"/>
  <c r="BE142" i="2"/>
  <c r="AA142" i="2"/>
  <c r="Y142" i="2"/>
  <c r="W142" i="2"/>
  <c r="BK142" i="2"/>
  <c r="N142" i="2"/>
  <c r="BF142" i="2" s="1"/>
  <c r="F133" i="2"/>
  <c r="F131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F81" i="2"/>
  <c r="F79" i="2"/>
  <c r="F78" i="2"/>
  <c r="O21" i="2"/>
  <c r="E21" i="2"/>
  <c r="O20" i="2"/>
  <c r="O18" i="2"/>
  <c r="E18" i="2"/>
  <c r="M83" i="2" s="1"/>
  <c r="O17" i="2"/>
  <c r="O15" i="2"/>
  <c r="E15" i="2"/>
  <c r="F136" i="2" s="1"/>
  <c r="O14" i="2"/>
  <c r="O12" i="2"/>
  <c r="E12" i="2"/>
  <c r="O11" i="2"/>
  <c r="O9" i="2"/>
  <c r="M133" i="2" s="1"/>
  <c r="F6" i="2"/>
  <c r="F130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Y756" i="2" l="1"/>
  <c r="BK1084" i="2"/>
  <c r="N1084" i="2" s="1"/>
  <c r="N108" i="2" s="1"/>
  <c r="H32" i="2"/>
  <c r="AZ88" i="1" s="1"/>
  <c r="AZ87" i="1" s="1"/>
  <c r="AV87" i="1" s="1"/>
  <c r="Y747" i="2"/>
  <c r="Y889" i="2"/>
  <c r="W949" i="2"/>
  <c r="AA949" i="2"/>
  <c r="BK1044" i="2"/>
  <c r="N1044" i="2" s="1"/>
  <c r="N106" i="2" s="1"/>
  <c r="AA1084" i="2"/>
  <c r="M81" i="3"/>
  <c r="AA119" i="3"/>
  <c r="AA118" i="3" s="1"/>
  <c r="AA117" i="3" s="1"/>
  <c r="H32" i="3"/>
  <c r="AZ89" i="1" s="1"/>
  <c r="Y141" i="2"/>
  <c r="W184" i="2"/>
  <c r="AA184" i="2"/>
  <c r="F84" i="3"/>
  <c r="H36" i="3"/>
  <c r="BD89" i="1" s="1"/>
  <c r="BK119" i="3"/>
  <c r="AA866" i="2"/>
  <c r="AA976" i="2"/>
  <c r="Y1019" i="2"/>
  <c r="BK1019" i="2"/>
  <c r="N1019" i="2" s="1"/>
  <c r="N105" i="2" s="1"/>
  <c r="W1109" i="2"/>
  <c r="W1108" i="2" s="1"/>
  <c r="AA1109" i="2"/>
  <c r="AA1108" i="2" s="1"/>
  <c r="BK141" i="2"/>
  <c r="H36" i="2"/>
  <c r="BD88" i="1" s="1"/>
  <c r="BD87" i="1" s="1"/>
  <c r="W35" i="1" s="1"/>
  <c r="Y184" i="2"/>
  <c r="BK669" i="2"/>
  <c r="N669" i="2" s="1"/>
  <c r="N95" i="2" s="1"/>
  <c r="BK756" i="2"/>
  <c r="BK866" i="2"/>
  <c r="N866" i="2" s="1"/>
  <c r="N101" i="2" s="1"/>
  <c r="BK949" i="2"/>
  <c r="N949" i="2" s="1"/>
  <c r="N103" i="2" s="1"/>
  <c r="BK976" i="2"/>
  <c r="N976" i="2" s="1"/>
  <c r="N104" i="2" s="1"/>
  <c r="AA1019" i="2"/>
  <c r="Y1109" i="2"/>
  <c r="Y1108" i="2" s="1"/>
  <c r="N756" i="2"/>
  <c r="N99" i="2" s="1"/>
  <c r="N141" i="2"/>
  <c r="N90" i="2" s="1"/>
  <c r="N119" i="3"/>
  <c r="N90" i="3" s="1"/>
  <c r="BK118" i="3"/>
  <c r="Y669" i="2"/>
  <c r="AA747" i="2"/>
  <c r="Y949" i="2"/>
  <c r="W889" i="2"/>
  <c r="H34" i="2"/>
  <c r="BB88" i="1" s="1"/>
  <c r="M135" i="2"/>
  <c r="AA141" i="2"/>
  <c r="AA669" i="2"/>
  <c r="W756" i="2"/>
  <c r="BK833" i="2"/>
  <c r="N833" i="2" s="1"/>
  <c r="N100" i="2" s="1"/>
  <c r="Y866" i="2"/>
  <c r="AA889" i="2"/>
  <c r="Y976" i="2"/>
  <c r="BK1064" i="2"/>
  <c r="N1064" i="2" s="1"/>
  <c r="N107" i="2" s="1"/>
  <c r="H34" i="3"/>
  <c r="BB89" i="1" s="1"/>
  <c r="F135" i="2"/>
  <c r="F83" i="2"/>
  <c r="M32" i="2"/>
  <c r="AV88" i="1" s="1"/>
  <c r="M136" i="2"/>
  <c r="M84" i="2"/>
  <c r="H35" i="2"/>
  <c r="BC88" i="1" s="1"/>
  <c r="AA164" i="2"/>
  <c r="W833" i="2"/>
  <c r="Y1044" i="2"/>
  <c r="H35" i="3"/>
  <c r="BC89" i="1" s="1"/>
  <c r="W119" i="3"/>
  <c r="W118" i="3" s="1"/>
  <c r="W117" i="3" s="1"/>
  <c r="AU89" i="1" s="1"/>
  <c r="W141" i="2"/>
  <c r="W140" i="2" s="1"/>
  <c r="F84" i="2"/>
  <c r="BK184" i="2"/>
  <c r="N184" i="2" s="1"/>
  <c r="N94" i="2" s="1"/>
  <c r="AA756" i="2"/>
  <c r="Y833" i="2"/>
  <c r="Y1064" i="2"/>
  <c r="BK1109" i="2"/>
  <c r="Y119" i="3"/>
  <c r="Y118" i="3" s="1"/>
  <c r="Y117" i="3" s="1"/>
  <c r="M81" i="2"/>
  <c r="M84" i="3"/>
  <c r="M83" i="3"/>
  <c r="Y755" i="2" l="1"/>
  <c r="AA140" i="2"/>
  <c r="AA139" i="2" s="1"/>
  <c r="BB87" i="1"/>
  <c r="W33" i="1" s="1"/>
  <c r="Y140" i="2"/>
  <c r="AA755" i="2"/>
  <c r="Y139" i="2"/>
  <c r="AX87" i="1"/>
  <c r="BK755" i="2"/>
  <c r="N755" i="2" s="1"/>
  <c r="N98" i="2" s="1"/>
  <c r="N118" i="3"/>
  <c r="N89" i="3" s="1"/>
  <c r="BK117" i="3"/>
  <c r="N117" i="3" s="1"/>
  <c r="N88" i="3" s="1"/>
  <c r="BC87" i="1"/>
  <c r="W755" i="2"/>
  <c r="W139" i="2" s="1"/>
  <c r="AU88" i="1" s="1"/>
  <c r="AU87" i="1" s="1"/>
  <c r="BK140" i="2"/>
  <c r="BK1108" i="2"/>
  <c r="N1108" i="2" s="1"/>
  <c r="N111" i="2" s="1"/>
  <c r="N1109" i="2"/>
  <c r="N112" i="2" s="1"/>
  <c r="W34" i="1" l="1"/>
  <c r="AY87" i="1"/>
  <c r="N140" i="2"/>
  <c r="N89" i="2" s="1"/>
  <c r="BK139" i="2"/>
  <c r="N139" i="2" s="1"/>
  <c r="N88" i="2" s="1"/>
  <c r="N98" i="3"/>
  <c r="BF98" i="3" s="1"/>
  <c r="N97" i="3"/>
  <c r="BF97" i="3" s="1"/>
  <c r="N96" i="3"/>
  <c r="BF96" i="3" s="1"/>
  <c r="N95" i="3"/>
  <c r="BF95" i="3" s="1"/>
  <c r="N94" i="3"/>
  <c r="BF94" i="3" s="1"/>
  <c r="N93" i="3"/>
  <c r="M27" i="3"/>
  <c r="N92" i="3" l="1"/>
  <c r="BF93" i="3"/>
  <c r="N120" i="2"/>
  <c r="BF120" i="2" s="1"/>
  <c r="N119" i="2"/>
  <c r="BF119" i="2" s="1"/>
  <c r="N118" i="2"/>
  <c r="BF118" i="2" s="1"/>
  <c r="N117" i="2"/>
  <c r="BF117" i="2" s="1"/>
  <c r="N116" i="2"/>
  <c r="BF116" i="2" s="1"/>
  <c r="N115" i="2"/>
  <c r="M27" i="2"/>
  <c r="M33" i="3" l="1"/>
  <c r="AW89" i="1" s="1"/>
  <c r="AT89" i="1" s="1"/>
  <c r="H33" i="3"/>
  <c r="BA89" i="1" s="1"/>
  <c r="M28" i="3"/>
  <c r="L100" i="3"/>
  <c r="N114" i="2"/>
  <c r="BF115" i="2"/>
  <c r="M28" i="2" l="1"/>
  <c r="L122" i="2"/>
  <c r="AS89" i="1"/>
  <c r="M30" i="3"/>
  <c r="H33" i="2"/>
  <c r="BA88" i="1" s="1"/>
  <c r="BA87" i="1" s="1"/>
  <c r="M33" i="2"/>
  <c r="AW88" i="1" s="1"/>
  <c r="AT88" i="1" s="1"/>
  <c r="W32" i="1" l="1"/>
  <c r="AW87" i="1"/>
  <c r="L38" i="3"/>
  <c r="AG89" i="1"/>
  <c r="AN89" i="1" s="1"/>
  <c r="AS88" i="1"/>
  <c r="AS87" i="1" s="1"/>
  <c r="M30" i="2"/>
  <c r="AG88" i="1" l="1"/>
  <c r="L38" i="2"/>
  <c r="AK32" i="1"/>
  <c r="AT87" i="1"/>
  <c r="AN88" i="1" l="1"/>
  <c r="AG87" i="1"/>
  <c r="AG93" i="1" l="1"/>
  <c r="AG95" i="1"/>
  <c r="AK26" i="1"/>
  <c r="AG92" i="1"/>
  <c r="AG94" i="1"/>
  <c r="AN87" i="1"/>
  <c r="AG91" i="1" l="1"/>
  <c r="CD92" i="1"/>
  <c r="AV92" i="1"/>
  <c r="BY92" i="1" s="1"/>
  <c r="CD95" i="1"/>
  <c r="AV95" i="1"/>
  <c r="BY95" i="1" s="1"/>
  <c r="AV94" i="1"/>
  <c r="BY94" i="1" s="1"/>
  <c r="CD94" i="1"/>
  <c r="AV93" i="1"/>
  <c r="BY93" i="1" s="1"/>
  <c r="AN93" i="1"/>
  <c r="CD93" i="1"/>
  <c r="AK31" i="1" l="1"/>
  <c r="AN94" i="1"/>
  <c r="AN95" i="1"/>
  <c r="W31" i="1"/>
  <c r="AN92" i="1"/>
  <c r="AN91" i="1" s="1"/>
  <c r="AN97" i="1" s="1"/>
  <c r="AK27" i="1"/>
  <c r="AK29" i="1" s="1"/>
  <c r="AG97" i="1"/>
  <c r="AK37" i="1" l="1"/>
</calcChain>
</file>

<file path=xl/sharedStrings.xml><?xml version="1.0" encoding="utf-8"?>
<sst xmlns="http://schemas.openxmlformats.org/spreadsheetml/2006/main" count="9857" uniqueCount="1089">
  <si>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</si>
  <si>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</si>
  <si>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</si>
  <si>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</si>
  <si>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</si>
  <si>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</si>
  <si>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</si>
  <si>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</si>
  <si>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</si>
  <si>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</si>
  <si>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</si>
  <si>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</si>
  <si>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</si>
  <si>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</si>
  <si>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</si>
  <si>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</si>
  <si>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</si>
  <si>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ZX08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</si>
  <si>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</si>
  <si>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</si>
  <si>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Zlepšení energet.vlastností obálky budovy vojenského ubytovacího zařízení Tábor</t>
  </si>
  <si>
    <t>0,1</t>
  </si>
  <si>
    <t>JKSO:</t>
  </si>
  <si>
    <t>CC-CZ:</t>
  </si>
  <si>
    <t>1</t>
  </si>
  <si>
    <t>Místo:</t>
  </si>
  <si>
    <t xml:space="preserve"> </t>
  </si>
  <si>
    <t>Datum:</t>
  </si>
  <si>
    <t>7. 10. 2016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</si>
  <si>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</si>
  <si>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</si>
  <si>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</si>
  <si>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</si>
  <si>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</si>
  <si>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</si>
  <si>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</si>
  <si>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</si>
  <si>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</si>
  <si>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</si>
  <si>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</si>
  <si>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</si>
  <si>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</si>
  <si>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</si>
  <si>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</si>
  <si>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</si>
  <si>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</si>
  <si>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</si>
  <si>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</si>
  <si>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</si>
  <si>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</si>
  <si>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</si>
  <si>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</si>
  <si>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</si>
  <si>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</si>
  <si>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</si>
  <si>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</si>
  <si>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</si>
  <si>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</si>
  <si>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</si>
  <si>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</si>
  <si>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</si>
  <si>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</si>
  <si>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</si>
  <si>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</si>
  <si>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</si>
  <si>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</si>
  <si>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</si>
  <si>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</si>
  <si>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</si>
  <si>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</si>
  <si>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</si>
  <si>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</si>
  <si>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</si>
  <si>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</si>
  <si>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</si>
  <si>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</si>
  <si>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</si>
  <si>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</si>
  <si>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</si>
  <si>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</si>
  <si>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</si>
  <si>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</si>
  <si>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{135796ef-af5e-449e-aef8-ccf9abee03b7}</t>
  </si>
  <si>
    <t>{00000000-0000-0000-0000-000000000000}</t>
  </si>
  <si>
    <t>/</t>
  </si>
  <si>
    <t>A01</t>
  </si>
  <si>
    <t>Stavební část</t>
  </si>
  <si>
    <t>{1069ef6a-5b41-4e4b-b4d7-3de63eade12d}</t>
  </si>
  <si>
    <t>A02</t>
  </si>
  <si>
    <t>Hromosvod</t>
  </si>
  <si>
    <t>{82246cca-c75c-4c28-b615-0cfdc0d9ec2d}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</si>
  <si>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</si>
  <si>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</si>
  <si>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</si>
  <si>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</si>
  <si>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</si>
  <si>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</si>
  <si>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</si>
  <si>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</si>
  <si>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</si>
  <si>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</si>
  <si>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</si>
  <si>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</si>
  <si>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</si>
  <si>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</si>
  <si>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</si>
  <si>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</si>
  <si>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A01 -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</si>
  <si>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</si>
  <si>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</si>
  <si>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</si>
  <si>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</si>
  <si>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</si>
  <si>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</si>
  <si>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</si>
  <si>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</si>
  <si>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</si>
  <si>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</si>
  <si>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</si>
  <si>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</si>
  <si>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</si>
  <si>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</si>
  <si>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</si>
  <si>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</si>
  <si>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</si>
  <si>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</si>
  <si>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</si>
  <si>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</si>
  <si>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</si>
  <si>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</si>
  <si>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</si>
  <si>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</si>
  <si>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</si>
  <si>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</si>
  <si>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</si>
  <si>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</si>
  <si>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</si>
  <si>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</si>
  <si>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</si>
  <si>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</si>
  <si>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</si>
  <si>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</si>
  <si>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</si>
  <si>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</si>
  <si>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</si>
  <si>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</si>
  <si>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</si>
  <si>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</si>
  <si>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</si>
  <si>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</si>
  <si>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</si>
  <si>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</si>
  <si>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</si>
  <si>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</si>
  <si>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</si>
  <si>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</si>
  <si>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</si>
  <si>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</si>
  <si>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</si>
  <si>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</si>
  <si>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</si>
  <si>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</si>
  <si>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</si>
  <si>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</si>
  <si>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</si>
  <si>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</si>
  <si>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</si>
  <si>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</si>
  <si>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1064529095</t>
  </si>
  <si>
    <t>okap.chodníček dle TZ - D.01 – Technická zpráva; D01.02</t>
  </si>
  <si>
    <t>VV</t>
  </si>
  <si>
    <t>93</t>
  </si>
  <si>
    <t>Součet</t>
  </si>
  <si>
    <t>113107153</t>
  </si>
  <si>
    <t>Odstranění podkladu pl přes 50 do 200 m2 z kameniva těženého tl 300 mm</t>
  </si>
  <si>
    <t>-493507685</t>
  </si>
  <si>
    <t>3</t>
  </si>
  <si>
    <t>132212101</t>
  </si>
  <si>
    <t>Hloubení rýh š do 600 mm ručním nebo pneum nářadím v soudržných horninách tř. 3</t>
  </si>
  <si>
    <t>m3</t>
  </si>
  <si>
    <t>-1314286183</t>
  </si>
  <si>
    <t>93*0,4</t>
  </si>
  <si>
    <t>162201211</t>
  </si>
  <si>
    <t>Vodorovné přemístění výkopku z horniny tř. 1 až 4 stavebním kolečkem do 10 m</t>
  </si>
  <si>
    <t>-967716541</t>
  </si>
  <si>
    <t>5</t>
  </si>
  <si>
    <t>162201219</t>
  </si>
  <si>
    <t>Příplatek k vodorovnému přemístění výkopku z horniny tř. 1 až 4 stavebním kolečkem ZKD 10 m</t>
  </si>
  <si>
    <t>-668290499</t>
  </si>
  <si>
    <t>6</t>
  </si>
  <si>
    <t>162701105</t>
  </si>
  <si>
    <t>Vodorovné přemístění do 10000 m výkopku/sypaniny z horniny tř. 1 až 4</t>
  </si>
  <si>
    <t>652858850</t>
  </si>
  <si>
    <t>7</t>
  </si>
  <si>
    <t>162701109</t>
  </si>
  <si>
    <t>Příplatek k vodorovnému přemístění výkopku/sypaniny z horniny tř. 1 až 4 ZKD 1000 m přes 10000 m</t>
  </si>
  <si>
    <t>-36641277</t>
  </si>
  <si>
    <t>8</t>
  </si>
  <si>
    <t>171201211</t>
  </si>
  <si>
    <t>Poplatek za uložení odpadu ze sypaniny na skládce (skládkovné)</t>
  </si>
  <si>
    <t>t</t>
  </si>
  <si>
    <t>-962619603</t>
  </si>
  <si>
    <t>9</t>
  </si>
  <si>
    <t>273311124</t>
  </si>
  <si>
    <t>Základové desky z betonu prostého C 12/15</t>
  </si>
  <si>
    <t>1893755935</t>
  </si>
  <si>
    <t xml:space="preserve">D01.02;D01.06; </t>
  </si>
  <si>
    <t>93*0,1</t>
  </si>
  <si>
    <t>311238112</t>
  </si>
  <si>
    <t>Zdivo nosné vnitřní POROTHERM tl 175 mm pevnosti P 10 na MVC</t>
  </si>
  <si>
    <t>1728504015</t>
  </si>
  <si>
    <t xml:space="preserve">D01.07; D01.08; </t>
  </si>
  <si>
    <t>pohled čelní</t>
  </si>
  <si>
    <t>"meziokení výplň" 0,6*4*2</t>
  </si>
  <si>
    <t>"meziokení výplň" 0,72*4*2</t>
  </si>
  <si>
    <t>"meziokení výplň" 0,96*4*7</t>
  </si>
  <si>
    <t>pohled zadní</t>
  </si>
  <si>
    <t>"meziokení výplň" 0,96*4*10</t>
  </si>
  <si>
    <t>"dozdívka parapetu" 2,4</t>
  </si>
  <si>
    <t>11</t>
  </si>
  <si>
    <t>342291121</t>
  </si>
  <si>
    <t>Ukotvení příček k cihelným konstrukcím plochými kotvami</t>
  </si>
  <si>
    <t>m</t>
  </si>
  <si>
    <t>-41886630</t>
  </si>
  <si>
    <t>1,5*2</t>
  </si>
  <si>
    <t>12</t>
  </si>
  <si>
    <t>451571212</t>
  </si>
  <si>
    <t>Lože pod dlažby z kameniva těženého hrubého vrstva tl nad 100 do 150 mm</t>
  </si>
  <si>
    <t>-487452013</t>
  </si>
  <si>
    <t>13</t>
  </si>
  <si>
    <t>612321141</t>
  </si>
  <si>
    <t>Vápenocementová omítka štuková dvouvrstvá vnitřních stěn nanášená ručně</t>
  </si>
  <si>
    <t>589854723</t>
  </si>
  <si>
    <t xml:space="preserve">dle zdiva v meziokeních výplních; </t>
  </si>
  <si>
    <t>80,64</t>
  </si>
  <si>
    <t>"20% na spojení se stávajícím stavem" 80,64*0,2</t>
  </si>
  <si>
    <t>14</t>
  </si>
  <si>
    <t>612321191</t>
  </si>
  <si>
    <t>Příplatek k vápenocementové omítce vnitřních stěn za každých dalších 5 mm tloušťky ručně</t>
  </si>
  <si>
    <t>1108767954</t>
  </si>
  <si>
    <t>619991011</t>
  </si>
  <si>
    <t>Obalení konstrukcí a prvků fólií přilepenou lepící páskou</t>
  </si>
  <si>
    <t>1391259445</t>
  </si>
  <si>
    <t>D1.02</t>
  </si>
  <si>
    <t>vstupní dveře</t>
  </si>
  <si>
    <t>3,3*2,6</t>
  </si>
  <si>
    <t>16</t>
  </si>
  <si>
    <t>619995001</t>
  </si>
  <si>
    <t>Začištění omítek kolem oken, dveří, podlah nebo obkladů</t>
  </si>
  <si>
    <t>1346211920</t>
  </si>
  <si>
    <t xml:space="preserve">D01.02;D01.03; D01.04; D01.07; D01.06; </t>
  </si>
  <si>
    <t>ostění, nadpraží, parapety</t>
  </si>
  <si>
    <t>pohled přední</t>
  </si>
  <si>
    <t>"okno3; "(3,0+1,6)*2*36</t>
  </si>
  <si>
    <t>"dveře vchod.1;" (2,6+3,3+2,6)</t>
  </si>
  <si>
    <t>"stěna proskl 7.;" (2,55*2+3,1)</t>
  </si>
  <si>
    <t>"balk.sestava 5;" (1,6*2+0,6*4+0,9+0,85*2)*3*2</t>
  </si>
  <si>
    <t>"balk.sestava mezilodžiová;" (1,77*2+0,55)*3*2</t>
  </si>
  <si>
    <t>"okno 3; "(3,0+1,6)*2*43</t>
  </si>
  <si>
    <t>"okno 2;" (2,7+1,6)*2</t>
  </si>
  <si>
    <t>pohled levý</t>
  </si>
  <si>
    <t>"okno 1;" (1,56*2+1,0)*2</t>
  </si>
  <si>
    <t>"balk.sest. 4;" (2,5*2+1,56)*3</t>
  </si>
  <si>
    <t>pohled pravý</t>
  </si>
  <si>
    <t>"dveře vchod 6;" (2,1*2+1,6)</t>
  </si>
  <si>
    <t>"balk.sest. 4; "(2,5*2+1,56)*3</t>
  </si>
  <si>
    <t>17</t>
  </si>
  <si>
    <t>621211021</t>
  </si>
  <si>
    <t>Montáž kontaktního zateplení vnějších podhledů z polystyrénových desek tl do 120 mm</t>
  </si>
  <si>
    <t>1476884822</t>
  </si>
  <si>
    <t>D1.02;D1.07</t>
  </si>
  <si>
    <t>průvlaky a sloupy lodžií</t>
  </si>
  <si>
    <t>"dle TZ;" 11,8</t>
  </si>
  <si>
    <t>podhledy</t>
  </si>
  <si>
    <t>podhled vchodu</t>
  </si>
  <si>
    <t>3,3*1,2+3,3*1,95+0,8*0,3</t>
  </si>
  <si>
    <t>podhled lodžií</t>
  </si>
  <si>
    <t>3,3*1,2*2*3</t>
  </si>
  <si>
    <t>1,8*1,0*3</t>
  </si>
  <si>
    <t>18</t>
  </si>
  <si>
    <t>M</t>
  </si>
  <si>
    <t>283759500</t>
  </si>
  <si>
    <t>deska fasádní polystyrénová EPS 100 F 1000 x 500 x 100 mm</t>
  </si>
  <si>
    <t>1630721466</t>
  </si>
  <si>
    <t>19</t>
  </si>
  <si>
    <t>621211031</t>
  </si>
  <si>
    <t>Montáž kontaktního zateplení vnějších podhledů z polystyrénových desek tl do 160 mm</t>
  </si>
  <si>
    <t>-552713561</t>
  </si>
  <si>
    <t>D1.02; D1.07</t>
  </si>
  <si>
    <t>23</t>
  </si>
  <si>
    <t>622135011</t>
  </si>
  <si>
    <t>Vyrovnání podkladu vnějších stěn tmelem tl do 2 mm</t>
  </si>
  <si>
    <t>957288667</t>
  </si>
  <si>
    <t>"dle zatepl. tl. 150;" 1155,502</t>
  </si>
  <si>
    <t>"dle zatepl. tl. 100;" 56,995</t>
  </si>
  <si>
    <t>"dle zatepl. tl. 30mm;" 193,434</t>
  </si>
  <si>
    <t>"dle zatepl. tl. 80;" 64,4</t>
  </si>
  <si>
    <t>"dle zatepl. XPS tl. 120;" 87,6</t>
  </si>
  <si>
    <t>24</t>
  </si>
  <si>
    <t>622135095</t>
  </si>
  <si>
    <t>Příplatek k vyrovnání vnějších stěn tmelem za každý dalších 1 mm tl</t>
  </si>
  <si>
    <t>-1869512607</t>
  </si>
  <si>
    <t>25</t>
  </si>
  <si>
    <t>622142001</t>
  </si>
  <si>
    <t>Potažení vnějších stěn sklovláknitým pletivem vtlačeným do tenkovrstvé hmoty</t>
  </si>
  <si>
    <t>-477104394</t>
  </si>
  <si>
    <t>D1.07</t>
  </si>
  <si>
    <t>"pilíř;" (0,4+0,3)*2*2,63</t>
  </si>
  <si>
    <t>"sokl;" 87,6</t>
  </si>
  <si>
    <t>26</t>
  </si>
  <si>
    <t>622211011</t>
  </si>
  <si>
    <t>Montáž kontaktního zateplení vnějších stěn z polystyrénových desek tl do 80 mm</t>
  </si>
  <si>
    <t>2027572356</t>
  </si>
  <si>
    <t>podlaha lodžií</t>
  </si>
  <si>
    <t>"atika dle TZ;" 64,4</t>
  </si>
  <si>
    <t>27</t>
  </si>
  <si>
    <t>283759480</t>
  </si>
  <si>
    <t>deska fasádní polystyrénová EPS 100 F 1000 x 500 x 80 mm</t>
  </si>
  <si>
    <t>-484548230</t>
  </si>
  <si>
    <t>28</t>
  </si>
  <si>
    <t>283764180</t>
  </si>
  <si>
    <t>deska z extrudovaného polystyrénu XPS tl. 60 mm</t>
  </si>
  <si>
    <t>-222475860</t>
  </si>
  <si>
    <t>29</t>
  </si>
  <si>
    <t>622211021</t>
  </si>
  <si>
    <t>Montáž kontaktního zateplení vnějších stěn z polystyrénových desek tl do 120 mm</t>
  </si>
  <si>
    <t>-1677265494</t>
  </si>
  <si>
    <t>"zateplení soklu dle TZ;" 87,6</t>
  </si>
  <si>
    <t>30</t>
  </si>
  <si>
    <t>283764230</t>
  </si>
  <si>
    <t>deska z extrudovaného polystyrénu XPS tl. 120 mm</t>
  </si>
  <si>
    <t>-1436709189</t>
  </si>
  <si>
    <t>20</t>
  </si>
  <si>
    <t>622211031</t>
  </si>
  <si>
    <t>Montáž kontaktního zateplení vnějších stěn z polystyrénových desek tl do 160 mm</t>
  </si>
  <si>
    <t>-1085637856</t>
  </si>
  <si>
    <t>0,6*4*2</t>
  </si>
  <si>
    <t>0,72*4*2</t>
  </si>
  <si>
    <t>0,96*4*7</t>
  </si>
  <si>
    <t>0,96*4*10</t>
  </si>
  <si>
    <t>Mezisoučet</t>
  </si>
  <si>
    <t>40,15*12,06</t>
  </si>
  <si>
    <t>odpočet výplní otvorů</t>
  </si>
  <si>
    <t>"okno F3" -3*1,6*36</t>
  </si>
  <si>
    <t>"dveře DV1" -3,3*2,6</t>
  </si>
  <si>
    <t>"okno F7" -2,38*0,85</t>
  </si>
  <si>
    <t>pohledy boků_stěny</t>
  </si>
  <si>
    <t>(0,15+0,4)*12,06*2+(0,15+0,1)*12,06*2</t>
  </si>
  <si>
    <t>bočné stěny vchodu</t>
  </si>
  <si>
    <t>(0,15+0,2+0,4+0,8)*2,63+(0,15+0,2+1,35+0,6)*2,63+(0,6+0,3)*2,63</t>
  </si>
  <si>
    <t>"pilíř" (0,4+0,3)*2*2,63</t>
  </si>
  <si>
    <t>bočné stěny lodžií</t>
  </si>
  <si>
    <t>(0,15+0,2+0,1+1,1)*2,63*2*3</t>
  </si>
  <si>
    <t>mezi lodžiemi</t>
  </si>
  <si>
    <t>1,2*2,63*2*3</t>
  </si>
  <si>
    <t>"dělící stěna Z4" -0,8*1,95*3*2</t>
  </si>
  <si>
    <t>"okno F3" -3*1,6*43</t>
  </si>
  <si>
    <t>"okno F2" -2,7*1,6</t>
  </si>
  <si>
    <t>(0,15+0,4)*12,4*2</t>
  </si>
  <si>
    <t>15,6*12,06</t>
  </si>
  <si>
    <t>"okno F1" -1,8*1</t>
  </si>
  <si>
    <t>"okno F4" -1,8*2,685*3</t>
  </si>
  <si>
    <t>"okno F6" -1,8*2,1*3</t>
  </si>
  <si>
    <t>(0,15+0,2)*2,63*2</t>
  </si>
  <si>
    <t>"odpočet zatepl. tl. 100 - průvlaky s sloupy na lodžiích;" -11,8</t>
  </si>
  <si>
    <t>2837598X5</t>
  </si>
  <si>
    <t>deska fasádní polystyrénová EPS 100 F 1000 x 500 x 150 mm</t>
  </si>
  <si>
    <t>962253549</t>
  </si>
  <si>
    <t>22</t>
  </si>
  <si>
    <t>2837642R1</t>
  </si>
  <si>
    <t>deska z extrudovaného polystyrénu XPS tl. 150 mm</t>
  </si>
  <si>
    <t>-792354736</t>
  </si>
  <si>
    <t>31</t>
  </si>
  <si>
    <t>622212051</t>
  </si>
  <si>
    <t>Montáž kontaktního zateplení vnějšího ostění hl. špalety do 400 mm z polystyrenu tl do 40 mm</t>
  </si>
  <si>
    <t>1934029854</t>
  </si>
  <si>
    <t>ostění, nadpraží, parapety     tl. 7+15cm     tj.0,22 m</t>
  </si>
  <si>
    <t>"okno3;" (3,0+1,6)*2*36</t>
  </si>
  <si>
    <t>"okno 3;" (3,0+1,6)*2*43</t>
  </si>
  <si>
    <t>32</t>
  </si>
  <si>
    <t>283759430</t>
  </si>
  <si>
    <t>deska fasádní polystyrénová EPS 100 F 1000 x 500 x 30 mm</t>
  </si>
  <si>
    <t>2074825418</t>
  </si>
  <si>
    <t>33</t>
  </si>
  <si>
    <t>622252001</t>
  </si>
  <si>
    <t>Montáž zakládacích soklových lišt kontaktního zateplení</t>
  </si>
  <si>
    <t>-398451697</t>
  </si>
  <si>
    <t>40,15-3,3*2+0,4*2+0,1*2</t>
  </si>
  <si>
    <t>40,15+0,4*2</t>
  </si>
  <si>
    <t>15,6</t>
  </si>
  <si>
    <t>34</t>
  </si>
  <si>
    <t>590516520</t>
  </si>
  <si>
    <t>lišta soklová Al s okapničkou, zakládací U 15 cm, 0,95/200 cm</t>
  </si>
  <si>
    <t>-941106850</t>
  </si>
  <si>
    <t>35</t>
  </si>
  <si>
    <t>622252002</t>
  </si>
  <si>
    <t>Montáž ostatních lišt kontaktního zateplení</t>
  </si>
  <si>
    <t>1317624786</t>
  </si>
  <si>
    <t>"stěna proskl 7.;" (2,38*2+0,85)</t>
  </si>
  <si>
    <t>"balk.sestava mezilodžiová;" (1,95*2+0,8)*3*2</t>
  </si>
  <si>
    <t>"okno 1;" (1,8*2+1,0)*2</t>
  </si>
  <si>
    <t>"balk.sest. 4;" (2,685*2+1,8)*3</t>
  </si>
  <si>
    <t>"dveře vchod 6;" (2,1*2+1,8)</t>
  </si>
  <si>
    <t>rohy</t>
  </si>
  <si>
    <t>6,8*3</t>
  </si>
  <si>
    <t>1,5*3*2*2</t>
  </si>
  <si>
    <t>13*4</t>
  </si>
  <si>
    <t>36</t>
  </si>
  <si>
    <t>590514760</t>
  </si>
  <si>
    <t>profil okenní začišťovací s tkaninou 9 mm/2,4 m</t>
  </si>
  <si>
    <t>1322865043</t>
  </si>
  <si>
    <t>37</t>
  </si>
  <si>
    <t>590514800</t>
  </si>
  <si>
    <t>lišta rohová Al 10/10 cm s tkaninou bal. 2,5 m</t>
  </si>
  <si>
    <t>1532116930</t>
  </si>
  <si>
    <t>38</t>
  </si>
  <si>
    <t>590515120</t>
  </si>
  <si>
    <t>profil parapetní - Thermospoj LPE plast 2 m</t>
  </si>
  <si>
    <t>829842434</t>
  </si>
  <si>
    <t>39</t>
  </si>
  <si>
    <t>622381021</t>
  </si>
  <si>
    <t>Tenkovrstvá minerální zrnitá omítka tl. 2,0 mm včetně penetrace vnějších stěn</t>
  </si>
  <si>
    <t>-1555705332</t>
  </si>
  <si>
    <t>D1.02;D1.07 - tl. 150 mm</t>
  </si>
  <si>
    <t>D1.02;D1.07 tl 100 mm</t>
  </si>
  <si>
    <t>"okno3;" (3,0+1,6)*2*36*0,22</t>
  </si>
  <si>
    <t>"dveře vchod.1;" (2,6+3,3+2,6)*0,22</t>
  </si>
  <si>
    <t>"stěna proskl 7.;" (2,55*2+3,1)*0,22</t>
  </si>
  <si>
    <t>"balk.sestava 5;" (1,6*2+0,6*4+0,9+0,85*2)*3*2*0,22</t>
  </si>
  <si>
    <t>"balk.sestava mezilodžiová;" (1,77*2+0,55)*3*2*0,22</t>
  </si>
  <si>
    <t>"okno 3;" (3,0+1,6)*2*43*0,22</t>
  </si>
  <si>
    <t>"okno 2;" (2,7+1,6)*2*0,22</t>
  </si>
  <si>
    <t>"okno 1;" (1,56*2+1,0)*2*0,22</t>
  </si>
  <si>
    <t>"balk.sest. 4;" (2,5*2+1,56)*3*0,22</t>
  </si>
  <si>
    <t>"dveře vchod 6;" (2,1*2+1,6)*0,22</t>
  </si>
  <si>
    <t>40</t>
  </si>
  <si>
    <t>6223810X1</t>
  </si>
  <si>
    <t>Tenkovrstvá minerální soklová omítka včetně penetrace vnějších stěn</t>
  </si>
  <si>
    <t>1345549323</t>
  </si>
  <si>
    <t>SKADBA S5</t>
  </si>
  <si>
    <t>41</t>
  </si>
  <si>
    <t>624635301</t>
  </si>
  <si>
    <t>Tmelení akrylátovým tmelem spáry průřezu do 200mm2</t>
  </si>
  <si>
    <t>-75000566</t>
  </si>
  <si>
    <t>42</t>
  </si>
  <si>
    <t>624971111</t>
  </si>
  <si>
    <t>Dodatečné vložení těsnění ze skelného provazce do spáry mezi panely, vodorovné nebo svislé - průřez spáry 20×50 mm</t>
  </si>
  <si>
    <t>-62640564</t>
  </si>
  <si>
    <t>15,6*4-1,8*3</t>
  </si>
  <si>
    <t>43</t>
  </si>
  <si>
    <t>629135102</t>
  </si>
  <si>
    <t>Vyrovnávací vrstva pod klempířské prvky z MC š do 300 mm</t>
  </si>
  <si>
    <t>-649856642</t>
  </si>
  <si>
    <t>Výpis klempířských prvků</t>
  </si>
  <si>
    <t>"K1;" 3,1*79</t>
  </si>
  <si>
    <t>"K2;" 2,8*1</t>
  </si>
  <si>
    <t>"K3;" 1,7*1</t>
  </si>
  <si>
    <t>"K4;" 0,7*12</t>
  </si>
  <si>
    <t>44</t>
  </si>
  <si>
    <t>629991011</t>
  </si>
  <si>
    <t>Zakrytí výplní otvorů a svislých ploch fólií přilepenou lepící páskou</t>
  </si>
  <si>
    <t>-964027036</t>
  </si>
  <si>
    <t>pohled čelní a zadní</t>
  </si>
  <si>
    <t>"okno F3" 3*1,6*79</t>
  </si>
  <si>
    <t>"dveře DV1" 3,3*2,6</t>
  </si>
  <si>
    <t>"okno F7" 2,38*0,85</t>
  </si>
  <si>
    <t>"okno F5" (0,6*1,6*2+0,9*2,28)*6</t>
  </si>
  <si>
    <t>"dělící stěna Z4" 0,8*1,95*3*2</t>
  </si>
  <si>
    <t>"okno F2" 2,7*1,6</t>
  </si>
  <si>
    <t>pohled levý a pravý</t>
  </si>
  <si>
    <t>"okno F1" 1,8*1</t>
  </si>
  <si>
    <t>"okno F4" 1,8*2,685*6</t>
  </si>
  <si>
    <t>"okno F6" 1,8*2,1</t>
  </si>
  <si>
    <t>45</t>
  </si>
  <si>
    <t>629995101</t>
  </si>
  <si>
    <t>Očištění vnějších ploch tlakovou vodou</t>
  </si>
  <si>
    <t>-930791334</t>
  </si>
  <si>
    <t>odpočet MOV</t>
  </si>
  <si>
    <t>-0,6*4*2</t>
  </si>
  <si>
    <t>-0,72*4*2</t>
  </si>
  <si>
    <t>-0,96*4*7</t>
  </si>
  <si>
    <t>0,4*12,06*2+0,1*12,06*2</t>
  </si>
  <si>
    <t>(0,2+0,4+0,8)*2,63+(0,2+1,35+0,6)*2,63+(0,6+0,3)*2,63</t>
  </si>
  <si>
    <t>(0,2+0,1+1,1)*2,63*2*3</t>
  </si>
  <si>
    <t>"okno F1" -2,7*1,6</t>
  </si>
  <si>
    <t>-0,96*4*10</t>
  </si>
  <si>
    <t>0,4*12,06*2</t>
  </si>
  <si>
    <t>"okno F6" -1,8*2,1</t>
  </si>
  <si>
    <t>0,2*2,63*2</t>
  </si>
  <si>
    <t>"ostění, nadpraží;" 193,433</t>
  </si>
  <si>
    <t>46</t>
  </si>
  <si>
    <t>631311114</t>
  </si>
  <si>
    <t>Mazanina tl do 80 mm z betonu prostého bez zvýšených nároků na prostředí tř. C 16/20</t>
  </si>
  <si>
    <t>806407558</t>
  </si>
  <si>
    <t>D01.02; D01.03; D01.04; D01.07; D01.06</t>
  </si>
  <si>
    <t>3,3*1,2*3*2*(0,05+0,07)/2</t>
  </si>
  <si>
    <t>1,8*1,0*3*(0,05+0,07)/2</t>
  </si>
  <si>
    <t>47</t>
  </si>
  <si>
    <t>631362021</t>
  </si>
  <si>
    <t>Výztuž mazanin svařovanými sítěmi Kari</t>
  </si>
  <si>
    <t>568049246</t>
  </si>
  <si>
    <t>3,3*1,2*3*2*18,2/6000*1,1</t>
  </si>
  <si>
    <t>1,8*1,0*3*18,2/6000*1,1</t>
  </si>
  <si>
    <t>48</t>
  </si>
  <si>
    <t>632481213</t>
  </si>
  <si>
    <t>Separační vrstva z PE fólie</t>
  </si>
  <si>
    <t>-565692709</t>
  </si>
  <si>
    <t>D1.02;D1.03;D1.04;D1.07;</t>
  </si>
  <si>
    <t>na vyrovn.stěrku</t>
  </si>
  <si>
    <t>plocha vodorovná</t>
  </si>
  <si>
    <t>3,3*1,2*3*2</t>
  </si>
  <si>
    <t>vytažení na zdivo do v. 20cm</t>
  </si>
  <si>
    <t>(3,3+1,2*2-0,6)*3*2*0,2</t>
  </si>
  <si>
    <t>1,0*2*3*0,2</t>
  </si>
  <si>
    <t>na polystyren</t>
  </si>
  <si>
    <t>"dtto;" 43,08</t>
  </si>
  <si>
    <t>49</t>
  </si>
  <si>
    <t>637211321</t>
  </si>
  <si>
    <t>Okapový chodník z betonových vymývaných dlaždic tl 50 mm kladených do písku se zalitím spár MC</t>
  </si>
  <si>
    <t>1208981141</t>
  </si>
  <si>
    <t>50</t>
  </si>
  <si>
    <t>637311122</t>
  </si>
  <si>
    <t>Okapový chodník z betonových chodníkových obrubníků stojatých lože beton</t>
  </si>
  <si>
    <t>1194511709</t>
  </si>
  <si>
    <t xml:space="preserve">okap.chodníček dle TZ - D.01 – Technická zpráva; D01.02; </t>
  </si>
  <si>
    <t>"pohled přední" 1,8+0,4+6,3+25+0,4+1,8</t>
  </si>
  <si>
    <t>"pohled zadní" 1,8*2+38</t>
  </si>
  <si>
    <t>"pohhled levý" 17,2</t>
  </si>
  <si>
    <t>"pohled pravý" 7,8*2+0,8*2</t>
  </si>
  <si>
    <t>51</t>
  </si>
  <si>
    <t>941111132</t>
  </si>
  <si>
    <t>Montáž lešení řadového trubkového lehkého s podlahami zatížení do 200 kg/m2 š do 1,5 m v do 25 m</t>
  </si>
  <si>
    <t>-1638696733</t>
  </si>
  <si>
    <t>(1+40,15+1)*12,4</t>
  </si>
  <si>
    <t>15,6*13,15</t>
  </si>
  <si>
    <t>52</t>
  </si>
  <si>
    <t>941111232</t>
  </si>
  <si>
    <t>Příplatek k lešení řadovému trubkovému lehkému s podlahami š 1,5 m v 25 m za první a ZKD den použití</t>
  </si>
  <si>
    <t>-671445387</t>
  </si>
  <si>
    <t>53</t>
  </si>
  <si>
    <t>941111832</t>
  </si>
  <si>
    <t>Demontáž lešení řadového trubkového lehkého s podlahami zatížení do 200 kg/m2 š do 1,5 m v do 25 m</t>
  </si>
  <si>
    <t>-705319298</t>
  </si>
  <si>
    <t>54</t>
  </si>
  <si>
    <t>944511111</t>
  </si>
  <si>
    <t>Montáž ochranné sítě z textilie z umělých vláken</t>
  </si>
  <si>
    <t>1543110133</t>
  </si>
  <si>
    <t>55</t>
  </si>
  <si>
    <t>944511211</t>
  </si>
  <si>
    <t>Příplatek k ochranné síti za první a ZKD den použití</t>
  </si>
  <si>
    <t>106863586</t>
  </si>
  <si>
    <t>56</t>
  </si>
  <si>
    <t>944511811</t>
  </si>
  <si>
    <t>Demontáž ochranné sítě z textilie z umělých vláken</t>
  </si>
  <si>
    <t>1052789258</t>
  </si>
  <si>
    <t>57</t>
  </si>
  <si>
    <t>952901111</t>
  </si>
  <si>
    <t>Vyčištění budov bytové a občanské výstavby při výšce podlaží do 4 m</t>
  </si>
  <si>
    <t>-726157164</t>
  </si>
  <si>
    <t>"plocha objektu;"40,15*15,6</t>
  </si>
  <si>
    <t>58</t>
  </si>
  <si>
    <t>953922122</t>
  </si>
  <si>
    <t>D+M ventilační mřížka na atikový panel</t>
  </si>
  <si>
    <t>kus</t>
  </si>
  <si>
    <t>1880792397</t>
  </si>
  <si>
    <t>6*11</t>
  </si>
  <si>
    <t>59</t>
  </si>
  <si>
    <t>965042131</t>
  </si>
  <si>
    <t>Bourání podkladů pod dlažby nebo mazanin betonových nebo z litého asfaltu tl do 100 mm pl do 4 m2</t>
  </si>
  <si>
    <t>1213843980</t>
  </si>
  <si>
    <t xml:space="preserve">D1.02; D1.03; D1.04;   </t>
  </si>
  <si>
    <t>3,3*1,2*3*2*0,06</t>
  </si>
  <si>
    <t>1,8*1,0*3*0,06</t>
  </si>
  <si>
    <t>60</t>
  </si>
  <si>
    <t>965081213</t>
  </si>
  <si>
    <t>Bourání podlah z dlaždic keramických nebo xylolitových tl do 10 mm plochy přes 1 m2</t>
  </si>
  <si>
    <t>401223873</t>
  </si>
  <si>
    <t>soklík lodžií</t>
  </si>
  <si>
    <t>(1,2*2+3,3-0,9)*3*2*0,1</t>
  </si>
  <si>
    <t>1,0*2*3*0,1</t>
  </si>
  <si>
    <t>61</t>
  </si>
  <si>
    <t>978059641</t>
  </si>
  <si>
    <t>Odsekání a odebrání obkladů stěn z vnějších obkládaček plochy přes 1 m2</t>
  </si>
  <si>
    <t>1931809081</t>
  </si>
  <si>
    <t>D1.07;</t>
  </si>
  <si>
    <t>"sokl dle TZ;" 87,6</t>
  </si>
  <si>
    <t>104</t>
  </si>
  <si>
    <t>9742464X4</t>
  </si>
  <si>
    <t>Sanace parapetních panelů dle TZ</t>
  </si>
  <si>
    <t>2052632015</t>
  </si>
  <si>
    <t>D1.05; D1.07</t>
  </si>
  <si>
    <t>cca 20%</t>
  </si>
  <si>
    <t>250</t>
  </si>
  <si>
    <t>- Hrubé  a jemné odstranění poškozené vrstvy betonu pomocí lehkého bouracího kladiva a drobnějšího nářadí na hutný soudržný beton panelu</t>
  </si>
  <si>
    <t>- Případné očištění obnažené ocelové výztuže bude provedeno mechanicky pomocí drátěného kartáče do jejího lesku</t>
  </si>
  <si>
    <t>- Předpokládaná sanace parapetních panelů</t>
  </si>
  <si>
    <t xml:space="preserve">- Provlhčení podkladu by mělo začít pár hodin před samotným nanášením malt ručně pomocí zednické štětky. Je důležité aby se v prohlubních a pórech </t>
  </si>
  <si>
    <t>nedržela žádná voda.</t>
  </si>
  <si>
    <t xml:space="preserve">- V místech odkryté výztuže bude nanesena antikorozní ochrana včetně adhezního můstku. </t>
  </si>
  <si>
    <t>Dbejte na správný postup při zpracování hmoty až do homogenního stavu, zvýšení obsahu vody vede ke zhoršení garantovaných vlastností.</t>
  </si>
  <si>
    <t>- Nanesení antikorozní ochrany pomocí středně tvrdého štětce probíhá ve dvou vrstvách. Mezi oběma nátěry je důležitá přestávka pro správné zaschnutí</t>
  </si>
  <si>
    <t>první vrstvy. Nátěr musí být proveden na celém povrchu výztuže</t>
  </si>
  <si>
    <t xml:space="preserve">- Nanesení adhezního můstku proběhne pomocí zednické štětky a musí být důkladně zatřen do betonového povrchu. Vrstva nesmí být příliš silná, aby se </t>
  </si>
  <si>
    <t>neohrozila celková soudržnost (důležité dodržovat správný technologický postup konkrétního materiálu). Následná vrstva neprofilační malty se zatírá</t>
  </si>
  <si>
    <t>ocelovým hladítkem do nezaschlé vrstvy adhezního můstku.</t>
  </si>
  <si>
    <t xml:space="preserve">- Ruční nanesení neprofilační malty je v závislosti na hloubce sanovaného povrchu. Při větší tloušťce se používají hrubé reprofilační malty, </t>
  </si>
  <si>
    <t xml:space="preserve">při menší tloušťce se používají jemné reprofilační malty. </t>
  </si>
  <si>
    <t>- Povrch lze dokončit jemnozrnnou maltou pro vytvoření celistvého vzhledu.</t>
  </si>
  <si>
    <t xml:space="preserve">- Po realizaci sanace doporučujeme nanést  přípravek proti odparu či hydrofobní nátěr v celé ploše sanace. Toto ošetření má zásadní vliv na kvalitu </t>
  </si>
  <si>
    <t>a životnost sanace.</t>
  </si>
  <si>
    <t>62</t>
  </si>
  <si>
    <t>997013114</t>
  </si>
  <si>
    <t>Vnitrostaveništní doprava suti a vybouraných hmot pro budovy v do 15 m s použitím mechanizace</t>
  </si>
  <si>
    <t>1836609987</t>
  </si>
  <si>
    <t>63</t>
  </si>
  <si>
    <t>997013501</t>
  </si>
  <si>
    <t>Odvoz suti a vybouraných hmot na skládku nebo meziskládku do 1 km se složením</t>
  </si>
  <si>
    <t>-2071346150</t>
  </si>
  <si>
    <t>64</t>
  </si>
  <si>
    <t>997013509</t>
  </si>
  <si>
    <t>Příplatek k odvozu suti a vybouraných hmot na skládku ZKD 1 km přes 1 km</t>
  </si>
  <si>
    <t>1741282342</t>
  </si>
  <si>
    <t>65</t>
  </si>
  <si>
    <t>997013801</t>
  </si>
  <si>
    <t>Poplatek za uložení stavebního odpadu na skládce (skládkovné)</t>
  </si>
  <si>
    <t>166108696</t>
  </si>
  <si>
    <t>66</t>
  </si>
  <si>
    <t>997013814</t>
  </si>
  <si>
    <t>Poplatek za uložení stavebního odpadu z izolačních hmot na skládce (skládkovné)</t>
  </si>
  <si>
    <t>-384827637</t>
  </si>
  <si>
    <t>67</t>
  </si>
  <si>
    <t>998011003</t>
  </si>
  <si>
    <t>Přesun hmot pro budovy zděné v do 24 m</t>
  </si>
  <si>
    <t>-354464646</t>
  </si>
  <si>
    <t>68</t>
  </si>
  <si>
    <t>711111002</t>
  </si>
  <si>
    <t>Provedení izolace proti zemní vlhkosti vodorovné za studena lakem asfaltovým</t>
  </si>
  <si>
    <t>-1041616481</t>
  </si>
  <si>
    <t>69</t>
  </si>
  <si>
    <t>711112002</t>
  </si>
  <si>
    <t>Provedení izolace proti zemní vlhkosti svislé za studena lakem asfaltovým</t>
  </si>
  <si>
    <t>-2063111255</t>
  </si>
  <si>
    <t>70</t>
  </si>
  <si>
    <t>111631500</t>
  </si>
  <si>
    <t>lak asfaltový ALP/9 (t) bal 9 kg</t>
  </si>
  <si>
    <t>869918373</t>
  </si>
  <si>
    <t>71</t>
  </si>
  <si>
    <t>711141559</t>
  </si>
  <si>
    <t>Provedení izolace proti zemní vlhkosti pásy přitavením vodorovné NAIP</t>
  </si>
  <si>
    <t>-1914606307</t>
  </si>
  <si>
    <t>72</t>
  </si>
  <si>
    <t>711142559</t>
  </si>
  <si>
    <t>Provedení izolace proti zemní vlhkosti pásy přitavením svislé NAIP</t>
  </si>
  <si>
    <t>-1793383830</t>
  </si>
  <si>
    <t>73</t>
  </si>
  <si>
    <t>628522640</t>
  </si>
  <si>
    <t>pás s modifikovaným asfaltem Sklodek 40 Special mineral</t>
  </si>
  <si>
    <t>2076071605</t>
  </si>
  <si>
    <t>3,3*1,2*3*2*1,15</t>
  </si>
  <si>
    <t>1,8*1,0*3*1,15</t>
  </si>
  <si>
    <t>(3,3+1,2*2-0,6)*3*2*0,2*1,2</t>
  </si>
  <si>
    <t>1,0*2*3*0,2*1,2</t>
  </si>
  <si>
    <t>74</t>
  </si>
  <si>
    <t>711193121</t>
  </si>
  <si>
    <t>Izolace proti zemní vlhkosti na vodorovné ploše těsnicí kaší</t>
  </si>
  <si>
    <t>2038567516</t>
  </si>
  <si>
    <t>75</t>
  </si>
  <si>
    <t>711193131</t>
  </si>
  <si>
    <t>Izolace proti zemní vlhkosti na svislé ploše těsnicí kaší</t>
  </si>
  <si>
    <t>-369354138</t>
  </si>
  <si>
    <t>76</t>
  </si>
  <si>
    <t>711491171</t>
  </si>
  <si>
    <t>Provedení izolace proti tlakové vodě vodorovné z textilií vrstva podkladní</t>
  </si>
  <si>
    <t>-775216588</t>
  </si>
  <si>
    <t>77</t>
  </si>
  <si>
    <t>693111480</t>
  </si>
  <si>
    <t>textilie 400 g/m2 do š 8,8 m</t>
  </si>
  <si>
    <t>2070770895</t>
  </si>
  <si>
    <t>78</t>
  </si>
  <si>
    <t>998711103</t>
  </si>
  <si>
    <t>Přesun hmot tonážní pro izolace proti vodě, vlhkosti a plynům v objektech výšky do 60 m</t>
  </si>
  <si>
    <t>-339136461</t>
  </si>
  <si>
    <t>79</t>
  </si>
  <si>
    <t>712300833</t>
  </si>
  <si>
    <t>Odstranění povlakové krytiny střech do 10° třívrstvé</t>
  </si>
  <si>
    <t>-1268534072</t>
  </si>
  <si>
    <t>D1.05</t>
  </si>
  <si>
    <t>40,47*15,92</t>
  </si>
  <si>
    <t>80</t>
  </si>
  <si>
    <t>712300841</t>
  </si>
  <si>
    <t>Odstranění povlakové krytiny střech do 10° odškrabáním mechu s urovnáním povrchu a očištěním</t>
  </si>
  <si>
    <t>293088161</t>
  </si>
  <si>
    <t>81</t>
  </si>
  <si>
    <t>712311101</t>
  </si>
  <si>
    <t>Provedení povlakové krytiny střech do 10° za studena lakem penetračním nebo asfaltovým</t>
  </si>
  <si>
    <t>304757388</t>
  </si>
  <si>
    <t>82</t>
  </si>
  <si>
    <t>-1830582576</t>
  </si>
  <si>
    <t>83</t>
  </si>
  <si>
    <t>712341559</t>
  </si>
  <si>
    <t>Provedení povlakové krytiny střech do 10° pásy NAIP přitavením v plné ploše</t>
  </si>
  <si>
    <t>-1725283988</t>
  </si>
  <si>
    <t>84</t>
  </si>
  <si>
    <t>6285225R0</t>
  </si>
  <si>
    <t>pás asfaltovaný modifikovaný s AL vložkou</t>
  </si>
  <si>
    <t>-1567942833</t>
  </si>
  <si>
    <t>89</t>
  </si>
  <si>
    <t>7123415Y9</t>
  </si>
  <si>
    <t>Provedení detailu atiky včetně vytažení izolací a podkladní konstrukce</t>
  </si>
  <si>
    <t>-845363843</t>
  </si>
  <si>
    <t>viz skladba S1</t>
  </si>
  <si>
    <t>(40,47+15,92)*2</t>
  </si>
  <si>
    <t>85</t>
  </si>
  <si>
    <t>7123617X3</t>
  </si>
  <si>
    <t>Provedení povlakové krytiny střech do 10° fólií včetně kotev, navaření a příslušenství</t>
  </si>
  <si>
    <t>-92156383</t>
  </si>
  <si>
    <t>předpokládaný počet kotev 4 ks/m2, přesný typ a počet kotev si stanový dodavatel dle svých zvyklostí</t>
  </si>
  <si>
    <t>86</t>
  </si>
  <si>
    <t>283220120</t>
  </si>
  <si>
    <t>fólie hydroizolační střešní FATRAFOL 810 tl 1,5 mm š 1300 mm šedá</t>
  </si>
  <si>
    <t>1832536620</t>
  </si>
  <si>
    <t>87</t>
  </si>
  <si>
    <t>712391171</t>
  </si>
  <si>
    <t>Provedení povlakové krytiny střech do 10° podkladní textilní vrstvy</t>
  </si>
  <si>
    <t>-272970332</t>
  </si>
  <si>
    <t>88</t>
  </si>
  <si>
    <t>-2117857328</t>
  </si>
  <si>
    <t>90</t>
  </si>
  <si>
    <t>998712103</t>
  </si>
  <si>
    <t>Přesun hmot tonážní tonážní pro krytiny povlakové v objektech v do 24 m</t>
  </si>
  <si>
    <t>2108857940</t>
  </si>
  <si>
    <t>91</t>
  </si>
  <si>
    <t>713121111</t>
  </si>
  <si>
    <t>Montáž izolace tepelné podlah volně kladenými rohožemi, pásy, dílci, deskami 1 vrstva</t>
  </si>
  <si>
    <t>-189161535</t>
  </si>
  <si>
    <t>92</t>
  </si>
  <si>
    <t>690429709</t>
  </si>
  <si>
    <t>7131411X1</t>
  </si>
  <si>
    <t>959928625</t>
  </si>
  <si>
    <t>D1.05;</t>
  </si>
  <si>
    <t>39,759*14,2</t>
  </si>
  <si>
    <t>94</t>
  </si>
  <si>
    <t>283759280</t>
  </si>
  <si>
    <t>deska z pěnového polystyrenu EPS 200 S 1000 x 500 x 1000 mm</t>
  </si>
  <si>
    <t>-1747481610</t>
  </si>
  <si>
    <t>95</t>
  </si>
  <si>
    <t>998713103</t>
  </si>
  <si>
    <t>Přesun hmot tonážní pro izolace tepelné v objektech v do 24 m</t>
  </si>
  <si>
    <t>2052943470</t>
  </si>
  <si>
    <t>96</t>
  </si>
  <si>
    <t>764001811</t>
  </si>
  <si>
    <t>Demontáž dilatační lišty do suti</t>
  </si>
  <si>
    <t>-1918826107</t>
  </si>
  <si>
    <t>D1.02; D1.03; D1.04; D1.07;</t>
  </si>
  <si>
    <t>97</t>
  </si>
  <si>
    <t>764002811</t>
  </si>
  <si>
    <t>Demontáž okapového plechu do suti v krytině povlakové</t>
  </si>
  <si>
    <t>1706071776</t>
  </si>
  <si>
    <t>Výpisy prvků</t>
  </si>
  <si>
    <t>"K8;" 6,7*3</t>
  </si>
  <si>
    <t>"K9;" 1,6*6</t>
  </si>
  <si>
    <t>98</t>
  </si>
  <si>
    <t>764002841</t>
  </si>
  <si>
    <t>Demontáž oplechování horních ploch zdí a nadezdívek do suti</t>
  </si>
  <si>
    <t>-1990351918</t>
  </si>
  <si>
    <t>Vypisy prvků</t>
  </si>
  <si>
    <t>"K5;" 39,75*2</t>
  </si>
  <si>
    <t>"K6;" 39,75*2</t>
  </si>
  <si>
    <t>"K7;" 15,6*2</t>
  </si>
  <si>
    <t>99</t>
  </si>
  <si>
    <t>764002851</t>
  </si>
  <si>
    <t>Demontáž oplechování parapetů do suti</t>
  </si>
  <si>
    <t>588641884</t>
  </si>
  <si>
    <t>D1.02; D1.03; D1.04; D1.07</t>
  </si>
  <si>
    <t>7,275*4+28,875*4</t>
  </si>
  <si>
    <t>na lodžiích</t>
  </si>
  <si>
    <t>0,6*2*3*2</t>
  </si>
  <si>
    <t>stěna pevná</t>
  </si>
  <si>
    <t>3,3</t>
  </si>
  <si>
    <t>(40,15-0,2*2)*4</t>
  </si>
  <si>
    <t>1,8</t>
  </si>
  <si>
    <t>764242433</t>
  </si>
  <si>
    <t>Oplechování rovné okapové hrany z TiZn předzvětralého plechu rš 250 mm</t>
  </si>
  <si>
    <t>-1432589591</t>
  </si>
  <si>
    <t>101</t>
  </si>
  <si>
    <t>764245405</t>
  </si>
  <si>
    <t>Oplechování horních ploch a nadezdívek bez rohů z TiZn předzvětral plechu celoplošně lepené rš 400mm</t>
  </si>
  <si>
    <t>-630951699</t>
  </si>
  <si>
    <t>102</t>
  </si>
  <si>
    <t>764245406</t>
  </si>
  <si>
    <t>Oplechování horních ploch a nadezdívek bez rohů z TiZn předzvětral plechu celoplošně lepené rš 500mm</t>
  </si>
  <si>
    <t>-1180212112</t>
  </si>
  <si>
    <t>103</t>
  </si>
  <si>
    <t>764246444</t>
  </si>
  <si>
    <t>Oplechování parapetů rovných celoplošně lepené z TiZn předzvětralého plechu rš 330 mm</t>
  </si>
  <si>
    <t>-1826022174</t>
  </si>
  <si>
    <t>105</t>
  </si>
  <si>
    <t>998764103</t>
  </si>
  <si>
    <t>Přesun hmot tonážní pro konstrukce klempířské v objektech v do 24 m</t>
  </si>
  <si>
    <t>-1988422026</t>
  </si>
  <si>
    <t>106</t>
  </si>
  <si>
    <t>766411811</t>
  </si>
  <si>
    <t>Demontáž truhlářského obložení stěn z panelů plochy do 1,5 m2</t>
  </si>
  <si>
    <t>242917081</t>
  </si>
  <si>
    <t>107</t>
  </si>
  <si>
    <t>7666221F1</t>
  </si>
  <si>
    <t>D+M F1 Okno plastové 2kř, pětikomorový profil, otevítavé, sklopné, U=1,1W/m2K, barva bílá, rozměr 1800/1000</t>
  </si>
  <si>
    <t>-1447444596</t>
  </si>
  <si>
    <t>108</t>
  </si>
  <si>
    <t>7666221F2</t>
  </si>
  <si>
    <t>D+M F2 Okno plastové 3kř, pětikomorový profil, otevítavé, sklopné, U=1,1W/m2K, barva bílá, rozměr 2700/1600</t>
  </si>
  <si>
    <t>-6889837</t>
  </si>
  <si>
    <t>109</t>
  </si>
  <si>
    <t>7666221F3</t>
  </si>
  <si>
    <t>D+M F3 Okno plastové 3kř, pětikomorový profil, otevítavé, sklopné, U=1,1W/m2K, barva bílá, rozměr 3000/1600</t>
  </si>
  <si>
    <t>-97833633</t>
  </si>
  <si>
    <t>110</t>
  </si>
  <si>
    <t>7666221F4</t>
  </si>
  <si>
    <t>D+M F4 Dveře balk. plast. 2kř, pětikom.profil, otevítavé, sklopné, U=1,1W/m2K, barva bílá, rozměr 1800/2685 - uzamykatelné, bezpeč. kování, bezpeč.sklo</t>
  </si>
  <si>
    <t>1610805602</t>
  </si>
  <si>
    <t>111</t>
  </si>
  <si>
    <t>7666221F5</t>
  </si>
  <si>
    <t>D+M F5 Sesta balk. plast. 3kř, pětikom.profil, otev., sklopné, U=1,1W/m2K, barva bílá - rozměr okno:600/1600, dveře: 900/2400</t>
  </si>
  <si>
    <t>538349391</t>
  </si>
  <si>
    <t>112</t>
  </si>
  <si>
    <t>7666221F6</t>
  </si>
  <si>
    <t>D+M F6 Dveře plast. 2kř, pětikom.profil, U=1,1W/m2K, barva bílá, rozměr 1800/2100 - bezpeč.kování, bezpeč.neprůhledné sklo</t>
  </si>
  <si>
    <t>1913236176</t>
  </si>
  <si>
    <t>113</t>
  </si>
  <si>
    <t>7666221F7</t>
  </si>
  <si>
    <t>D+M F7 Okno výklopné,  plast., pětikom.profil, U=1,1W/m2K, barva bílá,  - rozměr 2380/850</t>
  </si>
  <si>
    <t>-585225503</t>
  </si>
  <si>
    <t>114</t>
  </si>
  <si>
    <t>766692914</t>
  </si>
  <si>
    <t>Výměna parapetních desek dřevěných, laminovaných šířky do 30 cm délky přes 2,6 m</t>
  </si>
  <si>
    <t>-1284891125</t>
  </si>
  <si>
    <t>"oknoF1;" 1</t>
  </si>
  <si>
    <t>"okno F2;" 1</t>
  </si>
  <si>
    <t>"oknoF3;" 79</t>
  </si>
  <si>
    <t>"balk.sest. F5;" 2*6</t>
  </si>
  <si>
    <t>115</t>
  </si>
  <si>
    <t>607941030</t>
  </si>
  <si>
    <t>deska parapetní dřevotřísková vnitřní</t>
  </si>
  <si>
    <t>-428829173</t>
  </si>
  <si>
    <t>116</t>
  </si>
  <si>
    <t>766909001</t>
  </si>
  <si>
    <t>Demontáž stávajících výplní otvorů - dřevěných - a likvidace</t>
  </si>
  <si>
    <t>kpl</t>
  </si>
  <si>
    <t>467535440</t>
  </si>
  <si>
    <t>117</t>
  </si>
  <si>
    <t>767662110</t>
  </si>
  <si>
    <t>Montáž mříží pevných šroubovaných</t>
  </si>
  <si>
    <t>1642274235</t>
  </si>
  <si>
    <t>"mříž u kanceláře;" 3,3*1,8</t>
  </si>
  <si>
    <t>118</t>
  </si>
  <si>
    <t>767669001</t>
  </si>
  <si>
    <t>Demontáž stávající kovové mříže</t>
  </si>
  <si>
    <t>-1300477825</t>
  </si>
  <si>
    <t>119</t>
  </si>
  <si>
    <t>7679951X5</t>
  </si>
  <si>
    <t>Montáž a dodávka ostatních atypických kovových stavebních doplňkových konstrukcí - hmotnost jednotlivě přes 50 do 100 kg - 30kg/m ; vč. výplně a povrchových úprav</t>
  </si>
  <si>
    <t>kg</t>
  </si>
  <si>
    <t>-1170549656</t>
  </si>
  <si>
    <t xml:space="preserve">D1.02; D1.03; D1.04; D1.07;   </t>
  </si>
  <si>
    <t>zábradlí lodžií</t>
  </si>
  <si>
    <t>"Z2, Z1;" 3,25*3*2*30</t>
  </si>
  <si>
    <t>"Z3;" 1,8*3*30</t>
  </si>
  <si>
    <t>"Z3;"1,8*3*30</t>
  </si>
  <si>
    <t>mezilodžiové stěny</t>
  </si>
  <si>
    <t>"Z4;" 1,95*3*17</t>
  </si>
  <si>
    <t>120</t>
  </si>
  <si>
    <t>7679951X5a</t>
  </si>
  <si>
    <t xml:space="preserve">Sanace čel lodžií </t>
  </si>
  <si>
    <t>-1415484244</t>
  </si>
  <si>
    <t>Ocelová konstrukce zábradlí prodloužena na novou úroveň kotvení</t>
  </si>
  <si>
    <t>"Z3" 4</t>
  </si>
  <si>
    <t>121</t>
  </si>
  <si>
    <t>767996802</t>
  </si>
  <si>
    <t>Demontáž atypických zámečnických konstrukcí rozebráním hmotnosti jednotlivých dílů do 100 kg - 45 kg/m</t>
  </si>
  <si>
    <t>138072605</t>
  </si>
  <si>
    <t>"Z2, Z1;" 3,25*3*2*45</t>
  </si>
  <si>
    <t>"Z3;" 1,8*3*45</t>
  </si>
  <si>
    <t>"Z3;"1,8*3*45</t>
  </si>
  <si>
    <t>"Z4;" 1,95*3*25</t>
  </si>
  <si>
    <t>122</t>
  </si>
  <si>
    <t>771474113</t>
  </si>
  <si>
    <t>Montáž soklíků z dlaždic keramických rovných flexibilní lepidlo v do 120 mm</t>
  </si>
  <si>
    <t>-120811628</t>
  </si>
  <si>
    <t>D1.02; D1.03; D1.04</t>
  </si>
  <si>
    <t>(1,2*2+3,3-0,9)*3*2</t>
  </si>
  <si>
    <t>1,0*2*3</t>
  </si>
  <si>
    <t>123</t>
  </si>
  <si>
    <t>771574117</t>
  </si>
  <si>
    <t>Montáž podlah keramických režných hladkých lepených flexibilním lepidlem do 35 ks/m2</t>
  </si>
  <si>
    <t>1086021749</t>
  </si>
  <si>
    <t>124</t>
  </si>
  <si>
    <t>597614030</t>
  </si>
  <si>
    <t>dlaždice keramické mrazuvzdorné</t>
  </si>
  <si>
    <t>-159087898</t>
  </si>
  <si>
    <t>dle montáže a ztratné</t>
  </si>
  <si>
    <t>"podlaha lodžií;" 34,56*1,15</t>
  </si>
  <si>
    <t>"soklík;" 40,8*0,1*1,25</t>
  </si>
  <si>
    <t>125</t>
  </si>
  <si>
    <t>998771103</t>
  </si>
  <si>
    <t>Přesun hmot tonážní pro podlahy z dlaždic v objektech v do 24 m</t>
  </si>
  <si>
    <t>1539655999</t>
  </si>
  <si>
    <t>126</t>
  </si>
  <si>
    <t>777552250</t>
  </si>
  <si>
    <t>Podlahy ze stěrky vyrovnávací s penetrací - tloušťka 10 mm</t>
  </si>
  <si>
    <t>-2038731083</t>
  </si>
  <si>
    <t>lodžie</t>
  </si>
  <si>
    <t>boční rampa</t>
  </si>
  <si>
    <t>(1,35+2,5)*1,8</t>
  </si>
  <si>
    <t>(1,35+2,5)*0,3*2</t>
  </si>
  <si>
    <t>127</t>
  </si>
  <si>
    <t>998777103</t>
  </si>
  <si>
    <t>Přesun hmot tonážní pro podlahy lité v objektech v do 24 m</t>
  </si>
  <si>
    <t>2033750637</t>
  </si>
  <si>
    <t>128</t>
  </si>
  <si>
    <t>783301303</t>
  </si>
  <si>
    <t>Bezoplachové odrezivění zámečnických konstrukcí</t>
  </si>
  <si>
    <t>-1419544121</t>
  </si>
  <si>
    <t>129</t>
  </si>
  <si>
    <t>783301311</t>
  </si>
  <si>
    <t>Odmaštění zámečnických konstrukcí vodou ředitelným odmašťovačem</t>
  </si>
  <si>
    <t>-673080131</t>
  </si>
  <si>
    <t>130</t>
  </si>
  <si>
    <t>783334201</t>
  </si>
  <si>
    <t>Základní antikorozní jednonásobný epoxidový nátěr zámečnických konstrukcí</t>
  </si>
  <si>
    <t>-429154872</t>
  </si>
  <si>
    <t>zábradlí u bočního vchodu</t>
  </si>
  <si>
    <t>(1,35*2+2,5*2)*2</t>
  </si>
  <si>
    <t>dvířka elektroskříňky</t>
  </si>
  <si>
    <t>0,6*0,8*2*1,2</t>
  </si>
  <si>
    <t>131</t>
  </si>
  <si>
    <t>783337101</t>
  </si>
  <si>
    <t>Krycí jednonásobný epoxidový nátěr zámečnických konstrukcí</t>
  </si>
  <si>
    <t>-991619916</t>
  </si>
  <si>
    <t>132</t>
  </si>
  <si>
    <t>783434201</t>
  </si>
  <si>
    <t>Základní antikorozní jednonásobný epoxidový nátěr klempířských konstrukcí</t>
  </si>
  <si>
    <t>-929865773</t>
  </si>
  <si>
    <t>"atika rš 400;" 110,7*0,4*1,2</t>
  </si>
  <si>
    <t>"atika rš 500;" 79,5*0,5*1,2</t>
  </si>
  <si>
    <t>"parapety rš 330;" 257,8*0,33</t>
  </si>
  <si>
    <t>"okapničky rš 250;" 29,7*0,25*1,2</t>
  </si>
  <si>
    <t>133</t>
  </si>
  <si>
    <t>783435103</t>
  </si>
  <si>
    <t>Epoxidový jednonásobný mezinátěr klempířských konstrukcí</t>
  </si>
  <si>
    <t>726592695</t>
  </si>
  <si>
    <t>134</t>
  </si>
  <si>
    <t>783437101</t>
  </si>
  <si>
    <t>Krycí jednonásobný epoxidový nátěr klempířských konstrukcí</t>
  </si>
  <si>
    <t>1116044100</t>
  </si>
  <si>
    <t>135</t>
  </si>
  <si>
    <t>784181101</t>
  </si>
  <si>
    <t>Základní akrylátová jednonásobná penetrace podkladu v místnostech výšky do 3,80m</t>
  </si>
  <si>
    <t>1292272084</t>
  </si>
  <si>
    <t>136</t>
  </si>
  <si>
    <t>784211101</t>
  </si>
  <si>
    <t>Dvojnásobné bílé malby ze směsí za mokra výborně otěruvzdorných v místnostech výšky do 3,80 m</t>
  </si>
  <si>
    <t>65584550</t>
  </si>
  <si>
    <t>"dle vnitřních omítek;" 96,768</t>
  </si>
  <si>
    <t>137</t>
  </si>
  <si>
    <t>78662521X1</t>
  </si>
  <si>
    <t>Zastiňující zařízení - typ lamelové žaluzie, okno kyvné nebo otočné dřevěné, značka Rolcolor VF/STA 25</t>
  </si>
  <si>
    <t>-150779840</t>
  </si>
  <si>
    <t>"oknoF1;" 1,8*1*1</t>
  </si>
  <si>
    <t>"okno F2;" 2,7*1,6*1</t>
  </si>
  <si>
    <t>"oknoF3;" 3,0*1,6*79</t>
  </si>
  <si>
    <t>"balk.sest. F5;" 0,6*1,6*2*6+0,9*2,28*6</t>
  </si>
  <si>
    <t>138</t>
  </si>
  <si>
    <t>787600801</t>
  </si>
  <si>
    <t>Vysklívání oken a dveří plochy do 1 m2 skla plochého</t>
  </si>
  <si>
    <t>-317954088</t>
  </si>
  <si>
    <t>144</t>
  </si>
  <si>
    <t>013254000</t>
  </si>
  <si>
    <t>Dokumentace skutečného provedení stavby</t>
  </si>
  <si>
    <t>1024</t>
  </si>
  <si>
    <t>-1268782037</t>
  </si>
  <si>
    <t>139</t>
  </si>
  <si>
    <t>030001000</t>
  </si>
  <si>
    <t>soubor</t>
  </si>
  <si>
    <t>5696274</t>
  </si>
  <si>
    <t>140</t>
  </si>
  <si>
    <t>035002000</t>
  </si>
  <si>
    <t>Pronájmy ploch, objektů</t>
  </si>
  <si>
    <t>1475687584</t>
  </si>
  <si>
    <t>B_ZOV_Situace</t>
  </si>
  <si>
    <t>142</t>
  </si>
  <si>
    <t>090001000</t>
  </si>
  <si>
    <t>Ochrana zeleně</t>
  </si>
  <si>
    <t>1408795791</t>
  </si>
  <si>
    <t>143</t>
  </si>
  <si>
    <t>040001000</t>
  </si>
  <si>
    <t>Inženýrská činnost</t>
  </si>
  <si>
    <t>1888120613</t>
  </si>
  <si>
    <t xml:space="preserve"> – zajištění stanovisek dotčených orgánů a kolaudace</t>
  </si>
  <si>
    <t>145</t>
  </si>
  <si>
    <t>043002000</t>
  </si>
  <si>
    <t>Zkoušky a ostatní měření</t>
  </si>
  <si>
    <t>-1088129313</t>
  </si>
  <si>
    <t>odtrhové zkoušky</t>
  </si>
  <si>
    <t>VP - Vícepráce</t>
  </si>
  <si>
    <t>PN</t>
  </si>
  <si>
    <t>A02 - Hromosvod</t>
  </si>
  <si>
    <t xml:space="preserve">    749 - Elektromontáže - ostatní práce a konstrukce</t>
  </si>
  <si>
    <t>Pol26</t>
  </si>
  <si>
    <t>DEMONTÁŽ STÁVAJÍCÍHO HROMOSVODNÍHO VEDENÍ</t>
  </si>
  <si>
    <t>-922252147</t>
  </si>
  <si>
    <t>Pol1</t>
  </si>
  <si>
    <t>PODPĚRA IZOLOVANÉHO VODIČE  R11, NA STĚNU VČETNĚ HMOŽDINEK A VRUTU</t>
  </si>
  <si>
    <t>ks</t>
  </si>
  <si>
    <t>650234445</t>
  </si>
  <si>
    <t>Pol2</t>
  </si>
  <si>
    <t>PODPĚRA NA PLOCHOU STŘECHU PV21</t>
  </si>
  <si>
    <t>1083299328</t>
  </si>
  <si>
    <t>Pol3</t>
  </si>
  <si>
    <t>JÍMACÍ TYČ JR 1,5 18/10, AlMgSi pr.  16mm, DÉLKY 1,5m</t>
  </si>
  <si>
    <t>1823419297</t>
  </si>
  <si>
    <t>Pol4</t>
  </si>
  <si>
    <t>JÍMACÍ TYČ JR 3,0 18/10, AlMgSi pr.  16mm, DÉLKY 3m</t>
  </si>
  <si>
    <t>-877839716</t>
  </si>
  <si>
    <t>Pol5</t>
  </si>
  <si>
    <t>BETONOVÝ PODSTAVEC PB9 S PODLOŽKOU, 9kg</t>
  </si>
  <si>
    <t>2068791025</t>
  </si>
  <si>
    <t>Pol6</t>
  </si>
  <si>
    <t>BETONOVÝ PODSTAVEC PB19 S PODLOŽKOU, 19kg</t>
  </si>
  <si>
    <t>-1366199872</t>
  </si>
  <si>
    <t>Pol7</t>
  </si>
  <si>
    <t>SVORKA KŘÍŽOVÁ  SK ( FeZn)</t>
  </si>
  <si>
    <t>174682784</t>
  </si>
  <si>
    <t>Pol8</t>
  </si>
  <si>
    <t>VODIČ AlMgSi pr. 8mm</t>
  </si>
  <si>
    <t>-700816405</t>
  </si>
  <si>
    <t>Pol9</t>
  </si>
  <si>
    <t>VODIČ AlMgSi pr. 8mm/R11/PVC</t>
  </si>
  <si>
    <t>-1597784797</t>
  </si>
  <si>
    <t>Pol10</t>
  </si>
  <si>
    <t>VODIČ FeZn pr. 10mm</t>
  </si>
  <si>
    <t>478491597</t>
  </si>
  <si>
    <t>Pol11</t>
  </si>
  <si>
    <t>VODIČ, PÁSEK  FeZn 30x4 mm</t>
  </si>
  <si>
    <t>179168994</t>
  </si>
  <si>
    <t>Pol12</t>
  </si>
  <si>
    <t>SVORKA ZKUŠEBNÍ  SZ (NEREZ)</t>
  </si>
  <si>
    <t>-2065641785</t>
  </si>
  <si>
    <t>Pol13</t>
  </si>
  <si>
    <t>FASÁDNÍ SKŘÍŇKA PRO ZKUŠEBNÍ SVORKU-DVÍŘKA NEREZ</t>
  </si>
  <si>
    <t>1909202964</t>
  </si>
  <si>
    <t>Pol14</t>
  </si>
  <si>
    <t>SVORKA SPOJOVACÍ PÁSEK-PÁSEK  SR2 ( FeZn)</t>
  </si>
  <si>
    <t>150247269</t>
  </si>
  <si>
    <t>Pol15</t>
  </si>
  <si>
    <t>SVORKA SPOJOVACÍ PÁSEK-KULATINA  SR3 ( FeZn)</t>
  </si>
  <si>
    <t>1404994840</t>
  </si>
  <si>
    <t>Pol16</t>
  </si>
  <si>
    <t>SPOJOVACÍ SVORKA SS (SU) (FeZn)</t>
  </si>
  <si>
    <t>1728192959</t>
  </si>
  <si>
    <t>Pol17</t>
  </si>
  <si>
    <t>SVORKA SJ1 K JÍMACÍ TYČI</t>
  </si>
  <si>
    <t>881549751</t>
  </si>
  <si>
    <t>Pol18</t>
  </si>
  <si>
    <t>OCHRANNÁ TRUBKA PH23</t>
  </si>
  <si>
    <t>446538871</t>
  </si>
  <si>
    <t>Pol19</t>
  </si>
  <si>
    <t>OZNAČOVACÍ ŠTÍTEK SVODU</t>
  </si>
  <si>
    <t>1615374181</t>
  </si>
  <si>
    <t>Pol20</t>
  </si>
  <si>
    <t>ODKAPÁVACÍ KROUŽEK</t>
  </si>
  <si>
    <t>672990350</t>
  </si>
  <si>
    <t>Pol21</t>
  </si>
  <si>
    <t>MONTÁŽ HROMOSVODNÍ SOUSTAVY</t>
  </si>
  <si>
    <t>hod</t>
  </si>
  <si>
    <t>1245568808</t>
  </si>
  <si>
    <t>Pol22</t>
  </si>
  <si>
    <t>MONTÁŽ ZEMNÍCÍ SOUSTAVY A PROPOJENÍ SE STÁVAJÍCÍ ZEMNÍCÍ SOUSTAVOU</t>
  </si>
  <si>
    <t>-2028928937</t>
  </si>
  <si>
    <t>Pol23</t>
  </si>
  <si>
    <t>REVIZE HROMOSVODU, REVIZNÍ ZPRÁVA</t>
  </si>
  <si>
    <t>-532527416</t>
  </si>
  <si>
    <t>Pol24</t>
  </si>
  <si>
    <t>VÝKOP SONDY PRO IDENTIFIKACI ULOŽENÍ KABELŮ NN</t>
  </si>
  <si>
    <t>1460378041</t>
  </si>
  <si>
    <t>Pol25</t>
  </si>
  <si>
    <t>VÝKOP A ZÁHOZ PRO ZEMNÍCÍ VODIČ 30x70cm, ZEMINA TŘ.3</t>
  </si>
  <si>
    <t>-1780998038</t>
  </si>
  <si>
    <t>předpokládaný počet kotev 4 ks/m2, přesný typ a počet kotev si stanoví dodavatel dle svých zvyklostí</t>
  </si>
  <si>
    <t>Montáž izolace tepelné střech plochých včetně kotvení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</si>
</sst>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9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6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40" t="s">
        <v>7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R2" s="209" t="s">
        <v>8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24" t="s">
        <v>12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44" t="s">
        <v>17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9"/>
      <c r="AQ5" s="26"/>
      <c r="BE5" s="242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46" t="s">
        <v>20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9"/>
      <c r="AQ6" s="26"/>
      <c r="BE6" s="243"/>
      <c r="BS6" s="21" t="s">
        <v>21</v>
      </c>
    </row>
    <row r="7" spans="1:73" ht="14.45" customHeight="1">
      <c r="B7" s="25"/>
      <c r="C7" s="29"/>
      <c r="D7" s="33" t="s">
        <v>22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5</v>
      </c>
      <c r="AO7" s="29"/>
      <c r="AP7" s="29"/>
      <c r="AQ7" s="26"/>
      <c r="BE7" s="243"/>
      <c r="BS7" s="21" t="s">
        <v>24</v>
      </c>
    </row>
    <row r="8" spans="1:73" ht="14.45" customHeight="1">
      <c r="B8" s="25"/>
      <c r="C8" s="29"/>
      <c r="D8" s="33" t="s">
        <v>25</v>
      </c>
      <c r="E8" s="29"/>
      <c r="F8" s="29"/>
      <c r="G8" s="29"/>
      <c r="H8" s="29"/>
      <c r="I8" s="29"/>
      <c r="J8" s="29"/>
      <c r="K8" s="31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27</v>
      </c>
      <c r="AL8" s="29"/>
      <c r="AM8" s="29"/>
      <c r="AN8" s="34" t="s">
        <v>28</v>
      </c>
      <c r="AO8" s="29"/>
      <c r="AP8" s="29"/>
      <c r="AQ8" s="26"/>
      <c r="BE8" s="243"/>
      <c r="BS8" s="21" t="s">
        <v>29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43"/>
      <c r="BS9" s="21" t="s">
        <v>30</v>
      </c>
    </row>
    <row r="10" spans="1:73" ht="14.45" customHeight="1">
      <c r="B10" s="25"/>
      <c r="C10" s="29"/>
      <c r="D10" s="33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32</v>
      </c>
      <c r="AL10" s="29"/>
      <c r="AM10" s="29"/>
      <c r="AN10" s="31" t="s">
        <v>5</v>
      </c>
      <c r="AO10" s="29"/>
      <c r="AP10" s="29"/>
      <c r="AQ10" s="26"/>
      <c r="BE10" s="243"/>
      <c r="BS10" s="21" t="s">
        <v>21</v>
      </c>
    </row>
    <row r="11" spans="1:73" ht="18.399999999999999" customHeight="1">
      <c r="B11" s="25"/>
      <c r="C11" s="29"/>
      <c r="D11" s="29"/>
      <c r="E11" s="31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33</v>
      </c>
      <c r="AL11" s="29"/>
      <c r="AM11" s="29"/>
      <c r="AN11" s="31" t="s">
        <v>5</v>
      </c>
      <c r="AO11" s="29"/>
      <c r="AP11" s="29"/>
      <c r="AQ11" s="26"/>
      <c r="BE11" s="243"/>
      <c r="BS11" s="21" t="s">
        <v>21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43"/>
      <c r="BS12" s="21" t="s">
        <v>21</v>
      </c>
    </row>
    <row r="13" spans="1:73" ht="14.45" customHeight="1">
      <c r="B13" s="25"/>
      <c r="C13" s="29"/>
      <c r="D13" s="33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32</v>
      </c>
      <c r="AL13" s="29"/>
      <c r="AM13" s="29"/>
      <c r="AN13" s="35" t="s">
        <v>35</v>
      </c>
      <c r="AO13" s="29"/>
      <c r="AP13" s="29"/>
      <c r="AQ13" s="26"/>
      <c r="BE13" s="243"/>
      <c r="BS13" s="21" t="s">
        <v>21</v>
      </c>
    </row>
    <row r="14" spans="1:73" ht="15">
      <c r="B14" s="25"/>
      <c r="C14" s="29"/>
      <c r="D14" s="29"/>
      <c r="E14" s="247" t="s">
        <v>35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33" t="s">
        <v>33</v>
      </c>
      <c r="AL14" s="29"/>
      <c r="AM14" s="29"/>
      <c r="AN14" s="35" t="s">
        <v>35</v>
      </c>
      <c r="AO14" s="29"/>
      <c r="AP14" s="29"/>
      <c r="AQ14" s="26"/>
      <c r="BE14" s="243"/>
      <c r="BS14" s="21" t="s">
        <v>21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43"/>
      <c r="BS15" s="21" t="s">
        <v>6</v>
      </c>
    </row>
    <row r="16" spans="1:73" ht="14.45" customHeight="1">
      <c r="B16" s="25"/>
      <c r="C16" s="29"/>
      <c r="D16" s="33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32</v>
      </c>
      <c r="AL16" s="29"/>
      <c r="AM16" s="29"/>
      <c r="AN16" s="31" t="s">
        <v>5</v>
      </c>
      <c r="AO16" s="29"/>
      <c r="AP16" s="29"/>
      <c r="AQ16" s="26"/>
      <c r="BE16" s="243"/>
      <c r="BS16" s="21" t="s">
        <v>6</v>
      </c>
    </row>
    <row r="17" spans="2:71" ht="18.399999999999999" customHeight="1">
      <c r="B17" s="25"/>
      <c r="C17" s="29"/>
      <c r="D17" s="29"/>
      <c r="E17" s="31" t="s">
        <v>26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33</v>
      </c>
      <c r="AL17" s="29"/>
      <c r="AM17" s="29"/>
      <c r="AN17" s="31" t="s">
        <v>5</v>
      </c>
      <c r="AO17" s="29"/>
      <c r="AP17" s="29"/>
      <c r="AQ17" s="26"/>
      <c r="BE17" s="243"/>
      <c r="BS17" s="21" t="s">
        <v>37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43"/>
      <c r="BS18" s="21" t="s">
        <v>9</v>
      </c>
    </row>
    <row r="19" spans="2:71" ht="14.45" customHeight="1">
      <c r="B19" s="25"/>
      <c r="C19" s="29"/>
      <c r="D19" s="33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32</v>
      </c>
      <c r="AL19" s="29"/>
      <c r="AM19" s="29"/>
      <c r="AN19" s="31" t="s">
        <v>5</v>
      </c>
      <c r="AO19" s="29"/>
      <c r="AP19" s="29"/>
      <c r="AQ19" s="26"/>
      <c r="BE19" s="243"/>
      <c r="BS19" s="21" t="s">
        <v>9</v>
      </c>
    </row>
    <row r="20" spans="2:71" ht="18.399999999999999" customHeight="1">
      <c r="B20" s="25"/>
      <c r="C20" s="29"/>
      <c r="D20" s="29"/>
      <c r="E20" s="31" t="s">
        <v>26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33</v>
      </c>
      <c r="AL20" s="29"/>
      <c r="AM20" s="29"/>
      <c r="AN20" s="31" t="s">
        <v>5</v>
      </c>
      <c r="AO20" s="29"/>
      <c r="AP20" s="29"/>
      <c r="AQ20" s="26"/>
      <c r="BE20" s="243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43"/>
    </row>
    <row r="22" spans="2:71" ht="15">
      <c r="B22" s="25"/>
      <c r="C22" s="29"/>
      <c r="D22" s="33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43"/>
    </row>
    <row r="23" spans="2:71" ht="22.5" customHeight="1">
      <c r="B23" s="25"/>
      <c r="C23" s="29"/>
      <c r="D23" s="29"/>
      <c r="E23" s="249" t="s">
        <v>5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9"/>
      <c r="AP23" s="29"/>
      <c r="AQ23" s="26"/>
      <c r="BE23" s="243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43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43"/>
    </row>
    <row r="26" spans="2:71" ht="14.45" customHeight="1">
      <c r="B26" s="25"/>
      <c r="C26" s="29"/>
      <c r="D26" s="37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50">
        <f>ROUND(AG87,2)</f>
        <v>0</v>
      </c>
      <c r="AL26" s="245"/>
      <c r="AM26" s="245"/>
      <c r="AN26" s="245"/>
      <c r="AO26" s="245"/>
      <c r="AP26" s="29"/>
      <c r="AQ26" s="26"/>
      <c r="BE26" s="243"/>
    </row>
    <row r="27" spans="2:71" ht="14.45" customHeight="1">
      <c r="B27" s="25"/>
      <c r="C27" s="29"/>
      <c r="D27" s="37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50">
        <f>ROUND(AG91,2)</f>
        <v>0</v>
      </c>
      <c r="AL27" s="250"/>
      <c r="AM27" s="250"/>
      <c r="AN27" s="250"/>
      <c r="AO27" s="250"/>
      <c r="AP27" s="29"/>
      <c r="AQ27" s="26"/>
      <c r="BE27" s="243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43"/>
    </row>
    <row r="29" spans="2:71" s="1" customFormat="1" ht="25.9" customHeight="1">
      <c r="B29" s="38"/>
      <c r="C29" s="39"/>
      <c r="D29" s="41" t="s">
        <v>42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51">
        <f>ROUND(AK26+AK27,2)</f>
        <v>0</v>
      </c>
      <c r="AL29" s="252"/>
      <c r="AM29" s="252"/>
      <c r="AN29" s="252"/>
      <c r="AO29" s="252"/>
      <c r="AP29" s="39"/>
      <c r="AQ29" s="40"/>
      <c r="BE29" s="243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43"/>
    </row>
    <row r="31" spans="2:71" s="2" customFormat="1" ht="14.45" customHeight="1">
      <c r="B31" s="43"/>
      <c r="C31" s="44"/>
      <c r="D31" s="45" t="s">
        <v>43</v>
      </c>
      <c r="E31" s="44"/>
      <c r="F31" s="45" t="s">
        <v>44</v>
      </c>
      <c r="G31" s="44"/>
      <c r="H31" s="44"/>
      <c r="I31" s="44"/>
      <c r="J31" s="44"/>
      <c r="K31" s="44"/>
      <c r="L31" s="233">
        <v>0.21</v>
      </c>
      <c r="M31" s="234"/>
      <c r="N31" s="234"/>
      <c r="O31" s="234"/>
      <c r="P31" s="44"/>
      <c r="Q31" s="44"/>
      <c r="R31" s="44"/>
      <c r="S31" s="44"/>
      <c r="T31" s="47" t="s">
        <v>45</v>
      </c>
      <c r="U31" s="44"/>
      <c r="V31" s="44"/>
      <c r="W31" s="235">
        <f>ROUND(AZ87+SUM(CD92:CD96),2)</f>
        <v>0</v>
      </c>
      <c r="X31" s="234"/>
      <c r="Y31" s="234"/>
      <c r="Z31" s="234"/>
      <c r="AA31" s="234"/>
      <c r="AB31" s="234"/>
      <c r="AC31" s="234"/>
      <c r="AD31" s="234"/>
      <c r="AE31" s="234"/>
      <c r="AF31" s="44"/>
      <c r="AG31" s="44"/>
      <c r="AH31" s="44"/>
      <c r="AI31" s="44"/>
      <c r="AJ31" s="44"/>
      <c r="AK31" s="235">
        <f>ROUND(AV87+SUM(BY92:BY96),2)</f>
        <v>0</v>
      </c>
      <c r="AL31" s="234"/>
      <c r="AM31" s="234"/>
      <c r="AN31" s="234"/>
      <c r="AO31" s="234"/>
      <c r="AP31" s="44"/>
      <c r="AQ31" s="48"/>
      <c r="BE31" s="243"/>
    </row>
    <row r="32" spans="2:71" s="2" customFormat="1" ht="14.45" customHeight="1">
      <c r="B32" s="43"/>
      <c r="C32" s="44"/>
      <c r="D32" s="44"/>
      <c r="E32" s="44"/>
      <c r="F32" s="45" t="s">
        <v>46</v>
      </c>
      <c r="G32" s="44"/>
      <c r="H32" s="44"/>
      <c r="I32" s="44"/>
      <c r="J32" s="44"/>
      <c r="K32" s="44"/>
      <c r="L32" s="233">
        <v>0.15</v>
      </c>
      <c r="M32" s="234"/>
      <c r="N32" s="234"/>
      <c r="O32" s="234"/>
      <c r="P32" s="44"/>
      <c r="Q32" s="44"/>
      <c r="R32" s="44"/>
      <c r="S32" s="44"/>
      <c r="T32" s="47" t="s">
        <v>45</v>
      </c>
      <c r="U32" s="44"/>
      <c r="V32" s="44"/>
      <c r="W32" s="235">
        <f>ROUND(BA87+SUM(CE92:CE96),2)</f>
        <v>0</v>
      </c>
      <c r="X32" s="234"/>
      <c r="Y32" s="234"/>
      <c r="Z32" s="234"/>
      <c r="AA32" s="234"/>
      <c r="AB32" s="234"/>
      <c r="AC32" s="234"/>
      <c r="AD32" s="234"/>
      <c r="AE32" s="234"/>
      <c r="AF32" s="44"/>
      <c r="AG32" s="44"/>
      <c r="AH32" s="44"/>
      <c r="AI32" s="44"/>
      <c r="AJ32" s="44"/>
      <c r="AK32" s="235">
        <f>ROUND(AW87+SUM(BZ92:BZ96),2)</f>
        <v>0</v>
      </c>
      <c r="AL32" s="234"/>
      <c r="AM32" s="234"/>
      <c r="AN32" s="234"/>
      <c r="AO32" s="234"/>
      <c r="AP32" s="44"/>
      <c r="AQ32" s="48"/>
      <c r="BE32" s="243"/>
    </row>
    <row r="33" spans="2:57" s="2" customFormat="1" ht="14.45" hidden="1" customHeight="1"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233">
        <v>0.21</v>
      </c>
      <c r="M33" s="234"/>
      <c r="N33" s="234"/>
      <c r="O33" s="234"/>
      <c r="P33" s="44"/>
      <c r="Q33" s="44"/>
      <c r="R33" s="44"/>
      <c r="S33" s="44"/>
      <c r="T33" s="47" t="s">
        <v>45</v>
      </c>
      <c r="U33" s="44"/>
      <c r="V33" s="44"/>
      <c r="W33" s="235">
        <f>ROUND(BB87+SUM(CF92:CF96),2)</f>
        <v>0</v>
      </c>
      <c r="X33" s="234"/>
      <c r="Y33" s="234"/>
      <c r="Z33" s="234"/>
      <c r="AA33" s="234"/>
      <c r="AB33" s="234"/>
      <c r="AC33" s="234"/>
      <c r="AD33" s="234"/>
      <c r="AE33" s="234"/>
      <c r="AF33" s="44"/>
      <c r="AG33" s="44"/>
      <c r="AH33" s="44"/>
      <c r="AI33" s="44"/>
      <c r="AJ33" s="44"/>
      <c r="AK33" s="235">
        <v>0</v>
      </c>
      <c r="AL33" s="234"/>
      <c r="AM33" s="234"/>
      <c r="AN33" s="234"/>
      <c r="AO33" s="234"/>
      <c r="AP33" s="44"/>
      <c r="AQ33" s="48"/>
      <c r="BE33" s="243"/>
    </row>
    <row r="34" spans="2:57" s="2" customFormat="1" ht="14.45" hidden="1" customHeight="1">
      <c r="B34" s="43"/>
      <c r="C34" s="44"/>
      <c r="D34" s="44"/>
      <c r="E34" s="44"/>
      <c r="F34" s="45" t="s">
        <v>48</v>
      </c>
      <c r="G34" s="44"/>
      <c r="H34" s="44"/>
      <c r="I34" s="44"/>
      <c r="J34" s="44"/>
      <c r="K34" s="44"/>
      <c r="L34" s="233">
        <v>0.15</v>
      </c>
      <c r="M34" s="234"/>
      <c r="N34" s="234"/>
      <c r="O34" s="234"/>
      <c r="P34" s="44"/>
      <c r="Q34" s="44"/>
      <c r="R34" s="44"/>
      <c r="S34" s="44"/>
      <c r="T34" s="47" t="s">
        <v>45</v>
      </c>
      <c r="U34" s="44"/>
      <c r="V34" s="44"/>
      <c r="W34" s="235">
        <f>ROUND(BC87+SUM(CG92:CG96),2)</f>
        <v>0</v>
      </c>
      <c r="X34" s="234"/>
      <c r="Y34" s="234"/>
      <c r="Z34" s="234"/>
      <c r="AA34" s="234"/>
      <c r="AB34" s="234"/>
      <c r="AC34" s="234"/>
      <c r="AD34" s="234"/>
      <c r="AE34" s="234"/>
      <c r="AF34" s="44"/>
      <c r="AG34" s="44"/>
      <c r="AH34" s="44"/>
      <c r="AI34" s="44"/>
      <c r="AJ34" s="44"/>
      <c r="AK34" s="235">
        <v>0</v>
      </c>
      <c r="AL34" s="234"/>
      <c r="AM34" s="234"/>
      <c r="AN34" s="234"/>
      <c r="AO34" s="234"/>
      <c r="AP34" s="44"/>
      <c r="AQ34" s="48"/>
      <c r="BE34" s="243"/>
    </row>
    <row r="35" spans="2:57" s="2" customFormat="1" ht="14.45" hidden="1" customHeight="1">
      <c r="B35" s="43"/>
      <c r="C35" s="44"/>
      <c r="D35" s="44"/>
      <c r="E35" s="44"/>
      <c r="F35" s="45" t="s">
        <v>49</v>
      </c>
      <c r="G35" s="44"/>
      <c r="H35" s="44"/>
      <c r="I35" s="44"/>
      <c r="J35" s="44"/>
      <c r="K35" s="44"/>
      <c r="L35" s="233">
        <v>0</v>
      </c>
      <c r="M35" s="234"/>
      <c r="N35" s="234"/>
      <c r="O35" s="234"/>
      <c r="P35" s="44"/>
      <c r="Q35" s="44"/>
      <c r="R35" s="44"/>
      <c r="S35" s="44"/>
      <c r="T35" s="47" t="s">
        <v>45</v>
      </c>
      <c r="U35" s="44"/>
      <c r="V35" s="44"/>
      <c r="W35" s="235">
        <f>ROUND(BD87+SUM(CH92:CH96),2)</f>
        <v>0</v>
      </c>
      <c r="X35" s="234"/>
      <c r="Y35" s="234"/>
      <c r="Z35" s="234"/>
      <c r="AA35" s="234"/>
      <c r="AB35" s="234"/>
      <c r="AC35" s="234"/>
      <c r="AD35" s="234"/>
      <c r="AE35" s="234"/>
      <c r="AF35" s="44"/>
      <c r="AG35" s="44"/>
      <c r="AH35" s="44"/>
      <c r="AI35" s="44"/>
      <c r="AJ35" s="44"/>
      <c r="AK35" s="235">
        <v>0</v>
      </c>
      <c r="AL35" s="234"/>
      <c r="AM35" s="234"/>
      <c r="AN35" s="234"/>
      <c r="AO35" s="234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50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51</v>
      </c>
      <c r="U37" s="51"/>
      <c r="V37" s="51"/>
      <c r="W37" s="51"/>
      <c r="X37" s="236" t="s">
        <v>52</v>
      </c>
      <c r="Y37" s="237"/>
      <c r="Z37" s="237"/>
      <c r="AA37" s="237"/>
      <c r="AB37" s="237"/>
      <c r="AC37" s="51"/>
      <c r="AD37" s="51"/>
      <c r="AE37" s="51"/>
      <c r="AF37" s="51"/>
      <c r="AG37" s="51"/>
      <c r="AH37" s="51"/>
      <c r="AI37" s="51"/>
      <c r="AJ37" s="51"/>
      <c r="AK37" s="238">
        <f>SUM(AK29:AK35)</f>
        <v>0</v>
      </c>
      <c r="AL37" s="237"/>
      <c r="AM37" s="237"/>
      <c r="AN37" s="237"/>
      <c r="AO37" s="239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54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56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55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56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57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58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56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55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56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24" t="s">
        <v>59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ZX08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26" t="str">
        <f>K6</f>
        <v>Zlepšení energet.vlastností obálky budovy vojenského ubytovacího zařízení Tábor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25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 xml:space="preserve"> 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27</v>
      </c>
      <c r="AJ80" s="39"/>
      <c r="AK80" s="39"/>
      <c r="AL80" s="39"/>
      <c r="AM80" s="76" t="str">
        <f>IF(AN8= "","",AN8)</f>
        <v>7. 10. 2016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31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36</v>
      </c>
      <c r="AJ82" s="39"/>
      <c r="AK82" s="39"/>
      <c r="AL82" s="39"/>
      <c r="AM82" s="228" t="str">
        <f>IF(E17="","",E17)</f>
        <v xml:space="preserve"> </v>
      </c>
      <c r="AN82" s="228"/>
      <c r="AO82" s="228"/>
      <c r="AP82" s="228"/>
      <c r="AQ82" s="40"/>
      <c r="AS82" s="229" t="s">
        <v>60</v>
      </c>
      <c r="AT82" s="230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 ht="15">
      <c r="B83" s="38"/>
      <c r="C83" s="33" t="s">
        <v>34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38</v>
      </c>
      <c r="AJ83" s="39"/>
      <c r="AK83" s="39"/>
      <c r="AL83" s="39"/>
      <c r="AM83" s="228" t="str">
        <f>IF(E20="","",E20)</f>
        <v xml:space="preserve"> </v>
      </c>
      <c r="AN83" s="228"/>
      <c r="AO83" s="228"/>
      <c r="AP83" s="228"/>
      <c r="AQ83" s="40"/>
      <c r="AS83" s="231"/>
      <c r="AT83" s="232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1"/>
      <c r="AT84" s="232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89" s="1" customFormat="1" ht="29.25" customHeight="1">
      <c r="B85" s="38"/>
      <c r="C85" s="220" t="s">
        <v>61</v>
      </c>
      <c r="D85" s="221"/>
      <c r="E85" s="221"/>
      <c r="F85" s="221"/>
      <c r="G85" s="221"/>
      <c r="H85" s="78"/>
      <c r="I85" s="222" t="s">
        <v>62</v>
      </c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2" t="s">
        <v>63</v>
      </c>
      <c r="AH85" s="221"/>
      <c r="AI85" s="221"/>
      <c r="AJ85" s="221"/>
      <c r="AK85" s="221"/>
      <c r="AL85" s="221"/>
      <c r="AM85" s="221"/>
      <c r="AN85" s="222" t="s">
        <v>64</v>
      </c>
      <c r="AO85" s="221"/>
      <c r="AP85" s="223"/>
      <c r="AQ85" s="40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5">
        <f>ROUND(SUM(AG88:AG89),2)</f>
        <v>0</v>
      </c>
      <c r="AH87" s="215"/>
      <c r="AI87" s="215"/>
      <c r="AJ87" s="215"/>
      <c r="AK87" s="215"/>
      <c r="AL87" s="215"/>
      <c r="AM87" s="215"/>
      <c r="AN87" s="216">
        <f>SUM(AG87,AT87)</f>
        <v>0</v>
      </c>
      <c r="AO87" s="216"/>
      <c r="AP87" s="216"/>
      <c r="AQ87" s="74"/>
      <c r="AS87" s="85">
        <f>ROUND(SUM(AS88:AS89),2)</f>
        <v>0</v>
      </c>
      <c r="AT87" s="86">
        <f>ROUND(SUM(AV87:AW87),2)</f>
        <v>0</v>
      </c>
      <c r="AU87" s="87">
        <f>ROUND(SUM(AU88:AU89),5)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ROUND(SUM(AZ88:AZ89),2)</f>
        <v>0</v>
      </c>
      <c r="BA87" s="86">
        <f>ROUND(SUM(BA88:BA89),2)</f>
        <v>0</v>
      </c>
      <c r="BB87" s="86">
        <f>ROUND(SUM(BB88:BB89),2)</f>
        <v>0</v>
      </c>
      <c r="BC87" s="86">
        <f>ROUND(SUM(BC88:BC89),2)</f>
        <v>0</v>
      </c>
      <c r="BD87" s="88">
        <f>ROUND(SUM(BD88:BD89),2)</f>
        <v>0</v>
      </c>
      <c r="BS87" s="89" t="s">
        <v>78</v>
      </c>
      <c r="BT87" s="89" t="s">
        <v>79</v>
      </c>
      <c r="BU87" s="90" t="s">
        <v>80</v>
      </c>
      <c r="BV87" s="89" t="s">
        <v>81</v>
      </c>
      <c r="BW87" s="89" t="s">
        <v>82</v>
      </c>
      <c r="BX87" s="89" t="s">
        <v>83</v>
      </c>
    </row>
    <row r="88" spans="1:89" s="5" customFormat="1" ht="22.5" customHeight="1">
      <c r="A88" s="91" t="s">
        <v>84</v>
      </c>
      <c r="B88" s="92"/>
      <c r="C88" s="93"/>
      <c r="D88" s="219" t="s">
        <v>85</v>
      </c>
      <c r="E88" s="219"/>
      <c r="F88" s="219"/>
      <c r="G88" s="219"/>
      <c r="H88" s="219"/>
      <c r="I88" s="94"/>
      <c r="J88" s="219" t="s">
        <v>86</v>
      </c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7">
        <f>'A01 - Stavební část'!M30</f>
        <v>0</v>
      </c>
      <c r="AH88" s="218"/>
      <c r="AI88" s="218"/>
      <c r="AJ88" s="218"/>
      <c r="AK88" s="218"/>
      <c r="AL88" s="218"/>
      <c r="AM88" s="218"/>
      <c r="AN88" s="217">
        <f>SUM(AG88,AT88)</f>
        <v>0</v>
      </c>
      <c r="AO88" s="218"/>
      <c r="AP88" s="218"/>
      <c r="AQ88" s="95"/>
      <c r="AS88" s="96">
        <f>'A01 - Stavební část'!M28</f>
        <v>0</v>
      </c>
      <c r="AT88" s="97">
        <f>ROUND(SUM(AV88:AW88),2)</f>
        <v>0</v>
      </c>
      <c r="AU88" s="98">
        <f>'A01 - Stavební část'!W139</f>
        <v>0</v>
      </c>
      <c r="AV88" s="97">
        <f>'A01 - Stavební část'!M32</f>
        <v>0</v>
      </c>
      <c r="AW88" s="97">
        <f>'A01 - Stavební část'!M33</f>
        <v>0</v>
      </c>
      <c r="AX88" s="97">
        <f>'A01 - Stavební část'!M34</f>
        <v>0</v>
      </c>
      <c r="AY88" s="97">
        <f>'A01 - Stavební část'!M35</f>
        <v>0</v>
      </c>
      <c r="AZ88" s="97">
        <f>'A01 - Stavební část'!H32</f>
        <v>0</v>
      </c>
      <c r="BA88" s="97">
        <f>'A01 - Stavební část'!H33</f>
        <v>0</v>
      </c>
      <c r="BB88" s="97">
        <f>'A01 - Stavební část'!H34</f>
        <v>0</v>
      </c>
      <c r="BC88" s="97">
        <f>'A01 - Stavební část'!H35</f>
        <v>0</v>
      </c>
      <c r="BD88" s="99">
        <f>'A01 - Stavební část'!H36</f>
        <v>0</v>
      </c>
      <c r="BT88" s="100" t="s">
        <v>24</v>
      </c>
      <c r="BV88" s="100" t="s">
        <v>81</v>
      </c>
      <c r="BW88" s="100" t="s">
        <v>87</v>
      </c>
      <c r="BX88" s="100" t="s">
        <v>82</v>
      </c>
    </row>
    <row r="89" spans="1:89" s="5" customFormat="1" ht="22.5" customHeight="1">
      <c r="A89" s="91" t="s">
        <v>84</v>
      </c>
      <c r="B89" s="92"/>
      <c r="C89" s="93"/>
      <c r="D89" s="219" t="s">
        <v>88</v>
      </c>
      <c r="E89" s="219"/>
      <c r="F89" s="219"/>
      <c r="G89" s="219"/>
      <c r="H89" s="219"/>
      <c r="I89" s="94"/>
      <c r="J89" s="219" t="s">
        <v>89</v>
      </c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7">
        <f>'A02 - Hromosvod'!M30</f>
        <v>0</v>
      </c>
      <c r="AH89" s="218"/>
      <c r="AI89" s="218"/>
      <c r="AJ89" s="218"/>
      <c r="AK89" s="218"/>
      <c r="AL89" s="218"/>
      <c r="AM89" s="218"/>
      <c r="AN89" s="217">
        <f>SUM(AG89,AT89)</f>
        <v>0</v>
      </c>
      <c r="AO89" s="218"/>
      <c r="AP89" s="218"/>
      <c r="AQ89" s="95"/>
      <c r="AS89" s="101">
        <f>'A02 - Hromosvod'!M28</f>
        <v>0</v>
      </c>
      <c r="AT89" s="102">
        <f>ROUND(SUM(AV89:AW89),2)</f>
        <v>0</v>
      </c>
      <c r="AU89" s="103">
        <f>'A02 - Hromosvod'!W117</f>
        <v>0</v>
      </c>
      <c r="AV89" s="102">
        <f>'A02 - Hromosvod'!M32</f>
        <v>0</v>
      </c>
      <c r="AW89" s="102">
        <f>'A02 - Hromosvod'!M33</f>
        <v>0</v>
      </c>
      <c r="AX89" s="102">
        <f>'A02 - Hromosvod'!M34</f>
        <v>0</v>
      </c>
      <c r="AY89" s="102">
        <f>'A02 - Hromosvod'!M35</f>
        <v>0</v>
      </c>
      <c r="AZ89" s="102">
        <f>'A02 - Hromosvod'!H32</f>
        <v>0</v>
      </c>
      <c r="BA89" s="102">
        <f>'A02 - Hromosvod'!H33</f>
        <v>0</v>
      </c>
      <c r="BB89" s="102">
        <f>'A02 - Hromosvod'!H34</f>
        <v>0</v>
      </c>
      <c r="BC89" s="102">
        <f>'A02 - Hromosvod'!H35</f>
        <v>0</v>
      </c>
      <c r="BD89" s="104">
        <f>'A02 - Hromosvod'!H36</f>
        <v>0</v>
      </c>
      <c r="BT89" s="100" t="s">
        <v>24</v>
      </c>
      <c r="BV89" s="100" t="s">
        <v>81</v>
      </c>
      <c r="BW89" s="100" t="s">
        <v>90</v>
      </c>
      <c r="BX89" s="100" t="s">
        <v>82</v>
      </c>
    </row>
    <row r="90" spans="1:89">
      <c r="B90" s="25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6"/>
    </row>
    <row r="91" spans="1:89" s="1" customFormat="1" ht="30" customHeight="1">
      <c r="B91" s="38"/>
      <c r="C91" s="83" t="s">
        <v>91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16">
        <f>ROUND(SUM(AG92:AG95),2)</f>
        <v>0</v>
      </c>
      <c r="AH91" s="216"/>
      <c r="AI91" s="216"/>
      <c r="AJ91" s="216"/>
      <c r="AK91" s="216"/>
      <c r="AL91" s="216"/>
      <c r="AM91" s="216"/>
      <c r="AN91" s="216">
        <f>ROUND(SUM(AN92:AN95),2)</f>
        <v>0</v>
      </c>
      <c r="AO91" s="216"/>
      <c r="AP91" s="216"/>
      <c r="AQ91" s="40"/>
      <c r="AS91" s="79" t="s">
        <v>92</v>
      </c>
      <c r="AT91" s="80" t="s">
        <v>93</v>
      </c>
      <c r="AU91" s="80" t="s">
        <v>43</v>
      </c>
      <c r="AV91" s="81" t="s">
        <v>66</v>
      </c>
    </row>
    <row r="92" spans="1:89" s="1" customFormat="1" ht="19.899999999999999" customHeight="1">
      <c r="B92" s="38"/>
      <c r="C92" s="39"/>
      <c r="D92" s="105" t="s">
        <v>94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13">
        <f>ROUND(AG87*AS92,2)</f>
        <v>0</v>
      </c>
      <c r="AH92" s="214"/>
      <c r="AI92" s="214"/>
      <c r="AJ92" s="214"/>
      <c r="AK92" s="214"/>
      <c r="AL92" s="214"/>
      <c r="AM92" s="214"/>
      <c r="AN92" s="214">
        <f>ROUND(AG92+AV92,2)</f>
        <v>0</v>
      </c>
      <c r="AO92" s="214"/>
      <c r="AP92" s="214"/>
      <c r="AQ92" s="40"/>
      <c r="AS92" s="106">
        <v>0</v>
      </c>
      <c r="AT92" s="107" t="s">
        <v>95</v>
      </c>
      <c r="AU92" s="107" t="s">
        <v>44</v>
      </c>
      <c r="AV92" s="108">
        <f>ROUND(IF(AU92="základní",AG92*L31,IF(AU92="snížená",AG92*L32,0)),2)</f>
        <v>0</v>
      </c>
      <c r="BV92" s="21" t="s">
        <v>96</v>
      </c>
      <c r="BY92" s="109">
        <f>IF(AU92="základní",AV92,0)</f>
        <v>0</v>
      </c>
      <c r="BZ92" s="109">
        <f>IF(AU92="snížená",AV92,0)</f>
        <v>0</v>
      </c>
      <c r="CA92" s="109">
        <v>0</v>
      </c>
      <c r="CB92" s="109">
        <v>0</v>
      </c>
      <c r="CC92" s="109">
        <v>0</v>
      </c>
      <c r="CD92" s="109">
        <f>IF(AU92="základní",AG92,0)</f>
        <v>0</v>
      </c>
      <c r="CE92" s="109">
        <f>IF(AU92="snížená",AG92,0)</f>
        <v>0</v>
      </c>
      <c r="CF92" s="109">
        <f>IF(AU92="zákl. přenesená",AG92,0)</f>
        <v>0</v>
      </c>
      <c r="CG92" s="109">
        <f>IF(AU92="sníž. přenesená",AG92,0)</f>
        <v>0</v>
      </c>
      <c r="CH92" s="109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>x</v>
      </c>
    </row>
    <row r="93" spans="1:89" s="1" customFormat="1" ht="19.899999999999999" customHeight="1">
      <c r="B93" s="38"/>
      <c r="C93" s="39"/>
      <c r="D93" s="211" t="s">
        <v>97</v>
      </c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39"/>
      <c r="AD93" s="39"/>
      <c r="AE93" s="39"/>
      <c r="AF93" s="39"/>
      <c r="AG93" s="213">
        <f>AG87*AS93</f>
        <v>0</v>
      </c>
      <c r="AH93" s="214"/>
      <c r="AI93" s="214"/>
      <c r="AJ93" s="214"/>
      <c r="AK93" s="214"/>
      <c r="AL93" s="214"/>
      <c r="AM93" s="214"/>
      <c r="AN93" s="214">
        <f>AG93+AV93</f>
        <v>0</v>
      </c>
      <c r="AO93" s="214"/>
      <c r="AP93" s="214"/>
      <c r="AQ93" s="40"/>
      <c r="AS93" s="110">
        <v>0</v>
      </c>
      <c r="AT93" s="111" t="s">
        <v>95</v>
      </c>
      <c r="AU93" s="111" t="s">
        <v>44</v>
      </c>
      <c r="AV93" s="112">
        <f>ROUND(IF(AU93="nulová",0,IF(OR(AU93="základní",AU93="zákl. přenesená"),AG93*L31,AG93*L32)),2)</f>
        <v>0</v>
      </c>
      <c r="BV93" s="21" t="s">
        <v>98</v>
      </c>
      <c r="BY93" s="109">
        <f>IF(AU93="základní",AV93,0)</f>
        <v>0</v>
      </c>
      <c r="BZ93" s="109">
        <f>IF(AU93="snížená",AV93,0)</f>
        <v>0</v>
      </c>
      <c r="CA93" s="109">
        <f>IF(AU93="zákl. přenesená",AV93,0)</f>
        <v>0</v>
      </c>
      <c r="CB93" s="109">
        <f>IF(AU93="sníž. přenesená",AV93,0)</f>
        <v>0</v>
      </c>
      <c r="CC93" s="109">
        <f>IF(AU93="nulová",AV93,0)</f>
        <v>0</v>
      </c>
      <c r="CD93" s="109">
        <f>IF(AU93="základní",AG93,0)</f>
        <v>0</v>
      </c>
      <c r="CE93" s="109">
        <f>IF(AU93="snížená",AG93,0)</f>
        <v>0</v>
      </c>
      <c r="CF93" s="109">
        <f>IF(AU93="zákl. přenesená",AG93,0)</f>
        <v>0</v>
      </c>
      <c r="CG93" s="109">
        <f>IF(AU93="sníž. přenesená",AG93,0)</f>
        <v>0</v>
      </c>
      <c r="CH93" s="109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8"/>
      <c r="C94" s="39"/>
      <c r="D94" s="211" t="s">
        <v>97</v>
      </c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39"/>
      <c r="AD94" s="39"/>
      <c r="AE94" s="39"/>
      <c r="AF94" s="39"/>
      <c r="AG94" s="213">
        <f>AG87*AS94</f>
        <v>0</v>
      </c>
      <c r="AH94" s="214"/>
      <c r="AI94" s="214"/>
      <c r="AJ94" s="214"/>
      <c r="AK94" s="214"/>
      <c r="AL94" s="214"/>
      <c r="AM94" s="214"/>
      <c r="AN94" s="214">
        <f>AG94+AV94</f>
        <v>0</v>
      </c>
      <c r="AO94" s="214"/>
      <c r="AP94" s="214"/>
      <c r="AQ94" s="40"/>
      <c r="AS94" s="110">
        <v>0</v>
      </c>
      <c r="AT94" s="111" t="s">
        <v>95</v>
      </c>
      <c r="AU94" s="111" t="s">
        <v>44</v>
      </c>
      <c r="AV94" s="112">
        <f>ROUND(IF(AU94="nulová",0,IF(OR(AU94="základní",AU94="zákl. přenesená"),AG94*L31,AG94*L32)),2)</f>
        <v>0</v>
      </c>
      <c r="BV94" s="21" t="s">
        <v>98</v>
      </c>
      <c r="BY94" s="109">
        <f>IF(AU94="základní",AV94,0)</f>
        <v>0</v>
      </c>
      <c r="BZ94" s="109">
        <f>IF(AU94="snížená",AV94,0)</f>
        <v>0</v>
      </c>
      <c r="CA94" s="109">
        <f>IF(AU94="zákl. přenesená",AV94,0)</f>
        <v>0</v>
      </c>
      <c r="CB94" s="109">
        <f>IF(AU94="sníž. přenesená",AV94,0)</f>
        <v>0</v>
      </c>
      <c r="CC94" s="109">
        <f>IF(AU94="nulová",AV94,0)</f>
        <v>0</v>
      </c>
      <c r="CD94" s="109">
        <f>IF(AU94="základní",AG94,0)</f>
        <v>0</v>
      </c>
      <c r="CE94" s="109">
        <f>IF(AU94="snížená",AG94,0)</f>
        <v>0</v>
      </c>
      <c r="CF94" s="109">
        <f>IF(AU94="zákl. přenesená",AG94,0)</f>
        <v>0</v>
      </c>
      <c r="CG94" s="109">
        <f>IF(AU94="sníž. přenesená",AG94,0)</f>
        <v>0</v>
      </c>
      <c r="CH94" s="109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>
      <c r="B95" s="38"/>
      <c r="C95" s="39"/>
      <c r="D95" s="211" t="s">
        <v>97</v>
      </c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39"/>
      <c r="AD95" s="39"/>
      <c r="AE95" s="39"/>
      <c r="AF95" s="39"/>
      <c r="AG95" s="213">
        <f>AG87*AS95</f>
        <v>0</v>
      </c>
      <c r="AH95" s="214"/>
      <c r="AI95" s="214"/>
      <c r="AJ95" s="214"/>
      <c r="AK95" s="214"/>
      <c r="AL95" s="214"/>
      <c r="AM95" s="214"/>
      <c r="AN95" s="214">
        <f>AG95+AV95</f>
        <v>0</v>
      </c>
      <c r="AO95" s="214"/>
      <c r="AP95" s="214"/>
      <c r="AQ95" s="40"/>
      <c r="AS95" s="113">
        <v>0</v>
      </c>
      <c r="AT95" s="114" t="s">
        <v>95</v>
      </c>
      <c r="AU95" s="114" t="s">
        <v>44</v>
      </c>
      <c r="AV95" s="115">
        <f>ROUND(IF(AU95="nulová",0,IF(OR(AU95="základní",AU95="zákl. přenesená"),AG95*L31,AG95*L32)),2)</f>
        <v>0</v>
      </c>
      <c r="BV95" s="21" t="s">
        <v>98</v>
      </c>
      <c r="BY95" s="109">
        <f>IF(AU95="základní",AV95,0)</f>
        <v>0</v>
      </c>
      <c r="BZ95" s="109">
        <f>IF(AU95="snížená",AV95,0)</f>
        <v>0</v>
      </c>
      <c r="CA95" s="109">
        <f>IF(AU95="zákl. přenesená",AV95,0)</f>
        <v>0</v>
      </c>
      <c r="CB95" s="109">
        <f>IF(AU95="sníž. přenesená",AV95,0)</f>
        <v>0</v>
      </c>
      <c r="CC95" s="109">
        <f>IF(AU95="nulová",AV95,0)</f>
        <v>0</v>
      </c>
      <c r="CD95" s="109">
        <f>IF(AU95="základní",AG95,0)</f>
        <v>0</v>
      </c>
      <c r="CE95" s="109">
        <f>IF(AU95="snížená",AG95,0)</f>
        <v>0</v>
      </c>
      <c r="CF95" s="109">
        <f>IF(AU95="zákl. přenesená",AG95,0)</f>
        <v>0</v>
      </c>
      <c r="CG95" s="109">
        <f>IF(AU95="sníž. přenesená",AG95,0)</f>
        <v>0</v>
      </c>
      <c r="CH95" s="109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0.9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40"/>
    </row>
    <row r="97" spans="2:43" s="1" customFormat="1" ht="30" customHeight="1">
      <c r="B97" s="38"/>
      <c r="C97" s="116" t="s">
        <v>99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208">
        <f>ROUND(AG87+AG91,2)</f>
        <v>0</v>
      </c>
      <c r="AH97" s="208"/>
      <c r="AI97" s="208"/>
      <c r="AJ97" s="208"/>
      <c r="AK97" s="208"/>
      <c r="AL97" s="208"/>
      <c r="AM97" s="208"/>
      <c r="AN97" s="208">
        <f>AN87+AN91</f>
        <v>0</v>
      </c>
      <c r="AO97" s="208"/>
      <c r="AP97" s="208"/>
      <c r="AQ97" s="40"/>
    </row>
    <row r="98" spans="2:43" s="1" customFormat="1" ht="6.95" customHeight="1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4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A01 - Stavební část'!C2" display="/"/>
    <hyperlink ref="A89" location="'A02 - Hromosvod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26"/>
  <sheetViews>
    <sheetView showGridLines="0" workbookViewId="0">
      <pane ySplit="1" topLeftCell="A872" activePane="bottomLeft" state="frozen"/>
      <selection pane="bottomLeft" activeCell="F882" sqref="F882:I8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100</v>
      </c>
      <c r="G1" s="17"/>
      <c r="H1" s="255" t="s">
        <v>101</v>
      </c>
      <c r="I1" s="255"/>
      <c r="J1" s="255"/>
      <c r="K1" s="255"/>
      <c r="L1" s="17" t="s">
        <v>102</v>
      </c>
      <c r="M1" s="15"/>
      <c r="N1" s="15"/>
      <c r="O1" s="16" t="s">
        <v>103</v>
      </c>
      <c r="P1" s="15"/>
      <c r="Q1" s="15"/>
      <c r="R1" s="15"/>
      <c r="S1" s="17" t="s">
        <v>104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0" t="s">
        <v>7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24</v>
      </c>
    </row>
    <row r="4" spans="1:66" ht="36.950000000000003" customHeight="1">
      <c r="B4" s="25"/>
      <c r="C4" s="224" t="s">
        <v>105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87" t="str">
        <f>'Rekapitulace stavby'!K6</f>
        <v>Zlepšení energet.vlastností obálky budovy vojenského ubytovacího zařízení Tábor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9"/>
      <c r="R6" s="26"/>
    </row>
    <row r="7" spans="1:66" s="1" customFormat="1" ht="32.85" customHeight="1">
      <c r="B7" s="38"/>
      <c r="C7" s="39"/>
      <c r="D7" s="32" t="s">
        <v>106</v>
      </c>
      <c r="E7" s="39"/>
      <c r="F7" s="246" t="s">
        <v>107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39"/>
      <c r="R7" s="40"/>
    </row>
    <row r="8" spans="1:66" s="1" customFormat="1" ht="14.45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25</v>
      </c>
      <c r="E9" s="39"/>
      <c r="F9" s="31" t="s">
        <v>26</v>
      </c>
      <c r="G9" s="39"/>
      <c r="H9" s="39"/>
      <c r="I9" s="39"/>
      <c r="J9" s="39"/>
      <c r="K9" s="39"/>
      <c r="L9" s="39"/>
      <c r="M9" s="33" t="s">
        <v>27</v>
      </c>
      <c r="N9" s="39"/>
      <c r="O9" s="303" t="str">
        <f>'Rekapitulace stavby'!AN8</f>
        <v>7. 10. 2016</v>
      </c>
      <c r="P9" s="289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31</v>
      </c>
      <c r="E11" s="39"/>
      <c r="F11" s="39"/>
      <c r="G11" s="39"/>
      <c r="H11" s="39"/>
      <c r="I11" s="39"/>
      <c r="J11" s="39"/>
      <c r="K11" s="39"/>
      <c r="L11" s="39"/>
      <c r="M11" s="33" t="s">
        <v>32</v>
      </c>
      <c r="N11" s="39"/>
      <c r="O11" s="244" t="str">
        <f>IF('Rekapitulace stavby'!AN10="","",'Rekapitulace stavby'!AN10)</f>
        <v/>
      </c>
      <c r="P11" s="24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33</v>
      </c>
      <c r="N12" s="39"/>
      <c r="O12" s="244" t="str">
        <f>IF('Rekapitulace stavby'!AN11="","",'Rekapitulace stavby'!AN11)</f>
        <v/>
      </c>
      <c r="P12" s="24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34</v>
      </c>
      <c r="E14" s="39"/>
      <c r="F14" s="39"/>
      <c r="G14" s="39"/>
      <c r="H14" s="39"/>
      <c r="I14" s="39"/>
      <c r="J14" s="39"/>
      <c r="K14" s="39"/>
      <c r="L14" s="39"/>
      <c r="M14" s="33" t="s">
        <v>32</v>
      </c>
      <c r="N14" s="39"/>
      <c r="O14" s="304" t="str">
        <f>IF('Rekapitulace stavby'!AN13="","",'Rekapitulace stavby'!AN13)</f>
        <v>Vyplň údaj</v>
      </c>
      <c r="P14" s="244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IF('Rekapitulace stavby'!E14="","",'Rekapitulace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33</v>
      </c>
      <c r="N15" s="39"/>
      <c r="O15" s="304" t="str">
        <f>IF('Rekapitulace stavby'!AN14="","",'Rekapitulace stavby'!AN14)</f>
        <v>Vyplň údaj</v>
      </c>
      <c r="P15" s="24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36</v>
      </c>
      <c r="E17" s="39"/>
      <c r="F17" s="39"/>
      <c r="G17" s="39"/>
      <c r="H17" s="39"/>
      <c r="I17" s="39"/>
      <c r="J17" s="39"/>
      <c r="K17" s="39"/>
      <c r="L17" s="39"/>
      <c r="M17" s="33" t="s">
        <v>32</v>
      </c>
      <c r="N17" s="39"/>
      <c r="O17" s="244" t="str">
        <f>IF('Rekapitulace stavby'!AN16="","",'Rekapitulace stavby'!AN16)</f>
        <v/>
      </c>
      <c r="P17" s="24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33</v>
      </c>
      <c r="N18" s="39"/>
      <c r="O18" s="244" t="str">
        <f>IF('Rekapitulace stavby'!AN17="","",'Rekapitulace stavby'!AN17)</f>
        <v/>
      </c>
      <c r="P18" s="24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32</v>
      </c>
      <c r="N20" s="39"/>
      <c r="O20" s="244" t="str">
        <f>IF('Rekapitulace stavby'!AN19="","",'Rekapitulace stavby'!AN19)</f>
        <v/>
      </c>
      <c r="P20" s="24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33</v>
      </c>
      <c r="N21" s="39"/>
      <c r="O21" s="244" t="str">
        <f>IF('Rekapitulace stavby'!AN20="","",'Rekapitulace stavby'!AN20)</f>
        <v/>
      </c>
      <c r="P21" s="24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49" t="s">
        <v>5</v>
      </c>
      <c r="F24" s="249"/>
      <c r="G24" s="249"/>
      <c r="H24" s="249"/>
      <c r="I24" s="249"/>
      <c r="J24" s="249"/>
      <c r="K24" s="249"/>
      <c r="L24" s="24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108</v>
      </c>
      <c r="E27" s="39"/>
      <c r="F27" s="39"/>
      <c r="G27" s="39"/>
      <c r="H27" s="39"/>
      <c r="I27" s="39"/>
      <c r="J27" s="39"/>
      <c r="K27" s="39"/>
      <c r="L27" s="39"/>
      <c r="M27" s="250">
        <f>N88</f>
        <v>0</v>
      </c>
      <c r="N27" s="250"/>
      <c r="O27" s="250"/>
      <c r="P27" s="250"/>
      <c r="Q27" s="39"/>
      <c r="R27" s="40"/>
    </row>
    <row r="28" spans="2:18" s="1" customFormat="1" ht="14.45" customHeight="1">
      <c r="B28" s="38"/>
      <c r="C28" s="39"/>
      <c r="D28" s="37" t="s">
        <v>94</v>
      </c>
      <c r="E28" s="39"/>
      <c r="F28" s="39"/>
      <c r="G28" s="39"/>
      <c r="H28" s="39"/>
      <c r="I28" s="39"/>
      <c r="J28" s="39"/>
      <c r="K28" s="39"/>
      <c r="L28" s="39"/>
      <c r="M28" s="250">
        <f>N114</f>
        <v>0</v>
      </c>
      <c r="N28" s="250"/>
      <c r="O28" s="250"/>
      <c r="P28" s="25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99">
        <f>ROUND(M27+M28,2)</f>
        <v>0</v>
      </c>
      <c r="N30" s="286"/>
      <c r="O30" s="286"/>
      <c r="P30" s="286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300">
        <f>(SUM(BE114:BE121)+SUM(BE139:BE1124))</f>
        <v>0</v>
      </c>
      <c r="I32" s="286"/>
      <c r="J32" s="286"/>
      <c r="K32" s="39"/>
      <c r="L32" s="39"/>
      <c r="M32" s="300">
        <f>ROUND((SUM(BE114:BE121)+SUM(BE139:BE1124)), 2)*F32</f>
        <v>0</v>
      </c>
      <c r="N32" s="286"/>
      <c r="O32" s="286"/>
      <c r="P32" s="286"/>
      <c r="Q32" s="39"/>
      <c r="R32" s="40"/>
    </row>
    <row r="33" spans="2:18" s="1" customFormat="1" ht="14.45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300">
        <f>(SUM(BF114:BF121)+SUM(BF139:BF1124))</f>
        <v>0</v>
      </c>
      <c r="I33" s="286"/>
      <c r="J33" s="286"/>
      <c r="K33" s="39"/>
      <c r="L33" s="39"/>
      <c r="M33" s="300">
        <f>ROUND((SUM(BF114:BF121)+SUM(BF139:BF1124)), 2)*F33</f>
        <v>0</v>
      </c>
      <c r="N33" s="286"/>
      <c r="O33" s="286"/>
      <c r="P33" s="286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300">
        <f>(SUM(BG114:BG121)+SUM(BG139:BG1124))</f>
        <v>0</v>
      </c>
      <c r="I34" s="286"/>
      <c r="J34" s="286"/>
      <c r="K34" s="39"/>
      <c r="L34" s="39"/>
      <c r="M34" s="300">
        <v>0</v>
      </c>
      <c r="N34" s="286"/>
      <c r="O34" s="286"/>
      <c r="P34" s="286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300">
        <f>(SUM(BH114:BH121)+SUM(BH139:BH1124))</f>
        <v>0</v>
      </c>
      <c r="I35" s="286"/>
      <c r="J35" s="286"/>
      <c r="K35" s="39"/>
      <c r="L35" s="39"/>
      <c r="M35" s="300">
        <v>0</v>
      </c>
      <c r="N35" s="286"/>
      <c r="O35" s="286"/>
      <c r="P35" s="286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300">
        <f>(SUM(BI114:BI121)+SUM(BI139:BI1124))</f>
        <v>0</v>
      </c>
      <c r="I36" s="286"/>
      <c r="J36" s="286"/>
      <c r="K36" s="39"/>
      <c r="L36" s="39"/>
      <c r="M36" s="300">
        <v>0</v>
      </c>
      <c r="N36" s="286"/>
      <c r="O36" s="286"/>
      <c r="P36" s="286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301">
        <f>SUM(M30:M36)</f>
        <v>0</v>
      </c>
      <c r="M38" s="301"/>
      <c r="N38" s="301"/>
      <c r="O38" s="301"/>
      <c r="P38" s="302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 ht="15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4" t="s">
        <v>109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87" t="str">
        <f>F6</f>
        <v>Zlepšení energet.vlastností obálky budovy vojenského ubytovacího zařízení Tábor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39"/>
      <c r="R78" s="40"/>
    </row>
    <row r="79" spans="2:18" s="1" customFormat="1" ht="36.950000000000003" customHeight="1">
      <c r="B79" s="38"/>
      <c r="C79" s="72" t="s">
        <v>106</v>
      </c>
      <c r="D79" s="39"/>
      <c r="E79" s="39"/>
      <c r="F79" s="226" t="str">
        <f>F7</f>
        <v>A01 - Stavební část</v>
      </c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25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27</v>
      </c>
      <c r="L81" s="39"/>
      <c r="M81" s="289" t="str">
        <f>IF(O9="","",O9)</f>
        <v>7. 10. 2016</v>
      </c>
      <c r="N81" s="289"/>
      <c r="O81" s="289"/>
      <c r="P81" s="289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 ht="15">
      <c r="B83" s="38"/>
      <c r="C83" s="33" t="s">
        <v>31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36</v>
      </c>
      <c r="L83" s="39"/>
      <c r="M83" s="244" t="str">
        <f>E18</f>
        <v xml:space="preserve"> </v>
      </c>
      <c r="N83" s="244"/>
      <c r="O83" s="244"/>
      <c r="P83" s="244"/>
      <c r="Q83" s="244"/>
      <c r="R83" s="40"/>
    </row>
    <row r="84" spans="2:47" s="1" customFormat="1" ht="14.45" customHeight="1">
      <c r="B84" s="38"/>
      <c r="C84" s="33" t="s">
        <v>34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44" t="str">
        <f>E21</f>
        <v xml:space="preserve"> </v>
      </c>
      <c r="N84" s="244"/>
      <c r="O84" s="244"/>
      <c r="P84" s="244"/>
      <c r="Q84" s="244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97" t="s">
        <v>110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111</v>
      </c>
      <c r="O86" s="298"/>
      <c r="P86" s="298"/>
      <c r="Q86" s="298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112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6">
        <f>N139</f>
        <v>0</v>
      </c>
      <c r="O88" s="295"/>
      <c r="P88" s="295"/>
      <c r="Q88" s="295"/>
      <c r="R88" s="40"/>
      <c r="AU88" s="21" t="s">
        <v>113</v>
      </c>
    </row>
    <row r="89" spans="2:47" s="6" customFormat="1" ht="24.95" customHeight="1">
      <c r="B89" s="126"/>
      <c r="C89" s="127"/>
      <c r="D89" s="128" t="s">
        <v>114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54">
        <f>N140</f>
        <v>0</v>
      </c>
      <c r="O89" s="294"/>
      <c r="P89" s="294"/>
      <c r="Q89" s="294"/>
      <c r="R89" s="129"/>
    </row>
    <row r="90" spans="2:47" s="7" customFormat="1" ht="19.899999999999999" customHeight="1">
      <c r="B90" s="130"/>
      <c r="C90" s="131"/>
      <c r="D90" s="105" t="s">
        <v>115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4">
        <f>N141</f>
        <v>0</v>
      </c>
      <c r="O90" s="293"/>
      <c r="P90" s="293"/>
      <c r="Q90" s="293"/>
      <c r="R90" s="132"/>
    </row>
    <row r="91" spans="2:47" s="7" customFormat="1" ht="19.899999999999999" customHeight="1">
      <c r="B91" s="130"/>
      <c r="C91" s="131"/>
      <c r="D91" s="105" t="s">
        <v>116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4">
        <f>N159</f>
        <v>0</v>
      </c>
      <c r="O91" s="293"/>
      <c r="P91" s="293"/>
      <c r="Q91" s="293"/>
      <c r="R91" s="132"/>
    </row>
    <row r="92" spans="2:47" s="7" customFormat="1" ht="19.899999999999999" customHeight="1">
      <c r="B92" s="130"/>
      <c r="C92" s="131"/>
      <c r="D92" s="105" t="s">
        <v>117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4">
        <f>N164</f>
        <v>0</v>
      </c>
      <c r="O92" s="293"/>
      <c r="P92" s="293"/>
      <c r="Q92" s="293"/>
      <c r="R92" s="132"/>
    </row>
    <row r="93" spans="2:47" s="7" customFormat="1" ht="19.899999999999999" customHeight="1">
      <c r="B93" s="130"/>
      <c r="C93" s="131"/>
      <c r="D93" s="105" t="s">
        <v>118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14">
        <f>N179</f>
        <v>0</v>
      </c>
      <c r="O93" s="293"/>
      <c r="P93" s="293"/>
      <c r="Q93" s="293"/>
      <c r="R93" s="132"/>
    </row>
    <row r="94" spans="2:47" s="7" customFormat="1" ht="19.899999999999999" customHeight="1">
      <c r="B94" s="130"/>
      <c r="C94" s="131"/>
      <c r="D94" s="105" t="s">
        <v>119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14">
        <f>N184</f>
        <v>0</v>
      </c>
      <c r="O94" s="293"/>
      <c r="P94" s="293"/>
      <c r="Q94" s="293"/>
      <c r="R94" s="132"/>
    </row>
    <row r="95" spans="2:47" s="7" customFormat="1" ht="19.899999999999999" customHeight="1">
      <c r="B95" s="130"/>
      <c r="C95" s="131"/>
      <c r="D95" s="105" t="s">
        <v>120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14">
        <f>N669</f>
        <v>0</v>
      </c>
      <c r="O95" s="293"/>
      <c r="P95" s="293"/>
      <c r="Q95" s="293"/>
      <c r="R95" s="132"/>
    </row>
    <row r="96" spans="2:47" s="7" customFormat="1" ht="19.899999999999999" customHeight="1">
      <c r="B96" s="130"/>
      <c r="C96" s="131"/>
      <c r="D96" s="105" t="s">
        <v>121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4">
        <f>N747</f>
        <v>0</v>
      </c>
      <c r="O96" s="293"/>
      <c r="P96" s="293"/>
      <c r="Q96" s="293"/>
      <c r="R96" s="132"/>
    </row>
    <row r="97" spans="2:18" s="7" customFormat="1" ht="19.899999999999999" customHeight="1">
      <c r="B97" s="130"/>
      <c r="C97" s="131"/>
      <c r="D97" s="105" t="s">
        <v>122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14">
        <f>N753</f>
        <v>0</v>
      </c>
      <c r="O97" s="293"/>
      <c r="P97" s="293"/>
      <c r="Q97" s="293"/>
      <c r="R97" s="132"/>
    </row>
    <row r="98" spans="2:18" s="6" customFormat="1" ht="24.95" customHeight="1">
      <c r="B98" s="126"/>
      <c r="C98" s="127"/>
      <c r="D98" s="128" t="s">
        <v>123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54">
        <f>N755</f>
        <v>0</v>
      </c>
      <c r="O98" s="294"/>
      <c r="P98" s="294"/>
      <c r="Q98" s="294"/>
      <c r="R98" s="129"/>
    </row>
    <row r="99" spans="2:18" s="7" customFormat="1" ht="19.899999999999999" customHeight="1">
      <c r="B99" s="130"/>
      <c r="C99" s="131"/>
      <c r="D99" s="105" t="s">
        <v>124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14">
        <f>N756</f>
        <v>0</v>
      </c>
      <c r="O99" s="293"/>
      <c r="P99" s="293"/>
      <c r="Q99" s="293"/>
      <c r="R99" s="132"/>
    </row>
    <row r="100" spans="2:18" s="7" customFormat="1" ht="19.899999999999999" customHeight="1">
      <c r="B100" s="130"/>
      <c r="C100" s="131"/>
      <c r="D100" s="105" t="s">
        <v>125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14">
        <f>N833</f>
        <v>0</v>
      </c>
      <c r="O100" s="293"/>
      <c r="P100" s="293"/>
      <c r="Q100" s="293"/>
      <c r="R100" s="132"/>
    </row>
    <row r="101" spans="2:18" s="7" customFormat="1" ht="19.899999999999999" customHeight="1">
      <c r="B101" s="130"/>
      <c r="C101" s="131"/>
      <c r="D101" s="105" t="s">
        <v>126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14">
        <f>N866</f>
        <v>0</v>
      </c>
      <c r="O101" s="293"/>
      <c r="P101" s="293"/>
      <c r="Q101" s="293"/>
      <c r="R101" s="132"/>
    </row>
    <row r="102" spans="2:18" s="7" customFormat="1" ht="19.899999999999999" customHeight="1">
      <c r="B102" s="130"/>
      <c r="C102" s="131"/>
      <c r="D102" s="105" t="s">
        <v>127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14">
        <f>N889</f>
        <v>0</v>
      </c>
      <c r="O102" s="293"/>
      <c r="P102" s="293"/>
      <c r="Q102" s="293"/>
      <c r="R102" s="132"/>
    </row>
    <row r="103" spans="2:18" s="7" customFormat="1" ht="19.899999999999999" customHeight="1">
      <c r="B103" s="130"/>
      <c r="C103" s="131"/>
      <c r="D103" s="105" t="s">
        <v>128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14">
        <f>N949</f>
        <v>0</v>
      </c>
      <c r="O103" s="293"/>
      <c r="P103" s="293"/>
      <c r="Q103" s="293"/>
      <c r="R103" s="132"/>
    </row>
    <row r="104" spans="2:18" s="7" customFormat="1" ht="19.899999999999999" customHeight="1">
      <c r="B104" s="130"/>
      <c r="C104" s="131"/>
      <c r="D104" s="105" t="s">
        <v>129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14">
        <f>N976</f>
        <v>0</v>
      </c>
      <c r="O104" s="293"/>
      <c r="P104" s="293"/>
      <c r="Q104" s="293"/>
      <c r="R104" s="132"/>
    </row>
    <row r="105" spans="2:18" s="7" customFormat="1" ht="19.899999999999999" customHeight="1">
      <c r="B105" s="130"/>
      <c r="C105" s="131"/>
      <c r="D105" s="105" t="s">
        <v>130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14">
        <f>N1019</f>
        <v>0</v>
      </c>
      <c r="O105" s="293"/>
      <c r="P105" s="293"/>
      <c r="Q105" s="293"/>
      <c r="R105" s="132"/>
    </row>
    <row r="106" spans="2:18" s="7" customFormat="1" ht="19.899999999999999" customHeight="1">
      <c r="B106" s="130"/>
      <c r="C106" s="131"/>
      <c r="D106" s="105" t="s">
        <v>131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14">
        <f>N1044</f>
        <v>0</v>
      </c>
      <c r="O106" s="293"/>
      <c r="P106" s="293"/>
      <c r="Q106" s="293"/>
      <c r="R106" s="132"/>
    </row>
    <row r="107" spans="2:18" s="7" customFormat="1" ht="19.899999999999999" customHeight="1">
      <c r="B107" s="130"/>
      <c r="C107" s="131"/>
      <c r="D107" s="105" t="s">
        <v>132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214">
        <f>N1064</f>
        <v>0</v>
      </c>
      <c r="O107" s="293"/>
      <c r="P107" s="293"/>
      <c r="Q107" s="293"/>
      <c r="R107" s="132"/>
    </row>
    <row r="108" spans="2:18" s="7" customFormat="1" ht="19.899999999999999" customHeight="1">
      <c r="B108" s="130"/>
      <c r="C108" s="131"/>
      <c r="D108" s="105" t="s">
        <v>133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214">
        <f>N1084</f>
        <v>0</v>
      </c>
      <c r="O108" s="293"/>
      <c r="P108" s="293"/>
      <c r="Q108" s="293"/>
      <c r="R108" s="132"/>
    </row>
    <row r="109" spans="2:18" s="7" customFormat="1" ht="19.899999999999999" customHeight="1">
      <c r="B109" s="130"/>
      <c r="C109" s="131"/>
      <c r="D109" s="105" t="s">
        <v>134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214">
        <f>N1089</f>
        <v>0</v>
      </c>
      <c r="O109" s="293"/>
      <c r="P109" s="293"/>
      <c r="Q109" s="293"/>
      <c r="R109" s="132"/>
    </row>
    <row r="110" spans="2:18" s="7" customFormat="1" ht="19.899999999999999" customHeight="1">
      <c r="B110" s="130"/>
      <c r="C110" s="131"/>
      <c r="D110" s="105" t="s">
        <v>135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214">
        <f>N1097</f>
        <v>0</v>
      </c>
      <c r="O110" s="293"/>
      <c r="P110" s="293"/>
      <c r="Q110" s="293"/>
      <c r="R110" s="132"/>
    </row>
    <row r="111" spans="2:18" s="6" customFormat="1" ht="24.95" customHeight="1">
      <c r="B111" s="126"/>
      <c r="C111" s="127"/>
      <c r="D111" s="128" t="s">
        <v>136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254">
        <f>N1108</f>
        <v>0</v>
      </c>
      <c r="O111" s="294"/>
      <c r="P111" s="294"/>
      <c r="Q111" s="294"/>
      <c r="R111" s="129"/>
    </row>
    <row r="112" spans="2:18" s="7" customFormat="1" ht="19.899999999999999" customHeight="1">
      <c r="B112" s="130"/>
      <c r="C112" s="131"/>
      <c r="D112" s="105" t="s">
        <v>137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14">
        <f>N1109</f>
        <v>0</v>
      </c>
      <c r="O112" s="293"/>
      <c r="P112" s="293"/>
      <c r="Q112" s="293"/>
      <c r="R112" s="132"/>
    </row>
    <row r="113" spans="2:65" s="1" customFormat="1" ht="21.7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29.25" customHeight="1">
      <c r="B114" s="38"/>
      <c r="C114" s="125" t="s">
        <v>138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295">
        <f>ROUND(N115+N116+N117+N118+N119+N120,2)</f>
        <v>0</v>
      </c>
      <c r="O114" s="296"/>
      <c r="P114" s="296"/>
      <c r="Q114" s="296"/>
      <c r="R114" s="40"/>
      <c r="T114" s="133"/>
      <c r="U114" s="134" t="s">
        <v>43</v>
      </c>
    </row>
    <row r="115" spans="2:65" s="1" customFormat="1" ht="18" customHeight="1">
      <c r="B115" s="135"/>
      <c r="C115" s="136"/>
      <c r="D115" s="211" t="s">
        <v>139</v>
      </c>
      <c r="E115" s="284"/>
      <c r="F115" s="284"/>
      <c r="G115" s="284"/>
      <c r="H115" s="284"/>
      <c r="I115" s="136"/>
      <c r="J115" s="136"/>
      <c r="K115" s="136"/>
      <c r="L115" s="136"/>
      <c r="M115" s="136"/>
      <c r="N115" s="213">
        <f>ROUND(N88*T115,2)</f>
        <v>0</v>
      </c>
      <c r="O115" s="285"/>
      <c r="P115" s="285"/>
      <c r="Q115" s="285"/>
      <c r="R115" s="138"/>
      <c r="S115" s="136"/>
      <c r="T115" s="139"/>
      <c r="U115" s="140" t="s">
        <v>46</v>
      </c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2" t="s">
        <v>140</v>
      </c>
      <c r="AZ115" s="141"/>
      <c r="BA115" s="141"/>
      <c r="BB115" s="141"/>
      <c r="BC115" s="141"/>
      <c r="BD115" s="141"/>
      <c r="BE115" s="143">
        <f t="shared" ref="BE115:BE120" si="0">IF(U115="základní",N115,0)</f>
        <v>0</v>
      </c>
      <c r="BF115" s="143">
        <f t="shared" ref="BF115:BF120" si="1">IF(U115="snížená",N115,0)</f>
        <v>0</v>
      </c>
      <c r="BG115" s="143">
        <f t="shared" ref="BG115:BG120" si="2">IF(U115="zákl. přenesená",N115,0)</f>
        <v>0</v>
      </c>
      <c r="BH115" s="143">
        <f t="shared" ref="BH115:BH120" si="3">IF(U115="sníž. přenesená",N115,0)</f>
        <v>0</v>
      </c>
      <c r="BI115" s="143">
        <f t="shared" ref="BI115:BI120" si="4">IF(U115="nulová",N115,0)</f>
        <v>0</v>
      </c>
      <c r="BJ115" s="142" t="s">
        <v>141</v>
      </c>
      <c r="BK115" s="141"/>
      <c r="BL115" s="141"/>
      <c r="BM115" s="141"/>
    </row>
    <row r="116" spans="2:65" s="1" customFormat="1" ht="18" customHeight="1">
      <c r="B116" s="135"/>
      <c r="C116" s="136"/>
      <c r="D116" s="211" t="s">
        <v>142</v>
      </c>
      <c r="E116" s="284"/>
      <c r="F116" s="284"/>
      <c r="G116" s="284"/>
      <c r="H116" s="284"/>
      <c r="I116" s="136"/>
      <c r="J116" s="136"/>
      <c r="K116" s="136"/>
      <c r="L116" s="136"/>
      <c r="M116" s="136"/>
      <c r="N116" s="213">
        <f>ROUND(N88*T116,2)</f>
        <v>0</v>
      </c>
      <c r="O116" s="285"/>
      <c r="P116" s="285"/>
      <c r="Q116" s="285"/>
      <c r="R116" s="138"/>
      <c r="S116" s="136"/>
      <c r="T116" s="139"/>
      <c r="U116" s="140" t="s">
        <v>46</v>
      </c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2" t="s">
        <v>140</v>
      </c>
      <c r="AZ116" s="141"/>
      <c r="BA116" s="141"/>
      <c r="BB116" s="141"/>
      <c r="BC116" s="141"/>
      <c r="BD116" s="141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141</v>
      </c>
      <c r="BK116" s="141"/>
      <c r="BL116" s="141"/>
      <c r="BM116" s="141"/>
    </row>
    <row r="117" spans="2:65" s="1" customFormat="1" ht="18" customHeight="1">
      <c r="B117" s="135"/>
      <c r="C117" s="136"/>
      <c r="D117" s="211" t="s">
        <v>143</v>
      </c>
      <c r="E117" s="284"/>
      <c r="F117" s="284"/>
      <c r="G117" s="284"/>
      <c r="H117" s="284"/>
      <c r="I117" s="136"/>
      <c r="J117" s="136"/>
      <c r="K117" s="136"/>
      <c r="L117" s="136"/>
      <c r="M117" s="136"/>
      <c r="N117" s="213">
        <f>ROUND(N88*T117,2)</f>
        <v>0</v>
      </c>
      <c r="O117" s="285"/>
      <c r="P117" s="285"/>
      <c r="Q117" s="285"/>
      <c r="R117" s="138"/>
      <c r="S117" s="136"/>
      <c r="T117" s="139"/>
      <c r="U117" s="140" t="s">
        <v>46</v>
      </c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2" t="s">
        <v>140</v>
      </c>
      <c r="AZ117" s="141"/>
      <c r="BA117" s="141"/>
      <c r="BB117" s="141"/>
      <c r="BC117" s="141"/>
      <c r="BD117" s="141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141</v>
      </c>
      <c r="BK117" s="141"/>
      <c r="BL117" s="141"/>
      <c r="BM117" s="141"/>
    </row>
    <row r="118" spans="2:65" s="1" customFormat="1" ht="18" customHeight="1">
      <c r="B118" s="135"/>
      <c r="C118" s="136"/>
      <c r="D118" s="211" t="s">
        <v>144</v>
      </c>
      <c r="E118" s="284"/>
      <c r="F118" s="284"/>
      <c r="G118" s="284"/>
      <c r="H118" s="284"/>
      <c r="I118" s="136"/>
      <c r="J118" s="136"/>
      <c r="K118" s="136"/>
      <c r="L118" s="136"/>
      <c r="M118" s="136"/>
      <c r="N118" s="213">
        <f>ROUND(N88*T118,2)</f>
        <v>0</v>
      </c>
      <c r="O118" s="285"/>
      <c r="P118" s="285"/>
      <c r="Q118" s="285"/>
      <c r="R118" s="138"/>
      <c r="S118" s="136"/>
      <c r="T118" s="139"/>
      <c r="U118" s="140" t="s">
        <v>46</v>
      </c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2" t="s">
        <v>140</v>
      </c>
      <c r="AZ118" s="141"/>
      <c r="BA118" s="141"/>
      <c r="BB118" s="141"/>
      <c r="BC118" s="141"/>
      <c r="BD118" s="141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141</v>
      </c>
      <c r="BK118" s="141"/>
      <c r="BL118" s="141"/>
      <c r="BM118" s="141"/>
    </row>
    <row r="119" spans="2:65" s="1" customFormat="1" ht="18" customHeight="1">
      <c r="B119" s="135"/>
      <c r="C119" s="136"/>
      <c r="D119" s="211" t="s">
        <v>145</v>
      </c>
      <c r="E119" s="284"/>
      <c r="F119" s="284"/>
      <c r="G119" s="284"/>
      <c r="H119" s="284"/>
      <c r="I119" s="136"/>
      <c r="J119" s="136"/>
      <c r="K119" s="136"/>
      <c r="L119" s="136"/>
      <c r="M119" s="136"/>
      <c r="N119" s="213">
        <f>ROUND(N88*T119,2)</f>
        <v>0</v>
      </c>
      <c r="O119" s="285"/>
      <c r="P119" s="285"/>
      <c r="Q119" s="285"/>
      <c r="R119" s="138"/>
      <c r="S119" s="136"/>
      <c r="T119" s="139"/>
      <c r="U119" s="140" t="s">
        <v>46</v>
      </c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2" t="s">
        <v>140</v>
      </c>
      <c r="AZ119" s="141"/>
      <c r="BA119" s="141"/>
      <c r="BB119" s="141"/>
      <c r="BC119" s="141"/>
      <c r="BD119" s="141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141</v>
      </c>
      <c r="BK119" s="141"/>
      <c r="BL119" s="141"/>
      <c r="BM119" s="141"/>
    </row>
    <row r="120" spans="2:65" s="1" customFormat="1" ht="18" customHeight="1">
      <c r="B120" s="135"/>
      <c r="C120" s="136"/>
      <c r="D120" s="137" t="s">
        <v>146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13">
        <f>ROUND(N88*T120,2)</f>
        <v>0</v>
      </c>
      <c r="O120" s="285"/>
      <c r="P120" s="285"/>
      <c r="Q120" s="285"/>
      <c r="R120" s="138"/>
      <c r="S120" s="136"/>
      <c r="T120" s="144"/>
      <c r="U120" s="145" t="s">
        <v>46</v>
      </c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2" t="s">
        <v>147</v>
      </c>
      <c r="AZ120" s="141"/>
      <c r="BA120" s="141"/>
      <c r="BB120" s="141"/>
      <c r="BC120" s="141"/>
      <c r="BD120" s="141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141</v>
      </c>
      <c r="BK120" s="141"/>
      <c r="BL120" s="141"/>
      <c r="BM120" s="141"/>
    </row>
    <row r="121" spans="2:65" s="1" customForma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1" customFormat="1" ht="29.25" customHeight="1">
      <c r="B122" s="38"/>
      <c r="C122" s="116" t="s">
        <v>99</v>
      </c>
      <c r="D122" s="117"/>
      <c r="E122" s="117"/>
      <c r="F122" s="117"/>
      <c r="G122" s="117"/>
      <c r="H122" s="117"/>
      <c r="I122" s="117"/>
      <c r="J122" s="117"/>
      <c r="K122" s="117"/>
      <c r="L122" s="208">
        <f>ROUND(SUM(N88+N114),2)</f>
        <v>0</v>
      </c>
      <c r="M122" s="208"/>
      <c r="N122" s="208"/>
      <c r="O122" s="208"/>
      <c r="P122" s="208"/>
      <c r="Q122" s="208"/>
      <c r="R122" s="40"/>
    </row>
    <row r="123" spans="2:65" s="1" customFormat="1" ht="6.95" customHeight="1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</row>
    <row r="127" spans="2:65" s="1" customFormat="1" ht="6.95" customHeight="1"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7"/>
    </row>
    <row r="128" spans="2:65" s="1" customFormat="1" ht="36.950000000000003" customHeight="1">
      <c r="B128" s="38"/>
      <c r="C128" s="224" t="s">
        <v>148</v>
      </c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40"/>
    </row>
    <row r="129" spans="2:65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</row>
    <row r="130" spans="2:65" s="1" customFormat="1" ht="30" customHeight="1">
      <c r="B130" s="38"/>
      <c r="C130" s="33" t="s">
        <v>19</v>
      </c>
      <c r="D130" s="39"/>
      <c r="E130" s="39"/>
      <c r="F130" s="287" t="str">
        <f>F6</f>
        <v>Zlepšení energet.vlastností obálky budovy vojenského ubytovacího zařízení Tábor</v>
      </c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39"/>
      <c r="R130" s="40"/>
    </row>
    <row r="131" spans="2:65" s="1" customFormat="1" ht="36.950000000000003" customHeight="1">
      <c r="B131" s="38"/>
      <c r="C131" s="72" t="s">
        <v>106</v>
      </c>
      <c r="D131" s="39"/>
      <c r="E131" s="39"/>
      <c r="F131" s="226" t="str">
        <f>F7</f>
        <v>A01 - Stavební část</v>
      </c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39"/>
      <c r="R131" s="40"/>
    </row>
    <row r="132" spans="2:65" s="1" customFormat="1" ht="6.9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1" customFormat="1" ht="18" customHeight="1">
      <c r="B133" s="38"/>
      <c r="C133" s="33" t="s">
        <v>25</v>
      </c>
      <c r="D133" s="39"/>
      <c r="E133" s="39"/>
      <c r="F133" s="31" t="str">
        <f>F9</f>
        <v xml:space="preserve"> </v>
      </c>
      <c r="G133" s="39"/>
      <c r="H133" s="39"/>
      <c r="I133" s="39"/>
      <c r="J133" s="39"/>
      <c r="K133" s="33" t="s">
        <v>27</v>
      </c>
      <c r="L133" s="39"/>
      <c r="M133" s="289" t="str">
        <f>IF(O9="","",O9)</f>
        <v>7. 10. 2016</v>
      </c>
      <c r="N133" s="289"/>
      <c r="O133" s="289"/>
      <c r="P133" s="289"/>
      <c r="Q133" s="39"/>
      <c r="R133" s="40"/>
    </row>
    <row r="134" spans="2:65" s="1" customFormat="1" ht="6.95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5" s="1" customFormat="1" ht="15">
      <c r="B135" s="38"/>
      <c r="C135" s="33" t="s">
        <v>31</v>
      </c>
      <c r="D135" s="39"/>
      <c r="E135" s="39"/>
      <c r="F135" s="31" t="str">
        <f>E12</f>
        <v xml:space="preserve"> </v>
      </c>
      <c r="G135" s="39"/>
      <c r="H135" s="39"/>
      <c r="I135" s="39"/>
      <c r="J135" s="39"/>
      <c r="K135" s="33" t="s">
        <v>36</v>
      </c>
      <c r="L135" s="39"/>
      <c r="M135" s="244" t="str">
        <f>E18</f>
        <v xml:space="preserve"> </v>
      </c>
      <c r="N135" s="244"/>
      <c r="O135" s="244"/>
      <c r="P135" s="244"/>
      <c r="Q135" s="244"/>
      <c r="R135" s="40"/>
    </row>
    <row r="136" spans="2:65" s="1" customFormat="1" ht="14.45" customHeight="1">
      <c r="B136" s="38"/>
      <c r="C136" s="33" t="s">
        <v>34</v>
      </c>
      <c r="D136" s="39"/>
      <c r="E136" s="39"/>
      <c r="F136" s="31" t="str">
        <f>IF(E15="","",E15)</f>
        <v>Vyplň údaj</v>
      </c>
      <c r="G136" s="39"/>
      <c r="H136" s="39"/>
      <c r="I136" s="39"/>
      <c r="J136" s="39"/>
      <c r="K136" s="33" t="s">
        <v>38</v>
      </c>
      <c r="L136" s="39"/>
      <c r="M136" s="244" t="str">
        <f>E21</f>
        <v xml:space="preserve"> </v>
      </c>
      <c r="N136" s="244"/>
      <c r="O136" s="244"/>
      <c r="P136" s="244"/>
      <c r="Q136" s="244"/>
      <c r="R136" s="40"/>
    </row>
    <row r="137" spans="2:65" s="1" customFormat="1" ht="10.35" customHeight="1"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/>
    </row>
    <row r="138" spans="2:65" s="8" customFormat="1" ht="29.25" customHeight="1">
      <c r="B138" s="146"/>
      <c r="C138" s="147" t="s">
        <v>149</v>
      </c>
      <c r="D138" s="148" t="s">
        <v>150</v>
      </c>
      <c r="E138" s="148" t="s">
        <v>61</v>
      </c>
      <c r="F138" s="290" t="s">
        <v>151</v>
      </c>
      <c r="G138" s="290"/>
      <c r="H138" s="290"/>
      <c r="I138" s="290"/>
      <c r="J138" s="148" t="s">
        <v>152</v>
      </c>
      <c r="K138" s="148" t="s">
        <v>153</v>
      </c>
      <c r="L138" s="291" t="s">
        <v>154</v>
      </c>
      <c r="M138" s="291"/>
      <c r="N138" s="290" t="s">
        <v>111</v>
      </c>
      <c r="O138" s="290"/>
      <c r="P138" s="290"/>
      <c r="Q138" s="292"/>
      <c r="R138" s="149"/>
      <c r="T138" s="79" t="s">
        <v>155</v>
      </c>
      <c r="U138" s="80" t="s">
        <v>43</v>
      </c>
      <c r="V138" s="80" t="s">
        <v>156</v>
      </c>
      <c r="W138" s="80" t="s">
        <v>157</v>
      </c>
      <c r="X138" s="80" t="s">
        <v>158</v>
      </c>
      <c r="Y138" s="80" t="s">
        <v>159</v>
      </c>
      <c r="Z138" s="80" t="s">
        <v>160</v>
      </c>
      <c r="AA138" s="81" t="s">
        <v>161</v>
      </c>
    </row>
    <row r="139" spans="2:65" s="1" customFormat="1" ht="29.25" customHeight="1">
      <c r="B139" s="38"/>
      <c r="C139" s="83" t="s">
        <v>108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265">
        <f>BK139</f>
        <v>0</v>
      </c>
      <c r="O139" s="266"/>
      <c r="P139" s="266"/>
      <c r="Q139" s="266"/>
      <c r="R139" s="40"/>
      <c r="T139" s="82"/>
      <c r="U139" s="54"/>
      <c r="V139" s="54"/>
      <c r="W139" s="150">
        <f>W140+W755+W1108+W1125</f>
        <v>0</v>
      </c>
      <c r="X139" s="54"/>
      <c r="Y139" s="150">
        <f>Y140+Y755+Y1108+Y1125</f>
        <v>156.61002399999998</v>
      </c>
      <c r="Z139" s="54"/>
      <c r="AA139" s="151">
        <f>AA140+AA755+AA1108+AA1125</f>
        <v>70.215000000000003</v>
      </c>
      <c r="AT139" s="21" t="s">
        <v>78</v>
      </c>
      <c r="AU139" s="21" t="s">
        <v>113</v>
      </c>
      <c r="BK139" s="152">
        <f>BK140+BK755+BK1108+BK1125</f>
        <v>0</v>
      </c>
    </row>
    <row r="140" spans="2:65" s="9" customFormat="1" ht="37.35" customHeight="1">
      <c r="B140" s="153"/>
      <c r="C140" s="154"/>
      <c r="D140" s="155" t="s">
        <v>114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253">
        <f>BK140</f>
        <v>0</v>
      </c>
      <c r="O140" s="254"/>
      <c r="P140" s="254"/>
      <c r="Q140" s="254"/>
      <c r="R140" s="156"/>
      <c r="T140" s="157"/>
      <c r="U140" s="154"/>
      <c r="V140" s="154"/>
      <c r="W140" s="158">
        <f>W141+W159+W164+W179+W184+W669+W747+W753</f>
        <v>0</v>
      </c>
      <c r="X140" s="154"/>
      <c r="Y140" s="158">
        <f>Y141+Y159+Y164+Y179+Y184+Y669+Y747+Y753</f>
        <v>155.61463984</v>
      </c>
      <c r="Z140" s="154"/>
      <c r="AA140" s="159">
        <f>AA141+AA159+AA164+AA179+AA184+AA669+AA747+AA753</f>
        <v>70.215000000000003</v>
      </c>
      <c r="AR140" s="160" t="s">
        <v>24</v>
      </c>
      <c r="AT140" s="161" t="s">
        <v>78</v>
      </c>
      <c r="AU140" s="161" t="s">
        <v>79</v>
      </c>
      <c r="AY140" s="160" t="s">
        <v>162</v>
      </c>
      <c r="BK140" s="162">
        <f>BK141+BK159+BK164+BK179+BK184+BK669+BK747+BK753</f>
        <v>0</v>
      </c>
    </row>
    <row r="141" spans="2:65" s="9" customFormat="1" ht="19.899999999999999" customHeight="1">
      <c r="B141" s="153"/>
      <c r="C141" s="154"/>
      <c r="D141" s="163" t="s">
        <v>115</v>
      </c>
      <c r="E141" s="163"/>
      <c r="F141" s="163"/>
      <c r="G141" s="163"/>
      <c r="H141" s="163"/>
      <c r="I141" s="163"/>
      <c r="J141" s="163"/>
      <c r="K141" s="163"/>
      <c r="L141" s="163"/>
      <c r="M141" s="163"/>
      <c r="N141" s="267">
        <f>BK141</f>
        <v>0</v>
      </c>
      <c r="O141" s="268"/>
      <c r="P141" s="268"/>
      <c r="Q141" s="268"/>
      <c r="R141" s="156"/>
      <c r="T141" s="157"/>
      <c r="U141" s="154"/>
      <c r="V141" s="154"/>
      <c r="W141" s="158">
        <f>SUM(W142:W158)</f>
        <v>0</v>
      </c>
      <c r="X141" s="154"/>
      <c r="Y141" s="158">
        <f>SUM(Y142:Y158)</f>
        <v>0</v>
      </c>
      <c r="Z141" s="154"/>
      <c r="AA141" s="159">
        <f>SUM(AA142:AA158)</f>
        <v>70.215000000000003</v>
      </c>
      <c r="AR141" s="160" t="s">
        <v>24</v>
      </c>
      <c r="AT141" s="161" t="s">
        <v>78</v>
      </c>
      <c r="AU141" s="161" t="s">
        <v>24</v>
      </c>
      <c r="AY141" s="160" t="s">
        <v>162</v>
      </c>
      <c r="BK141" s="162">
        <f>SUM(BK142:BK158)</f>
        <v>0</v>
      </c>
    </row>
    <row r="142" spans="2:65" s="1" customFormat="1" ht="31.5" customHeight="1">
      <c r="B142" s="135"/>
      <c r="C142" s="164" t="s">
        <v>24</v>
      </c>
      <c r="D142" s="164" t="s">
        <v>163</v>
      </c>
      <c r="E142" s="165" t="s">
        <v>164</v>
      </c>
      <c r="F142" s="258" t="s">
        <v>165</v>
      </c>
      <c r="G142" s="258"/>
      <c r="H142" s="258"/>
      <c r="I142" s="258"/>
      <c r="J142" s="166" t="s">
        <v>166</v>
      </c>
      <c r="K142" s="167">
        <v>93</v>
      </c>
      <c r="L142" s="259">
        <v>0</v>
      </c>
      <c r="M142" s="259"/>
      <c r="N142" s="260">
        <f>ROUND(L142*K142,2)</f>
        <v>0</v>
      </c>
      <c r="O142" s="260"/>
      <c r="P142" s="260"/>
      <c r="Q142" s="260"/>
      <c r="R142" s="138"/>
      <c r="T142" s="168" t="s">
        <v>5</v>
      </c>
      <c r="U142" s="47" t="s">
        <v>46</v>
      </c>
      <c r="V142" s="39"/>
      <c r="W142" s="169">
        <f>V142*K142</f>
        <v>0</v>
      </c>
      <c r="X142" s="169">
        <v>0</v>
      </c>
      <c r="Y142" s="169">
        <f>X142*K142</f>
        <v>0</v>
      </c>
      <c r="Z142" s="169">
        <v>0.255</v>
      </c>
      <c r="AA142" s="170">
        <f>Z142*K142</f>
        <v>23.715</v>
      </c>
      <c r="AR142" s="21" t="s">
        <v>167</v>
      </c>
      <c r="AT142" s="21" t="s">
        <v>163</v>
      </c>
      <c r="AU142" s="21" t="s">
        <v>141</v>
      </c>
      <c r="AY142" s="21" t="s">
        <v>162</v>
      </c>
      <c r="BE142" s="109">
        <f>IF(U142="základní",N142,0)</f>
        <v>0</v>
      </c>
      <c r="BF142" s="109">
        <f>IF(U142="snížená",N142,0)</f>
        <v>0</v>
      </c>
      <c r="BG142" s="109">
        <f>IF(U142="zákl. přenesená",N142,0)</f>
        <v>0</v>
      </c>
      <c r="BH142" s="109">
        <f>IF(U142="sníž. přenesená",N142,0)</f>
        <v>0</v>
      </c>
      <c r="BI142" s="109">
        <f>IF(U142="nulová",N142,0)</f>
        <v>0</v>
      </c>
      <c r="BJ142" s="21" t="s">
        <v>141</v>
      </c>
      <c r="BK142" s="109">
        <f>ROUND(L142*K142,2)</f>
        <v>0</v>
      </c>
      <c r="BL142" s="21" t="s">
        <v>167</v>
      </c>
      <c r="BM142" s="21" t="s">
        <v>168</v>
      </c>
    </row>
    <row r="143" spans="2:65" s="10" customFormat="1" ht="31.5" customHeight="1">
      <c r="B143" s="171"/>
      <c r="C143" s="172"/>
      <c r="D143" s="172"/>
      <c r="E143" s="173" t="s">
        <v>5</v>
      </c>
      <c r="F143" s="261" t="s">
        <v>169</v>
      </c>
      <c r="G143" s="262"/>
      <c r="H143" s="262"/>
      <c r="I143" s="262"/>
      <c r="J143" s="172"/>
      <c r="K143" s="174" t="s">
        <v>5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170</v>
      </c>
      <c r="AU143" s="178" t="s">
        <v>141</v>
      </c>
      <c r="AV143" s="10" t="s">
        <v>24</v>
      </c>
      <c r="AW143" s="10" t="s">
        <v>37</v>
      </c>
      <c r="AX143" s="10" t="s">
        <v>79</v>
      </c>
      <c r="AY143" s="178" t="s">
        <v>162</v>
      </c>
    </row>
    <row r="144" spans="2:65" s="11" customFormat="1" ht="22.5" customHeight="1">
      <c r="B144" s="179"/>
      <c r="C144" s="180"/>
      <c r="D144" s="180"/>
      <c r="E144" s="181" t="s">
        <v>5</v>
      </c>
      <c r="F144" s="263" t="s">
        <v>171</v>
      </c>
      <c r="G144" s="264"/>
      <c r="H144" s="264"/>
      <c r="I144" s="264"/>
      <c r="J144" s="180"/>
      <c r="K144" s="182">
        <v>93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170</v>
      </c>
      <c r="AU144" s="186" t="s">
        <v>141</v>
      </c>
      <c r="AV144" s="11" t="s">
        <v>141</v>
      </c>
      <c r="AW144" s="11" t="s">
        <v>37</v>
      </c>
      <c r="AX144" s="11" t="s">
        <v>79</v>
      </c>
      <c r="AY144" s="186" t="s">
        <v>162</v>
      </c>
    </row>
    <row r="145" spans="2:65" s="12" customFormat="1" ht="22.5" customHeight="1">
      <c r="B145" s="187"/>
      <c r="C145" s="188"/>
      <c r="D145" s="188"/>
      <c r="E145" s="189" t="s">
        <v>5</v>
      </c>
      <c r="F145" s="256" t="s">
        <v>172</v>
      </c>
      <c r="G145" s="257"/>
      <c r="H145" s="257"/>
      <c r="I145" s="257"/>
      <c r="J145" s="188"/>
      <c r="K145" s="190">
        <v>93</v>
      </c>
      <c r="L145" s="188"/>
      <c r="M145" s="188"/>
      <c r="N145" s="188"/>
      <c r="O145" s="188"/>
      <c r="P145" s="188"/>
      <c r="Q145" s="188"/>
      <c r="R145" s="191"/>
      <c r="T145" s="192"/>
      <c r="U145" s="188"/>
      <c r="V145" s="188"/>
      <c r="W145" s="188"/>
      <c r="X145" s="188"/>
      <c r="Y145" s="188"/>
      <c r="Z145" s="188"/>
      <c r="AA145" s="193"/>
      <c r="AT145" s="194" t="s">
        <v>170</v>
      </c>
      <c r="AU145" s="194" t="s">
        <v>141</v>
      </c>
      <c r="AV145" s="12" t="s">
        <v>167</v>
      </c>
      <c r="AW145" s="12" t="s">
        <v>37</v>
      </c>
      <c r="AX145" s="12" t="s">
        <v>24</v>
      </c>
      <c r="AY145" s="194" t="s">
        <v>162</v>
      </c>
    </row>
    <row r="146" spans="2:65" s="1" customFormat="1" ht="31.5" customHeight="1">
      <c r="B146" s="135"/>
      <c r="C146" s="164" t="s">
        <v>141</v>
      </c>
      <c r="D146" s="164" t="s">
        <v>163</v>
      </c>
      <c r="E146" s="165" t="s">
        <v>173</v>
      </c>
      <c r="F146" s="258" t="s">
        <v>174</v>
      </c>
      <c r="G146" s="258"/>
      <c r="H146" s="258"/>
      <c r="I146" s="258"/>
      <c r="J146" s="166" t="s">
        <v>166</v>
      </c>
      <c r="K146" s="167">
        <v>93</v>
      </c>
      <c r="L146" s="259">
        <v>0</v>
      </c>
      <c r="M146" s="259"/>
      <c r="N146" s="260">
        <f>ROUND(L146*K146,2)</f>
        <v>0</v>
      </c>
      <c r="O146" s="260"/>
      <c r="P146" s="260"/>
      <c r="Q146" s="260"/>
      <c r="R146" s="138"/>
      <c r="T146" s="168" t="s">
        <v>5</v>
      </c>
      <c r="U146" s="47" t="s">
        <v>46</v>
      </c>
      <c r="V146" s="39"/>
      <c r="W146" s="169">
        <f>V146*K146</f>
        <v>0</v>
      </c>
      <c r="X146" s="169">
        <v>0</v>
      </c>
      <c r="Y146" s="169">
        <f>X146*K146</f>
        <v>0</v>
      </c>
      <c r="Z146" s="169">
        <v>0.5</v>
      </c>
      <c r="AA146" s="170">
        <f>Z146*K146</f>
        <v>46.5</v>
      </c>
      <c r="AR146" s="21" t="s">
        <v>167</v>
      </c>
      <c r="AT146" s="21" t="s">
        <v>163</v>
      </c>
      <c r="AU146" s="21" t="s">
        <v>141</v>
      </c>
      <c r="AY146" s="21" t="s">
        <v>162</v>
      </c>
      <c r="BE146" s="109">
        <f>IF(U146="základní",N146,0)</f>
        <v>0</v>
      </c>
      <c r="BF146" s="109">
        <f>IF(U146="snížená",N146,0)</f>
        <v>0</v>
      </c>
      <c r="BG146" s="109">
        <f>IF(U146="zákl. přenesená",N146,0)</f>
        <v>0</v>
      </c>
      <c r="BH146" s="109">
        <f>IF(U146="sníž. přenesená",N146,0)</f>
        <v>0</v>
      </c>
      <c r="BI146" s="109">
        <f>IF(U146="nulová",N146,0)</f>
        <v>0</v>
      </c>
      <c r="BJ146" s="21" t="s">
        <v>141</v>
      </c>
      <c r="BK146" s="109">
        <f>ROUND(L146*K146,2)</f>
        <v>0</v>
      </c>
      <c r="BL146" s="21" t="s">
        <v>167</v>
      </c>
      <c r="BM146" s="21" t="s">
        <v>175</v>
      </c>
    </row>
    <row r="147" spans="2:65" s="10" customFormat="1" ht="31.5" customHeight="1">
      <c r="B147" s="171"/>
      <c r="C147" s="172"/>
      <c r="D147" s="172"/>
      <c r="E147" s="173" t="s">
        <v>5</v>
      </c>
      <c r="F147" s="261" t="s">
        <v>169</v>
      </c>
      <c r="G147" s="262"/>
      <c r="H147" s="262"/>
      <c r="I147" s="262"/>
      <c r="J147" s="172"/>
      <c r="K147" s="174" t="s">
        <v>5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170</v>
      </c>
      <c r="AU147" s="178" t="s">
        <v>141</v>
      </c>
      <c r="AV147" s="10" t="s">
        <v>24</v>
      </c>
      <c r="AW147" s="10" t="s">
        <v>37</v>
      </c>
      <c r="AX147" s="10" t="s">
        <v>79</v>
      </c>
      <c r="AY147" s="178" t="s">
        <v>162</v>
      </c>
    </row>
    <row r="148" spans="2:65" s="11" customFormat="1" ht="22.5" customHeight="1">
      <c r="B148" s="179"/>
      <c r="C148" s="180"/>
      <c r="D148" s="180"/>
      <c r="E148" s="181" t="s">
        <v>5</v>
      </c>
      <c r="F148" s="263" t="s">
        <v>171</v>
      </c>
      <c r="G148" s="264"/>
      <c r="H148" s="264"/>
      <c r="I148" s="264"/>
      <c r="J148" s="180"/>
      <c r="K148" s="182">
        <v>93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170</v>
      </c>
      <c r="AU148" s="186" t="s">
        <v>141</v>
      </c>
      <c r="AV148" s="11" t="s">
        <v>141</v>
      </c>
      <c r="AW148" s="11" t="s">
        <v>37</v>
      </c>
      <c r="AX148" s="11" t="s">
        <v>79</v>
      </c>
      <c r="AY148" s="186" t="s">
        <v>162</v>
      </c>
    </row>
    <row r="149" spans="2:65" s="12" customFormat="1" ht="22.5" customHeight="1">
      <c r="B149" s="187"/>
      <c r="C149" s="188"/>
      <c r="D149" s="188"/>
      <c r="E149" s="189" t="s">
        <v>5</v>
      </c>
      <c r="F149" s="256" t="s">
        <v>172</v>
      </c>
      <c r="G149" s="257"/>
      <c r="H149" s="257"/>
      <c r="I149" s="257"/>
      <c r="J149" s="188"/>
      <c r="K149" s="190">
        <v>93</v>
      </c>
      <c r="L149" s="188"/>
      <c r="M149" s="188"/>
      <c r="N149" s="188"/>
      <c r="O149" s="188"/>
      <c r="P149" s="188"/>
      <c r="Q149" s="188"/>
      <c r="R149" s="191"/>
      <c r="T149" s="192"/>
      <c r="U149" s="188"/>
      <c r="V149" s="188"/>
      <c r="W149" s="188"/>
      <c r="X149" s="188"/>
      <c r="Y149" s="188"/>
      <c r="Z149" s="188"/>
      <c r="AA149" s="193"/>
      <c r="AT149" s="194" t="s">
        <v>170</v>
      </c>
      <c r="AU149" s="194" t="s">
        <v>141</v>
      </c>
      <c r="AV149" s="12" t="s">
        <v>167</v>
      </c>
      <c r="AW149" s="12" t="s">
        <v>37</v>
      </c>
      <c r="AX149" s="12" t="s">
        <v>24</v>
      </c>
      <c r="AY149" s="194" t="s">
        <v>162</v>
      </c>
    </row>
    <row r="150" spans="2:65" s="1" customFormat="1" ht="31.5" customHeight="1">
      <c r="B150" s="135"/>
      <c r="C150" s="164" t="s">
        <v>176</v>
      </c>
      <c r="D150" s="164" t="s">
        <v>163</v>
      </c>
      <c r="E150" s="165" t="s">
        <v>177</v>
      </c>
      <c r="F150" s="258" t="s">
        <v>178</v>
      </c>
      <c r="G150" s="258"/>
      <c r="H150" s="258"/>
      <c r="I150" s="258"/>
      <c r="J150" s="166" t="s">
        <v>179</v>
      </c>
      <c r="K150" s="167">
        <v>37.200000000000003</v>
      </c>
      <c r="L150" s="259">
        <v>0</v>
      </c>
      <c r="M150" s="259"/>
      <c r="N150" s="260">
        <f>ROUND(L150*K150,2)</f>
        <v>0</v>
      </c>
      <c r="O150" s="260"/>
      <c r="P150" s="260"/>
      <c r="Q150" s="260"/>
      <c r="R150" s="138"/>
      <c r="T150" s="168" t="s">
        <v>5</v>
      </c>
      <c r="U150" s="47" t="s">
        <v>46</v>
      </c>
      <c r="V150" s="39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21" t="s">
        <v>167</v>
      </c>
      <c r="AT150" s="21" t="s">
        <v>163</v>
      </c>
      <c r="AU150" s="21" t="s">
        <v>141</v>
      </c>
      <c r="AY150" s="21" t="s">
        <v>162</v>
      </c>
      <c r="BE150" s="109">
        <f>IF(U150="základní",N150,0)</f>
        <v>0</v>
      </c>
      <c r="BF150" s="109">
        <f>IF(U150="snížená",N150,0)</f>
        <v>0</v>
      </c>
      <c r="BG150" s="109">
        <f>IF(U150="zákl. přenesená",N150,0)</f>
        <v>0</v>
      </c>
      <c r="BH150" s="109">
        <f>IF(U150="sníž. přenesená",N150,0)</f>
        <v>0</v>
      </c>
      <c r="BI150" s="109">
        <f>IF(U150="nulová",N150,0)</f>
        <v>0</v>
      </c>
      <c r="BJ150" s="21" t="s">
        <v>141</v>
      </c>
      <c r="BK150" s="109">
        <f>ROUND(L150*K150,2)</f>
        <v>0</v>
      </c>
      <c r="BL150" s="21" t="s">
        <v>167</v>
      </c>
      <c r="BM150" s="21" t="s">
        <v>180</v>
      </c>
    </row>
    <row r="151" spans="2:65" s="10" customFormat="1" ht="31.5" customHeight="1">
      <c r="B151" s="171"/>
      <c r="C151" s="172"/>
      <c r="D151" s="172"/>
      <c r="E151" s="173" t="s">
        <v>5</v>
      </c>
      <c r="F151" s="261" t="s">
        <v>169</v>
      </c>
      <c r="G151" s="262"/>
      <c r="H151" s="262"/>
      <c r="I151" s="262"/>
      <c r="J151" s="172"/>
      <c r="K151" s="174" t="s">
        <v>5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170</v>
      </c>
      <c r="AU151" s="178" t="s">
        <v>141</v>
      </c>
      <c r="AV151" s="10" t="s">
        <v>24</v>
      </c>
      <c r="AW151" s="10" t="s">
        <v>37</v>
      </c>
      <c r="AX151" s="10" t="s">
        <v>79</v>
      </c>
      <c r="AY151" s="178" t="s">
        <v>162</v>
      </c>
    </row>
    <row r="152" spans="2:65" s="11" customFormat="1" ht="22.5" customHeight="1">
      <c r="B152" s="179"/>
      <c r="C152" s="180"/>
      <c r="D152" s="180"/>
      <c r="E152" s="181" t="s">
        <v>5</v>
      </c>
      <c r="F152" s="263" t="s">
        <v>181</v>
      </c>
      <c r="G152" s="264"/>
      <c r="H152" s="264"/>
      <c r="I152" s="264"/>
      <c r="J152" s="180"/>
      <c r="K152" s="182">
        <v>37.200000000000003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170</v>
      </c>
      <c r="AU152" s="186" t="s">
        <v>141</v>
      </c>
      <c r="AV152" s="11" t="s">
        <v>141</v>
      </c>
      <c r="AW152" s="11" t="s">
        <v>37</v>
      </c>
      <c r="AX152" s="11" t="s">
        <v>79</v>
      </c>
      <c r="AY152" s="186" t="s">
        <v>162</v>
      </c>
    </row>
    <row r="153" spans="2:65" s="12" customFormat="1" ht="22.5" customHeight="1">
      <c r="B153" s="187"/>
      <c r="C153" s="188"/>
      <c r="D153" s="188"/>
      <c r="E153" s="189" t="s">
        <v>5</v>
      </c>
      <c r="F153" s="256" t="s">
        <v>172</v>
      </c>
      <c r="G153" s="257"/>
      <c r="H153" s="257"/>
      <c r="I153" s="257"/>
      <c r="J153" s="188"/>
      <c r="K153" s="190">
        <v>37.200000000000003</v>
      </c>
      <c r="L153" s="188"/>
      <c r="M153" s="188"/>
      <c r="N153" s="188"/>
      <c r="O153" s="188"/>
      <c r="P153" s="188"/>
      <c r="Q153" s="188"/>
      <c r="R153" s="191"/>
      <c r="T153" s="192"/>
      <c r="U153" s="188"/>
      <c r="V153" s="188"/>
      <c r="W153" s="188"/>
      <c r="X153" s="188"/>
      <c r="Y153" s="188"/>
      <c r="Z153" s="188"/>
      <c r="AA153" s="193"/>
      <c r="AT153" s="194" t="s">
        <v>170</v>
      </c>
      <c r="AU153" s="194" t="s">
        <v>141</v>
      </c>
      <c r="AV153" s="12" t="s">
        <v>167</v>
      </c>
      <c r="AW153" s="12" t="s">
        <v>37</v>
      </c>
      <c r="AX153" s="12" t="s">
        <v>24</v>
      </c>
      <c r="AY153" s="194" t="s">
        <v>162</v>
      </c>
    </row>
    <row r="154" spans="2:65" s="1" customFormat="1" ht="31.5" customHeight="1">
      <c r="B154" s="135"/>
      <c r="C154" s="164" t="s">
        <v>167</v>
      </c>
      <c r="D154" s="164" t="s">
        <v>163</v>
      </c>
      <c r="E154" s="165" t="s">
        <v>182</v>
      </c>
      <c r="F154" s="258" t="s">
        <v>183</v>
      </c>
      <c r="G154" s="258"/>
      <c r="H154" s="258"/>
      <c r="I154" s="258"/>
      <c r="J154" s="166" t="s">
        <v>179</v>
      </c>
      <c r="K154" s="167">
        <v>37.200000000000003</v>
      </c>
      <c r="L154" s="259">
        <v>0</v>
      </c>
      <c r="M154" s="259"/>
      <c r="N154" s="260">
        <f>ROUND(L154*K154,2)</f>
        <v>0</v>
      </c>
      <c r="O154" s="260"/>
      <c r="P154" s="260"/>
      <c r="Q154" s="260"/>
      <c r="R154" s="138"/>
      <c r="T154" s="168" t="s">
        <v>5</v>
      </c>
      <c r="U154" s="47" t="s">
        <v>46</v>
      </c>
      <c r="V154" s="39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1" t="s">
        <v>167</v>
      </c>
      <c r="AT154" s="21" t="s">
        <v>163</v>
      </c>
      <c r="AU154" s="21" t="s">
        <v>141</v>
      </c>
      <c r="AY154" s="21" t="s">
        <v>162</v>
      </c>
      <c r="BE154" s="109">
        <f>IF(U154="základní",N154,0)</f>
        <v>0</v>
      </c>
      <c r="BF154" s="109">
        <f>IF(U154="snížená",N154,0)</f>
        <v>0</v>
      </c>
      <c r="BG154" s="109">
        <f>IF(U154="zákl. přenesená",N154,0)</f>
        <v>0</v>
      </c>
      <c r="BH154" s="109">
        <f>IF(U154="sníž. přenesená",N154,0)</f>
        <v>0</v>
      </c>
      <c r="BI154" s="109">
        <f>IF(U154="nulová",N154,0)</f>
        <v>0</v>
      </c>
      <c r="BJ154" s="21" t="s">
        <v>141</v>
      </c>
      <c r="BK154" s="109">
        <f>ROUND(L154*K154,2)</f>
        <v>0</v>
      </c>
      <c r="BL154" s="21" t="s">
        <v>167</v>
      </c>
      <c r="BM154" s="21" t="s">
        <v>184</v>
      </c>
    </row>
    <row r="155" spans="2:65" s="1" customFormat="1" ht="31.5" customHeight="1">
      <c r="B155" s="135"/>
      <c r="C155" s="164" t="s">
        <v>185</v>
      </c>
      <c r="D155" s="164" t="s">
        <v>163</v>
      </c>
      <c r="E155" s="165" t="s">
        <v>186</v>
      </c>
      <c r="F155" s="258" t="s">
        <v>187</v>
      </c>
      <c r="G155" s="258"/>
      <c r="H155" s="258"/>
      <c r="I155" s="258"/>
      <c r="J155" s="166" t="s">
        <v>179</v>
      </c>
      <c r="K155" s="167">
        <v>37.200000000000003</v>
      </c>
      <c r="L155" s="259">
        <v>0</v>
      </c>
      <c r="M155" s="259"/>
      <c r="N155" s="260">
        <f>ROUND(L155*K155,2)</f>
        <v>0</v>
      </c>
      <c r="O155" s="260"/>
      <c r="P155" s="260"/>
      <c r="Q155" s="260"/>
      <c r="R155" s="138"/>
      <c r="T155" s="168" t="s">
        <v>5</v>
      </c>
      <c r="U155" s="47" t="s">
        <v>46</v>
      </c>
      <c r="V155" s="39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21" t="s">
        <v>167</v>
      </c>
      <c r="AT155" s="21" t="s">
        <v>163</v>
      </c>
      <c r="AU155" s="21" t="s">
        <v>141</v>
      </c>
      <c r="AY155" s="21" t="s">
        <v>162</v>
      </c>
      <c r="BE155" s="109">
        <f>IF(U155="základní",N155,0)</f>
        <v>0</v>
      </c>
      <c r="BF155" s="109">
        <f>IF(U155="snížená",N155,0)</f>
        <v>0</v>
      </c>
      <c r="BG155" s="109">
        <f>IF(U155="zákl. přenesená",N155,0)</f>
        <v>0</v>
      </c>
      <c r="BH155" s="109">
        <f>IF(U155="sníž. přenesená",N155,0)</f>
        <v>0</v>
      </c>
      <c r="BI155" s="109">
        <f>IF(U155="nulová",N155,0)</f>
        <v>0</v>
      </c>
      <c r="BJ155" s="21" t="s">
        <v>141</v>
      </c>
      <c r="BK155" s="109">
        <f>ROUND(L155*K155,2)</f>
        <v>0</v>
      </c>
      <c r="BL155" s="21" t="s">
        <v>167</v>
      </c>
      <c r="BM155" s="21" t="s">
        <v>188</v>
      </c>
    </row>
    <row r="156" spans="2:65" s="1" customFormat="1" ht="31.5" customHeight="1">
      <c r="B156" s="135"/>
      <c r="C156" s="164" t="s">
        <v>189</v>
      </c>
      <c r="D156" s="164" t="s">
        <v>163</v>
      </c>
      <c r="E156" s="165" t="s">
        <v>190</v>
      </c>
      <c r="F156" s="258" t="s">
        <v>191</v>
      </c>
      <c r="G156" s="258"/>
      <c r="H156" s="258"/>
      <c r="I156" s="258"/>
      <c r="J156" s="166" t="s">
        <v>179</v>
      </c>
      <c r="K156" s="167">
        <v>37.200000000000003</v>
      </c>
      <c r="L156" s="259">
        <v>0</v>
      </c>
      <c r="M156" s="259"/>
      <c r="N156" s="260">
        <f>ROUND(L156*K156,2)</f>
        <v>0</v>
      </c>
      <c r="O156" s="260"/>
      <c r="P156" s="260"/>
      <c r="Q156" s="260"/>
      <c r="R156" s="138"/>
      <c r="T156" s="168" t="s">
        <v>5</v>
      </c>
      <c r="U156" s="47" t="s">
        <v>46</v>
      </c>
      <c r="V156" s="39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21" t="s">
        <v>167</v>
      </c>
      <c r="AT156" s="21" t="s">
        <v>163</v>
      </c>
      <c r="AU156" s="21" t="s">
        <v>141</v>
      </c>
      <c r="AY156" s="21" t="s">
        <v>162</v>
      </c>
      <c r="BE156" s="109">
        <f>IF(U156="základní",N156,0)</f>
        <v>0</v>
      </c>
      <c r="BF156" s="109">
        <f>IF(U156="snížená",N156,0)</f>
        <v>0</v>
      </c>
      <c r="BG156" s="109">
        <f>IF(U156="zákl. přenesená",N156,0)</f>
        <v>0</v>
      </c>
      <c r="BH156" s="109">
        <f>IF(U156="sníž. přenesená",N156,0)</f>
        <v>0</v>
      </c>
      <c r="BI156" s="109">
        <f>IF(U156="nulová",N156,0)</f>
        <v>0</v>
      </c>
      <c r="BJ156" s="21" t="s">
        <v>141</v>
      </c>
      <c r="BK156" s="109">
        <f>ROUND(L156*K156,2)</f>
        <v>0</v>
      </c>
      <c r="BL156" s="21" t="s">
        <v>167</v>
      </c>
      <c r="BM156" s="21" t="s">
        <v>192</v>
      </c>
    </row>
    <row r="157" spans="2:65" s="1" customFormat="1" ht="44.25" customHeight="1">
      <c r="B157" s="135"/>
      <c r="C157" s="164" t="s">
        <v>193</v>
      </c>
      <c r="D157" s="164" t="s">
        <v>163</v>
      </c>
      <c r="E157" s="165" t="s">
        <v>194</v>
      </c>
      <c r="F157" s="258" t="s">
        <v>195</v>
      </c>
      <c r="G157" s="258"/>
      <c r="H157" s="258"/>
      <c r="I157" s="258"/>
      <c r="J157" s="166" t="s">
        <v>179</v>
      </c>
      <c r="K157" s="167">
        <v>372</v>
      </c>
      <c r="L157" s="259">
        <v>0</v>
      </c>
      <c r="M157" s="259"/>
      <c r="N157" s="260">
        <f>ROUND(L157*K157,2)</f>
        <v>0</v>
      </c>
      <c r="O157" s="260"/>
      <c r="P157" s="260"/>
      <c r="Q157" s="260"/>
      <c r="R157" s="138"/>
      <c r="T157" s="168" t="s">
        <v>5</v>
      </c>
      <c r="U157" s="47" t="s">
        <v>46</v>
      </c>
      <c r="V157" s="39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1" t="s">
        <v>167</v>
      </c>
      <c r="AT157" s="21" t="s">
        <v>163</v>
      </c>
      <c r="AU157" s="21" t="s">
        <v>141</v>
      </c>
      <c r="AY157" s="21" t="s">
        <v>162</v>
      </c>
      <c r="BE157" s="109">
        <f>IF(U157="základní",N157,0)</f>
        <v>0</v>
      </c>
      <c r="BF157" s="109">
        <f>IF(U157="snížená",N157,0)</f>
        <v>0</v>
      </c>
      <c r="BG157" s="109">
        <f>IF(U157="zákl. přenesená",N157,0)</f>
        <v>0</v>
      </c>
      <c r="BH157" s="109">
        <f>IF(U157="sníž. přenesená",N157,0)</f>
        <v>0</v>
      </c>
      <c r="BI157" s="109">
        <f>IF(U157="nulová",N157,0)</f>
        <v>0</v>
      </c>
      <c r="BJ157" s="21" t="s">
        <v>141</v>
      </c>
      <c r="BK157" s="109">
        <f>ROUND(L157*K157,2)</f>
        <v>0</v>
      </c>
      <c r="BL157" s="21" t="s">
        <v>167</v>
      </c>
      <c r="BM157" s="21" t="s">
        <v>196</v>
      </c>
    </row>
    <row r="158" spans="2:65" s="1" customFormat="1" ht="31.5" customHeight="1">
      <c r="B158" s="135"/>
      <c r="C158" s="164" t="s">
        <v>197</v>
      </c>
      <c r="D158" s="164" t="s">
        <v>163</v>
      </c>
      <c r="E158" s="165" t="s">
        <v>198</v>
      </c>
      <c r="F158" s="258" t="s">
        <v>199</v>
      </c>
      <c r="G158" s="258"/>
      <c r="H158" s="258"/>
      <c r="I158" s="258"/>
      <c r="J158" s="166" t="s">
        <v>200</v>
      </c>
      <c r="K158" s="167">
        <v>74.400000000000006</v>
      </c>
      <c r="L158" s="259">
        <v>0</v>
      </c>
      <c r="M158" s="259"/>
      <c r="N158" s="260">
        <f>ROUND(L158*K158,2)</f>
        <v>0</v>
      </c>
      <c r="O158" s="260"/>
      <c r="P158" s="260"/>
      <c r="Q158" s="260"/>
      <c r="R158" s="138"/>
      <c r="T158" s="168" t="s">
        <v>5</v>
      </c>
      <c r="U158" s="47" t="s">
        <v>46</v>
      </c>
      <c r="V158" s="39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1" t="s">
        <v>167</v>
      </c>
      <c r="AT158" s="21" t="s">
        <v>163</v>
      </c>
      <c r="AU158" s="21" t="s">
        <v>141</v>
      </c>
      <c r="AY158" s="21" t="s">
        <v>162</v>
      </c>
      <c r="BE158" s="109">
        <f>IF(U158="základní",N158,0)</f>
        <v>0</v>
      </c>
      <c r="BF158" s="109">
        <f>IF(U158="snížená",N158,0)</f>
        <v>0</v>
      </c>
      <c r="BG158" s="109">
        <f>IF(U158="zákl. přenesená",N158,0)</f>
        <v>0</v>
      </c>
      <c r="BH158" s="109">
        <f>IF(U158="sníž. přenesená",N158,0)</f>
        <v>0</v>
      </c>
      <c r="BI158" s="109">
        <f>IF(U158="nulová",N158,0)</f>
        <v>0</v>
      </c>
      <c r="BJ158" s="21" t="s">
        <v>141</v>
      </c>
      <c r="BK158" s="109">
        <f>ROUND(L158*K158,2)</f>
        <v>0</v>
      </c>
      <c r="BL158" s="21" t="s">
        <v>167</v>
      </c>
      <c r="BM158" s="21" t="s">
        <v>201</v>
      </c>
    </row>
    <row r="159" spans="2:65" s="9" customFormat="1" ht="29.85" customHeight="1">
      <c r="B159" s="153"/>
      <c r="C159" s="154"/>
      <c r="D159" s="163" t="s">
        <v>116</v>
      </c>
      <c r="E159" s="163"/>
      <c r="F159" s="163"/>
      <c r="G159" s="163"/>
      <c r="H159" s="163"/>
      <c r="I159" s="163"/>
      <c r="J159" s="163"/>
      <c r="K159" s="163"/>
      <c r="L159" s="163"/>
      <c r="M159" s="163"/>
      <c r="N159" s="269">
        <f>BK159</f>
        <v>0</v>
      </c>
      <c r="O159" s="270"/>
      <c r="P159" s="270"/>
      <c r="Q159" s="270"/>
      <c r="R159" s="156"/>
      <c r="T159" s="157"/>
      <c r="U159" s="154"/>
      <c r="V159" s="154"/>
      <c r="W159" s="158">
        <f>SUM(W160:W163)</f>
        <v>0</v>
      </c>
      <c r="X159" s="154"/>
      <c r="Y159" s="158">
        <f>SUM(Y160:Y163)</f>
        <v>21.691134000000002</v>
      </c>
      <c r="Z159" s="154"/>
      <c r="AA159" s="159">
        <f>SUM(AA160:AA163)</f>
        <v>0</v>
      </c>
      <c r="AR159" s="160" t="s">
        <v>24</v>
      </c>
      <c r="AT159" s="161" t="s">
        <v>78</v>
      </c>
      <c r="AU159" s="161" t="s">
        <v>24</v>
      </c>
      <c r="AY159" s="160" t="s">
        <v>162</v>
      </c>
      <c r="BK159" s="162">
        <f>SUM(BK160:BK163)</f>
        <v>0</v>
      </c>
    </row>
    <row r="160" spans="2:65" s="1" customFormat="1" ht="22.5" customHeight="1">
      <c r="B160" s="135"/>
      <c r="C160" s="164" t="s">
        <v>202</v>
      </c>
      <c r="D160" s="164" t="s">
        <v>163</v>
      </c>
      <c r="E160" s="165" t="s">
        <v>203</v>
      </c>
      <c r="F160" s="258" t="s">
        <v>204</v>
      </c>
      <c r="G160" s="258"/>
      <c r="H160" s="258"/>
      <c r="I160" s="258"/>
      <c r="J160" s="166" t="s">
        <v>179</v>
      </c>
      <c r="K160" s="167">
        <v>9.3000000000000007</v>
      </c>
      <c r="L160" s="259">
        <v>0</v>
      </c>
      <c r="M160" s="259"/>
      <c r="N160" s="260">
        <f>ROUND(L160*K160,2)</f>
        <v>0</v>
      </c>
      <c r="O160" s="260"/>
      <c r="P160" s="260"/>
      <c r="Q160" s="260"/>
      <c r="R160" s="138"/>
      <c r="T160" s="168" t="s">
        <v>5</v>
      </c>
      <c r="U160" s="47" t="s">
        <v>46</v>
      </c>
      <c r="V160" s="39"/>
      <c r="W160" s="169">
        <f>V160*K160</f>
        <v>0</v>
      </c>
      <c r="X160" s="169">
        <v>2.3323800000000001</v>
      </c>
      <c r="Y160" s="169">
        <f>X160*K160</f>
        <v>21.691134000000002</v>
      </c>
      <c r="Z160" s="169">
        <v>0</v>
      </c>
      <c r="AA160" s="170">
        <f>Z160*K160</f>
        <v>0</v>
      </c>
      <c r="AR160" s="21" t="s">
        <v>167</v>
      </c>
      <c r="AT160" s="21" t="s">
        <v>163</v>
      </c>
      <c r="AU160" s="21" t="s">
        <v>141</v>
      </c>
      <c r="AY160" s="21" t="s">
        <v>162</v>
      </c>
      <c r="BE160" s="109">
        <f>IF(U160="základní",N160,0)</f>
        <v>0</v>
      </c>
      <c r="BF160" s="109">
        <f>IF(U160="snížená",N160,0)</f>
        <v>0</v>
      </c>
      <c r="BG160" s="109">
        <f>IF(U160="zákl. přenesená",N160,0)</f>
        <v>0</v>
      </c>
      <c r="BH160" s="109">
        <f>IF(U160="sníž. přenesená",N160,0)</f>
        <v>0</v>
      </c>
      <c r="BI160" s="109">
        <f>IF(U160="nulová",N160,0)</f>
        <v>0</v>
      </c>
      <c r="BJ160" s="21" t="s">
        <v>141</v>
      </c>
      <c r="BK160" s="109">
        <f>ROUND(L160*K160,2)</f>
        <v>0</v>
      </c>
      <c r="BL160" s="21" t="s">
        <v>167</v>
      </c>
      <c r="BM160" s="21" t="s">
        <v>205</v>
      </c>
    </row>
    <row r="161" spans="2:65" s="10" customFormat="1" ht="22.5" customHeight="1">
      <c r="B161" s="171"/>
      <c r="C161" s="172"/>
      <c r="D161" s="172"/>
      <c r="E161" s="173" t="s">
        <v>5</v>
      </c>
      <c r="F161" s="261" t="s">
        <v>206</v>
      </c>
      <c r="G161" s="262"/>
      <c r="H161" s="262"/>
      <c r="I161" s="262"/>
      <c r="J161" s="172"/>
      <c r="K161" s="174" t="s">
        <v>5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170</v>
      </c>
      <c r="AU161" s="178" t="s">
        <v>141</v>
      </c>
      <c r="AV161" s="10" t="s">
        <v>24</v>
      </c>
      <c r="AW161" s="10" t="s">
        <v>37</v>
      </c>
      <c r="AX161" s="10" t="s">
        <v>79</v>
      </c>
      <c r="AY161" s="178" t="s">
        <v>162</v>
      </c>
    </row>
    <row r="162" spans="2:65" s="11" customFormat="1" ht="22.5" customHeight="1">
      <c r="B162" s="179"/>
      <c r="C162" s="180"/>
      <c r="D162" s="180"/>
      <c r="E162" s="181" t="s">
        <v>5</v>
      </c>
      <c r="F162" s="263" t="s">
        <v>207</v>
      </c>
      <c r="G162" s="264"/>
      <c r="H162" s="264"/>
      <c r="I162" s="264"/>
      <c r="J162" s="180"/>
      <c r="K162" s="182">
        <v>9.3000000000000007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170</v>
      </c>
      <c r="AU162" s="186" t="s">
        <v>141</v>
      </c>
      <c r="AV162" s="11" t="s">
        <v>141</v>
      </c>
      <c r="AW162" s="11" t="s">
        <v>37</v>
      </c>
      <c r="AX162" s="11" t="s">
        <v>79</v>
      </c>
      <c r="AY162" s="186" t="s">
        <v>162</v>
      </c>
    </row>
    <row r="163" spans="2:65" s="12" customFormat="1" ht="22.5" customHeight="1">
      <c r="B163" s="187"/>
      <c r="C163" s="188"/>
      <c r="D163" s="188"/>
      <c r="E163" s="189" t="s">
        <v>5</v>
      </c>
      <c r="F163" s="256" t="s">
        <v>172</v>
      </c>
      <c r="G163" s="257"/>
      <c r="H163" s="257"/>
      <c r="I163" s="257"/>
      <c r="J163" s="188"/>
      <c r="K163" s="190">
        <v>9.3000000000000007</v>
      </c>
      <c r="L163" s="188"/>
      <c r="M163" s="188"/>
      <c r="N163" s="188"/>
      <c r="O163" s="188"/>
      <c r="P163" s="188"/>
      <c r="Q163" s="188"/>
      <c r="R163" s="191"/>
      <c r="T163" s="192"/>
      <c r="U163" s="188"/>
      <c r="V163" s="188"/>
      <c r="W163" s="188"/>
      <c r="X163" s="188"/>
      <c r="Y163" s="188"/>
      <c r="Z163" s="188"/>
      <c r="AA163" s="193"/>
      <c r="AT163" s="194" t="s">
        <v>170</v>
      </c>
      <c r="AU163" s="194" t="s">
        <v>141</v>
      </c>
      <c r="AV163" s="12" t="s">
        <v>167</v>
      </c>
      <c r="AW163" s="12" t="s">
        <v>37</v>
      </c>
      <c r="AX163" s="12" t="s">
        <v>24</v>
      </c>
      <c r="AY163" s="194" t="s">
        <v>162</v>
      </c>
    </row>
    <row r="164" spans="2:65" s="9" customFormat="1" ht="29.85" customHeight="1">
      <c r="B164" s="153"/>
      <c r="C164" s="154"/>
      <c r="D164" s="163" t="s">
        <v>117</v>
      </c>
      <c r="E164" s="163"/>
      <c r="F164" s="163"/>
      <c r="G164" s="163"/>
      <c r="H164" s="163"/>
      <c r="I164" s="163"/>
      <c r="J164" s="163"/>
      <c r="K164" s="163"/>
      <c r="L164" s="163"/>
      <c r="M164" s="163"/>
      <c r="N164" s="267">
        <f>BK164</f>
        <v>0</v>
      </c>
      <c r="O164" s="268"/>
      <c r="P164" s="268"/>
      <c r="Q164" s="268"/>
      <c r="R164" s="156"/>
      <c r="T164" s="157"/>
      <c r="U164" s="154"/>
      <c r="V164" s="154"/>
      <c r="W164" s="158">
        <f>SUM(W165:W178)</f>
        <v>0</v>
      </c>
      <c r="X164" s="154"/>
      <c r="Y164" s="158">
        <f>SUM(Y165:Y178)</f>
        <v>14.542384800000001</v>
      </c>
      <c r="Z164" s="154"/>
      <c r="AA164" s="159">
        <f>SUM(AA165:AA178)</f>
        <v>0</v>
      </c>
      <c r="AR164" s="160" t="s">
        <v>24</v>
      </c>
      <c r="AT164" s="161" t="s">
        <v>78</v>
      </c>
      <c r="AU164" s="161" t="s">
        <v>24</v>
      </c>
      <c r="AY164" s="160" t="s">
        <v>162</v>
      </c>
      <c r="BK164" s="162">
        <f>SUM(BK165:BK178)</f>
        <v>0</v>
      </c>
    </row>
    <row r="165" spans="2:65" s="1" customFormat="1" ht="31.5" customHeight="1">
      <c r="B165" s="135"/>
      <c r="C165" s="164" t="s">
        <v>29</v>
      </c>
      <c r="D165" s="164" t="s">
        <v>163</v>
      </c>
      <c r="E165" s="165" t="s">
        <v>208</v>
      </c>
      <c r="F165" s="258" t="s">
        <v>209</v>
      </c>
      <c r="G165" s="258"/>
      <c r="H165" s="258"/>
      <c r="I165" s="258"/>
      <c r="J165" s="166" t="s">
        <v>166</v>
      </c>
      <c r="K165" s="167">
        <v>83.04</v>
      </c>
      <c r="L165" s="259">
        <v>0</v>
      </c>
      <c r="M165" s="259"/>
      <c r="N165" s="260">
        <f>ROUND(L165*K165,2)</f>
        <v>0</v>
      </c>
      <c r="O165" s="260"/>
      <c r="P165" s="260"/>
      <c r="Q165" s="260"/>
      <c r="R165" s="138"/>
      <c r="T165" s="168" t="s">
        <v>5</v>
      </c>
      <c r="U165" s="47" t="s">
        <v>46</v>
      </c>
      <c r="V165" s="39"/>
      <c r="W165" s="169">
        <f>V165*K165</f>
        <v>0</v>
      </c>
      <c r="X165" s="169">
        <v>0.17512</v>
      </c>
      <c r="Y165" s="169">
        <f>X165*K165</f>
        <v>14.541964800000001</v>
      </c>
      <c r="Z165" s="169">
        <v>0</v>
      </c>
      <c r="AA165" s="170">
        <f>Z165*K165</f>
        <v>0</v>
      </c>
      <c r="AR165" s="21" t="s">
        <v>167</v>
      </c>
      <c r="AT165" s="21" t="s">
        <v>163</v>
      </c>
      <c r="AU165" s="21" t="s">
        <v>141</v>
      </c>
      <c r="AY165" s="21" t="s">
        <v>162</v>
      </c>
      <c r="BE165" s="109">
        <f>IF(U165="základní",N165,0)</f>
        <v>0</v>
      </c>
      <c r="BF165" s="109">
        <f>IF(U165="snížená",N165,0)</f>
        <v>0</v>
      </c>
      <c r="BG165" s="109">
        <f>IF(U165="zákl. přenesená",N165,0)</f>
        <v>0</v>
      </c>
      <c r="BH165" s="109">
        <f>IF(U165="sníž. přenesená",N165,0)</f>
        <v>0</v>
      </c>
      <c r="BI165" s="109">
        <f>IF(U165="nulová",N165,0)</f>
        <v>0</v>
      </c>
      <c r="BJ165" s="21" t="s">
        <v>141</v>
      </c>
      <c r="BK165" s="109">
        <f>ROUND(L165*K165,2)</f>
        <v>0</v>
      </c>
      <c r="BL165" s="21" t="s">
        <v>167</v>
      </c>
      <c r="BM165" s="21" t="s">
        <v>210</v>
      </c>
    </row>
    <row r="166" spans="2:65" s="10" customFormat="1" ht="22.5" customHeight="1">
      <c r="B166" s="171"/>
      <c r="C166" s="172"/>
      <c r="D166" s="172"/>
      <c r="E166" s="173" t="s">
        <v>5</v>
      </c>
      <c r="F166" s="261" t="s">
        <v>211</v>
      </c>
      <c r="G166" s="262"/>
      <c r="H166" s="262"/>
      <c r="I166" s="262"/>
      <c r="J166" s="172"/>
      <c r="K166" s="174" t="s">
        <v>5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170</v>
      </c>
      <c r="AU166" s="178" t="s">
        <v>141</v>
      </c>
      <c r="AV166" s="10" t="s">
        <v>24</v>
      </c>
      <c r="AW166" s="10" t="s">
        <v>37</v>
      </c>
      <c r="AX166" s="10" t="s">
        <v>79</v>
      </c>
      <c r="AY166" s="178" t="s">
        <v>162</v>
      </c>
    </row>
    <row r="167" spans="2:65" s="10" customFormat="1" ht="22.5" customHeight="1">
      <c r="B167" s="171"/>
      <c r="C167" s="172"/>
      <c r="D167" s="172"/>
      <c r="E167" s="173" t="s">
        <v>5</v>
      </c>
      <c r="F167" s="273" t="s">
        <v>212</v>
      </c>
      <c r="G167" s="274"/>
      <c r="H167" s="274"/>
      <c r="I167" s="274"/>
      <c r="J167" s="172"/>
      <c r="K167" s="174" t="s">
        <v>5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170</v>
      </c>
      <c r="AU167" s="178" t="s">
        <v>141</v>
      </c>
      <c r="AV167" s="10" t="s">
        <v>24</v>
      </c>
      <c r="AW167" s="10" t="s">
        <v>37</v>
      </c>
      <c r="AX167" s="10" t="s">
        <v>79</v>
      </c>
      <c r="AY167" s="178" t="s">
        <v>162</v>
      </c>
    </row>
    <row r="168" spans="2:65" s="11" customFormat="1" ht="22.5" customHeight="1">
      <c r="B168" s="179"/>
      <c r="C168" s="180"/>
      <c r="D168" s="180"/>
      <c r="E168" s="181" t="s">
        <v>5</v>
      </c>
      <c r="F168" s="263" t="s">
        <v>213</v>
      </c>
      <c r="G168" s="264"/>
      <c r="H168" s="264"/>
      <c r="I168" s="264"/>
      <c r="J168" s="180"/>
      <c r="K168" s="182">
        <v>4.8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170</v>
      </c>
      <c r="AU168" s="186" t="s">
        <v>141</v>
      </c>
      <c r="AV168" s="11" t="s">
        <v>141</v>
      </c>
      <c r="AW168" s="11" t="s">
        <v>37</v>
      </c>
      <c r="AX168" s="11" t="s">
        <v>79</v>
      </c>
      <c r="AY168" s="186" t="s">
        <v>162</v>
      </c>
    </row>
    <row r="169" spans="2:65" s="11" customFormat="1" ht="22.5" customHeight="1">
      <c r="B169" s="179"/>
      <c r="C169" s="180"/>
      <c r="D169" s="180"/>
      <c r="E169" s="181" t="s">
        <v>5</v>
      </c>
      <c r="F169" s="263" t="s">
        <v>214</v>
      </c>
      <c r="G169" s="264"/>
      <c r="H169" s="264"/>
      <c r="I169" s="264"/>
      <c r="J169" s="180"/>
      <c r="K169" s="182">
        <v>5.76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170</v>
      </c>
      <c r="AU169" s="186" t="s">
        <v>141</v>
      </c>
      <c r="AV169" s="11" t="s">
        <v>141</v>
      </c>
      <c r="AW169" s="11" t="s">
        <v>37</v>
      </c>
      <c r="AX169" s="11" t="s">
        <v>79</v>
      </c>
      <c r="AY169" s="186" t="s">
        <v>162</v>
      </c>
    </row>
    <row r="170" spans="2:65" s="11" customFormat="1" ht="22.5" customHeight="1">
      <c r="B170" s="179"/>
      <c r="C170" s="180"/>
      <c r="D170" s="180"/>
      <c r="E170" s="181" t="s">
        <v>5</v>
      </c>
      <c r="F170" s="263" t="s">
        <v>215</v>
      </c>
      <c r="G170" s="264"/>
      <c r="H170" s="264"/>
      <c r="I170" s="264"/>
      <c r="J170" s="180"/>
      <c r="K170" s="182">
        <v>26.88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170</v>
      </c>
      <c r="AU170" s="186" t="s">
        <v>141</v>
      </c>
      <c r="AV170" s="11" t="s">
        <v>141</v>
      </c>
      <c r="AW170" s="11" t="s">
        <v>37</v>
      </c>
      <c r="AX170" s="11" t="s">
        <v>79</v>
      </c>
      <c r="AY170" s="186" t="s">
        <v>162</v>
      </c>
    </row>
    <row r="171" spans="2:65" s="10" customFormat="1" ht="22.5" customHeight="1">
      <c r="B171" s="171"/>
      <c r="C171" s="172"/>
      <c r="D171" s="172"/>
      <c r="E171" s="173" t="s">
        <v>5</v>
      </c>
      <c r="F171" s="273" t="s">
        <v>216</v>
      </c>
      <c r="G171" s="274"/>
      <c r="H171" s="274"/>
      <c r="I171" s="274"/>
      <c r="J171" s="172"/>
      <c r="K171" s="174" t="s">
        <v>5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170</v>
      </c>
      <c r="AU171" s="178" t="s">
        <v>141</v>
      </c>
      <c r="AV171" s="10" t="s">
        <v>24</v>
      </c>
      <c r="AW171" s="10" t="s">
        <v>37</v>
      </c>
      <c r="AX171" s="10" t="s">
        <v>79</v>
      </c>
      <c r="AY171" s="178" t="s">
        <v>162</v>
      </c>
    </row>
    <row r="172" spans="2:65" s="11" customFormat="1" ht="22.5" customHeight="1">
      <c r="B172" s="179"/>
      <c r="C172" s="180"/>
      <c r="D172" s="180"/>
      <c r="E172" s="181" t="s">
        <v>5</v>
      </c>
      <c r="F172" s="263" t="s">
        <v>213</v>
      </c>
      <c r="G172" s="264"/>
      <c r="H172" s="264"/>
      <c r="I172" s="264"/>
      <c r="J172" s="180"/>
      <c r="K172" s="182">
        <v>4.8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170</v>
      </c>
      <c r="AU172" s="186" t="s">
        <v>141</v>
      </c>
      <c r="AV172" s="11" t="s">
        <v>141</v>
      </c>
      <c r="AW172" s="11" t="s">
        <v>37</v>
      </c>
      <c r="AX172" s="11" t="s">
        <v>79</v>
      </c>
      <c r="AY172" s="186" t="s">
        <v>162</v>
      </c>
    </row>
    <row r="173" spans="2:65" s="11" customFormat="1" ht="22.5" customHeight="1">
      <c r="B173" s="179"/>
      <c r="C173" s="180"/>
      <c r="D173" s="180"/>
      <c r="E173" s="181" t="s">
        <v>5</v>
      </c>
      <c r="F173" s="263" t="s">
        <v>217</v>
      </c>
      <c r="G173" s="264"/>
      <c r="H173" s="264"/>
      <c r="I173" s="264"/>
      <c r="J173" s="180"/>
      <c r="K173" s="182">
        <v>38.4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170</v>
      </c>
      <c r="AU173" s="186" t="s">
        <v>141</v>
      </c>
      <c r="AV173" s="11" t="s">
        <v>141</v>
      </c>
      <c r="AW173" s="11" t="s">
        <v>37</v>
      </c>
      <c r="AX173" s="11" t="s">
        <v>79</v>
      </c>
      <c r="AY173" s="186" t="s">
        <v>162</v>
      </c>
    </row>
    <row r="174" spans="2:65" s="11" customFormat="1" ht="22.5" customHeight="1">
      <c r="B174" s="179"/>
      <c r="C174" s="180"/>
      <c r="D174" s="180"/>
      <c r="E174" s="181" t="s">
        <v>5</v>
      </c>
      <c r="F174" s="263" t="s">
        <v>218</v>
      </c>
      <c r="G174" s="264"/>
      <c r="H174" s="264"/>
      <c r="I174" s="264"/>
      <c r="J174" s="180"/>
      <c r="K174" s="182">
        <v>2.4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170</v>
      </c>
      <c r="AU174" s="186" t="s">
        <v>141</v>
      </c>
      <c r="AV174" s="11" t="s">
        <v>141</v>
      </c>
      <c r="AW174" s="11" t="s">
        <v>37</v>
      </c>
      <c r="AX174" s="11" t="s">
        <v>79</v>
      </c>
      <c r="AY174" s="186" t="s">
        <v>162</v>
      </c>
    </row>
    <row r="175" spans="2:65" s="12" customFormat="1" ht="22.5" customHeight="1">
      <c r="B175" s="187"/>
      <c r="C175" s="188"/>
      <c r="D175" s="188"/>
      <c r="E175" s="189" t="s">
        <v>5</v>
      </c>
      <c r="F175" s="256" t="s">
        <v>172</v>
      </c>
      <c r="G175" s="257"/>
      <c r="H175" s="257"/>
      <c r="I175" s="257"/>
      <c r="J175" s="188"/>
      <c r="K175" s="190">
        <v>83.04</v>
      </c>
      <c r="L175" s="188"/>
      <c r="M175" s="188"/>
      <c r="N175" s="188"/>
      <c r="O175" s="188"/>
      <c r="P175" s="188"/>
      <c r="Q175" s="188"/>
      <c r="R175" s="191"/>
      <c r="T175" s="192"/>
      <c r="U175" s="188"/>
      <c r="V175" s="188"/>
      <c r="W175" s="188"/>
      <c r="X175" s="188"/>
      <c r="Y175" s="188"/>
      <c r="Z175" s="188"/>
      <c r="AA175" s="193"/>
      <c r="AT175" s="194" t="s">
        <v>170</v>
      </c>
      <c r="AU175" s="194" t="s">
        <v>141</v>
      </c>
      <c r="AV175" s="12" t="s">
        <v>167</v>
      </c>
      <c r="AW175" s="12" t="s">
        <v>37</v>
      </c>
      <c r="AX175" s="12" t="s">
        <v>24</v>
      </c>
      <c r="AY175" s="194" t="s">
        <v>162</v>
      </c>
    </row>
    <row r="176" spans="2:65" s="1" customFormat="1" ht="31.5" customHeight="1">
      <c r="B176" s="135"/>
      <c r="C176" s="164" t="s">
        <v>219</v>
      </c>
      <c r="D176" s="164" t="s">
        <v>163</v>
      </c>
      <c r="E176" s="165" t="s">
        <v>220</v>
      </c>
      <c r="F176" s="258" t="s">
        <v>221</v>
      </c>
      <c r="G176" s="258"/>
      <c r="H176" s="258"/>
      <c r="I176" s="258"/>
      <c r="J176" s="166" t="s">
        <v>222</v>
      </c>
      <c r="K176" s="167">
        <v>3</v>
      </c>
      <c r="L176" s="259">
        <v>0</v>
      </c>
      <c r="M176" s="259"/>
      <c r="N176" s="260">
        <f>ROUND(L176*K176,2)</f>
        <v>0</v>
      </c>
      <c r="O176" s="260"/>
      <c r="P176" s="260"/>
      <c r="Q176" s="260"/>
      <c r="R176" s="138"/>
      <c r="T176" s="168" t="s">
        <v>5</v>
      </c>
      <c r="U176" s="47" t="s">
        <v>46</v>
      </c>
      <c r="V176" s="39"/>
      <c r="W176" s="169">
        <f>V176*K176</f>
        <v>0</v>
      </c>
      <c r="X176" s="169">
        <v>1.3999999999999999E-4</v>
      </c>
      <c r="Y176" s="169">
        <f>X176*K176</f>
        <v>4.1999999999999996E-4</v>
      </c>
      <c r="Z176" s="169">
        <v>0</v>
      </c>
      <c r="AA176" s="170">
        <f>Z176*K176</f>
        <v>0</v>
      </c>
      <c r="AR176" s="21" t="s">
        <v>167</v>
      </c>
      <c r="AT176" s="21" t="s">
        <v>163</v>
      </c>
      <c r="AU176" s="21" t="s">
        <v>141</v>
      </c>
      <c r="AY176" s="21" t="s">
        <v>162</v>
      </c>
      <c r="BE176" s="109">
        <f>IF(U176="základní",N176,0)</f>
        <v>0</v>
      </c>
      <c r="BF176" s="109">
        <f>IF(U176="snížená",N176,0)</f>
        <v>0</v>
      </c>
      <c r="BG176" s="109">
        <f>IF(U176="zákl. přenesená",N176,0)</f>
        <v>0</v>
      </c>
      <c r="BH176" s="109">
        <f>IF(U176="sníž. přenesená",N176,0)</f>
        <v>0</v>
      </c>
      <c r="BI176" s="109">
        <f>IF(U176="nulová",N176,0)</f>
        <v>0</v>
      </c>
      <c r="BJ176" s="21" t="s">
        <v>141</v>
      </c>
      <c r="BK176" s="109">
        <f>ROUND(L176*K176,2)</f>
        <v>0</v>
      </c>
      <c r="BL176" s="21" t="s">
        <v>167</v>
      </c>
      <c r="BM176" s="21" t="s">
        <v>223</v>
      </c>
    </row>
    <row r="177" spans="2:65" s="11" customFormat="1" ht="22.5" customHeight="1">
      <c r="B177" s="179"/>
      <c r="C177" s="180"/>
      <c r="D177" s="180"/>
      <c r="E177" s="181" t="s">
        <v>5</v>
      </c>
      <c r="F177" s="275" t="s">
        <v>224</v>
      </c>
      <c r="G177" s="276"/>
      <c r="H177" s="276"/>
      <c r="I177" s="276"/>
      <c r="J177" s="180"/>
      <c r="K177" s="182">
        <v>3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170</v>
      </c>
      <c r="AU177" s="186" t="s">
        <v>141</v>
      </c>
      <c r="AV177" s="11" t="s">
        <v>141</v>
      </c>
      <c r="AW177" s="11" t="s">
        <v>37</v>
      </c>
      <c r="AX177" s="11" t="s">
        <v>79</v>
      </c>
      <c r="AY177" s="186" t="s">
        <v>162</v>
      </c>
    </row>
    <row r="178" spans="2:65" s="12" customFormat="1" ht="22.5" customHeight="1">
      <c r="B178" s="187"/>
      <c r="C178" s="188"/>
      <c r="D178" s="188"/>
      <c r="E178" s="189" t="s">
        <v>5</v>
      </c>
      <c r="F178" s="256" t="s">
        <v>172</v>
      </c>
      <c r="G178" s="257"/>
      <c r="H178" s="257"/>
      <c r="I178" s="257"/>
      <c r="J178" s="188"/>
      <c r="K178" s="190">
        <v>3</v>
      </c>
      <c r="L178" s="188"/>
      <c r="M178" s="188"/>
      <c r="N178" s="188"/>
      <c r="O178" s="188"/>
      <c r="P178" s="188"/>
      <c r="Q178" s="188"/>
      <c r="R178" s="191"/>
      <c r="T178" s="192"/>
      <c r="U178" s="188"/>
      <c r="V178" s="188"/>
      <c r="W178" s="188"/>
      <c r="X178" s="188"/>
      <c r="Y178" s="188"/>
      <c r="Z178" s="188"/>
      <c r="AA178" s="193"/>
      <c r="AT178" s="194" t="s">
        <v>170</v>
      </c>
      <c r="AU178" s="194" t="s">
        <v>141</v>
      </c>
      <c r="AV178" s="12" t="s">
        <v>167</v>
      </c>
      <c r="AW178" s="12" t="s">
        <v>37</v>
      </c>
      <c r="AX178" s="12" t="s">
        <v>24</v>
      </c>
      <c r="AY178" s="194" t="s">
        <v>162</v>
      </c>
    </row>
    <row r="179" spans="2:65" s="9" customFormat="1" ht="29.85" customHeight="1">
      <c r="B179" s="153"/>
      <c r="C179" s="154"/>
      <c r="D179" s="163" t="s">
        <v>118</v>
      </c>
      <c r="E179" s="163"/>
      <c r="F179" s="163"/>
      <c r="G179" s="163"/>
      <c r="H179" s="163"/>
      <c r="I179" s="163"/>
      <c r="J179" s="163"/>
      <c r="K179" s="163"/>
      <c r="L179" s="163"/>
      <c r="M179" s="163"/>
      <c r="N179" s="267">
        <f>BK179</f>
        <v>0</v>
      </c>
      <c r="O179" s="268"/>
      <c r="P179" s="268"/>
      <c r="Q179" s="268"/>
      <c r="R179" s="156"/>
      <c r="T179" s="157"/>
      <c r="U179" s="154"/>
      <c r="V179" s="154"/>
      <c r="W179" s="158">
        <f>SUM(W180:W183)</f>
        <v>0</v>
      </c>
      <c r="X179" s="154"/>
      <c r="Y179" s="158">
        <f>SUM(Y180:Y183)</f>
        <v>29.647470000000002</v>
      </c>
      <c r="Z179" s="154"/>
      <c r="AA179" s="159">
        <f>SUM(AA180:AA183)</f>
        <v>0</v>
      </c>
      <c r="AR179" s="160" t="s">
        <v>24</v>
      </c>
      <c r="AT179" s="161" t="s">
        <v>78</v>
      </c>
      <c r="AU179" s="161" t="s">
        <v>24</v>
      </c>
      <c r="AY179" s="160" t="s">
        <v>162</v>
      </c>
      <c r="BK179" s="162">
        <f>SUM(BK180:BK183)</f>
        <v>0</v>
      </c>
    </row>
    <row r="180" spans="2:65" s="1" customFormat="1" ht="31.5" customHeight="1">
      <c r="B180" s="135"/>
      <c r="C180" s="164" t="s">
        <v>225</v>
      </c>
      <c r="D180" s="164" t="s">
        <v>163</v>
      </c>
      <c r="E180" s="165" t="s">
        <v>226</v>
      </c>
      <c r="F180" s="258" t="s">
        <v>227</v>
      </c>
      <c r="G180" s="258"/>
      <c r="H180" s="258"/>
      <c r="I180" s="258"/>
      <c r="J180" s="166" t="s">
        <v>166</v>
      </c>
      <c r="K180" s="167">
        <v>93</v>
      </c>
      <c r="L180" s="259">
        <v>0</v>
      </c>
      <c r="M180" s="259"/>
      <c r="N180" s="260">
        <f>ROUND(L180*K180,2)</f>
        <v>0</v>
      </c>
      <c r="O180" s="260"/>
      <c r="P180" s="260"/>
      <c r="Q180" s="260"/>
      <c r="R180" s="138"/>
      <c r="T180" s="168" t="s">
        <v>5</v>
      </c>
      <c r="U180" s="47" t="s">
        <v>46</v>
      </c>
      <c r="V180" s="39"/>
      <c r="W180" s="169">
        <f>V180*K180</f>
        <v>0</v>
      </c>
      <c r="X180" s="169">
        <v>0.31879000000000002</v>
      </c>
      <c r="Y180" s="169">
        <f>X180*K180</f>
        <v>29.647470000000002</v>
      </c>
      <c r="Z180" s="169">
        <v>0</v>
      </c>
      <c r="AA180" s="170">
        <f>Z180*K180</f>
        <v>0</v>
      </c>
      <c r="AR180" s="21" t="s">
        <v>167</v>
      </c>
      <c r="AT180" s="21" t="s">
        <v>163</v>
      </c>
      <c r="AU180" s="21" t="s">
        <v>141</v>
      </c>
      <c r="AY180" s="21" t="s">
        <v>162</v>
      </c>
      <c r="BE180" s="109">
        <f>IF(U180="základní",N180,0)</f>
        <v>0</v>
      </c>
      <c r="BF180" s="109">
        <f>IF(U180="snížená",N180,0)</f>
        <v>0</v>
      </c>
      <c r="BG180" s="109">
        <f>IF(U180="zákl. přenesená",N180,0)</f>
        <v>0</v>
      </c>
      <c r="BH180" s="109">
        <f>IF(U180="sníž. přenesená",N180,0)</f>
        <v>0</v>
      </c>
      <c r="BI180" s="109">
        <f>IF(U180="nulová",N180,0)</f>
        <v>0</v>
      </c>
      <c r="BJ180" s="21" t="s">
        <v>141</v>
      </c>
      <c r="BK180" s="109">
        <f>ROUND(L180*K180,2)</f>
        <v>0</v>
      </c>
      <c r="BL180" s="21" t="s">
        <v>167</v>
      </c>
      <c r="BM180" s="21" t="s">
        <v>228</v>
      </c>
    </row>
    <row r="181" spans="2:65" s="10" customFormat="1" ht="31.5" customHeight="1">
      <c r="B181" s="171"/>
      <c r="C181" s="172"/>
      <c r="D181" s="172"/>
      <c r="E181" s="173" t="s">
        <v>5</v>
      </c>
      <c r="F181" s="261" t="s">
        <v>169</v>
      </c>
      <c r="G181" s="262"/>
      <c r="H181" s="262"/>
      <c r="I181" s="262"/>
      <c r="J181" s="172"/>
      <c r="K181" s="174" t="s">
        <v>5</v>
      </c>
      <c r="L181" s="172"/>
      <c r="M181" s="172"/>
      <c r="N181" s="172"/>
      <c r="O181" s="172"/>
      <c r="P181" s="172"/>
      <c r="Q181" s="172"/>
      <c r="R181" s="175"/>
      <c r="T181" s="176"/>
      <c r="U181" s="172"/>
      <c r="V181" s="172"/>
      <c r="W181" s="172"/>
      <c r="X181" s="172"/>
      <c r="Y181" s="172"/>
      <c r="Z181" s="172"/>
      <c r="AA181" s="177"/>
      <c r="AT181" s="178" t="s">
        <v>170</v>
      </c>
      <c r="AU181" s="178" t="s">
        <v>141</v>
      </c>
      <c r="AV181" s="10" t="s">
        <v>24</v>
      </c>
      <c r="AW181" s="10" t="s">
        <v>37</v>
      </c>
      <c r="AX181" s="10" t="s">
        <v>79</v>
      </c>
      <c r="AY181" s="178" t="s">
        <v>162</v>
      </c>
    </row>
    <row r="182" spans="2:65" s="11" customFormat="1" ht="22.5" customHeight="1">
      <c r="B182" s="179"/>
      <c r="C182" s="180"/>
      <c r="D182" s="180"/>
      <c r="E182" s="181" t="s">
        <v>5</v>
      </c>
      <c r="F182" s="263" t="s">
        <v>171</v>
      </c>
      <c r="G182" s="264"/>
      <c r="H182" s="264"/>
      <c r="I182" s="264"/>
      <c r="J182" s="180"/>
      <c r="K182" s="182">
        <v>93</v>
      </c>
      <c r="L182" s="180"/>
      <c r="M182" s="180"/>
      <c r="N182" s="180"/>
      <c r="O182" s="180"/>
      <c r="P182" s="180"/>
      <c r="Q182" s="180"/>
      <c r="R182" s="183"/>
      <c r="T182" s="184"/>
      <c r="U182" s="180"/>
      <c r="V182" s="180"/>
      <c r="W182" s="180"/>
      <c r="X182" s="180"/>
      <c r="Y182" s="180"/>
      <c r="Z182" s="180"/>
      <c r="AA182" s="185"/>
      <c r="AT182" s="186" t="s">
        <v>170</v>
      </c>
      <c r="AU182" s="186" t="s">
        <v>141</v>
      </c>
      <c r="AV182" s="11" t="s">
        <v>141</v>
      </c>
      <c r="AW182" s="11" t="s">
        <v>37</v>
      </c>
      <c r="AX182" s="11" t="s">
        <v>79</v>
      </c>
      <c r="AY182" s="186" t="s">
        <v>162</v>
      </c>
    </row>
    <row r="183" spans="2:65" s="12" customFormat="1" ht="22.5" customHeight="1">
      <c r="B183" s="187"/>
      <c r="C183" s="188"/>
      <c r="D183" s="188"/>
      <c r="E183" s="189" t="s">
        <v>5</v>
      </c>
      <c r="F183" s="256" t="s">
        <v>172</v>
      </c>
      <c r="G183" s="257"/>
      <c r="H183" s="257"/>
      <c r="I183" s="257"/>
      <c r="J183" s="188"/>
      <c r="K183" s="190">
        <v>93</v>
      </c>
      <c r="L183" s="188"/>
      <c r="M183" s="188"/>
      <c r="N183" s="188"/>
      <c r="O183" s="188"/>
      <c r="P183" s="188"/>
      <c r="Q183" s="188"/>
      <c r="R183" s="191"/>
      <c r="T183" s="192"/>
      <c r="U183" s="188"/>
      <c r="V183" s="188"/>
      <c r="W183" s="188"/>
      <c r="X183" s="188"/>
      <c r="Y183" s="188"/>
      <c r="Z183" s="188"/>
      <c r="AA183" s="193"/>
      <c r="AT183" s="194" t="s">
        <v>170</v>
      </c>
      <c r="AU183" s="194" t="s">
        <v>141</v>
      </c>
      <c r="AV183" s="12" t="s">
        <v>167</v>
      </c>
      <c r="AW183" s="12" t="s">
        <v>37</v>
      </c>
      <c r="AX183" s="12" t="s">
        <v>24</v>
      </c>
      <c r="AY183" s="194" t="s">
        <v>162</v>
      </c>
    </row>
    <row r="184" spans="2:65" s="9" customFormat="1" ht="29.85" customHeight="1">
      <c r="B184" s="153"/>
      <c r="C184" s="154"/>
      <c r="D184" s="163" t="s">
        <v>119</v>
      </c>
      <c r="E184" s="163"/>
      <c r="F184" s="163"/>
      <c r="G184" s="163"/>
      <c r="H184" s="163"/>
      <c r="I184" s="163"/>
      <c r="J184" s="163"/>
      <c r="K184" s="163"/>
      <c r="L184" s="163"/>
      <c r="M184" s="163"/>
      <c r="N184" s="267">
        <f>BK184</f>
        <v>0</v>
      </c>
      <c r="O184" s="268"/>
      <c r="P184" s="268"/>
      <c r="Q184" s="268"/>
      <c r="R184" s="156"/>
      <c r="T184" s="157"/>
      <c r="U184" s="154"/>
      <c r="V184" s="154"/>
      <c r="W184" s="158">
        <f>SUM(W185:W668)</f>
        <v>0</v>
      </c>
      <c r="X184" s="154"/>
      <c r="Y184" s="158">
        <f>SUM(Y185:Y668)</f>
        <v>89.708597439999991</v>
      </c>
      <c r="Z184" s="154"/>
      <c r="AA184" s="159">
        <f>SUM(AA185:AA668)</f>
        <v>0</v>
      </c>
      <c r="AR184" s="160" t="s">
        <v>24</v>
      </c>
      <c r="AT184" s="161" t="s">
        <v>78</v>
      </c>
      <c r="AU184" s="161" t="s">
        <v>24</v>
      </c>
      <c r="AY184" s="160" t="s">
        <v>162</v>
      </c>
      <c r="BK184" s="162">
        <f>SUM(BK185:BK668)</f>
        <v>0</v>
      </c>
    </row>
    <row r="185" spans="2:65" s="1" customFormat="1" ht="31.5" customHeight="1">
      <c r="B185" s="135"/>
      <c r="C185" s="164" t="s">
        <v>229</v>
      </c>
      <c r="D185" s="164" t="s">
        <v>163</v>
      </c>
      <c r="E185" s="165" t="s">
        <v>230</v>
      </c>
      <c r="F185" s="258" t="s">
        <v>231</v>
      </c>
      <c r="G185" s="258"/>
      <c r="H185" s="258"/>
      <c r="I185" s="258"/>
      <c r="J185" s="166" t="s">
        <v>166</v>
      </c>
      <c r="K185" s="167">
        <v>96.768000000000001</v>
      </c>
      <c r="L185" s="259">
        <v>0</v>
      </c>
      <c r="M185" s="259"/>
      <c r="N185" s="260">
        <f>ROUND(L185*K185,2)</f>
        <v>0</v>
      </c>
      <c r="O185" s="260"/>
      <c r="P185" s="260"/>
      <c r="Q185" s="260"/>
      <c r="R185" s="138"/>
      <c r="T185" s="168" t="s">
        <v>5</v>
      </c>
      <c r="U185" s="47" t="s">
        <v>46</v>
      </c>
      <c r="V185" s="39"/>
      <c r="W185" s="169">
        <f>V185*K185</f>
        <v>0</v>
      </c>
      <c r="X185" s="169">
        <v>1.8380000000000001E-2</v>
      </c>
      <c r="Y185" s="169">
        <f>X185*K185</f>
        <v>1.7785958400000002</v>
      </c>
      <c r="Z185" s="169">
        <v>0</v>
      </c>
      <c r="AA185" s="170">
        <f>Z185*K185</f>
        <v>0</v>
      </c>
      <c r="AR185" s="21" t="s">
        <v>167</v>
      </c>
      <c r="AT185" s="21" t="s">
        <v>163</v>
      </c>
      <c r="AU185" s="21" t="s">
        <v>141</v>
      </c>
      <c r="AY185" s="21" t="s">
        <v>162</v>
      </c>
      <c r="BE185" s="109">
        <f>IF(U185="základní",N185,0)</f>
        <v>0</v>
      </c>
      <c r="BF185" s="109">
        <f>IF(U185="snížená",N185,0)</f>
        <v>0</v>
      </c>
      <c r="BG185" s="109">
        <f>IF(U185="zákl. přenesená",N185,0)</f>
        <v>0</v>
      </c>
      <c r="BH185" s="109">
        <f>IF(U185="sníž. přenesená",N185,0)</f>
        <v>0</v>
      </c>
      <c r="BI185" s="109">
        <f>IF(U185="nulová",N185,0)</f>
        <v>0</v>
      </c>
      <c r="BJ185" s="21" t="s">
        <v>141</v>
      </c>
      <c r="BK185" s="109">
        <f>ROUND(L185*K185,2)</f>
        <v>0</v>
      </c>
      <c r="BL185" s="21" t="s">
        <v>167</v>
      </c>
      <c r="BM185" s="21" t="s">
        <v>232</v>
      </c>
    </row>
    <row r="186" spans="2:65" s="10" customFormat="1" ht="22.5" customHeight="1">
      <c r="B186" s="171"/>
      <c r="C186" s="172"/>
      <c r="D186" s="172"/>
      <c r="E186" s="173" t="s">
        <v>5</v>
      </c>
      <c r="F186" s="261" t="s">
        <v>211</v>
      </c>
      <c r="G186" s="262"/>
      <c r="H186" s="262"/>
      <c r="I186" s="262"/>
      <c r="J186" s="172"/>
      <c r="K186" s="174" t="s">
        <v>5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170</v>
      </c>
      <c r="AU186" s="178" t="s">
        <v>141</v>
      </c>
      <c r="AV186" s="10" t="s">
        <v>24</v>
      </c>
      <c r="AW186" s="10" t="s">
        <v>37</v>
      </c>
      <c r="AX186" s="10" t="s">
        <v>79</v>
      </c>
      <c r="AY186" s="178" t="s">
        <v>162</v>
      </c>
    </row>
    <row r="187" spans="2:65" s="10" customFormat="1" ht="22.5" customHeight="1">
      <c r="B187" s="171"/>
      <c r="C187" s="172"/>
      <c r="D187" s="172"/>
      <c r="E187" s="173" t="s">
        <v>5</v>
      </c>
      <c r="F187" s="273" t="s">
        <v>233</v>
      </c>
      <c r="G187" s="274"/>
      <c r="H187" s="274"/>
      <c r="I187" s="274"/>
      <c r="J187" s="172"/>
      <c r="K187" s="174" t="s">
        <v>5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170</v>
      </c>
      <c r="AU187" s="178" t="s">
        <v>141</v>
      </c>
      <c r="AV187" s="10" t="s">
        <v>24</v>
      </c>
      <c r="AW187" s="10" t="s">
        <v>37</v>
      </c>
      <c r="AX187" s="10" t="s">
        <v>79</v>
      </c>
      <c r="AY187" s="178" t="s">
        <v>162</v>
      </c>
    </row>
    <row r="188" spans="2:65" s="11" customFormat="1" ht="22.5" customHeight="1">
      <c r="B188" s="179"/>
      <c r="C188" s="180"/>
      <c r="D188" s="180"/>
      <c r="E188" s="181" t="s">
        <v>5</v>
      </c>
      <c r="F188" s="263" t="s">
        <v>234</v>
      </c>
      <c r="G188" s="264"/>
      <c r="H188" s="264"/>
      <c r="I188" s="264"/>
      <c r="J188" s="180"/>
      <c r="K188" s="182">
        <v>80.64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170</v>
      </c>
      <c r="AU188" s="186" t="s">
        <v>141</v>
      </c>
      <c r="AV188" s="11" t="s">
        <v>141</v>
      </c>
      <c r="AW188" s="11" t="s">
        <v>37</v>
      </c>
      <c r="AX188" s="11" t="s">
        <v>79</v>
      </c>
      <c r="AY188" s="186" t="s">
        <v>162</v>
      </c>
    </row>
    <row r="189" spans="2:65" s="11" customFormat="1" ht="22.5" customHeight="1">
      <c r="B189" s="179"/>
      <c r="C189" s="180"/>
      <c r="D189" s="180"/>
      <c r="E189" s="181" t="s">
        <v>5</v>
      </c>
      <c r="F189" s="263" t="s">
        <v>235</v>
      </c>
      <c r="G189" s="264"/>
      <c r="H189" s="264"/>
      <c r="I189" s="264"/>
      <c r="J189" s="180"/>
      <c r="K189" s="182">
        <v>16.128</v>
      </c>
      <c r="L189" s="180"/>
      <c r="M189" s="180"/>
      <c r="N189" s="180"/>
      <c r="O189" s="180"/>
      <c r="P189" s="180"/>
      <c r="Q189" s="180"/>
      <c r="R189" s="183"/>
      <c r="T189" s="184"/>
      <c r="U189" s="180"/>
      <c r="V189" s="180"/>
      <c r="W189" s="180"/>
      <c r="X189" s="180"/>
      <c r="Y189" s="180"/>
      <c r="Z189" s="180"/>
      <c r="AA189" s="185"/>
      <c r="AT189" s="186" t="s">
        <v>170</v>
      </c>
      <c r="AU189" s="186" t="s">
        <v>141</v>
      </c>
      <c r="AV189" s="11" t="s">
        <v>141</v>
      </c>
      <c r="AW189" s="11" t="s">
        <v>37</v>
      </c>
      <c r="AX189" s="11" t="s">
        <v>79</v>
      </c>
      <c r="AY189" s="186" t="s">
        <v>162</v>
      </c>
    </row>
    <row r="190" spans="2:65" s="12" customFormat="1" ht="22.5" customHeight="1">
      <c r="B190" s="187"/>
      <c r="C190" s="188"/>
      <c r="D190" s="188"/>
      <c r="E190" s="189" t="s">
        <v>5</v>
      </c>
      <c r="F190" s="256" t="s">
        <v>172</v>
      </c>
      <c r="G190" s="257"/>
      <c r="H190" s="257"/>
      <c r="I190" s="257"/>
      <c r="J190" s="188"/>
      <c r="K190" s="190">
        <v>96.768000000000001</v>
      </c>
      <c r="L190" s="188"/>
      <c r="M190" s="188"/>
      <c r="N190" s="188"/>
      <c r="O190" s="188"/>
      <c r="P190" s="188"/>
      <c r="Q190" s="188"/>
      <c r="R190" s="191"/>
      <c r="T190" s="192"/>
      <c r="U190" s="188"/>
      <c r="V190" s="188"/>
      <c r="W190" s="188"/>
      <c r="X190" s="188"/>
      <c r="Y190" s="188"/>
      <c r="Z190" s="188"/>
      <c r="AA190" s="193"/>
      <c r="AT190" s="194" t="s">
        <v>170</v>
      </c>
      <c r="AU190" s="194" t="s">
        <v>141</v>
      </c>
      <c r="AV190" s="12" t="s">
        <v>167</v>
      </c>
      <c r="AW190" s="12" t="s">
        <v>37</v>
      </c>
      <c r="AX190" s="12" t="s">
        <v>24</v>
      </c>
      <c r="AY190" s="194" t="s">
        <v>162</v>
      </c>
    </row>
    <row r="191" spans="2:65" s="1" customFormat="1" ht="31.5" customHeight="1">
      <c r="B191" s="135"/>
      <c r="C191" s="164" t="s">
        <v>236</v>
      </c>
      <c r="D191" s="164" t="s">
        <v>163</v>
      </c>
      <c r="E191" s="165" t="s">
        <v>237</v>
      </c>
      <c r="F191" s="258" t="s">
        <v>238</v>
      </c>
      <c r="G191" s="258"/>
      <c r="H191" s="258"/>
      <c r="I191" s="258"/>
      <c r="J191" s="166" t="s">
        <v>166</v>
      </c>
      <c r="K191" s="167">
        <v>193.536</v>
      </c>
      <c r="L191" s="259">
        <v>0</v>
      </c>
      <c r="M191" s="259"/>
      <c r="N191" s="260">
        <f>ROUND(L191*K191,2)</f>
        <v>0</v>
      </c>
      <c r="O191" s="260"/>
      <c r="P191" s="260"/>
      <c r="Q191" s="260"/>
      <c r="R191" s="138"/>
      <c r="T191" s="168" t="s">
        <v>5</v>
      </c>
      <c r="U191" s="47" t="s">
        <v>46</v>
      </c>
      <c r="V191" s="39"/>
      <c r="W191" s="169">
        <f>V191*K191</f>
        <v>0</v>
      </c>
      <c r="X191" s="169">
        <v>7.9000000000000008E-3</v>
      </c>
      <c r="Y191" s="169">
        <f>X191*K191</f>
        <v>1.5289344000000002</v>
      </c>
      <c r="Z191" s="169">
        <v>0</v>
      </c>
      <c r="AA191" s="170">
        <f>Z191*K191</f>
        <v>0</v>
      </c>
      <c r="AR191" s="21" t="s">
        <v>167</v>
      </c>
      <c r="AT191" s="21" t="s">
        <v>163</v>
      </c>
      <c r="AU191" s="21" t="s">
        <v>141</v>
      </c>
      <c r="AY191" s="21" t="s">
        <v>162</v>
      </c>
      <c r="BE191" s="109">
        <f>IF(U191="základní",N191,0)</f>
        <v>0</v>
      </c>
      <c r="BF191" s="109">
        <f>IF(U191="snížená",N191,0)</f>
        <v>0</v>
      </c>
      <c r="BG191" s="109">
        <f>IF(U191="zákl. přenesená",N191,0)</f>
        <v>0</v>
      </c>
      <c r="BH191" s="109">
        <f>IF(U191="sníž. přenesená",N191,0)</f>
        <v>0</v>
      </c>
      <c r="BI191" s="109">
        <f>IF(U191="nulová",N191,0)</f>
        <v>0</v>
      </c>
      <c r="BJ191" s="21" t="s">
        <v>141</v>
      </c>
      <c r="BK191" s="109">
        <f>ROUND(L191*K191,2)</f>
        <v>0</v>
      </c>
      <c r="BL191" s="21" t="s">
        <v>167</v>
      </c>
      <c r="BM191" s="21" t="s">
        <v>239</v>
      </c>
    </row>
    <row r="192" spans="2:65" s="1" customFormat="1" ht="31.5" customHeight="1">
      <c r="B192" s="135"/>
      <c r="C192" s="164" t="s">
        <v>11</v>
      </c>
      <c r="D192" s="164" t="s">
        <v>163</v>
      </c>
      <c r="E192" s="165" t="s">
        <v>240</v>
      </c>
      <c r="F192" s="258" t="s">
        <v>241</v>
      </c>
      <c r="G192" s="258"/>
      <c r="H192" s="258"/>
      <c r="I192" s="258"/>
      <c r="J192" s="166" t="s">
        <v>166</v>
      </c>
      <c r="K192" s="167">
        <v>8.58</v>
      </c>
      <c r="L192" s="259">
        <v>0</v>
      </c>
      <c r="M192" s="259"/>
      <c r="N192" s="260">
        <f>ROUND(L192*K192,2)</f>
        <v>0</v>
      </c>
      <c r="O192" s="260"/>
      <c r="P192" s="260"/>
      <c r="Q192" s="260"/>
      <c r="R192" s="138"/>
      <c r="T192" s="168" t="s">
        <v>5</v>
      </c>
      <c r="U192" s="47" t="s">
        <v>46</v>
      </c>
      <c r="V192" s="39"/>
      <c r="W192" s="169">
        <f>V192*K192</f>
        <v>0</v>
      </c>
      <c r="X192" s="169">
        <v>2.4000000000000001E-4</v>
      </c>
      <c r="Y192" s="169">
        <f>X192*K192</f>
        <v>2.0592000000000002E-3</v>
      </c>
      <c r="Z192" s="169">
        <v>0</v>
      </c>
      <c r="AA192" s="170">
        <f>Z192*K192</f>
        <v>0</v>
      </c>
      <c r="AR192" s="21" t="s">
        <v>167</v>
      </c>
      <c r="AT192" s="21" t="s">
        <v>163</v>
      </c>
      <c r="AU192" s="21" t="s">
        <v>141</v>
      </c>
      <c r="AY192" s="21" t="s">
        <v>162</v>
      </c>
      <c r="BE192" s="109">
        <f>IF(U192="základní",N192,0)</f>
        <v>0</v>
      </c>
      <c r="BF192" s="109">
        <f>IF(U192="snížená",N192,0)</f>
        <v>0</v>
      </c>
      <c r="BG192" s="109">
        <f>IF(U192="zákl. přenesená",N192,0)</f>
        <v>0</v>
      </c>
      <c r="BH192" s="109">
        <f>IF(U192="sníž. přenesená",N192,0)</f>
        <v>0</v>
      </c>
      <c r="BI192" s="109">
        <f>IF(U192="nulová",N192,0)</f>
        <v>0</v>
      </c>
      <c r="BJ192" s="21" t="s">
        <v>141</v>
      </c>
      <c r="BK192" s="109">
        <f>ROUND(L192*K192,2)</f>
        <v>0</v>
      </c>
      <c r="BL192" s="21" t="s">
        <v>167</v>
      </c>
      <c r="BM192" s="21" t="s">
        <v>242</v>
      </c>
    </row>
    <row r="193" spans="2:65" s="10" customFormat="1" ht="22.5" customHeight="1">
      <c r="B193" s="171"/>
      <c r="C193" s="172"/>
      <c r="D193" s="172"/>
      <c r="E193" s="173" t="s">
        <v>5</v>
      </c>
      <c r="F193" s="261" t="s">
        <v>243</v>
      </c>
      <c r="G193" s="262"/>
      <c r="H193" s="262"/>
      <c r="I193" s="262"/>
      <c r="J193" s="172"/>
      <c r="K193" s="174" t="s">
        <v>5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170</v>
      </c>
      <c r="AU193" s="178" t="s">
        <v>141</v>
      </c>
      <c r="AV193" s="10" t="s">
        <v>24</v>
      </c>
      <c r="AW193" s="10" t="s">
        <v>37</v>
      </c>
      <c r="AX193" s="10" t="s">
        <v>79</v>
      </c>
      <c r="AY193" s="178" t="s">
        <v>162</v>
      </c>
    </row>
    <row r="194" spans="2:65" s="10" customFormat="1" ht="22.5" customHeight="1">
      <c r="B194" s="171"/>
      <c r="C194" s="172"/>
      <c r="D194" s="172"/>
      <c r="E194" s="173" t="s">
        <v>5</v>
      </c>
      <c r="F194" s="273" t="s">
        <v>244</v>
      </c>
      <c r="G194" s="274"/>
      <c r="H194" s="274"/>
      <c r="I194" s="274"/>
      <c r="J194" s="172"/>
      <c r="K194" s="174" t="s">
        <v>5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170</v>
      </c>
      <c r="AU194" s="178" t="s">
        <v>141</v>
      </c>
      <c r="AV194" s="10" t="s">
        <v>24</v>
      </c>
      <c r="AW194" s="10" t="s">
        <v>37</v>
      </c>
      <c r="AX194" s="10" t="s">
        <v>79</v>
      </c>
      <c r="AY194" s="178" t="s">
        <v>162</v>
      </c>
    </row>
    <row r="195" spans="2:65" s="11" customFormat="1" ht="22.5" customHeight="1">
      <c r="B195" s="179"/>
      <c r="C195" s="180"/>
      <c r="D195" s="180"/>
      <c r="E195" s="181" t="s">
        <v>5</v>
      </c>
      <c r="F195" s="263" t="s">
        <v>245</v>
      </c>
      <c r="G195" s="264"/>
      <c r="H195" s="264"/>
      <c r="I195" s="264"/>
      <c r="J195" s="180"/>
      <c r="K195" s="182">
        <v>8.58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170</v>
      </c>
      <c r="AU195" s="186" t="s">
        <v>141</v>
      </c>
      <c r="AV195" s="11" t="s">
        <v>141</v>
      </c>
      <c r="AW195" s="11" t="s">
        <v>37</v>
      </c>
      <c r="AX195" s="11" t="s">
        <v>79</v>
      </c>
      <c r="AY195" s="186" t="s">
        <v>162</v>
      </c>
    </row>
    <row r="196" spans="2:65" s="12" customFormat="1" ht="22.5" customHeight="1">
      <c r="B196" s="187"/>
      <c r="C196" s="188"/>
      <c r="D196" s="188"/>
      <c r="E196" s="189" t="s">
        <v>5</v>
      </c>
      <c r="F196" s="256" t="s">
        <v>172</v>
      </c>
      <c r="G196" s="257"/>
      <c r="H196" s="257"/>
      <c r="I196" s="257"/>
      <c r="J196" s="188"/>
      <c r="K196" s="190">
        <v>8.58</v>
      </c>
      <c r="L196" s="188"/>
      <c r="M196" s="188"/>
      <c r="N196" s="188"/>
      <c r="O196" s="188"/>
      <c r="P196" s="188"/>
      <c r="Q196" s="188"/>
      <c r="R196" s="191"/>
      <c r="T196" s="192"/>
      <c r="U196" s="188"/>
      <c r="V196" s="188"/>
      <c r="W196" s="188"/>
      <c r="X196" s="188"/>
      <c r="Y196" s="188"/>
      <c r="Z196" s="188"/>
      <c r="AA196" s="193"/>
      <c r="AT196" s="194" t="s">
        <v>170</v>
      </c>
      <c r="AU196" s="194" t="s">
        <v>141</v>
      </c>
      <c r="AV196" s="12" t="s">
        <v>167</v>
      </c>
      <c r="AW196" s="12" t="s">
        <v>37</v>
      </c>
      <c r="AX196" s="12" t="s">
        <v>24</v>
      </c>
      <c r="AY196" s="194" t="s">
        <v>162</v>
      </c>
    </row>
    <row r="197" spans="2:65" s="1" customFormat="1" ht="31.5" customHeight="1">
      <c r="B197" s="135"/>
      <c r="C197" s="164" t="s">
        <v>246</v>
      </c>
      <c r="D197" s="164" t="s">
        <v>163</v>
      </c>
      <c r="E197" s="165" t="s">
        <v>247</v>
      </c>
      <c r="F197" s="258" t="s">
        <v>248</v>
      </c>
      <c r="G197" s="258"/>
      <c r="H197" s="258"/>
      <c r="I197" s="258"/>
      <c r="J197" s="166" t="s">
        <v>222</v>
      </c>
      <c r="K197" s="167">
        <v>879.24</v>
      </c>
      <c r="L197" s="259">
        <v>0</v>
      </c>
      <c r="M197" s="259"/>
      <c r="N197" s="260">
        <f>ROUND(L197*K197,2)</f>
        <v>0</v>
      </c>
      <c r="O197" s="260"/>
      <c r="P197" s="260"/>
      <c r="Q197" s="260"/>
      <c r="R197" s="138"/>
      <c r="T197" s="168" t="s">
        <v>5</v>
      </c>
      <c r="U197" s="47" t="s">
        <v>46</v>
      </c>
      <c r="V197" s="39"/>
      <c r="W197" s="169">
        <f>V197*K197</f>
        <v>0</v>
      </c>
      <c r="X197" s="169">
        <v>1.5E-3</v>
      </c>
      <c r="Y197" s="169">
        <f>X197*K197</f>
        <v>1.3188600000000001</v>
      </c>
      <c r="Z197" s="169">
        <v>0</v>
      </c>
      <c r="AA197" s="170">
        <f>Z197*K197</f>
        <v>0</v>
      </c>
      <c r="AR197" s="21" t="s">
        <v>167</v>
      </c>
      <c r="AT197" s="21" t="s">
        <v>163</v>
      </c>
      <c r="AU197" s="21" t="s">
        <v>141</v>
      </c>
      <c r="AY197" s="21" t="s">
        <v>162</v>
      </c>
      <c r="BE197" s="109">
        <f>IF(U197="základní",N197,0)</f>
        <v>0</v>
      </c>
      <c r="BF197" s="109">
        <f>IF(U197="snížená",N197,0)</f>
        <v>0</v>
      </c>
      <c r="BG197" s="109">
        <f>IF(U197="zákl. přenesená",N197,0)</f>
        <v>0</v>
      </c>
      <c r="BH197" s="109">
        <f>IF(U197="sníž. přenesená",N197,0)</f>
        <v>0</v>
      </c>
      <c r="BI197" s="109">
        <f>IF(U197="nulová",N197,0)</f>
        <v>0</v>
      </c>
      <c r="BJ197" s="21" t="s">
        <v>141</v>
      </c>
      <c r="BK197" s="109">
        <f>ROUND(L197*K197,2)</f>
        <v>0</v>
      </c>
      <c r="BL197" s="21" t="s">
        <v>167</v>
      </c>
      <c r="BM197" s="21" t="s">
        <v>249</v>
      </c>
    </row>
    <row r="198" spans="2:65" s="10" customFormat="1" ht="22.5" customHeight="1">
      <c r="B198" s="171"/>
      <c r="C198" s="172"/>
      <c r="D198" s="172"/>
      <c r="E198" s="173" t="s">
        <v>5</v>
      </c>
      <c r="F198" s="261" t="s">
        <v>250</v>
      </c>
      <c r="G198" s="262"/>
      <c r="H198" s="262"/>
      <c r="I198" s="262"/>
      <c r="J198" s="172"/>
      <c r="K198" s="174" t="s">
        <v>5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170</v>
      </c>
      <c r="AU198" s="178" t="s">
        <v>141</v>
      </c>
      <c r="AV198" s="10" t="s">
        <v>24</v>
      </c>
      <c r="AW198" s="10" t="s">
        <v>37</v>
      </c>
      <c r="AX198" s="10" t="s">
        <v>79</v>
      </c>
      <c r="AY198" s="178" t="s">
        <v>162</v>
      </c>
    </row>
    <row r="199" spans="2:65" s="10" customFormat="1" ht="22.5" customHeight="1">
      <c r="B199" s="171"/>
      <c r="C199" s="172"/>
      <c r="D199" s="172"/>
      <c r="E199" s="173" t="s">
        <v>5</v>
      </c>
      <c r="F199" s="273" t="s">
        <v>251</v>
      </c>
      <c r="G199" s="274"/>
      <c r="H199" s="274"/>
      <c r="I199" s="274"/>
      <c r="J199" s="172"/>
      <c r="K199" s="174" t="s">
        <v>5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170</v>
      </c>
      <c r="AU199" s="178" t="s">
        <v>141</v>
      </c>
      <c r="AV199" s="10" t="s">
        <v>24</v>
      </c>
      <c r="AW199" s="10" t="s">
        <v>37</v>
      </c>
      <c r="AX199" s="10" t="s">
        <v>79</v>
      </c>
      <c r="AY199" s="178" t="s">
        <v>162</v>
      </c>
    </row>
    <row r="200" spans="2:65" s="10" customFormat="1" ht="22.5" customHeight="1">
      <c r="B200" s="171"/>
      <c r="C200" s="172"/>
      <c r="D200" s="172"/>
      <c r="E200" s="173" t="s">
        <v>5</v>
      </c>
      <c r="F200" s="273" t="s">
        <v>252</v>
      </c>
      <c r="G200" s="274"/>
      <c r="H200" s="274"/>
      <c r="I200" s="274"/>
      <c r="J200" s="172"/>
      <c r="K200" s="174" t="s">
        <v>5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170</v>
      </c>
      <c r="AU200" s="178" t="s">
        <v>141</v>
      </c>
      <c r="AV200" s="10" t="s">
        <v>24</v>
      </c>
      <c r="AW200" s="10" t="s">
        <v>37</v>
      </c>
      <c r="AX200" s="10" t="s">
        <v>79</v>
      </c>
      <c r="AY200" s="178" t="s">
        <v>162</v>
      </c>
    </row>
    <row r="201" spans="2:65" s="11" customFormat="1" ht="22.5" customHeight="1">
      <c r="B201" s="179"/>
      <c r="C201" s="180"/>
      <c r="D201" s="180"/>
      <c r="E201" s="181" t="s">
        <v>5</v>
      </c>
      <c r="F201" s="263" t="s">
        <v>253</v>
      </c>
      <c r="G201" s="264"/>
      <c r="H201" s="264"/>
      <c r="I201" s="264"/>
      <c r="J201" s="180"/>
      <c r="K201" s="182">
        <v>331.2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170</v>
      </c>
      <c r="AU201" s="186" t="s">
        <v>141</v>
      </c>
      <c r="AV201" s="11" t="s">
        <v>141</v>
      </c>
      <c r="AW201" s="11" t="s">
        <v>37</v>
      </c>
      <c r="AX201" s="11" t="s">
        <v>79</v>
      </c>
      <c r="AY201" s="186" t="s">
        <v>162</v>
      </c>
    </row>
    <row r="202" spans="2:65" s="11" customFormat="1" ht="22.5" customHeight="1">
      <c r="B202" s="179"/>
      <c r="C202" s="180"/>
      <c r="D202" s="180"/>
      <c r="E202" s="181" t="s">
        <v>5</v>
      </c>
      <c r="F202" s="263" t="s">
        <v>254</v>
      </c>
      <c r="G202" s="264"/>
      <c r="H202" s="264"/>
      <c r="I202" s="264"/>
      <c r="J202" s="180"/>
      <c r="K202" s="182">
        <v>8.5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170</v>
      </c>
      <c r="AU202" s="186" t="s">
        <v>141</v>
      </c>
      <c r="AV202" s="11" t="s">
        <v>141</v>
      </c>
      <c r="AW202" s="11" t="s">
        <v>37</v>
      </c>
      <c r="AX202" s="11" t="s">
        <v>79</v>
      </c>
      <c r="AY202" s="186" t="s">
        <v>162</v>
      </c>
    </row>
    <row r="203" spans="2:65" s="11" customFormat="1" ht="22.5" customHeight="1">
      <c r="B203" s="179"/>
      <c r="C203" s="180"/>
      <c r="D203" s="180"/>
      <c r="E203" s="181" t="s">
        <v>5</v>
      </c>
      <c r="F203" s="263" t="s">
        <v>255</v>
      </c>
      <c r="G203" s="264"/>
      <c r="H203" s="264"/>
      <c r="I203" s="264"/>
      <c r="J203" s="180"/>
      <c r="K203" s="182">
        <v>8.1999999999999993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170</v>
      </c>
      <c r="AU203" s="186" t="s">
        <v>141</v>
      </c>
      <c r="AV203" s="11" t="s">
        <v>141</v>
      </c>
      <c r="AW203" s="11" t="s">
        <v>37</v>
      </c>
      <c r="AX203" s="11" t="s">
        <v>79</v>
      </c>
      <c r="AY203" s="186" t="s">
        <v>162</v>
      </c>
    </row>
    <row r="204" spans="2:65" s="11" customFormat="1" ht="22.5" customHeight="1">
      <c r="B204" s="179"/>
      <c r="C204" s="180"/>
      <c r="D204" s="180"/>
      <c r="E204" s="181" t="s">
        <v>5</v>
      </c>
      <c r="F204" s="263" t="s">
        <v>256</v>
      </c>
      <c r="G204" s="264"/>
      <c r="H204" s="264"/>
      <c r="I204" s="264"/>
      <c r="J204" s="180"/>
      <c r="K204" s="182">
        <v>49.2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170</v>
      </c>
      <c r="AU204" s="186" t="s">
        <v>141</v>
      </c>
      <c r="AV204" s="11" t="s">
        <v>141</v>
      </c>
      <c r="AW204" s="11" t="s">
        <v>37</v>
      </c>
      <c r="AX204" s="11" t="s">
        <v>79</v>
      </c>
      <c r="AY204" s="186" t="s">
        <v>162</v>
      </c>
    </row>
    <row r="205" spans="2:65" s="11" customFormat="1" ht="22.5" customHeight="1">
      <c r="B205" s="179"/>
      <c r="C205" s="180"/>
      <c r="D205" s="180"/>
      <c r="E205" s="181" t="s">
        <v>5</v>
      </c>
      <c r="F205" s="263" t="s">
        <v>257</v>
      </c>
      <c r="G205" s="264"/>
      <c r="H205" s="264"/>
      <c r="I205" s="264"/>
      <c r="J205" s="180"/>
      <c r="K205" s="182">
        <v>24.54</v>
      </c>
      <c r="L205" s="180"/>
      <c r="M205" s="180"/>
      <c r="N205" s="180"/>
      <c r="O205" s="180"/>
      <c r="P205" s="180"/>
      <c r="Q205" s="180"/>
      <c r="R205" s="183"/>
      <c r="T205" s="184"/>
      <c r="U205" s="180"/>
      <c r="V205" s="180"/>
      <c r="W205" s="180"/>
      <c r="X205" s="180"/>
      <c r="Y205" s="180"/>
      <c r="Z205" s="180"/>
      <c r="AA205" s="185"/>
      <c r="AT205" s="186" t="s">
        <v>170</v>
      </c>
      <c r="AU205" s="186" t="s">
        <v>141</v>
      </c>
      <c r="AV205" s="11" t="s">
        <v>141</v>
      </c>
      <c r="AW205" s="11" t="s">
        <v>37</v>
      </c>
      <c r="AX205" s="11" t="s">
        <v>79</v>
      </c>
      <c r="AY205" s="186" t="s">
        <v>162</v>
      </c>
    </row>
    <row r="206" spans="2:65" s="10" customFormat="1" ht="22.5" customHeight="1">
      <c r="B206" s="171"/>
      <c r="C206" s="172"/>
      <c r="D206" s="172"/>
      <c r="E206" s="173" t="s">
        <v>5</v>
      </c>
      <c r="F206" s="273" t="s">
        <v>216</v>
      </c>
      <c r="G206" s="274"/>
      <c r="H206" s="274"/>
      <c r="I206" s="274"/>
      <c r="J206" s="172"/>
      <c r="K206" s="174" t="s">
        <v>5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170</v>
      </c>
      <c r="AU206" s="178" t="s">
        <v>141</v>
      </c>
      <c r="AV206" s="10" t="s">
        <v>24</v>
      </c>
      <c r="AW206" s="10" t="s">
        <v>37</v>
      </c>
      <c r="AX206" s="10" t="s">
        <v>79</v>
      </c>
      <c r="AY206" s="178" t="s">
        <v>162</v>
      </c>
    </row>
    <row r="207" spans="2:65" s="11" customFormat="1" ht="22.5" customHeight="1">
      <c r="B207" s="179"/>
      <c r="C207" s="180"/>
      <c r="D207" s="180"/>
      <c r="E207" s="181" t="s">
        <v>5</v>
      </c>
      <c r="F207" s="263" t="s">
        <v>258</v>
      </c>
      <c r="G207" s="264"/>
      <c r="H207" s="264"/>
      <c r="I207" s="264"/>
      <c r="J207" s="180"/>
      <c r="K207" s="182">
        <v>395.6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170</v>
      </c>
      <c r="AU207" s="186" t="s">
        <v>141</v>
      </c>
      <c r="AV207" s="11" t="s">
        <v>141</v>
      </c>
      <c r="AW207" s="11" t="s">
        <v>37</v>
      </c>
      <c r="AX207" s="11" t="s">
        <v>79</v>
      </c>
      <c r="AY207" s="186" t="s">
        <v>162</v>
      </c>
    </row>
    <row r="208" spans="2:65" s="11" customFormat="1" ht="22.5" customHeight="1">
      <c r="B208" s="179"/>
      <c r="C208" s="180"/>
      <c r="D208" s="180"/>
      <c r="E208" s="181" t="s">
        <v>5</v>
      </c>
      <c r="F208" s="263" t="s">
        <v>259</v>
      </c>
      <c r="G208" s="264"/>
      <c r="H208" s="264"/>
      <c r="I208" s="264"/>
      <c r="J208" s="180"/>
      <c r="K208" s="182">
        <v>8.6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170</v>
      </c>
      <c r="AU208" s="186" t="s">
        <v>141</v>
      </c>
      <c r="AV208" s="11" t="s">
        <v>141</v>
      </c>
      <c r="AW208" s="11" t="s">
        <v>37</v>
      </c>
      <c r="AX208" s="11" t="s">
        <v>79</v>
      </c>
      <c r="AY208" s="186" t="s">
        <v>162</v>
      </c>
    </row>
    <row r="209" spans="2:65" s="10" customFormat="1" ht="22.5" customHeight="1">
      <c r="B209" s="171"/>
      <c r="C209" s="172"/>
      <c r="D209" s="172"/>
      <c r="E209" s="173" t="s">
        <v>5</v>
      </c>
      <c r="F209" s="273" t="s">
        <v>260</v>
      </c>
      <c r="G209" s="274"/>
      <c r="H209" s="274"/>
      <c r="I209" s="274"/>
      <c r="J209" s="172"/>
      <c r="K209" s="174" t="s">
        <v>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170</v>
      </c>
      <c r="AU209" s="178" t="s">
        <v>141</v>
      </c>
      <c r="AV209" s="10" t="s">
        <v>24</v>
      </c>
      <c r="AW209" s="10" t="s">
        <v>37</v>
      </c>
      <c r="AX209" s="10" t="s">
        <v>79</v>
      </c>
      <c r="AY209" s="178" t="s">
        <v>162</v>
      </c>
    </row>
    <row r="210" spans="2:65" s="11" customFormat="1" ht="22.5" customHeight="1">
      <c r="B210" s="179"/>
      <c r="C210" s="180"/>
      <c r="D210" s="180"/>
      <c r="E210" s="181" t="s">
        <v>5</v>
      </c>
      <c r="F210" s="263" t="s">
        <v>261</v>
      </c>
      <c r="G210" s="264"/>
      <c r="H210" s="264"/>
      <c r="I210" s="264"/>
      <c r="J210" s="180"/>
      <c r="K210" s="182">
        <v>8.24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170</v>
      </c>
      <c r="AU210" s="186" t="s">
        <v>141</v>
      </c>
      <c r="AV210" s="11" t="s">
        <v>141</v>
      </c>
      <c r="AW210" s="11" t="s">
        <v>37</v>
      </c>
      <c r="AX210" s="11" t="s">
        <v>79</v>
      </c>
      <c r="AY210" s="186" t="s">
        <v>162</v>
      </c>
    </row>
    <row r="211" spans="2:65" s="11" customFormat="1" ht="22.5" customHeight="1">
      <c r="B211" s="179"/>
      <c r="C211" s="180"/>
      <c r="D211" s="180"/>
      <c r="E211" s="181" t="s">
        <v>5</v>
      </c>
      <c r="F211" s="263" t="s">
        <v>262</v>
      </c>
      <c r="G211" s="264"/>
      <c r="H211" s="264"/>
      <c r="I211" s="264"/>
      <c r="J211" s="180"/>
      <c r="K211" s="182">
        <v>19.68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170</v>
      </c>
      <c r="AU211" s="186" t="s">
        <v>141</v>
      </c>
      <c r="AV211" s="11" t="s">
        <v>141</v>
      </c>
      <c r="AW211" s="11" t="s">
        <v>37</v>
      </c>
      <c r="AX211" s="11" t="s">
        <v>79</v>
      </c>
      <c r="AY211" s="186" t="s">
        <v>162</v>
      </c>
    </row>
    <row r="212" spans="2:65" s="10" customFormat="1" ht="22.5" customHeight="1">
      <c r="B212" s="171"/>
      <c r="C212" s="172"/>
      <c r="D212" s="172"/>
      <c r="E212" s="173" t="s">
        <v>5</v>
      </c>
      <c r="F212" s="273" t="s">
        <v>263</v>
      </c>
      <c r="G212" s="274"/>
      <c r="H212" s="274"/>
      <c r="I212" s="274"/>
      <c r="J212" s="172"/>
      <c r="K212" s="174" t="s">
        <v>5</v>
      </c>
      <c r="L212" s="172"/>
      <c r="M212" s="172"/>
      <c r="N212" s="172"/>
      <c r="O212" s="172"/>
      <c r="P212" s="172"/>
      <c r="Q212" s="172"/>
      <c r="R212" s="175"/>
      <c r="T212" s="176"/>
      <c r="U212" s="172"/>
      <c r="V212" s="172"/>
      <c r="W212" s="172"/>
      <c r="X212" s="172"/>
      <c r="Y212" s="172"/>
      <c r="Z212" s="172"/>
      <c r="AA212" s="177"/>
      <c r="AT212" s="178" t="s">
        <v>170</v>
      </c>
      <c r="AU212" s="178" t="s">
        <v>141</v>
      </c>
      <c r="AV212" s="10" t="s">
        <v>24</v>
      </c>
      <c r="AW212" s="10" t="s">
        <v>37</v>
      </c>
      <c r="AX212" s="10" t="s">
        <v>79</v>
      </c>
      <c r="AY212" s="178" t="s">
        <v>162</v>
      </c>
    </row>
    <row r="213" spans="2:65" s="11" customFormat="1" ht="22.5" customHeight="1">
      <c r="B213" s="179"/>
      <c r="C213" s="180"/>
      <c r="D213" s="180"/>
      <c r="E213" s="181" t="s">
        <v>5</v>
      </c>
      <c r="F213" s="263" t="s">
        <v>264</v>
      </c>
      <c r="G213" s="264"/>
      <c r="H213" s="264"/>
      <c r="I213" s="264"/>
      <c r="J213" s="180"/>
      <c r="K213" s="182">
        <v>5.8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170</v>
      </c>
      <c r="AU213" s="186" t="s">
        <v>141</v>
      </c>
      <c r="AV213" s="11" t="s">
        <v>141</v>
      </c>
      <c r="AW213" s="11" t="s">
        <v>37</v>
      </c>
      <c r="AX213" s="11" t="s">
        <v>79</v>
      </c>
      <c r="AY213" s="186" t="s">
        <v>162</v>
      </c>
    </row>
    <row r="214" spans="2:65" s="11" customFormat="1" ht="22.5" customHeight="1">
      <c r="B214" s="179"/>
      <c r="C214" s="180"/>
      <c r="D214" s="180"/>
      <c r="E214" s="181" t="s">
        <v>5</v>
      </c>
      <c r="F214" s="263" t="s">
        <v>265</v>
      </c>
      <c r="G214" s="264"/>
      <c r="H214" s="264"/>
      <c r="I214" s="264"/>
      <c r="J214" s="180"/>
      <c r="K214" s="182">
        <v>19.68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170</v>
      </c>
      <c r="AU214" s="186" t="s">
        <v>141</v>
      </c>
      <c r="AV214" s="11" t="s">
        <v>141</v>
      </c>
      <c r="AW214" s="11" t="s">
        <v>37</v>
      </c>
      <c r="AX214" s="11" t="s">
        <v>79</v>
      </c>
      <c r="AY214" s="186" t="s">
        <v>162</v>
      </c>
    </row>
    <row r="215" spans="2:65" s="12" customFormat="1" ht="22.5" customHeight="1">
      <c r="B215" s="187"/>
      <c r="C215" s="188"/>
      <c r="D215" s="188"/>
      <c r="E215" s="189" t="s">
        <v>5</v>
      </c>
      <c r="F215" s="256" t="s">
        <v>172</v>
      </c>
      <c r="G215" s="257"/>
      <c r="H215" s="257"/>
      <c r="I215" s="257"/>
      <c r="J215" s="188"/>
      <c r="K215" s="190">
        <v>879.24</v>
      </c>
      <c r="L215" s="188"/>
      <c r="M215" s="188"/>
      <c r="N215" s="188"/>
      <c r="O215" s="188"/>
      <c r="P215" s="188"/>
      <c r="Q215" s="188"/>
      <c r="R215" s="191"/>
      <c r="T215" s="192"/>
      <c r="U215" s="188"/>
      <c r="V215" s="188"/>
      <c r="W215" s="188"/>
      <c r="X215" s="188"/>
      <c r="Y215" s="188"/>
      <c r="Z215" s="188"/>
      <c r="AA215" s="193"/>
      <c r="AT215" s="194" t="s">
        <v>170</v>
      </c>
      <c r="AU215" s="194" t="s">
        <v>141</v>
      </c>
      <c r="AV215" s="12" t="s">
        <v>167</v>
      </c>
      <c r="AW215" s="12" t="s">
        <v>37</v>
      </c>
      <c r="AX215" s="12" t="s">
        <v>24</v>
      </c>
      <c r="AY215" s="194" t="s">
        <v>162</v>
      </c>
    </row>
    <row r="216" spans="2:65" s="1" customFormat="1" ht="31.5" customHeight="1">
      <c r="B216" s="135"/>
      <c r="C216" s="164" t="s">
        <v>266</v>
      </c>
      <c r="D216" s="164" t="s">
        <v>163</v>
      </c>
      <c r="E216" s="165" t="s">
        <v>267</v>
      </c>
      <c r="F216" s="258" t="s">
        <v>268</v>
      </c>
      <c r="G216" s="258"/>
      <c r="H216" s="258"/>
      <c r="I216" s="258"/>
      <c r="J216" s="166" t="s">
        <v>166</v>
      </c>
      <c r="K216" s="167">
        <v>56.994999999999997</v>
      </c>
      <c r="L216" s="259">
        <v>0</v>
      </c>
      <c r="M216" s="259"/>
      <c r="N216" s="260">
        <f>ROUND(L216*K216,2)</f>
        <v>0</v>
      </c>
      <c r="O216" s="260"/>
      <c r="P216" s="260"/>
      <c r="Q216" s="260"/>
      <c r="R216" s="138"/>
      <c r="T216" s="168" t="s">
        <v>5</v>
      </c>
      <c r="U216" s="47" t="s">
        <v>46</v>
      </c>
      <c r="V216" s="39"/>
      <c r="W216" s="169">
        <f>V216*K216</f>
        <v>0</v>
      </c>
      <c r="X216" s="169">
        <v>0</v>
      </c>
      <c r="Y216" s="169">
        <f>X216*K216</f>
        <v>0</v>
      </c>
      <c r="Z216" s="169">
        <v>0</v>
      </c>
      <c r="AA216" s="170">
        <f>Z216*K216</f>
        <v>0</v>
      </c>
      <c r="AR216" s="21" t="s">
        <v>167</v>
      </c>
      <c r="AT216" s="21" t="s">
        <v>163</v>
      </c>
      <c r="AU216" s="21" t="s">
        <v>141</v>
      </c>
      <c r="AY216" s="21" t="s">
        <v>162</v>
      </c>
      <c r="BE216" s="109">
        <f>IF(U216="základní",N216,0)</f>
        <v>0</v>
      </c>
      <c r="BF216" s="109">
        <f>IF(U216="snížená",N216,0)</f>
        <v>0</v>
      </c>
      <c r="BG216" s="109">
        <f>IF(U216="zákl. přenesená",N216,0)</f>
        <v>0</v>
      </c>
      <c r="BH216" s="109">
        <f>IF(U216="sníž. přenesená",N216,0)</f>
        <v>0</v>
      </c>
      <c r="BI216" s="109">
        <f>IF(U216="nulová",N216,0)</f>
        <v>0</v>
      </c>
      <c r="BJ216" s="21" t="s">
        <v>141</v>
      </c>
      <c r="BK216" s="109">
        <f>ROUND(L216*K216,2)</f>
        <v>0</v>
      </c>
      <c r="BL216" s="21" t="s">
        <v>167</v>
      </c>
      <c r="BM216" s="21" t="s">
        <v>269</v>
      </c>
    </row>
    <row r="217" spans="2:65" s="10" customFormat="1" ht="22.5" customHeight="1">
      <c r="B217" s="171"/>
      <c r="C217" s="172"/>
      <c r="D217" s="172"/>
      <c r="E217" s="173" t="s">
        <v>5</v>
      </c>
      <c r="F217" s="261" t="s">
        <v>270</v>
      </c>
      <c r="G217" s="262"/>
      <c r="H217" s="262"/>
      <c r="I217" s="262"/>
      <c r="J217" s="172"/>
      <c r="K217" s="174" t="s">
        <v>5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170</v>
      </c>
      <c r="AU217" s="178" t="s">
        <v>141</v>
      </c>
      <c r="AV217" s="10" t="s">
        <v>24</v>
      </c>
      <c r="AW217" s="10" t="s">
        <v>37</v>
      </c>
      <c r="AX217" s="10" t="s">
        <v>79</v>
      </c>
      <c r="AY217" s="178" t="s">
        <v>162</v>
      </c>
    </row>
    <row r="218" spans="2:65" s="10" customFormat="1" ht="22.5" customHeight="1">
      <c r="B218" s="171"/>
      <c r="C218" s="172"/>
      <c r="D218" s="172"/>
      <c r="E218" s="173" t="s">
        <v>5</v>
      </c>
      <c r="F218" s="273" t="s">
        <v>271</v>
      </c>
      <c r="G218" s="274"/>
      <c r="H218" s="274"/>
      <c r="I218" s="274"/>
      <c r="J218" s="172"/>
      <c r="K218" s="174" t="s">
        <v>5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170</v>
      </c>
      <c r="AU218" s="178" t="s">
        <v>141</v>
      </c>
      <c r="AV218" s="10" t="s">
        <v>24</v>
      </c>
      <c r="AW218" s="10" t="s">
        <v>37</v>
      </c>
      <c r="AX218" s="10" t="s">
        <v>79</v>
      </c>
      <c r="AY218" s="178" t="s">
        <v>162</v>
      </c>
    </row>
    <row r="219" spans="2:65" s="11" customFormat="1" ht="22.5" customHeight="1">
      <c r="B219" s="179"/>
      <c r="C219" s="180"/>
      <c r="D219" s="180"/>
      <c r="E219" s="181" t="s">
        <v>5</v>
      </c>
      <c r="F219" s="263" t="s">
        <v>272</v>
      </c>
      <c r="G219" s="264"/>
      <c r="H219" s="264"/>
      <c r="I219" s="264"/>
      <c r="J219" s="180"/>
      <c r="K219" s="182">
        <v>11.8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170</v>
      </c>
      <c r="AU219" s="186" t="s">
        <v>141</v>
      </c>
      <c r="AV219" s="11" t="s">
        <v>141</v>
      </c>
      <c r="AW219" s="11" t="s">
        <v>37</v>
      </c>
      <c r="AX219" s="11" t="s">
        <v>79</v>
      </c>
      <c r="AY219" s="186" t="s">
        <v>162</v>
      </c>
    </row>
    <row r="220" spans="2:65" s="10" customFormat="1" ht="22.5" customHeight="1">
      <c r="B220" s="171"/>
      <c r="C220" s="172"/>
      <c r="D220" s="172"/>
      <c r="E220" s="173" t="s">
        <v>5</v>
      </c>
      <c r="F220" s="273" t="s">
        <v>273</v>
      </c>
      <c r="G220" s="274"/>
      <c r="H220" s="274"/>
      <c r="I220" s="274"/>
      <c r="J220" s="172"/>
      <c r="K220" s="174" t="s">
        <v>5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170</v>
      </c>
      <c r="AU220" s="178" t="s">
        <v>141</v>
      </c>
      <c r="AV220" s="10" t="s">
        <v>24</v>
      </c>
      <c r="AW220" s="10" t="s">
        <v>37</v>
      </c>
      <c r="AX220" s="10" t="s">
        <v>79</v>
      </c>
      <c r="AY220" s="178" t="s">
        <v>162</v>
      </c>
    </row>
    <row r="221" spans="2:65" s="10" customFormat="1" ht="22.5" customHeight="1">
      <c r="B221" s="171"/>
      <c r="C221" s="172"/>
      <c r="D221" s="172"/>
      <c r="E221" s="173" t="s">
        <v>5</v>
      </c>
      <c r="F221" s="273" t="s">
        <v>212</v>
      </c>
      <c r="G221" s="274"/>
      <c r="H221" s="274"/>
      <c r="I221" s="274"/>
      <c r="J221" s="172"/>
      <c r="K221" s="174" t="s">
        <v>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170</v>
      </c>
      <c r="AU221" s="178" t="s">
        <v>141</v>
      </c>
      <c r="AV221" s="10" t="s">
        <v>24</v>
      </c>
      <c r="AW221" s="10" t="s">
        <v>37</v>
      </c>
      <c r="AX221" s="10" t="s">
        <v>79</v>
      </c>
      <c r="AY221" s="178" t="s">
        <v>162</v>
      </c>
    </row>
    <row r="222" spans="2:65" s="10" customFormat="1" ht="22.5" customHeight="1">
      <c r="B222" s="171"/>
      <c r="C222" s="172"/>
      <c r="D222" s="172"/>
      <c r="E222" s="173" t="s">
        <v>5</v>
      </c>
      <c r="F222" s="273" t="s">
        <v>274</v>
      </c>
      <c r="G222" s="274"/>
      <c r="H222" s="274"/>
      <c r="I222" s="274"/>
      <c r="J222" s="172"/>
      <c r="K222" s="174" t="s">
        <v>5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170</v>
      </c>
      <c r="AU222" s="178" t="s">
        <v>141</v>
      </c>
      <c r="AV222" s="10" t="s">
        <v>24</v>
      </c>
      <c r="AW222" s="10" t="s">
        <v>37</v>
      </c>
      <c r="AX222" s="10" t="s">
        <v>79</v>
      </c>
      <c r="AY222" s="178" t="s">
        <v>162</v>
      </c>
    </row>
    <row r="223" spans="2:65" s="11" customFormat="1" ht="22.5" customHeight="1">
      <c r="B223" s="179"/>
      <c r="C223" s="180"/>
      <c r="D223" s="180"/>
      <c r="E223" s="181" t="s">
        <v>5</v>
      </c>
      <c r="F223" s="263" t="s">
        <v>275</v>
      </c>
      <c r="G223" s="264"/>
      <c r="H223" s="264"/>
      <c r="I223" s="264"/>
      <c r="J223" s="180"/>
      <c r="K223" s="182">
        <v>10.635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170</v>
      </c>
      <c r="AU223" s="186" t="s">
        <v>141</v>
      </c>
      <c r="AV223" s="11" t="s">
        <v>141</v>
      </c>
      <c r="AW223" s="11" t="s">
        <v>37</v>
      </c>
      <c r="AX223" s="11" t="s">
        <v>79</v>
      </c>
      <c r="AY223" s="186" t="s">
        <v>162</v>
      </c>
    </row>
    <row r="224" spans="2:65" s="10" customFormat="1" ht="22.5" customHeight="1">
      <c r="B224" s="171"/>
      <c r="C224" s="172"/>
      <c r="D224" s="172"/>
      <c r="E224" s="173" t="s">
        <v>5</v>
      </c>
      <c r="F224" s="273" t="s">
        <v>276</v>
      </c>
      <c r="G224" s="274"/>
      <c r="H224" s="274"/>
      <c r="I224" s="274"/>
      <c r="J224" s="172"/>
      <c r="K224" s="174" t="s">
        <v>5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170</v>
      </c>
      <c r="AU224" s="178" t="s">
        <v>141</v>
      </c>
      <c r="AV224" s="10" t="s">
        <v>24</v>
      </c>
      <c r="AW224" s="10" t="s">
        <v>37</v>
      </c>
      <c r="AX224" s="10" t="s">
        <v>79</v>
      </c>
      <c r="AY224" s="178" t="s">
        <v>162</v>
      </c>
    </row>
    <row r="225" spans="2:65" s="11" customFormat="1" ht="22.5" customHeight="1">
      <c r="B225" s="179"/>
      <c r="C225" s="180"/>
      <c r="D225" s="180"/>
      <c r="E225" s="181" t="s">
        <v>5</v>
      </c>
      <c r="F225" s="263" t="s">
        <v>277</v>
      </c>
      <c r="G225" s="264"/>
      <c r="H225" s="264"/>
      <c r="I225" s="264"/>
      <c r="J225" s="180"/>
      <c r="K225" s="182">
        <v>23.76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170</v>
      </c>
      <c r="AU225" s="186" t="s">
        <v>141</v>
      </c>
      <c r="AV225" s="11" t="s">
        <v>141</v>
      </c>
      <c r="AW225" s="11" t="s">
        <v>37</v>
      </c>
      <c r="AX225" s="11" t="s">
        <v>79</v>
      </c>
      <c r="AY225" s="186" t="s">
        <v>162</v>
      </c>
    </row>
    <row r="226" spans="2:65" s="10" customFormat="1" ht="22.5" customHeight="1">
      <c r="B226" s="171"/>
      <c r="C226" s="172"/>
      <c r="D226" s="172"/>
      <c r="E226" s="173" t="s">
        <v>5</v>
      </c>
      <c r="F226" s="273" t="s">
        <v>260</v>
      </c>
      <c r="G226" s="274"/>
      <c r="H226" s="274"/>
      <c r="I226" s="274"/>
      <c r="J226" s="172"/>
      <c r="K226" s="174" t="s">
        <v>5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170</v>
      </c>
      <c r="AU226" s="178" t="s">
        <v>141</v>
      </c>
      <c r="AV226" s="10" t="s">
        <v>24</v>
      </c>
      <c r="AW226" s="10" t="s">
        <v>37</v>
      </c>
      <c r="AX226" s="10" t="s">
        <v>79</v>
      </c>
      <c r="AY226" s="178" t="s">
        <v>162</v>
      </c>
    </row>
    <row r="227" spans="2:65" s="10" customFormat="1" ht="22.5" customHeight="1">
      <c r="B227" s="171"/>
      <c r="C227" s="172"/>
      <c r="D227" s="172"/>
      <c r="E227" s="173" t="s">
        <v>5</v>
      </c>
      <c r="F227" s="273" t="s">
        <v>276</v>
      </c>
      <c r="G227" s="274"/>
      <c r="H227" s="274"/>
      <c r="I227" s="274"/>
      <c r="J227" s="172"/>
      <c r="K227" s="174" t="s">
        <v>5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170</v>
      </c>
      <c r="AU227" s="178" t="s">
        <v>141</v>
      </c>
      <c r="AV227" s="10" t="s">
        <v>24</v>
      </c>
      <c r="AW227" s="10" t="s">
        <v>37</v>
      </c>
      <c r="AX227" s="10" t="s">
        <v>79</v>
      </c>
      <c r="AY227" s="178" t="s">
        <v>162</v>
      </c>
    </row>
    <row r="228" spans="2:65" s="11" customFormat="1" ht="22.5" customHeight="1">
      <c r="B228" s="179"/>
      <c r="C228" s="180"/>
      <c r="D228" s="180"/>
      <c r="E228" s="181" t="s">
        <v>5</v>
      </c>
      <c r="F228" s="263" t="s">
        <v>278</v>
      </c>
      <c r="G228" s="264"/>
      <c r="H228" s="264"/>
      <c r="I228" s="264"/>
      <c r="J228" s="180"/>
      <c r="K228" s="182">
        <v>5.4</v>
      </c>
      <c r="L228" s="180"/>
      <c r="M228" s="180"/>
      <c r="N228" s="180"/>
      <c r="O228" s="180"/>
      <c r="P228" s="180"/>
      <c r="Q228" s="180"/>
      <c r="R228" s="183"/>
      <c r="T228" s="184"/>
      <c r="U228" s="180"/>
      <c r="V228" s="180"/>
      <c r="W228" s="180"/>
      <c r="X228" s="180"/>
      <c r="Y228" s="180"/>
      <c r="Z228" s="180"/>
      <c r="AA228" s="185"/>
      <c r="AT228" s="186" t="s">
        <v>170</v>
      </c>
      <c r="AU228" s="186" t="s">
        <v>141</v>
      </c>
      <c r="AV228" s="11" t="s">
        <v>141</v>
      </c>
      <c r="AW228" s="11" t="s">
        <v>37</v>
      </c>
      <c r="AX228" s="11" t="s">
        <v>79</v>
      </c>
      <c r="AY228" s="186" t="s">
        <v>162</v>
      </c>
    </row>
    <row r="229" spans="2:65" s="10" customFormat="1" ht="22.5" customHeight="1">
      <c r="B229" s="171"/>
      <c r="C229" s="172"/>
      <c r="D229" s="172"/>
      <c r="E229" s="173" t="s">
        <v>5</v>
      </c>
      <c r="F229" s="273" t="s">
        <v>263</v>
      </c>
      <c r="G229" s="274"/>
      <c r="H229" s="274"/>
      <c r="I229" s="274"/>
      <c r="J229" s="172"/>
      <c r="K229" s="174" t="s">
        <v>5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170</v>
      </c>
      <c r="AU229" s="178" t="s">
        <v>141</v>
      </c>
      <c r="AV229" s="10" t="s">
        <v>24</v>
      </c>
      <c r="AW229" s="10" t="s">
        <v>37</v>
      </c>
      <c r="AX229" s="10" t="s">
        <v>79</v>
      </c>
      <c r="AY229" s="178" t="s">
        <v>162</v>
      </c>
    </row>
    <row r="230" spans="2:65" s="10" customFormat="1" ht="22.5" customHeight="1">
      <c r="B230" s="171"/>
      <c r="C230" s="172"/>
      <c r="D230" s="172"/>
      <c r="E230" s="173" t="s">
        <v>5</v>
      </c>
      <c r="F230" s="273" t="s">
        <v>276</v>
      </c>
      <c r="G230" s="274"/>
      <c r="H230" s="274"/>
      <c r="I230" s="274"/>
      <c r="J230" s="172"/>
      <c r="K230" s="174" t="s">
        <v>5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170</v>
      </c>
      <c r="AU230" s="178" t="s">
        <v>141</v>
      </c>
      <c r="AV230" s="10" t="s">
        <v>24</v>
      </c>
      <c r="AW230" s="10" t="s">
        <v>37</v>
      </c>
      <c r="AX230" s="10" t="s">
        <v>79</v>
      </c>
      <c r="AY230" s="178" t="s">
        <v>162</v>
      </c>
    </row>
    <row r="231" spans="2:65" s="11" customFormat="1" ht="22.5" customHeight="1">
      <c r="B231" s="179"/>
      <c r="C231" s="180"/>
      <c r="D231" s="180"/>
      <c r="E231" s="181" t="s">
        <v>5</v>
      </c>
      <c r="F231" s="263" t="s">
        <v>278</v>
      </c>
      <c r="G231" s="264"/>
      <c r="H231" s="264"/>
      <c r="I231" s="264"/>
      <c r="J231" s="180"/>
      <c r="K231" s="182">
        <v>5.4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170</v>
      </c>
      <c r="AU231" s="186" t="s">
        <v>141</v>
      </c>
      <c r="AV231" s="11" t="s">
        <v>141</v>
      </c>
      <c r="AW231" s="11" t="s">
        <v>37</v>
      </c>
      <c r="AX231" s="11" t="s">
        <v>79</v>
      </c>
      <c r="AY231" s="186" t="s">
        <v>162</v>
      </c>
    </row>
    <row r="232" spans="2:65" s="12" customFormat="1" ht="22.5" customHeight="1">
      <c r="B232" s="187"/>
      <c r="C232" s="188"/>
      <c r="D232" s="188"/>
      <c r="E232" s="189" t="s">
        <v>5</v>
      </c>
      <c r="F232" s="256" t="s">
        <v>172</v>
      </c>
      <c r="G232" s="257"/>
      <c r="H232" s="257"/>
      <c r="I232" s="257"/>
      <c r="J232" s="188"/>
      <c r="K232" s="190">
        <v>56.994999999999997</v>
      </c>
      <c r="L232" s="188"/>
      <c r="M232" s="188"/>
      <c r="N232" s="188"/>
      <c r="O232" s="188"/>
      <c r="P232" s="188"/>
      <c r="Q232" s="188"/>
      <c r="R232" s="191"/>
      <c r="T232" s="192"/>
      <c r="U232" s="188"/>
      <c r="V232" s="188"/>
      <c r="W232" s="188"/>
      <c r="X232" s="188"/>
      <c r="Y232" s="188"/>
      <c r="Z232" s="188"/>
      <c r="AA232" s="193"/>
      <c r="AT232" s="194" t="s">
        <v>170</v>
      </c>
      <c r="AU232" s="194" t="s">
        <v>141</v>
      </c>
      <c r="AV232" s="12" t="s">
        <v>167</v>
      </c>
      <c r="AW232" s="12" t="s">
        <v>37</v>
      </c>
      <c r="AX232" s="12" t="s">
        <v>24</v>
      </c>
      <c r="AY232" s="194" t="s">
        <v>162</v>
      </c>
    </row>
    <row r="233" spans="2:65" s="1" customFormat="1" ht="31.5" customHeight="1">
      <c r="B233" s="135"/>
      <c r="C233" s="195" t="s">
        <v>279</v>
      </c>
      <c r="D233" s="195" t="s">
        <v>280</v>
      </c>
      <c r="E233" s="196" t="s">
        <v>281</v>
      </c>
      <c r="F233" s="277" t="s">
        <v>282</v>
      </c>
      <c r="G233" s="277"/>
      <c r="H233" s="277"/>
      <c r="I233" s="277"/>
      <c r="J233" s="197" t="s">
        <v>166</v>
      </c>
      <c r="K233" s="198">
        <v>58.134999999999998</v>
      </c>
      <c r="L233" s="278">
        <v>0</v>
      </c>
      <c r="M233" s="278"/>
      <c r="N233" s="279">
        <f>ROUND(L233*K233,2)</f>
        <v>0</v>
      </c>
      <c r="O233" s="260"/>
      <c r="P233" s="260"/>
      <c r="Q233" s="260"/>
      <c r="R233" s="138"/>
      <c r="T233" s="168" t="s">
        <v>5</v>
      </c>
      <c r="U233" s="47" t="s">
        <v>46</v>
      </c>
      <c r="V233" s="39"/>
      <c r="W233" s="169">
        <f>V233*K233</f>
        <v>0</v>
      </c>
      <c r="X233" s="169">
        <v>2.3E-3</v>
      </c>
      <c r="Y233" s="169">
        <f>X233*K233</f>
        <v>0.13371049999999998</v>
      </c>
      <c r="Z233" s="169">
        <v>0</v>
      </c>
      <c r="AA233" s="170">
        <f>Z233*K233</f>
        <v>0</v>
      </c>
      <c r="AR233" s="21" t="s">
        <v>197</v>
      </c>
      <c r="AT233" s="21" t="s">
        <v>280</v>
      </c>
      <c r="AU233" s="21" t="s">
        <v>141</v>
      </c>
      <c r="AY233" s="21" t="s">
        <v>162</v>
      </c>
      <c r="BE233" s="109">
        <f>IF(U233="základní",N233,0)</f>
        <v>0</v>
      </c>
      <c r="BF233" s="109">
        <f>IF(U233="snížená",N233,0)</f>
        <v>0</v>
      </c>
      <c r="BG233" s="109">
        <f>IF(U233="zákl. přenesená",N233,0)</f>
        <v>0</v>
      </c>
      <c r="BH233" s="109">
        <f>IF(U233="sníž. přenesená",N233,0)</f>
        <v>0</v>
      </c>
      <c r="BI233" s="109">
        <f>IF(U233="nulová",N233,0)</f>
        <v>0</v>
      </c>
      <c r="BJ233" s="21" t="s">
        <v>141</v>
      </c>
      <c r="BK233" s="109">
        <f>ROUND(L233*K233,2)</f>
        <v>0</v>
      </c>
      <c r="BL233" s="21" t="s">
        <v>167</v>
      </c>
      <c r="BM233" s="21" t="s">
        <v>283</v>
      </c>
    </row>
    <row r="234" spans="2:65" s="1" customFormat="1" ht="31.5" customHeight="1">
      <c r="B234" s="135"/>
      <c r="C234" s="164" t="s">
        <v>284</v>
      </c>
      <c r="D234" s="164" t="s">
        <v>163</v>
      </c>
      <c r="E234" s="165" t="s">
        <v>285</v>
      </c>
      <c r="F234" s="258" t="s">
        <v>286</v>
      </c>
      <c r="G234" s="258"/>
      <c r="H234" s="258"/>
      <c r="I234" s="258"/>
      <c r="J234" s="166" t="s">
        <v>166</v>
      </c>
      <c r="K234" s="167">
        <v>45.195</v>
      </c>
      <c r="L234" s="259">
        <v>0</v>
      </c>
      <c r="M234" s="259"/>
      <c r="N234" s="260">
        <f>ROUND(L234*K234,2)</f>
        <v>0</v>
      </c>
      <c r="O234" s="260"/>
      <c r="P234" s="260"/>
      <c r="Q234" s="260"/>
      <c r="R234" s="138"/>
      <c r="T234" s="168" t="s">
        <v>5</v>
      </c>
      <c r="U234" s="47" t="s">
        <v>46</v>
      </c>
      <c r="V234" s="39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21" t="s">
        <v>167</v>
      </c>
      <c r="AT234" s="21" t="s">
        <v>163</v>
      </c>
      <c r="AU234" s="21" t="s">
        <v>141</v>
      </c>
      <c r="AY234" s="21" t="s">
        <v>162</v>
      </c>
      <c r="BE234" s="109">
        <f>IF(U234="základní",N234,0)</f>
        <v>0</v>
      </c>
      <c r="BF234" s="109">
        <f>IF(U234="snížená",N234,0)</f>
        <v>0</v>
      </c>
      <c r="BG234" s="109">
        <f>IF(U234="zákl. přenesená",N234,0)</f>
        <v>0</v>
      </c>
      <c r="BH234" s="109">
        <f>IF(U234="sníž. přenesená",N234,0)</f>
        <v>0</v>
      </c>
      <c r="BI234" s="109">
        <f>IF(U234="nulová",N234,0)</f>
        <v>0</v>
      </c>
      <c r="BJ234" s="21" t="s">
        <v>141</v>
      </c>
      <c r="BK234" s="109">
        <f>ROUND(L234*K234,2)</f>
        <v>0</v>
      </c>
      <c r="BL234" s="21" t="s">
        <v>167</v>
      </c>
      <c r="BM234" s="21" t="s">
        <v>287</v>
      </c>
    </row>
    <row r="235" spans="2:65" s="10" customFormat="1" ht="22.5" customHeight="1">
      <c r="B235" s="171"/>
      <c r="C235" s="172"/>
      <c r="D235" s="172"/>
      <c r="E235" s="173" t="s">
        <v>5</v>
      </c>
      <c r="F235" s="261" t="s">
        <v>288</v>
      </c>
      <c r="G235" s="262"/>
      <c r="H235" s="262"/>
      <c r="I235" s="262"/>
      <c r="J235" s="172"/>
      <c r="K235" s="174" t="s">
        <v>5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170</v>
      </c>
      <c r="AU235" s="178" t="s">
        <v>141</v>
      </c>
      <c r="AV235" s="10" t="s">
        <v>24</v>
      </c>
      <c r="AW235" s="10" t="s">
        <v>37</v>
      </c>
      <c r="AX235" s="10" t="s">
        <v>79</v>
      </c>
      <c r="AY235" s="178" t="s">
        <v>162</v>
      </c>
    </row>
    <row r="236" spans="2:65" s="10" customFormat="1" ht="22.5" customHeight="1">
      <c r="B236" s="171"/>
      <c r="C236" s="172"/>
      <c r="D236" s="172"/>
      <c r="E236" s="173" t="s">
        <v>5</v>
      </c>
      <c r="F236" s="273" t="s">
        <v>274</v>
      </c>
      <c r="G236" s="274"/>
      <c r="H236" s="274"/>
      <c r="I236" s="274"/>
      <c r="J236" s="172"/>
      <c r="K236" s="174" t="s">
        <v>5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170</v>
      </c>
      <c r="AU236" s="178" t="s">
        <v>141</v>
      </c>
      <c r="AV236" s="10" t="s">
        <v>24</v>
      </c>
      <c r="AW236" s="10" t="s">
        <v>37</v>
      </c>
      <c r="AX236" s="10" t="s">
        <v>79</v>
      </c>
      <c r="AY236" s="178" t="s">
        <v>162</v>
      </c>
    </row>
    <row r="237" spans="2:65" s="11" customFormat="1" ht="22.5" customHeight="1">
      <c r="B237" s="179"/>
      <c r="C237" s="180"/>
      <c r="D237" s="180"/>
      <c r="E237" s="181" t="s">
        <v>5</v>
      </c>
      <c r="F237" s="263" t="s">
        <v>275</v>
      </c>
      <c r="G237" s="264"/>
      <c r="H237" s="264"/>
      <c r="I237" s="264"/>
      <c r="J237" s="180"/>
      <c r="K237" s="182">
        <v>10.635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170</v>
      </c>
      <c r="AU237" s="186" t="s">
        <v>141</v>
      </c>
      <c r="AV237" s="11" t="s">
        <v>141</v>
      </c>
      <c r="AW237" s="11" t="s">
        <v>37</v>
      </c>
      <c r="AX237" s="11" t="s">
        <v>79</v>
      </c>
      <c r="AY237" s="186" t="s">
        <v>162</v>
      </c>
    </row>
    <row r="238" spans="2:65" s="10" customFormat="1" ht="22.5" customHeight="1">
      <c r="B238" s="171"/>
      <c r="C238" s="172"/>
      <c r="D238" s="172"/>
      <c r="E238" s="173" t="s">
        <v>5</v>
      </c>
      <c r="F238" s="273" t="s">
        <v>276</v>
      </c>
      <c r="G238" s="274"/>
      <c r="H238" s="274"/>
      <c r="I238" s="274"/>
      <c r="J238" s="172"/>
      <c r="K238" s="174" t="s">
        <v>5</v>
      </c>
      <c r="L238" s="172"/>
      <c r="M238" s="172"/>
      <c r="N238" s="172"/>
      <c r="O238" s="172"/>
      <c r="P238" s="172"/>
      <c r="Q238" s="172"/>
      <c r="R238" s="175"/>
      <c r="T238" s="176"/>
      <c r="U238" s="172"/>
      <c r="V238" s="172"/>
      <c r="W238" s="172"/>
      <c r="X238" s="172"/>
      <c r="Y238" s="172"/>
      <c r="Z238" s="172"/>
      <c r="AA238" s="177"/>
      <c r="AT238" s="178" t="s">
        <v>170</v>
      </c>
      <c r="AU238" s="178" t="s">
        <v>141</v>
      </c>
      <c r="AV238" s="10" t="s">
        <v>24</v>
      </c>
      <c r="AW238" s="10" t="s">
        <v>37</v>
      </c>
      <c r="AX238" s="10" t="s">
        <v>79</v>
      </c>
      <c r="AY238" s="178" t="s">
        <v>162</v>
      </c>
    </row>
    <row r="239" spans="2:65" s="11" customFormat="1" ht="22.5" customHeight="1">
      <c r="B239" s="179"/>
      <c r="C239" s="180"/>
      <c r="D239" s="180"/>
      <c r="E239" s="181" t="s">
        <v>5</v>
      </c>
      <c r="F239" s="263" t="s">
        <v>277</v>
      </c>
      <c r="G239" s="264"/>
      <c r="H239" s="264"/>
      <c r="I239" s="264"/>
      <c r="J239" s="180"/>
      <c r="K239" s="182">
        <v>23.76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170</v>
      </c>
      <c r="AU239" s="186" t="s">
        <v>141</v>
      </c>
      <c r="AV239" s="11" t="s">
        <v>141</v>
      </c>
      <c r="AW239" s="11" t="s">
        <v>37</v>
      </c>
      <c r="AX239" s="11" t="s">
        <v>79</v>
      </c>
      <c r="AY239" s="186" t="s">
        <v>162</v>
      </c>
    </row>
    <row r="240" spans="2:65" s="10" customFormat="1" ht="22.5" customHeight="1">
      <c r="B240" s="171"/>
      <c r="C240" s="172"/>
      <c r="D240" s="172"/>
      <c r="E240" s="173" t="s">
        <v>5</v>
      </c>
      <c r="F240" s="273" t="s">
        <v>276</v>
      </c>
      <c r="G240" s="274"/>
      <c r="H240" s="274"/>
      <c r="I240" s="274"/>
      <c r="J240" s="172"/>
      <c r="K240" s="174" t="s">
        <v>5</v>
      </c>
      <c r="L240" s="172"/>
      <c r="M240" s="172"/>
      <c r="N240" s="172"/>
      <c r="O240" s="172"/>
      <c r="P240" s="172"/>
      <c r="Q240" s="172"/>
      <c r="R240" s="175"/>
      <c r="T240" s="176"/>
      <c r="U240" s="172"/>
      <c r="V240" s="172"/>
      <c r="W240" s="172"/>
      <c r="X240" s="172"/>
      <c r="Y240" s="172"/>
      <c r="Z240" s="172"/>
      <c r="AA240" s="177"/>
      <c r="AT240" s="178" t="s">
        <v>170</v>
      </c>
      <c r="AU240" s="178" t="s">
        <v>141</v>
      </c>
      <c r="AV240" s="10" t="s">
        <v>24</v>
      </c>
      <c r="AW240" s="10" t="s">
        <v>37</v>
      </c>
      <c r="AX240" s="10" t="s">
        <v>79</v>
      </c>
      <c r="AY240" s="178" t="s">
        <v>162</v>
      </c>
    </row>
    <row r="241" spans="2:65" s="11" customFormat="1" ht="22.5" customHeight="1">
      <c r="B241" s="179"/>
      <c r="C241" s="180"/>
      <c r="D241" s="180"/>
      <c r="E241" s="181" t="s">
        <v>5</v>
      </c>
      <c r="F241" s="263" t="s">
        <v>278</v>
      </c>
      <c r="G241" s="264"/>
      <c r="H241" s="264"/>
      <c r="I241" s="264"/>
      <c r="J241" s="180"/>
      <c r="K241" s="182">
        <v>5.4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170</v>
      </c>
      <c r="AU241" s="186" t="s">
        <v>141</v>
      </c>
      <c r="AV241" s="11" t="s">
        <v>141</v>
      </c>
      <c r="AW241" s="11" t="s">
        <v>37</v>
      </c>
      <c r="AX241" s="11" t="s">
        <v>79</v>
      </c>
      <c r="AY241" s="186" t="s">
        <v>162</v>
      </c>
    </row>
    <row r="242" spans="2:65" s="10" customFormat="1" ht="22.5" customHeight="1">
      <c r="B242" s="171"/>
      <c r="C242" s="172"/>
      <c r="D242" s="172"/>
      <c r="E242" s="173" t="s">
        <v>5</v>
      </c>
      <c r="F242" s="273" t="s">
        <v>276</v>
      </c>
      <c r="G242" s="274"/>
      <c r="H242" s="274"/>
      <c r="I242" s="274"/>
      <c r="J242" s="172"/>
      <c r="K242" s="174" t="s">
        <v>5</v>
      </c>
      <c r="L242" s="172"/>
      <c r="M242" s="172"/>
      <c r="N242" s="172"/>
      <c r="O242" s="172"/>
      <c r="P242" s="172"/>
      <c r="Q242" s="172"/>
      <c r="R242" s="175"/>
      <c r="T242" s="176"/>
      <c r="U242" s="172"/>
      <c r="V242" s="172"/>
      <c r="W242" s="172"/>
      <c r="X242" s="172"/>
      <c r="Y242" s="172"/>
      <c r="Z242" s="172"/>
      <c r="AA242" s="177"/>
      <c r="AT242" s="178" t="s">
        <v>170</v>
      </c>
      <c r="AU242" s="178" t="s">
        <v>141</v>
      </c>
      <c r="AV242" s="10" t="s">
        <v>24</v>
      </c>
      <c r="AW242" s="10" t="s">
        <v>37</v>
      </c>
      <c r="AX242" s="10" t="s">
        <v>79</v>
      </c>
      <c r="AY242" s="178" t="s">
        <v>162</v>
      </c>
    </row>
    <row r="243" spans="2:65" s="11" customFormat="1" ht="22.5" customHeight="1">
      <c r="B243" s="179"/>
      <c r="C243" s="180"/>
      <c r="D243" s="180"/>
      <c r="E243" s="181" t="s">
        <v>5</v>
      </c>
      <c r="F243" s="263" t="s">
        <v>278</v>
      </c>
      <c r="G243" s="264"/>
      <c r="H243" s="264"/>
      <c r="I243" s="264"/>
      <c r="J243" s="180"/>
      <c r="K243" s="182">
        <v>5.4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170</v>
      </c>
      <c r="AU243" s="186" t="s">
        <v>141</v>
      </c>
      <c r="AV243" s="11" t="s">
        <v>141</v>
      </c>
      <c r="AW243" s="11" t="s">
        <v>37</v>
      </c>
      <c r="AX243" s="11" t="s">
        <v>79</v>
      </c>
      <c r="AY243" s="186" t="s">
        <v>162</v>
      </c>
    </row>
    <row r="244" spans="2:65" s="12" customFormat="1" ht="22.5" customHeight="1">
      <c r="B244" s="187"/>
      <c r="C244" s="188"/>
      <c r="D244" s="188"/>
      <c r="E244" s="189" t="s">
        <v>5</v>
      </c>
      <c r="F244" s="256" t="s">
        <v>172</v>
      </c>
      <c r="G244" s="257"/>
      <c r="H244" s="257"/>
      <c r="I244" s="257"/>
      <c r="J244" s="188"/>
      <c r="K244" s="190">
        <v>45.195</v>
      </c>
      <c r="L244" s="188"/>
      <c r="M244" s="188"/>
      <c r="N244" s="188"/>
      <c r="O244" s="188"/>
      <c r="P244" s="188"/>
      <c r="Q244" s="188"/>
      <c r="R244" s="191"/>
      <c r="T244" s="192"/>
      <c r="U244" s="188"/>
      <c r="V244" s="188"/>
      <c r="W244" s="188"/>
      <c r="X244" s="188"/>
      <c r="Y244" s="188"/>
      <c r="Z244" s="188"/>
      <c r="AA244" s="193"/>
      <c r="AT244" s="194" t="s">
        <v>170</v>
      </c>
      <c r="AU244" s="194" t="s">
        <v>141</v>
      </c>
      <c r="AV244" s="12" t="s">
        <v>167</v>
      </c>
      <c r="AW244" s="12" t="s">
        <v>37</v>
      </c>
      <c r="AX244" s="12" t="s">
        <v>24</v>
      </c>
      <c r="AY244" s="194" t="s">
        <v>162</v>
      </c>
    </row>
    <row r="245" spans="2:65" s="1" customFormat="1" ht="31.5" customHeight="1">
      <c r="B245" s="135"/>
      <c r="C245" s="164" t="s">
        <v>289</v>
      </c>
      <c r="D245" s="164" t="s">
        <v>163</v>
      </c>
      <c r="E245" s="165" t="s">
        <v>290</v>
      </c>
      <c r="F245" s="258" t="s">
        <v>291</v>
      </c>
      <c r="G245" s="258"/>
      <c r="H245" s="258"/>
      <c r="I245" s="258"/>
      <c r="J245" s="166" t="s">
        <v>166</v>
      </c>
      <c r="K245" s="167">
        <v>1557.931</v>
      </c>
      <c r="L245" s="259">
        <v>0</v>
      </c>
      <c r="M245" s="259"/>
      <c r="N245" s="260">
        <f>ROUND(L245*K245,2)</f>
        <v>0</v>
      </c>
      <c r="O245" s="260"/>
      <c r="P245" s="260"/>
      <c r="Q245" s="260"/>
      <c r="R245" s="138"/>
      <c r="T245" s="168" t="s">
        <v>5</v>
      </c>
      <c r="U245" s="47" t="s">
        <v>46</v>
      </c>
      <c r="V245" s="39"/>
      <c r="W245" s="169">
        <f>V245*K245</f>
        <v>0</v>
      </c>
      <c r="X245" s="169">
        <v>5.4599999999999996E-3</v>
      </c>
      <c r="Y245" s="169">
        <f>X245*K245</f>
        <v>8.5063032599999993</v>
      </c>
      <c r="Z245" s="169">
        <v>0</v>
      </c>
      <c r="AA245" s="170">
        <f>Z245*K245</f>
        <v>0</v>
      </c>
      <c r="AR245" s="21" t="s">
        <v>167</v>
      </c>
      <c r="AT245" s="21" t="s">
        <v>163</v>
      </c>
      <c r="AU245" s="21" t="s">
        <v>141</v>
      </c>
      <c r="AY245" s="21" t="s">
        <v>162</v>
      </c>
      <c r="BE245" s="109">
        <f>IF(U245="základní",N245,0)</f>
        <v>0</v>
      </c>
      <c r="BF245" s="109">
        <f>IF(U245="snížená",N245,0)</f>
        <v>0</v>
      </c>
      <c r="BG245" s="109">
        <f>IF(U245="zákl. přenesená",N245,0)</f>
        <v>0</v>
      </c>
      <c r="BH245" s="109">
        <f>IF(U245="sníž. přenesená",N245,0)</f>
        <v>0</v>
      </c>
      <c r="BI245" s="109">
        <f>IF(U245="nulová",N245,0)</f>
        <v>0</v>
      </c>
      <c r="BJ245" s="21" t="s">
        <v>141</v>
      </c>
      <c r="BK245" s="109">
        <f>ROUND(L245*K245,2)</f>
        <v>0</v>
      </c>
      <c r="BL245" s="21" t="s">
        <v>167</v>
      </c>
      <c r="BM245" s="21" t="s">
        <v>292</v>
      </c>
    </row>
    <row r="246" spans="2:65" s="11" customFormat="1" ht="22.5" customHeight="1">
      <c r="B246" s="179"/>
      <c r="C246" s="180"/>
      <c r="D246" s="180"/>
      <c r="E246" s="181" t="s">
        <v>5</v>
      </c>
      <c r="F246" s="275" t="s">
        <v>293</v>
      </c>
      <c r="G246" s="276"/>
      <c r="H246" s="276"/>
      <c r="I246" s="276"/>
      <c r="J246" s="180"/>
      <c r="K246" s="182">
        <v>1155.502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170</v>
      </c>
      <c r="AU246" s="186" t="s">
        <v>141</v>
      </c>
      <c r="AV246" s="11" t="s">
        <v>141</v>
      </c>
      <c r="AW246" s="11" t="s">
        <v>37</v>
      </c>
      <c r="AX246" s="11" t="s">
        <v>79</v>
      </c>
      <c r="AY246" s="186" t="s">
        <v>162</v>
      </c>
    </row>
    <row r="247" spans="2:65" s="11" customFormat="1" ht="22.5" customHeight="1">
      <c r="B247" s="179"/>
      <c r="C247" s="180"/>
      <c r="D247" s="180"/>
      <c r="E247" s="181" t="s">
        <v>5</v>
      </c>
      <c r="F247" s="263" t="s">
        <v>294</v>
      </c>
      <c r="G247" s="264"/>
      <c r="H247" s="264"/>
      <c r="I247" s="264"/>
      <c r="J247" s="180"/>
      <c r="K247" s="182">
        <v>56.994999999999997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170</v>
      </c>
      <c r="AU247" s="186" t="s">
        <v>141</v>
      </c>
      <c r="AV247" s="11" t="s">
        <v>141</v>
      </c>
      <c r="AW247" s="11" t="s">
        <v>37</v>
      </c>
      <c r="AX247" s="11" t="s">
        <v>79</v>
      </c>
      <c r="AY247" s="186" t="s">
        <v>162</v>
      </c>
    </row>
    <row r="248" spans="2:65" s="11" customFormat="1" ht="22.5" customHeight="1">
      <c r="B248" s="179"/>
      <c r="C248" s="180"/>
      <c r="D248" s="180"/>
      <c r="E248" s="181" t="s">
        <v>5</v>
      </c>
      <c r="F248" s="263" t="s">
        <v>295</v>
      </c>
      <c r="G248" s="264"/>
      <c r="H248" s="264"/>
      <c r="I248" s="264"/>
      <c r="J248" s="180"/>
      <c r="K248" s="182">
        <v>193.434</v>
      </c>
      <c r="L248" s="180"/>
      <c r="M248" s="180"/>
      <c r="N248" s="180"/>
      <c r="O248" s="180"/>
      <c r="P248" s="180"/>
      <c r="Q248" s="180"/>
      <c r="R248" s="183"/>
      <c r="T248" s="184"/>
      <c r="U248" s="180"/>
      <c r="V248" s="180"/>
      <c r="W248" s="180"/>
      <c r="X248" s="180"/>
      <c r="Y248" s="180"/>
      <c r="Z248" s="180"/>
      <c r="AA248" s="185"/>
      <c r="AT248" s="186" t="s">
        <v>170</v>
      </c>
      <c r="AU248" s="186" t="s">
        <v>141</v>
      </c>
      <c r="AV248" s="11" t="s">
        <v>141</v>
      </c>
      <c r="AW248" s="11" t="s">
        <v>37</v>
      </c>
      <c r="AX248" s="11" t="s">
        <v>79</v>
      </c>
      <c r="AY248" s="186" t="s">
        <v>162</v>
      </c>
    </row>
    <row r="249" spans="2:65" s="11" customFormat="1" ht="22.5" customHeight="1">
      <c r="B249" s="179"/>
      <c r="C249" s="180"/>
      <c r="D249" s="180"/>
      <c r="E249" s="181" t="s">
        <v>5</v>
      </c>
      <c r="F249" s="263" t="s">
        <v>296</v>
      </c>
      <c r="G249" s="264"/>
      <c r="H249" s="264"/>
      <c r="I249" s="264"/>
      <c r="J249" s="180"/>
      <c r="K249" s="182">
        <v>64.400000000000006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170</v>
      </c>
      <c r="AU249" s="186" t="s">
        <v>141</v>
      </c>
      <c r="AV249" s="11" t="s">
        <v>141</v>
      </c>
      <c r="AW249" s="11" t="s">
        <v>37</v>
      </c>
      <c r="AX249" s="11" t="s">
        <v>79</v>
      </c>
      <c r="AY249" s="186" t="s">
        <v>162</v>
      </c>
    </row>
    <row r="250" spans="2:65" s="11" customFormat="1" ht="22.5" customHeight="1">
      <c r="B250" s="179"/>
      <c r="C250" s="180"/>
      <c r="D250" s="180"/>
      <c r="E250" s="181" t="s">
        <v>5</v>
      </c>
      <c r="F250" s="263" t="s">
        <v>297</v>
      </c>
      <c r="G250" s="264"/>
      <c r="H250" s="264"/>
      <c r="I250" s="264"/>
      <c r="J250" s="180"/>
      <c r="K250" s="182">
        <v>87.6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170</v>
      </c>
      <c r="AU250" s="186" t="s">
        <v>141</v>
      </c>
      <c r="AV250" s="11" t="s">
        <v>141</v>
      </c>
      <c r="AW250" s="11" t="s">
        <v>37</v>
      </c>
      <c r="AX250" s="11" t="s">
        <v>79</v>
      </c>
      <c r="AY250" s="186" t="s">
        <v>162</v>
      </c>
    </row>
    <row r="251" spans="2:65" s="12" customFormat="1" ht="22.5" customHeight="1">
      <c r="B251" s="187"/>
      <c r="C251" s="188"/>
      <c r="D251" s="188"/>
      <c r="E251" s="189" t="s">
        <v>5</v>
      </c>
      <c r="F251" s="256" t="s">
        <v>172</v>
      </c>
      <c r="G251" s="257"/>
      <c r="H251" s="257"/>
      <c r="I251" s="257"/>
      <c r="J251" s="188"/>
      <c r="K251" s="190">
        <v>1557.931</v>
      </c>
      <c r="L251" s="188"/>
      <c r="M251" s="188"/>
      <c r="N251" s="188"/>
      <c r="O251" s="188"/>
      <c r="P251" s="188"/>
      <c r="Q251" s="188"/>
      <c r="R251" s="191"/>
      <c r="T251" s="192"/>
      <c r="U251" s="188"/>
      <c r="V251" s="188"/>
      <c r="W251" s="188"/>
      <c r="X251" s="188"/>
      <c r="Y251" s="188"/>
      <c r="Z251" s="188"/>
      <c r="AA251" s="193"/>
      <c r="AT251" s="194" t="s">
        <v>170</v>
      </c>
      <c r="AU251" s="194" t="s">
        <v>141</v>
      </c>
      <c r="AV251" s="12" t="s">
        <v>167</v>
      </c>
      <c r="AW251" s="12" t="s">
        <v>37</v>
      </c>
      <c r="AX251" s="12" t="s">
        <v>24</v>
      </c>
      <c r="AY251" s="194" t="s">
        <v>162</v>
      </c>
    </row>
    <row r="252" spans="2:65" s="1" customFormat="1" ht="31.5" customHeight="1">
      <c r="B252" s="135"/>
      <c r="C252" s="164" t="s">
        <v>298</v>
      </c>
      <c r="D252" s="164" t="s">
        <v>163</v>
      </c>
      <c r="E252" s="165" t="s">
        <v>299</v>
      </c>
      <c r="F252" s="258" t="s">
        <v>300</v>
      </c>
      <c r="G252" s="258"/>
      <c r="H252" s="258"/>
      <c r="I252" s="258"/>
      <c r="J252" s="166" t="s">
        <v>166</v>
      </c>
      <c r="K252" s="167">
        <v>1557.931</v>
      </c>
      <c r="L252" s="259">
        <v>0</v>
      </c>
      <c r="M252" s="259"/>
      <c r="N252" s="260">
        <f>ROUND(L252*K252,2)</f>
        <v>0</v>
      </c>
      <c r="O252" s="260"/>
      <c r="P252" s="260"/>
      <c r="Q252" s="260"/>
      <c r="R252" s="138"/>
      <c r="T252" s="168" t="s">
        <v>5</v>
      </c>
      <c r="U252" s="47" t="s">
        <v>46</v>
      </c>
      <c r="V252" s="39"/>
      <c r="W252" s="169">
        <f>V252*K252</f>
        <v>0</v>
      </c>
      <c r="X252" s="169">
        <v>2.0999999999999999E-3</v>
      </c>
      <c r="Y252" s="169">
        <f>X252*K252</f>
        <v>3.2716550999999998</v>
      </c>
      <c r="Z252" s="169">
        <v>0</v>
      </c>
      <c r="AA252" s="170">
        <f>Z252*K252</f>
        <v>0</v>
      </c>
      <c r="AR252" s="21" t="s">
        <v>167</v>
      </c>
      <c r="AT252" s="21" t="s">
        <v>163</v>
      </c>
      <c r="AU252" s="21" t="s">
        <v>141</v>
      </c>
      <c r="AY252" s="21" t="s">
        <v>162</v>
      </c>
      <c r="BE252" s="109">
        <f>IF(U252="základní",N252,0)</f>
        <v>0</v>
      </c>
      <c r="BF252" s="109">
        <f>IF(U252="snížená",N252,0)</f>
        <v>0</v>
      </c>
      <c r="BG252" s="109">
        <f>IF(U252="zákl. přenesená",N252,0)</f>
        <v>0</v>
      </c>
      <c r="BH252" s="109">
        <f>IF(U252="sníž. přenesená",N252,0)</f>
        <v>0</v>
      </c>
      <c r="BI252" s="109">
        <f>IF(U252="nulová",N252,0)</f>
        <v>0</v>
      </c>
      <c r="BJ252" s="21" t="s">
        <v>141</v>
      </c>
      <c r="BK252" s="109">
        <f>ROUND(L252*K252,2)</f>
        <v>0</v>
      </c>
      <c r="BL252" s="21" t="s">
        <v>167</v>
      </c>
      <c r="BM252" s="21" t="s">
        <v>301</v>
      </c>
    </row>
    <row r="253" spans="2:65" s="1" customFormat="1" ht="31.5" customHeight="1">
      <c r="B253" s="135"/>
      <c r="C253" s="164" t="s">
        <v>302</v>
      </c>
      <c r="D253" s="164" t="s">
        <v>163</v>
      </c>
      <c r="E253" s="165" t="s">
        <v>303</v>
      </c>
      <c r="F253" s="258" t="s">
        <v>304</v>
      </c>
      <c r="G253" s="258"/>
      <c r="H253" s="258"/>
      <c r="I253" s="258"/>
      <c r="J253" s="166" t="s">
        <v>166</v>
      </c>
      <c r="K253" s="167">
        <v>91.281999999999996</v>
      </c>
      <c r="L253" s="259">
        <v>0</v>
      </c>
      <c r="M253" s="259"/>
      <c r="N253" s="260">
        <f>ROUND(L253*K253,2)</f>
        <v>0</v>
      </c>
      <c r="O253" s="260"/>
      <c r="P253" s="260"/>
      <c r="Q253" s="260"/>
      <c r="R253" s="138"/>
      <c r="T253" s="168" t="s">
        <v>5</v>
      </c>
      <c r="U253" s="47" t="s">
        <v>46</v>
      </c>
      <c r="V253" s="39"/>
      <c r="W253" s="169">
        <f>V253*K253</f>
        <v>0</v>
      </c>
      <c r="X253" s="169">
        <v>4.8900000000000002E-3</v>
      </c>
      <c r="Y253" s="169">
        <f>X253*K253</f>
        <v>0.44636898000000003</v>
      </c>
      <c r="Z253" s="169">
        <v>0</v>
      </c>
      <c r="AA253" s="170">
        <f>Z253*K253</f>
        <v>0</v>
      </c>
      <c r="AR253" s="21" t="s">
        <v>167</v>
      </c>
      <c r="AT253" s="21" t="s">
        <v>163</v>
      </c>
      <c r="AU253" s="21" t="s">
        <v>141</v>
      </c>
      <c r="AY253" s="21" t="s">
        <v>162</v>
      </c>
      <c r="BE253" s="109">
        <f>IF(U253="základní",N253,0)</f>
        <v>0</v>
      </c>
      <c r="BF253" s="109">
        <f>IF(U253="snížená",N253,0)</f>
        <v>0</v>
      </c>
      <c r="BG253" s="109">
        <f>IF(U253="zákl. přenesená",N253,0)</f>
        <v>0</v>
      </c>
      <c r="BH253" s="109">
        <f>IF(U253="sníž. přenesená",N253,0)</f>
        <v>0</v>
      </c>
      <c r="BI253" s="109">
        <f>IF(U253="nulová",N253,0)</f>
        <v>0</v>
      </c>
      <c r="BJ253" s="21" t="s">
        <v>141</v>
      </c>
      <c r="BK253" s="109">
        <f>ROUND(L253*K253,2)</f>
        <v>0</v>
      </c>
      <c r="BL253" s="21" t="s">
        <v>167</v>
      </c>
      <c r="BM253" s="21" t="s">
        <v>305</v>
      </c>
    </row>
    <row r="254" spans="2:65" s="10" customFormat="1" ht="22.5" customHeight="1">
      <c r="B254" s="171"/>
      <c r="C254" s="172"/>
      <c r="D254" s="172"/>
      <c r="E254" s="173" t="s">
        <v>5</v>
      </c>
      <c r="F254" s="261" t="s">
        <v>306</v>
      </c>
      <c r="G254" s="262"/>
      <c r="H254" s="262"/>
      <c r="I254" s="262"/>
      <c r="J254" s="172"/>
      <c r="K254" s="174" t="s">
        <v>5</v>
      </c>
      <c r="L254" s="172"/>
      <c r="M254" s="172"/>
      <c r="N254" s="172"/>
      <c r="O254" s="172"/>
      <c r="P254" s="172"/>
      <c r="Q254" s="172"/>
      <c r="R254" s="175"/>
      <c r="T254" s="176"/>
      <c r="U254" s="172"/>
      <c r="V254" s="172"/>
      <c r="W254" s="172"/>
      <c r="X254" s="172"/>
      <c r="Y254" s="172"/>
      <c r="Z254" s="172"/>
      <c r="AA254" s="177"/>
      <c r="AT254" s="178" t="s">
        <v>170</v>
      </c>
      <c r="AU254" s="178" t="s">
        <v>141</v>
      </c>
      <c r="AV254" s="10" t="s">
        <v>24</v>
      </c>
      <c r="AW254" s="10" t="s">
        <v>37</v>
      </c>
      <c r="AX254" s="10" t="s">
        <v>79</v>
      </c>
      <c r="AY254" s="178" t="s">
        <v>162</v>
      </c>
    </row>
    <row r="255" spans="2:65" s="10" customFormat="1" ht="22.5" customHeight="1">
      <c r="B255" s="171"/>
      <c r="C255" s="172"/>
      <c r="D255" s="172"/>
      <c r="E255" s="173" t="s">
        <v>5</v>
      </c>
      <c r="F255" s="273" t="s">
        <v>212</v>
      </c>
      <c r="G255" s="274"/>
      <c r="H255" s="274"/>
      <c r="I255" s="274"/>
      <c r="J255" s="172"/>
      <c r="K255" s="174" t="s">
        <v>5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170</v>
      </c>
      <c r="AU255" s="178" t="s">
        <v>141</v>
      </c>
      <c r="AV255" s="10" t="s">
        <v>24</v>
      </c>
      <c r="AW255" s="10" t="s">
        <v>37</v>
      </c>
      <c r="AX255" s="10" t="s">
        <v>79</v>
      </c>
      <c r="AY255" s="178" t="s">
        <v>162</v>
      </c>
    </row>
    <row r="256" spans="2:65" s="11" customFormat="1" ht="22.5" customHeight="1">
      <c r="B256" s="179"/>
      <c r="C256" s="180"/>
      <c r="D256" s="180"/>
      <c r="E256" s="181" t="s">
        <v>5</v>
      </c>
      <c r="F256" s="263" t="s">
        <v>307</v>
      </c>
      <c r="G256" s="264"/>
      <c r="H256" s="264"/>
      <c r="I256" s="264"/>
      <c r="J256" s="180"/>
      <c r="K256" s="182">
        <v>3.6819999999999999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170</v>
      </c>
      <c r="AU256" s="186" t="s">
        <v>141</v>
      </c>
      <c r="AV256" s="11" t="s">
        <v>141</v>
      </c>
      <c r="AW256" s="11" t="s">
        <v>37</v>
      </c>
      <c r="AX256" s="11" t="s">
        <v>79</v>
      </c>
      <c r="AY256" s="186" t="s">
        <v>162</v>
      </c>
    </row>
    <row r="257" spans="2:65" s="11" customFormat="1" ht="22.5" customHeight="1">
      <c r="B257" s="179"/>
      <c r="C257" s="180"/>
      <c r="D257" s="180"/>
      <c r="E257" s="181" t="s">
        <v>5</v>
      </c>
      <c r="F257" s="263" t="s">
        <v>308</v>
      </c>
      <c r="G257" s="264"/>
      <c r="H257" s="264"/>
      <c r="I257" s="264"/>
      <c r="J257" s="180"/>
      <c r="K257" s="182">
        <v>87.6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170</v>
      </c>
      <c r="AU257" s="186" t="s">
        <v>141</v>
      </c>
      <c r="AV257" s="11" t="s">
        <v>141</v>
      </c>
      <c r="AW257" s="11" t="s">
        <v>37</v>
      </c>
      <c r="AX257" s="11" t="s">
        <v>79</v>
      </c>
      <c r="AY257" s="186" t="s">
        <v>162</v>
      </c>
    </row>
    <row r="258" spans="2:65" s="12" customFormat="1" ht="22.5" customHeight="1">
      <c r="B258" s="187"/>
      <c r="C258" s="188"/>
      <c r="D258" s="188"/>
      <c r="E258" s="189" t="s">
        <v>5</v>
      </c>
      <c r="F258" s="256" t="s">
        <v>172</v>
      </c>
      <c r="G258" s="257"/>
      <c r="H258" s="257"/>
      <c r="I258" s="257"/>
      <c r="J258" s="188"/>
      <c r="K258" s="190">
        <v>91.281999999999996</v>
      </c>
      <c r="L258" s="188"/>
      <c r="M258" s="188"/>
      <c r="N258" s="188"/>
      <c r="O258" s="188"/>
      <c r="P258" s="188"/>
      <c r="Q258" s="188"/>
      <c r="R258" s="191"/>
      <c r="T258" s="192"/>
      <c r="U258" s="188"/>
      <c r="V258" s="188"/>
      <c r="W258" s="188"/>
      <c r="X258" s="188"/>
      <c r="Y258" s="188"/>
      <c r="Z258" s="188"/>
      <c r="AA258" s="193"/>
      <c r="AT258" s="194" t="s">
        <v>170</v>
      </c>
      <c r="AU258" s="194" t="s">
        <v>141</v>
      </c>
      <c r="AV258" s="12" t="s">
        <v>167</v>
      </c>
      <c r="AW258" s="12" t="s">
        <v>37</v>
      </c>
      <c r="AX258" s="12" t="s">
        <v>24</v>
      </c>
      <c r="AY258" s="194" t="s">
        <v>162</v>
      </c>
    </row>
    <row r="259" spans="2:65" s="1" customFormat="1" ht="31.5" customHeight="1">
      <c r="B259" s="135"/>
      <c r="C259" s="164" t="s">
        <v>309</v>
      </c>
      <c r="D259" s="164" t="s">
        <v>163</v>
      </c>
      <c r="E259" s="165" t="s">
        <v>310</v>
      </c>
      <c r="F259" s="258" t="s">
        <v>311</v>
      </c>
      <c r="G259" s="258"/>
      <c r="H259" s="258"/>
      <c r="I259" s="258"/>
      <c r="J259" s="166" t="s">
        <v>166</v>
      </c>
      <c r="K259" s="167">
        <v>98.96</v>
      </c>
      <c r="L259" s="259">
        <v>0</v>
      </c>
      <c r="M259" s="259"/>
      <c r="N259" s="260">
        <f>ROUND(L259*K259,2)</f>
        <v>0</v>
      </c>
      <c r="O259" s="260"/>
      <c r="P259" s="260"/>
      <c r="Q259" s="260"/>
      <c r="R259" s="138"/>
      <c r="T259" s="168" t="s">
        <v>5</v>
      </c>
      <c r="U259" s="47" t="s">
        <v>46</v>
      </c>
      <c r="V259" s="39"/>
      <c r="W259" s="169">
        <f>V259*K259</f>
        <v>0</v>
      </c>
      <c r="X259" s="169">
        <v>0</v>
      </c>
      <c r="Y259" s="169">
        <f>X259*K259</f>
        <v>0</v>
      </c>
      <c r="Z259" s="169">
        <v>0</v>
      </c>
      <c r="AA259" s="170">
        <f>Z259*K259</f>
        <v>0</v>
      </c>
      <c r="AR259" s="21" t="s">
        <v>167</v>
      </c>
      <c r="AT259" s="21" t="s">
        <v>163</v>
      </c>
      <c r="AU259" s="21" t="s">
        <v>141</v>
      </c>
      <c r="AY259" s="21" t="s">
        <v>162</v>
      </c>
      <c r="BE259" s="109">
        <f>IF(U259="základní",N259,0)</f>
        <v>0</v>
      </c>
      <c r="BF259" s="109">
        <f>IF(U259="snížená",N259,0)</f>
        <v>0</v>
      </c>
      <c r="BG259" s="109">
        <f>IF(U259="zákl. přenesená",N259,0)</f>
        <v>0</v>
      </c>
      <c r="BH259" s="109">
        <f>IF(U259="sníž. přenesená",N259,0)</f>
        <v>0</v>
      </c>
      <c r="BI259" s="109">
        <f>IF(U259="nulová",N259,0)</f>
        <v>0</v>
      </c>
      <c r="BJ259" s="21" t="s">
        <v>141</v>
      </c>
      <c r="BK259" s="109">
        <f>ROUND(L259*K259,2)</f>
        <v>0</v>
      </c>
      <c r="BL259" s="21" t="s">
        <v>167</v>
      </c>
      <c r="BM259" s="21" t="s">
        <v>312</v>
      </c>
    </row>
    <row r="260" spans="2:65" s="10" customFormat="1" ht="22.5" customHeight="1">
      <c r="B260" s="171"/>
      <c r="C260" s="172"/>
      <c r="D260" s="172"/>
      <c r="E260" s="173" t="s">
        <v>5</v>
      </c>
      <c r="F260" s="261" t="s">
        <v>270</v>
      </c>
      <c r="G260" s="262"/>
      <c r="H260" s="262"/>
      <c r="I260" s="262"/>
      <c r="J260" s="172"/>
      <c r="K260" s="174" t="s">
        <v>5</v>
      </c>
      <c r="L260" s="172"/>
      <c r="M260" s="172"/>
      <c r="N260" s="172"/>
      <c r="O260" s="172"/>
      <c r="P260" s="172"/>
      <c r="Q260" s="172"/>
      <c r="R260" s="175"/>
      <c r="T260" s="176"/>
      <c r="U260" s="172"/>
      <c r="V260" s="172"/>
      <c r="W260" s="172"/>
      <c r="X260" s="172"/>
      <c r="Y260" s="172"/>
      <c r="Z260" s="172"/>
      <c r="AA260" s="177"/>
      <c r="AT260" s="178" t="s">
        <v>170</v>
      </c>
      <c r="AU260" s="178" t="s">
        <v>141</v>
      </c>
      <c r="AV260" s="10" t="s">
        <v>24</v>
      </c>
      <c r="AW260" s="10" t="s">
        <v>37</v>
      </c>
      <c r="AX260" s="10" t="s">
        <v>79</v>
      </c>
      <c r="AY260" s="178" t="s">
        <v>162</v>
      </c>
    </row>
    <row r="261" spans="2:65" s="10" customFormat="1" ht="22.5" customHeight="1">
      <c r="B261" s="171"/>
      <c r="C261" s="172"/>
      <c r="D261" s="172"/>
      <c r="E261" s="173" t="s">
        <v>5</v>
      </c>
      <c r="F261" s="273" t="s">
        <v>212</v>
      </c>
      <c r="G261" s="274"/>
      <c r="H261" s="274"/>
      <c r="I261" s="274"/>
      <c r="J261" s="172"/>
      <c r="K261" s="174" t="s">
        <v>5</v>
      </c>
      <c r="L261" s="172"/>
      <c r="M261" s="172"/>
      <c r="N261" s="172"/>
      <c r="O261" s="172"/>
      <c r="P261" s="172"/>
      <c r="Q261" s="172"/>
      <c r="R261" s="175"/>
      <c r="T261" s="176"/>
      <c r="U261" s="172"/>
      <c r="V261" s="172"/>
      <c r="W261" s="172"/>
      <c r="X261" s="172"/>
      <c r="Y261" s="172"/>
      <c r="Z261" s="172"/>
      <c r="AA261" s="177"/>
      <c r="AT261" s="178" t="s">
        <v>170</v>
      </c>
      <c r="AU261" s="178" t="s">
        <v>141</v>
      </c>
      <c r="AV261" s="10" t="s">
        <v>24</v>
      </c>
      <c r="AW261" s="10" t="s">
        <v>37</v>
      </c>
      <c r="AX261" s="10" t="s">
        <v>79</v>
      </c>
      <c r="AY261" s="178" t="s">
        <v>162</v>
      </c>
    </row>
    <row r="262" spans="2:65" s="10" customFormat="1" ht="22.5" customHeight="1">
      <c r="B262" s="171"/>
      <c r="C262" s="172"/>
      <c r="D262" s="172"/>
      <c r="E262" s="173" t="s">
        <v>5</v>
      </c>
      <c r="F262" s="273" t="s">
        <v>313</v>
      </c>
      <c r="G262" s="274"/>
      <c r="H262" s="274"/>
      <c r="I262" s="274"/>
      <c r="J262" s="172"/>
      <c r="K262" s="174" t="s">
        <v>5</v>
      </c>
      <c r="L262" s="172"/>
      <c r="M262" s="172"/>
      <c r="N262" s="172"/>
      <c r="O262" s="172"/>
      <c r="P262" s="172"/>
      <c r="Q262" s="172"/>
      <c r="R262" s="175"/>
      <c r="T262" s="176"/>
      <c r="U262" s="172"/>
      <c r="V262" s="172"/>
      <c r="W262" s="172"/>
      <c r="X262" s="172"/>
      <c r="Y262" s="172"/>
      <c r="Z262" s="172"/>
      <c r="AA262" s="177"/>
      <c r="AT262" s="178" t="s">
        <v>170</v>
      </c>
      <c r="AU262" s="178" t="s">
        <v>141</v>
      </c>
      <c r="AV262" s="10" t="s">
        <v>24</v>
      </c>
      <c r="AW262" s="10" t="s">
        <v>37</v>
      </c>
      <c r="AX262" s="10" t="s">
        <v>79</v>
      </c>
      <c r="AY262" s="178" t="s">
        <v>162</v>
      </c>
    </row>
    <row r="263" spans="2:65" s="11" customFormat="1" ht="22.5" customHeight="1">
      <c r="B263" s="179"/>
      <c r="C263" s="180"/>
      <c r="D263" s="180"/>
      <c r="E263" s="181" t="s">
        <v>5</v>
      </c>
      <c r="F263" s="263" t="s">
        <v>277</v>
      </c>
      <c r="G263" s="264"/>
      <c r="H263" s="264"/>
      <c r="I263" s="264"/>
      <c r="J263" s="180"/>
      <c r="K263" s="182">
        <v>23.76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170</v>
      </c>
      <c r="AU263" s="186" t="s">
        <v>141</v>
      </c>
      <c r="AV263" s="11" t="s">
        <v>141</v>
      </c>
      <c r="AW263" s="11" t="s">
        <v>37</v>
      </c>
      <c r="AX263" s="11" t="s">
        <v>79</v>
      </c>
      <c r="AY263" s="186" t="s">
        <v>162</v>
      </c>
    </row>
    <row r="264" spans="2:65" s="10" customFormat="1" ht="22.5" customHeight="1">
      <c r="B264" s="171"/>
      <c r="C264" s="172"/>
      <c r="D264" s="172"/>
      <c r="E264" s="173" t="s">
        <v>5</v>
      </c>
      <c r="F264" s="273" t="s">
        <v>260</v>
      </c>
      <c r="G264" s="274"/>
      <c r="H264" s="274"/>
      <c r="I264" s="274"/>
      <c r="J264" s="172"/>
      <c r="K264" s="174" t="s">
        <v>5</v>
      </c>
      <c r="L264" s="172"/>
      <c r="M264" s="172"/>
      <c r="N264" s="172"/>
      <c r="O264" s="172"/>
      <c r="P264" s="172"/>
      <c r="Q264" s="172"/>
      <c r="R264" s="175"/>
      <c r="T264" s="176"/>
      <c r="U264" s="172"/>
      <c r="V264" s="172"/>
      <c r="W264" s="172"/>
      <c r="X264" s="172"/>
      <c r="Y264" s="172"/>
      <c r="Z264" s="172"/>
      <c r="AA264" s="177"/>
      <c r="AT264" s="178" t="s">
        <v>170</v>
      </c>
      <c r="AU264" s="178" t="s">
        <v>141</v>
      </c>
      <c r="AV264" s="10" t="s">
        <v>24</v>
      </c>
      <c r="AW264" s="10" t="s">
        <v>37</v>
      </c>
      <c r="AX264" s="10" t="s">
        <v>79</v>
      </c>
      <c r="AY264" s="178" t="s">
        <v>162</v>
      </c>
    </row>
    <row r="265" spans="2:65" s="10" customFormat="1" ht="22.5" customHeight="1">
      <c r="B265" s="171"/>
      <c r="C265" s="172"/>
      <c r="D265" s="172"/>
      <c r="E265" s="173" t="s">
        <v>5</v>
      </c>
      <c r="F265" s="273" t="s">
        <v>313</v>
      </c>
      <c r="G265" s="274"/>
      <c r="H265" s="274"/>
      <c r="I265" s="274"/>
      <c r="J265" s="172"/>
      <c r="K265" s="174" t="s">
        <v>5</v>
      </c>
      <c r="L265" s="172"/>
      <c r="M265" s="172"/>
      <c r="N265" s="172"/>
      <c r="O265" s="172"/>
      <c r="P265" s="172"/>
      <c r="Q265" s="172"/>
      <c r="R265" s="175"/>
      <c r="T265" s="176"/>
      <c r="U265" s="172"/>
      <c r="V265" s="172"/>
      <c r="W265" s="172"/>
      <c r="X265" s="172"/>
      <c r="Y265" s="172"/>
      <c r="Z265" s="172"/>
      <c r="AA265" s="177"/>
      <c r="AT265" s="178" t="s">
        <v>170</v>
      </c>
      <c r="AU265" s="178" t="s">
        <v>141</v>
      </c>
      <c r="AV265" s="10" t="s">
        <v>24</v>
      </c>
      <c r="AW265" s="10" t="s">
        <v>37</v>
      </c>
      <c r="AX265" s="10" t="s">
        <v>79</v>
      </c>
      <c r="AY265" s="178" t="s">
        <v>162</v>
      </c>
    </row>
    <row r="266" spans="2:65" s="11" customFormat="1" ht="22.5" customHeight="1">
      <c r="B266" s="179"/>
      <c r="C266" s="180"/>
      <c r="D266" s="180"/>
      <c r="E266" s="181" t="s">
        <v>5</v>
      </c>
      <c r="F266" s="263" t="s">
        <v>278</v>
      </c>
      <c r="G266" s="264"/>
      <c r="H266" s="264"/>
      <c r="I266" s="264"/>
      <c r="J266" s="180"/>
      <c r="K266" s="182">
        <v>5.4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170</v>
      </c>
      <c r="AU266" s="186" t="s">
        <v>141</v>
      </c>
      <c r="AV266" s="11" t="s">
        <v>141</v>
      </c>
      <c r="AW266" s="11" t="s">
        <v>37</v>
      </c>
      <c r="AX266" s="11" t="s">
        <v>79</v>
      </c>
      <c r="AY266" s="186" t="s">
        <v>162</v>
      </c>
    </row>
    <row r="267" spans="2:65" s="10" customFormat="1" ht="22.5" customHeight="1">
      <c r="B267" s="171"/>
      <c r="C267" s="172"/>
      <c r="D267" s="172"/>
      <c r="E267" s="173" t="s">
        <v>5</v>
      </c>
      <c r="F267" s="273" t="s">
        <v>263</v>
      </c>
      <c r="G267" s="274"/>
      <c r="H267" s="274"/>
      <c r="I267" s="274"/>
      <c r="J267" s="172"/>
      <c r="K267" s="174" t="s">
        <v>5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170</v>
      </c>
      <c r="AU267" s="178" t="s">
        <v>141</v>
      </c>
      <c r="AV267" s="10" t="s">
        <v>24</v>
      </c>
      <c r="AW267" s="10" t="s">
        <v>37</v>
      </c>
      <c r="AX267" s="10" t="s">
        <v>79</v>
      </c>
      <c r="AY267" s="178" t="s">
        <v>162</v>
      </c>
    </row>
    <row r="268" spans="2:65" s="10" customFormat="1" ht="22.5" customHeight="1">
      <c r="B268" s="171"/>
      <c r="C268" s="172"/>
      <c r="D268" s="172"/>
      <c r="E268" s="173" t="s">
        <v>5</v>
      </c>
      <c r="F268" s="273" t="s">
        <v>313</v>
      </c>
      <c r="G268" s="274"/>
      <c r="H268" s="274"/>
      <c r="I268" s="274"/>
      <c r="J268" s="172"/>
      <c r="K268" s="174" t="s">
        <v>5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170</v>
      </c>
      <c r="AU268" s="178" t="s">
        <v>141</v>
      </c>
      <c r="AV268" s="10" t="s">
        <v>24</v>
      </c>
      <c r="AW268" s="10" t="s">
        <v>37</v>
      </c>
      <c r="AX268" s="10" t="s">
        <v>79</v>
      </c>
      <c r="AY268" s="178" t="s">
        <v>162</v>
      </c>
    </row>
    <row r="269" spans="2:65" s="11" customFormat="1" ht="22.5" customHeight="1">
      <c r="B269" s="179"/>
      <c r="C269" s="180"/>
      <c r="D269" s="180"/>
      <c r="E269" s="181" t="s">
        <v>5</v>
      </c>
      <c r="F269" s="263" t="s">
        <v>278</v>
      </c>
      <c r="G269" s="264"/>
      <c r="H269" s="264"/>
      <c r="I269" s="264"/>
      <c r="J269" s="180"/>
      <c r="K269" s="182">
        <v>5.4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170</v>
      </c>
      <c r="AU269" s="186" t="s">
        <v>141</v>
      </c>
      <c r="AV269" s="11" t="s">
        <v>141</v>
      </c>
      <c r="AW269" s="11" t="s">
        <v>37</v>
      </c>
      <c r="AX269" s="11" t="s">
        <v>79</v>
      </c>
      <c r="AY269" s="186" t="s">
        <v>162</v>
      </c>
    </row>
    <row r="270" spans="2:65" s="11" customFormat="1" ht="22.5" customHeight="1">
      <c r="B270" s="179"/>
      <c r="C270" s="180"/>
      <c r="D270" s="180"/>
      <c r="E270" s="181" t="s">
        <v>5</v>
      </c>
      <c r="F270" s="263" t="s">
        <v>314</v>
      </c>
      <c r="G270" s="264"/>
      <c r="H270" s="264"/>
      <c r="I270" s="264"/>
      <c r="J270" s="180"/>
      <c r="K270" s="182">
        <v>64.400000000000006</v>
      </c>
      <c r="L270" s="180"/>
      <c r="M270" s="180"/>
      <c r="N270" s="180"/>
      <c r="O270" s="180"/>
      <c r="P270" s="180"/>
      <c r="Q270" s="180"/>
      <c r="R270" s="183"/>
      <c r="T270" s="184"/>
      <c r="U270" s="180"/>
      <c r="V270" s="180"/>
      <c r="W270" s="180"/>
      <c r="X270" s="180"/>
      <c r="Y270" s="180"/>
      <c r="Z270" s="180"/>
      <c r="AA270" s="185"/>
      <c r="AT270" s="186" t="s">
        <v>170</v>
      </c>
      <c r="AU270" s="186" t="s">
        <v>141</v>
      </c>
      <c r="AV270" s="11" t="s">
        <v>141</v>
      </c>
      <c r="AW270" s="11" t="s">
        <v>37</v>
      </c>
      <c r="AX270" s="11" t="s">
        <v>79</v>
      </c>
      <c r="AY270" s="186" t="s">
        <v>162</v>
      </c>
    </row>
    <row r="271" spans="2:65" s="12" customFormat="1" ht="22.5" customHeight="1">
      <c r="B271" s="187"/>
      <c r="C271" s="188"/>
      <c r="D271" s="188"/>
      <c r="E271" s="189" t="s">
        <v>5</v>
      </c>
      <c r="F271" s="256" t="s">
        <v>172</v>
      </c>
      <c r="G271" s="257"/>
      <c r="H271" s="257"/>
      <c r="I271" s="257"/>
      <c r="J271" s="188"/>
      <c r="K271" s="190">
        <v>98.96</v>
      </c>
      <c r="L271" s="188"/>
      <c r="M271" s="188"/>
      <c r="N271" s="188"/>
      <c r="O271" s="188"/>
      <c r="P271" s="188"/>
      <c r="Q271" s="188"/>
      <c r="R271" s="191"/>
      <c r="T271" s="192"/>
      <c r="U271" s="188"/>
      <c r="V271" s="188"/>
      <c r="W271" s="188"/>
      <c r="X271" s="188"/>
      <c r="Y271" s="188"/>
      <c r="Z271" s="188"/>
      <c r="AA271" s="193"/>
      <c r="AT271" s="194" t="s">
        <v>170</v>
      </c>
      <c r="AU271" s="194" t="s">
        <v>141</v>
      </c>
      <c r="AV271" s="12" t="s">
        <v>167</v>
      </c>
      <c r="AW271" s="12" t="s">
        <v>37</v>
      </c>
      <c r="AX271" s="12" t="s">
        <v>24</v>
      </c>
      <c r="AY271" s="194" t="s">
        <v>162</v>
      </c>
    </row>
    <row r="272" spans="2:65" s="1" customFormat="1" ht="31.5" customHeight="1">
      <c r="B272" s="135"/>
      <c r="C272" s="195" t="s">
        <v>315</v>
      </c>
      <c r="D272" s="195" t="s">
        <v>280</v>
      </c>
      <c r="E272" s="196" t="s">
        <v>316</v>
      </c>
      <c r="F272" s="277" t="s">
        <v>317</v>
      </c>
      <c r="G272" s="277"/>
      <c r="H272" s="277"/>
      <c r="I272" s="277"/>
      <c r="J272" s="197" t="s">
        <v>166</v>
      </c>
      <c r="K272" s="198">
        <v>65.688000000000002</v>
      </c>
      <c r="L272" s="278">
        <v>0</v>
      </c>
      <c r="M272" s="278"/>
      <c r="N272" s="279">
        <f>ROUND(L272*K272,2)</f>
        <v>0</v>
      </c>
      <c r="O272" s="260"/>
      <c r="P272" s="260"/>
      <c r="Q272" s="260"/>
      <c r="R272" s="138"/>
      <c r="T272" s="168" t="s">
        <v>5</v>
      </c>
      <c r="U272" s="47" t="s">
        <v>46</v>
      </c>
      <c r="V272" s="39"/>
      <c r="W272" s="169">
        <f>V272*K272</f>
        <v>0</v>
      </c>
      <c r="X272" s="169">
        <v>1.8400000000000001E-3</v>
      </c>
      <c r="Y272" s="169">
        <f>X272*K272</f>
        <v>0.12086592</v>
      </c>
      <c r="Z272" s="169">
        <v>0</v>
      </c>
      <c r="AA272" s="170">
        <f>Z272*K272</f>
        <v>0</v>
      </c>
      <c r="AR272" s="21" t="s">
        <v>197</v>
      </c>
      <c r="AT272" s="21" t="s">
        <v>280</v>
      </c>
      <c r="AU272" s="21" t="s">
        <v>141</v>
      </c>
      <c r="AY272" s="21" t="s">
        <v>162</v>
      </c>
      <c r="BE272" s="109">
        <f>IF(U272="základní",N272,0)</f>
        <v>0</v>
      </c>
      <c r="BF272" s="109">
        <f>IF(U272="snížená",N272,0)</f>
        <v>0</v>
      </c>
      <c r="BG272" s="109">
        <f>IF(U272="zákl. přenesená",N272,0)</f>
        <v>0</v>
      </c>
      <c r="BH272" s="109">
        <f>IF(U272="sníž. přenesená",N272,0)</f>
        <v>0</v>
      </c>
      <c r="BI272" s="109">
        <f>IF(U272="nulová",N272,0)</f>
        <v>0</v>
      </c>
      <c r="BJ272" s="21" t="s">
        <v>141</v>
      </c>
      <c r="BK272" s="109">
        <f>ROUND(L272*K272,2)</f>
        <v>0</v>
      </c>
      <c r="BL272" s="21" t="s">
        <v>167</v>
      </c>
      <c r="BM272" s="21" t="s">
        <v>318</v>
      </c>
    </row>
    <row r="273" spans="2:65" s="1" customFormat="1" ht="31.5" customHeight="1">
      <c r="B273" s="135"/>
      <c r="C273" s="195" t="s">
        <v>319</v>
      </c>
      <c r="D273" s="195" t="s">
        <v>280</v>
      </c>
      <c r="E273" s="196" t="s">
        <v>320</v>
      </c>
      <c r="F273" s="277" t="s">
        <v>321</v>
      </c>
      <c r="G273" s="277"/>
      <c r="H273" s="277"/>
      <c r="I273" s="277"/>
      <c r="J273" s="197" t="s">
        <v>166</v>
      </c>
      <c r="K273" s="198">
        <v>35.250999999999998</v>
      </c>
      <c r="L273" s="278">
        <v>0</v>
      </c>
      <c r="M273" s="278"/>
      <c r="N273" s="279">
        <f>ROUND(L273*K273,2)</f>
        <v>0</v>
      </c>
      <c r="O273" s="260"/>
      <c r="P273" s="260"/>
      <c r="Q273" s="260"/>
      <c r="R273" s="138"/>
      <c r="T273" s="168" t="s">
        <v>5</v>
      </c>
      <c r="U273" s="47" t="s">
        <v>46</v>
      </c>
      <c r="V273" s="39"/>
      <c r="W273" s="169">
        <f>V273*K273</f>
        <v>0</v>
      </c>
      <c r="X273" s="169">
        <v>0</v>
      </c>
      <c r="Y273" s="169">
        <f>X273*K273</f>
        <v>0</v>
      </c>
      <c r="Z273" s="169">
        <v>0</v>
      </c>
      <c r="AA273" s="170">
        <f>Z273*K273</f>
        <v>0</v>
      </c>
      <c r="AR273" s="21" t="s">
        <v>197</v>
      </c>
      <c r="AT273" s="21" t="s">
        <v>280</v>
      </c>
      <c r="AU273" s="21" t="s">
        <v>141</v>
      </c>
      <c r="AY273" s="21" t="s">
        <v>162</v>
      </c>
      <c r="BE273" s="109">
        <f>IF(U273="základní",N273,0)</f>
        <v>0</v>
      </c>
      <c r="BF273" s="109">
        <f>IF(U273="snížená",N273,0)</f>
        <v>0</v>
      </c>
      <c r="BG273" s="109">
        <f>IF(U273="zákl. přenesená",N273,0)</f>
        <v>0</v>
      </c>
      <c r="BH273" s="109">
        <f>IF(U273="sníž. přenesená",N273,0)</f>
        <v>0</v>
      </c>
      <c r="BI273" s="109">
        <f>IF(U273="nulová",N273,0)</f>
        <v>0</v>
      </c>
      <c r="BJ273" s="21" t="s">
        <v>141</v>
      </c>
      <c r="BK273" s="109">
        <f>ROUND(L273*K273,2)</f>
        <v>0</v>
      </c>
      <c r="BL273" s="21" t="s">
        <v>167</v>
      </c>
      <c r="BM273" s="21" t="s">
        <v>322</v>
      </c>
    </row>
    <row r="274" spans="2:65" s="1" customFormat="1" ht="31.5" customHeight="1">
      <c r="B274" s="135"/>
      <c r="C274" s="164" t="s">
        <v>323</v>
      </c>
      <c r="D274" s="164" t="s">
        <v>163</v>
      </c>
      <c r="E274" s="165" t="s">
        <v>324</v>
      </c>
      <c r="F274" s="258" t="s">
        <v>325</v>
      </c>
      <c r="G274" s="258"/>
      <c r="H274" s="258"/>
      <c r="I274" s="258"/>
      <c r="J274" s="166" t="s">
        <v>166</v>
      </c>
      <c r="K274" s="167">
        <v>87.6</v>
      </c>
      <c r="L274" s="259">
        <v>0</v>
      </c>
      <c r="M274" s="259"/>
      <c r="N274" s="260">
        <f>ROUND(L274*K274,2)</f>
        <v>0</v>
      </c>
      <c r="O274" s="260"/>
      <c r="P274" s="260"/>
      <c r="Q274" s="260"/>
      <c r="R274" s="138"/>
      <c r="T274" s="168" t="s">
        <v>5</v>
      </c>
      <c r="U274" s="47" t="s">
        <v>46</v>
      </c>
      <c r="V274" s="39"/>
      <c r="W274" s="169">
        <f>V274*K274</f>
        <v>0</v>
      </c>
      <c r="X274" s="169">
        <v>8.3199999999999993E-3</v>
      </c>
      <c r="Y274" s="169">
        <f>X274*K274</f>
        <v>0.72883199999999992</v>
      </c>
      <c r="Z274" s="169">
        <v>0</v>
      </c>
      <c r="AA274" s="170">
        <f>Z274*K274</f>
        <v>0</v>
      </c>
      <c r="AR274" s="21" t="s">
        <v>167</v>
      </c>
      <c r="AT274" s="21" t="s">
        <v>163</v>
      </c>
      <c r="AU274" s="21" t="s">
        <v>141</v>
      </c>
      <c r="AY274" s="21" t="s">
        <v>162</v>
      </c>
      <c r="BE274" s="109">
        <f>IF(U274="základní",N274,0)</f>
        <v>0</v>
      </c>
      <c r="BF274" s="109">
        <f>IF(U274="snížená",N274,0)</f>
        <v>0</v>
      </c>
      <c r="BG274" s="109">
        <f>IF(U274="zákl. přenesená",N274,0)</f>
        <v>0</v>
      </c>
      <c r="BH274" s="109">
        <f>IF(U274="sníž. přenesená",N274,0)</f>
        <v>0</v>
      </c>
      <c r="BI274" s="109">
        <f>IF(U274="nulová",N274,0)</f>
        <v>0</v>
      </c>
      <c r="BJ274" s="21" t="s">
        <v>141</v>
      </c>
      <c r="BK274" s="109">
        <f>ROUND(L274*K274,2)</f>
        <v>0</v>
      </c>
      <c r="BL274" s="21" t="s">
        <v>167</v>
      </c>
      <c r="BM274" s="21" t="s">
        <v>326</v>
      </c>
    </row>
    <row r="275" spans="2:65" s="10" customFormat="1" ht="22.5" customHeight="1">
      <c r="B275" s="171"/>
      <c r="C275" s="172"/>
      <c r="D275" s="172"/>
      <c r="E275" s="173" t="s">
        <v>5</v>
      </c>
      <c r="F275" s="261" t="s">
        <v>270</v>
      </c>
      <c r="G275" s="262"/>
      <c r="H275" s="262"/>
      <c r="I275" s="262"/>
      <c r="J275" s="172"/>
      <c r="K275" s="174" t="s">
        <v>5</v>
      </c>
      <c r="L275" s="172"/>
      <c r="M275" s="172"/>
      <c r="N275" s="172"/>
      <c r="O275" s="172"/>
      <c r="P275" s="172"/>
      <c r="Q275" s="172"/>
      <c r="R275" s="175"/>
      <c r="T275" s="176"/>
      <c r="U275" s="172"/>
      <c r="V275" s="172"/>
      <c r="W275" s="172"/>
      <c r="X275" s="172"/>
      <c r="Y275" s="172"/>
      <c r="Z275" s="172"/>
      <c r="AA275" s="177"/>
      <c r="AT275" s="178" t="s">
        <v>170</v>
      </c>
      <c r="AU275" s="178" t="s">
        <v>141</v>
      </c>
      <c r="AV275" s="10" t="s">
        <v>24</v>
      </c>
      <c r="AW275" s="10" t="s">
        <v>37</v>
      </c>
      <c r="AX275" s="10" t="s">
        <v>79</v>
      </c>
      <c r="AY275" s="178" t="s">
        <v>162</v>
      </c>
    </row>
    <row r="276" spans="2:65" s="11" customFormat="1" ht="22.5" customHeight="1">
      <c r="B276" s="179"/>
      <c r="C276" s="180"/>
      <c r="D276" s="180"/>
      <c r="E276" s="181" t="s">
        <v>5</v>
      </c>
      <c r="F276" s="263" t="s">
        <v>327</v>
      </c>
      <c r="G276" s="264"/>
      <c r="H276" s="264"/>
      <c r="I276" s="264"/>
      <c r="J276" s="180"/>
      <c r="K276" s="182">
        <v>87.6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170</v>
      </c>
      <c r="AU276" s="186" t="s">
        <v>141</v>
      </c>
      <c r="AV276" s="11" t="s">
        <v>141</v>
      </c>
      <c r="AW276" s="11" t="s">
        <v>37</v>
      </c>
      <c r="AX276" s="11" t="s">
        <v>79</v>
      </c>
      <c r="AY276" s="186" t="s">
        <v>162</v>
      </c>
    </row>
    <row r="277" spans="2:65" s="12" customFormat="1" ht="22.5" customHeight="1">
      <c r="B277" s="187"/>
      <c r="C277" s="188"/>
      <c r="D277" s="188"/>
      <c r="E277" s="189" t="s">
        <v>5</v>
      </c>
      <c r="F277" s="256" t="s">
        <v>172</v>
      </c>
      <c r="G277" s="257"/>
      <c r="H277" s="257"/>
      <c r="I277" s="257"/>
      <c r="J277" s="188"/>
      <c r="K277" s="190">
        <v>87.6</v>
      </c>
      <c r="L277" s="188"/>
      <c r="M277" s="188"/>
      <c r="N277" s="188"/>
      <c r="O277" s="188"/>
      <c r="P277" s="188"/>
      <c r="Q277" s="188"/>
      <c r="R277" s="191"/>
      <c r="T277" s="192"/>
      <c r="U277" s="188"/>
      <c r="V277" s="188"/>
      <c r="W277" s="188"/>
      <c r="X277" s="188"/>
      <c r="Y277" s="188"/>
      <c r="Z277" s="188"/>
      <c r="AA277" s="193"/>
      <c r="AT277" s="194" t="s">
        <v>170</v>
      </c>
      <c r="AU277" s="194" t="s">
        <v>141</v>
      </c>
      <c r="AV277" s="12" t="s">
        <v>167</v>
      </c>
      <c r="AW277" s="12" t="s">
        <v>37</v>
      </c>
      <c r="AX277" s="12" t="s">
        <v>24</v>
      </c>
      <c r="AY277" s="194" t="s">
        <v>162</v>
      </c>
    </row>
    <row r="278" spans="2:65" s="1" customFormat="1" ht="31.5" customHeight="1">
      <c r="B278" s="135"/>
      <c r="C278" s="195" t="s">
        <v>328</v>
      </c>
      <c r="D278" s="195" t="s">
        <v>280</v>
      </c>
      <c r="E278" s="196" t="s">
        <v>329</v>
      </c>
      <c r="F278" s="277" t="s">
        <v>330</v>
      </c>
      <c r="G278" s="277"/>
      <c r="H278" s="277"/>
      <c r="I278" s="277"/>
      <c r="J278" s="197" t="s">
        <v>166</v>
      </c>
      <c r="K278" s="198">
        <v>89.352000000000004</v>
      </c>
      <c r="L278" s="278">
        <v>0</v>
      </c>
      <c r="M278" s="278"/>
      <c r="N278" s="279">
        <f>ROUND(L278*K278,2)</f>
        <v>0</v>
      </c>
      <c r="O278" s="260"/>
      <c r="P278" s="260"/>
      <c r="Q278" s="260"/>
      <c r="R278" s="138"/>
      <c r="T278" s="168" t="s">
        <v>5</v>
      </c>
      <c r="U278" s="47" t="s">
        <v>46</v>
      </c>
      <c r="V278" s="39"/>
      <c r="W278" s="169">
        <f>V278*K278</f>
        <v>0</v>
      </c>
      <c r="X278" s="169">
        <v>0</v>
      </c>
      <c r="Y278" s="169">
        <f>X278*K278</f>
        <v>0</v>
      </c>
      <c r="Z278" s="169">
        <v>0</v>
      </c>
      <c r="AA278" s="170">
        <f>Z278*K278</f>
        <v>0</v>
      </c>
      <c r="AR278" s="21" t="s">
        <v>197</v>
      </c>
      <c r="AT278" s="21" t="s">
        <v>280</v>
      </c>
      <c r="AU278" s="21" t="s">
        <v>141</v>
      </c>
      <c r="AY278" s="21" t="s">
        <v>162</v>
      </c>
      <c r="BE278" s="109">
        <f>IF(U278="základní",N278,0)</f>
        <v>0</v>
      </c>
      <c r="BF278" s="109">
        <f>IF(U278="snížená",N278,0)</f>
        <v>0</v>
      </c>
      <c r="BG278" s="109">
        <f>IF(U278="zákl. přenesená",N278,0)</f>
        <v>0</v>
      </c>
      <c r="BH278" s="109">
        <f>IF(U278="sníž. přenesená",N278,0)</f>
        <v>0</v>
      </c>
      <c r="BI278" s="109">
        <f>IF(U278="nulová",N278,0)</f>
        <v>0</v>
      </c>
      <c r="BJ278" s="21" t="s">
        <v>141</v>
      </c>
      <c r="BK278" s="109">
        <f>ROUND(L278*K278,2)</f>
        <v>0</v>
      </c>
      <c r="BL278" s="21" t="s">
        <v>167</v>
      </c>
      <c r="BM278" s="21" t="s">
        <v>331</v>
      </c>
    </row>
    <row r="279" spans="2:65" s="1" customFormat="1" ht="31.5" customHeight="1">
      <c r="B279" s="135"/>
      <c r="C279" s="164" t="s">
        <v>332</v>
      </c>
      <c r="D279" s="164" t="s">
        <v>163</v>
      </c>
      <c r="E279" s="165" t="s">
        <v>333</v>
      </c>
      <c r="F279" s="258" t="s">
        <v>334</v>
      </c>
      <c r="G279" s="258"/>
      <c r="H279" s="258"/>
      <c r="I279" s="258"/>
      <c r="J279" s="166" t="s">
        <v>166</v>
      </c>
      <c r="K279" s="167">
        <v>1110.307</v>
      </c>
      <c r="L279" s="259">
        <v>0</v>
      </c>
      <c r="M279" s="259"/>
      <c r="N279" s="260">
        <f>ROUND(L279*K279,2)</f>
        <v>0</v>
      </c>
      <c r="O279" s="260"/>
      <c r="P279" s="260"/>
      <c r="Q279" s="260"/>
      <c r="R279" s="138"/>
      <c r="T279" s="168" t="s">
        <v>5</v>
      </c>
      <c r="U279" s="47" t="s">
        <v>46</v>
      </c>
      <c r="V279" s="39"/>
      <c r="W279" s="169">
        <f>V279*K279</f>
        <v>0</v>
      </c>
      <c r="X279" s="169">
        <v>8.5000000000000006E-3</v>
      </c>
      <c r="Y279" s="169">
        <f>X279*K279</f>
        <v>9.4376095000000007</v>
      </c>
      <c r="Z279" s="169">
        <v>0</v>
      </c>
      <c r="AA279" s="170">
        <f>Z279*K279</f>
        <v>0</v>
      </c>
      <c r="AR279" s="21" t="s">
        <v>167</v>
      </c>
      <c r="AT279" s="21" t="s">
        <v>163</v>
      </c>
      <c r="AU279" s="21" t="s">
        <v>141</v>
      </c>
      <c r="AY279" s="21" t="s">
        <v>162</v>
      </c>
      <c r="BE279" s="109">
        <f>IF(U279="základní",N279,0)</f>
        <v>0</v>
      </c>
      <c r="BF279" s="109">
        <f>IF(U279="snížená",N279,0)</f>
        <v>0</v>
      </c>
      <c r="BG279" s="109">
        <f>IF(U279="zákl. přenesená",N279,0)</f>
        <v>0</v>
      </c>
      <c r="BH279" s="109">
        <f>IF(U279="sníž. přenesená",N279,0)</f>
        <v>0</v>
      </c>
      <c r="BI279" s="109">
        <f>IF(U279="nulová",N279,0)</f>
        <v>0</v>
      </c>
      <c r="BJ279" s="21" t="s">
        <v>141</v>
      </c>
      <c r="BK279" s="109">
        <f>ROUND(L279*K279,2)</f>
        <v>0</v>
      </c>
      <c r="BL279" s="21" t="s">
        <v>167</v>
      </c>
      <c r="BM279" s="21" t="s">
        <v>335</v>
      </c>
    </row>
    <row r="280" spans="2:65" s="10" customFormat="1" ht="22.5" customHeight="1">
      <c r="B280" s="171"/>
      <c r="C280" s="172"/>
      <c r="D280" s="172"/>
      <c r="E280" s="173" t="s">
        <v>5</v>
      </c>
      <c r="F280" s="261" t="s">
        <v>270</v>
      </c>
      <c r="G280" s="262"/>
      <c r="H280" s="262"/>
      <c r="I280" s="262"/>
      <c r="J280" s="172"/>
      <c r="K280" s="174" t="s">
        <v>5</v>
      </c>
      <c r="L280" s="172"/>
      <c r="M280" s="172"/>
      <c r="N280" s="172"/>
      <c r="O280" s="172"/>
      <c r="P280" s="172"/>
      <c r="Q280" s="172"/>
      <c r="R280" s="175"/>
      <c r="T280" s="176"/>
      <c r="U280" s="172"/>
      <c r="V280" s="172"/>
      <c r="W280" s="172"/>
      <c r="X280" s="172"/>
      <c r="Y280" s="172"/>
      <c r="Z280" s="172"/>
      <c r="AA280" s="177"/>
      <c r="AT280" s="178" t="s">
        <v>170</v>
      </c>
      <c r="AU280" s="178" t="s">
        <v>141</v>
      </c>
      <c r="AV280" s="10" t="s">
        <v>24</v>
      </c>
      <c r="AW280" s="10" t="s">
        <v>37</v>
      </c>
      <c r="AX280" s="10" t="s">
        <v>79</v>
      </c>
      <c r="AY280" s="178" t="s">
        <v>162</v>
      </c>
    </row>
    <row r="281" spans="2:65" s="10" customFormat="1" ht="22.5" customHeight="1">
      <c r="B281" s="171"/>
      <c r="C281" s="172"/>
      <c r="D281" s="172"/>
      <c r="E281" s="173" t="s">
        <v>5</v>
      </c>
      <c r="F281" s="273" t="s">
        <v>212</v>
      </c>
      <c r="G281" s="274"/>
      <c r="H281" s="274"/>
      <c r="I281" s="274"/>
      <c r="J281" s="172"/>
      <c r="K281" s="174" t="s">
        <v>5</v>
      </c>
      <c r="L281" s="172"/>
      <c r="M281" s="172"/>
      <c r="N281" s="172"/>
      <c r="O281" s="172"/>
      <c r="P281" s="172"/>
      <c r="Q281" s="172"/>
      <c r="R281" s="175"/>
      <c r="T281" s="176"/>
      <c r="U281" s="172"/>
      <c r="V281" s="172"/>
      <c r="W281" s="172"/>
      <c r="X281" s="172"/>
      <c r="Y281" s="172"/>
      <c r="Z281" s="172"/>
      <c r="AA281" s="177"/>
      <c r="AT281" s="178" t="s">
        <v>170</v>
      </c>
      <c r="AU281" s="178" t="s">
        <v>141</v>
      </c>
      <c r="AV281" s="10" t="s">
        <v>24</v>
      </c>
      <c r="AW281" s="10" t="s">
        <v>37</v>
      </c>
      <c r="AX281" s="10" t="s">
        <v>79</v>
      </c>
      <c r="AY281" s="178" t="s">
        <v>162</v>
      </c>
    </row>
    <row r="282" spans="2:65" s="11" customFormat="1" ht="22.5" customHeight="1">
      <c r="B282" s="179"/>
      <c r="C282" s="180"/>
      <c r="D282" s="180"/>
      <c r="E282" s="181" t="s">
        <v>5</v>
      </c>
      <c r="F282" s="263" t="s">
        <v>336</v>
      </c>
      <c r="G282" s="264"/>
      <c r="H282" s="264"/>
      <c r="I282" s="264"/>
      <c r="J282" s="180"/>
      <c r="K282" s="182">
        <v>4.8</v>
      </c>
      <c r="L282" s="180"/>
      <c r="M282" s="180"/>
      <c r="N282" s="180"/>
      <c r="O282" s="180"/>
      <c r="P282" s="180"/>
      <c r="Q282" s="180"/>
      <c r="R282" s="183"/>
      <c r="T282" s="184"/>
      <c r="U282" s="180"/>
      <c r="V282" s="180"/>
      <c r="W282" s="180"/>
      <c r="X282" s="180"/>
      <c r="Y282" s="180"/>
      <c r="Z282" s="180"/>
      <c r="AA282" s="185"/>
      <c r="AT282" s="186" t="s">
        <v>170</v>
      </c>
      <c r="AU282" s="186" t="s">
        <v>141</v>
      </c>
      <c r="AV282" s="11" t="s">
        <v>141</v>
      </c>
      <c r="AW282" s="11" t="s">
        <v>37</v>
      </c>
      <c r="AX282" s="11" t="s">
        <v>79</v>
      </c>
      <c r="AY282" s="186" t="s">
        <v>162</v>
      </c>
    </row>
    <row r="283" spans="2:65" s="11" customFormat="1" ht="22.5" customHeight="1">
      <c r="B283" s="179"/>
      <c r="C283" s="180"/>
      <c r="D283" s="180"/>
      <c r="E283" s="181" t="s">
        <v>5</v>
      </c>
      <c r="F283" s="263" t="s">
        <v>337</v>
      </c>
      <c r="G283" s="264"/>
      <c r="H283" s="264"/>
      <c r="I283" s="264"/>
      <c r="J283" s="180"/>
      <c r="K283" s="182">
        <v>5.76</v>
      </c>
      <c r="L283" s="180"/>
      <c r="M283" s="180"/>
      <c r="N283" s="180"/>
      <c r="O283" s="180"/>
      <c r="P283" s="180"/>
      <c r="Q283" s="180"/>
      <c r="R283" s="183"/>
      <c r="T283" s="184"/>
      <c r="U283" s="180"/>
      <c r="V283" s="180"/>
      <c r="W283" s="180"/>
      <c r="X283" s="180"/>
      <c r="Y283" s="180"/>
      <c r="Z283" s="180"/>
      <c r="AA283" s="185"/>
      <c r="AT283" s="186" t="s">
        <v>170</v>
      </c>
      <c r="AU283" s="186" t="s">
        <v>141</v>
      </c>
      <c r="AV283" s="11" t="s">
        <v>141</v>
      </c>
      <c r="AW283" s="11" t="s">
        <v>37</v>
      </c>
      <c r="AX283" s="11" t="s">
        <v>79</v>
      </c>
      <c r="AY283" s="186" t="s">
        <v>162</v>
      </c>
    </row>
    <row r="284" spans="2:65" s="11" customFormat="1" ht="22.5" customHeight="1">
      <c r="B284" s="179"/>
      <c r="C284" s="180"/>
      <c r="D284" s="180"/>
      <c r="E284" s="181" t="s">
        <v>5</v>
      </c>
      <c r="F284" s="263" t="s">
        <v>338</v>
      </c>
      <c r="G284" s="264"/>
      <c r="H284" s="264"/>
      <c r="I284" s="264"/>
      <c r="J284" s="180"/>
      <c r="K284" s="182">
        <v>26.88</v>
      </c>
      <c r="L284" s="180"/>
      <c r="M284" s="180"/>
      <c r="N284" s="180"/>
      <c r="O284" s="180"/>
      <c r="P284" s="180"/>
      <c r="Q284" s="180"/>
      <c r="R284" s="183"/>
      <c r="T284" s="184"/>
      <c r="U284" s="180"/>
      <c r="V284" s="180"/>
      <c r="W284" s="180"/>
      <c r="X284" s="180"/>
      <c r="Y284" s="180"/>
      <c r="Z284" s="180"/>
      <c r="AA284" s="185"/>
      <c r="AT284" s="186" t="s">
        <v>170</v>
      </c>
      <c r="AU284" s="186" t="s">
        <v>141</v>
      </c>
      <c r="AV284" s="11" t="s">
        <v>141</v>
      </c>
      <c r="AW284" s="11" t="s">
        <v>37</v>
      </c>
      <c r="AX284" s="11" t="s">
        <v>79</v>
      </c>
      <c r="AY284" s="186" t="s">
        <v>162</v>
      </c>
    </row>
    <row r="285" spans="2:65" s="10" customFormat="1" ht="22.5" customHeight="1">
      <c r="B285" s="171"/>
      <c r="C285" s="172"/>
      <c r="D285" s="172"/>
      <c r="E285" s="173" t="s">
        <v>5</v>
      </c>
      <c r="F285" s="273" t="s">
        <v>216</v>
      </c>
      <c r="G285" s="274"/>
      <c r="H285" s="274"/>
      <c r="I285" s="274"/>
      <c r="J285" s="172"/>
      <c r="K285" s="174" t="s">
        <v>5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170</v>
      </c>
      <c r="AU285" s="178" t="s">
        <v>141</v>
      </c>
      <c r="AV285" s="10" t="s">
        <v>24</v>
      </c>
      <c r="AW285" s="10" t="s">
        <v>37</v>
      </c>
      <c r="AX285" s="10" t="s">
        <v>79</v>
      </c>
      <c r="AY285" s="178" t="s">
        <v>162</v>
      </c>
    </row>
    <row r="286" spans="2:65" s="11" customFormat="1" ht="22.5" customHeight="1">
      <c r="B286" s="179"/>
      <c r="C286" s="180"/>
      <c r="D286" s="180"/>
      <c r="E286" s="181" t="s">
        <v>5</v>
      </c>
      <c r="F286" s="263" t="s">
        <v>336</v>
      </c>
      <c r="G286" s="264"/>
      <c r="H286" s="264"/>
      <c r="I286" s="264"/>
      <c r="J286" s="180"/>
      <c r="K286" s="182">
        <v>4.8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170</v>
      </c>
      <c r="AU286" s="186" t="s">
        <v>141</v>
      </c>
      <c r="AV286" s="11" t="s">
        <v>141</v>
      </c>
      <c r="AW286" s="11" t="s">
        <v>37</v>
      </c>
      <c r="AX286" s="11" t="s">
        <v>79</v>
      </c>
      <c r="AY286" s="186" t="s">
        <v>162</v>
      </c>
    </row>
    <row r="287" spans="2:65" s="11" customFormat="1" ht="22.5" customHeight="1">
      <c r="B287" s="179"/>
      <c r="C287" s="180"/>
      <c r="D287" s="180"/>
      <c r="E287" s="181" t="s">
        <v>5</v>
      </c>
      <c r="F287" s="263" t="s">
        <v>339</v>
      </c>
      <c r="G287" s="264"/>
      <c r="H287" s="264"/>
      <c r="I287" s="264"/>
      <c r="J287" s="180"/>
      <c r="K287" s="182">
        <v>38.4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170</v>
      </c>
      <c r="AU287" s="186" t="s">
        <v>141</v>
      </c>
      <c r="AV287" s="11" t="s">
        <v>141</v>
      </c>
      <c r="AW287" s="11" t="s">
        <v>37</v>
      </c>
      <c r="AX287" s="11" t="s">
        <v>79</v>
      </c>
      <c r="AY287" s="186" t="s">
        <v>162</v>
      </c>
    </row>
    <row r="288" spans="2:65" s="13" customFormat="1" ht="22.5" customHeight="1">
      <c r="B288" s="199"/>
      <c r="C288" s="200"/>
      <c r="D288" s="200"/>
      <c r="E288" s="201" t="s">
        <v>5</v>
      </c>
      <c r="F288" s="282" t="s">
        <v>340</v>
      </c>
      <c r="G288" s="283"/>
      <c r="H288" s="283"/>
      <c r="I288" s="283"/>
      <c r="J288" s="200"/>
      <c r="K288" s="202">
        <v>80.64</v>
      </c>
      <c r="L288" s="200"/>
      <c r="M288" s="200"/>
      <c r="N288" s="200"/>
      <c r="O288" s="200"/>
      <c r="P288" s="200"/>
      <c r="Q288" s="200"/>
      <c r="R288" s="203"/>
      <c r="T288" s="204"/>
      <c r="U288" s="200"/>
      <c r="V288" s="200"/>
      <c r="W288" s="200"/>
      <c r="X288" s="200"/>
      <c r="Y288" s="200"/>
      <c r="Z288" s="200"/>
      <c r="AA288" s="205"/>
      <c r="AT288" s="206" t="s">
        <v>170</v>
      </c>
      <c r="AU288" s="206" t="s">
        <v>141</v>
      </c>
      <c r="AV288" s="13" t="s">
        <v>176</v>
      </c>
      <c r="AW288" s="13" t="s">
        <v>37</v>
      </c>
      <c r="AX288" s="13" t="s">
        <v>79</v>
      </c>
      <c r="AY288" s="206" t="s">
        <v>162</v>
      </c>
    </row>
    <row r="289" spans="2:51" s="10" customFormat="1" ht="22.5" customHeight="1">
      <c r="B289" s="171"/>
      <c r="C289" s="172"/>
      <c r="D289" s="172"/>
      <c r="E289" s="173" t="s">
        <v>5</v>
      </c>
      <c r="F289" s="273" t="s">
        <v>212</v>
      </c>
      <c r="G289" s="274"/>
      <c r="H289" s="274"/>
      <c r="I289" s="274"/>
      <c r="J289" s="172"/>
      <c r="K289" s="174" t="s">
        <v>5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170</v>
      </c>
      <c r="AU289" s="178" t="s">
        <v>141</v>
      </c>
      <c r="AV289" s="10" t="s">
        <v>24</v>
      </c>
      <c r="AW289" s="10" t="s">
        <v>37</v>
      </c>
      <c r="AX289" s="10" t="s">
        <v>79</v>
      </c>
      <c r="AY289" s="178" t="s">
        <v>162</v>
      </c>
    </row>
    <row r="290" spans="2:51" s="11" customFormat="1" ht="22.5" customHeight="1">
      <c r="B290" s="179"/>
      <c r="C290" s="180"/>
      <c r="D290" s="180"/>
      <c r="E290" s="181" t="s">
        <v>5</v>
      </c>
      <c r="F290" s="263" t="s">
        <v>341</v>
      </c>
      <c r="G290" s="264"/>
      <c r="H290" s="264"/>
      <c r="I290" s="264"/>
      <c r="J290" s="180"/>
      <c r="K290" s="182">
        <v>484.209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170</v>
      </c>
      <c r="AU290" s="186" t="s">
        <v>141</v>
      </c>
      <c r="AV290" s="11" t="s">
        <v>141</v>
      </c>
      <c r="AW290" s="11" t="s">
        <v>37</v>
      </c>
      <c r="AX290" s="11" t="s">
        <v>79</v>
      </c>
      <c r="AY290" s="186" t="s">
        <v>162</v>
      </c>
    </row>
    <row r="291" spans="2:51" s="10" customFormat="1" ht="22.5" customHeight="1">
      <c r="B291" s="171"/>
      <c r="C291" s="172"/>
      <c r="D291" s="172"/>
      <c r="E291" s="173" t="s">
        <v>5</v>
      </c>
      <c r="F291" s="273" t="s">
        <v>342</v>
      </c>
      <c r="G291" s="274"/>
      <c r="H291" s="274"/>
      <c r="I291" s="274"/>
      <c r="J291" s="172"/>
      <c r="K291" s="174" t="s">
        <v>5</v>
      </c>
      <c r="L291" s="172"/>
      <c r="M291" s="172"/>
      <c r="N291" s="172"/>
      <c r="O291" s="172"/>
      <c r="P291" s="172"/>
      <c r="Q291" s="172"/>
      <c r="R291" s="175"/>
      <c r="T291" s="176"/>
      <c r="U291" s="172"/>
      <c r="V291" s="172"/>
      <c r="W291" s="172"/>
      <c r="X291" s="172"/>
      <c r="Y291" s="172"/>
      <c r="Z291" s="172"/>
      <c r="AA291" s="177"/>
      <c r="AT291" s="178" t="s">
        <v>170</v>
      </c>
      <c r="AU291" s="178" t="s">
        <v>141</v>
      </c>
      <c r="AV291" s="10" t="s">
        <v>24</v>
      </c>
      <c r="AW291" s="10" t="s">
        <v>37</v>
      </c>
      <c r="AX291" s="10" t="s">
        <v>79</v>
      </c>
      <c r="AY291" s="178" t="s">
        <v>162</v>
      </c>
    </row>
    <row r="292" spans="2:51" s="11" customFormat="1" ht="22.5" customHeight="1">
      <c r="B292" s="179"/>
      <c r="C292" s="180"/>
      <c r="D292" s="180"/>
      <c r="E292" s="181" t="s">
        <v>5</v>
      </c>
      <c r="F292" s="263" t="s">
        <v>343</v>
      </c>
      <c r="G292" s="264"/>
      <c r="H292" s="264"/>
      <c r="I292" s="264"/>
      <c r="J292" s="180"/>
      <c r="K292" s="182">
        <v>-172.8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170</v>
      </c>
      <c r="AU292" s="186" t="s">
        <v>141</v>
      </c>
      <c r="AV292" s="11" t="s">
        <v>141</v>
      </c>
      <c r="AW292" s="11" t="s">
        <v>37</v>
      </c>
      <c r="AX292" s="11" t="s">
        <v>79</v>
      </c>
      <c r="AY292" s="186" t="s">
        <v>162</v>
      </c>
    </row>
    <row r="293" spans="2:51" s="11" customFormat="1" ht="22.5" customHeight="1">
      <c r="B293" s="179"/>
      <c r="C293" s="180"/>
      <c r="D293" s="180"/>
      <c r="E293" s="181" t="s">
        <v>5</v>
      </c>
      <c r="F293" s="263" t="s">
        <v>344</v>
      </c>
      <c r="G293" s="264"/>
      <c r="H293" s="264"/>
      <c r="I293" s="264"/>
      <c r="J293" s="180"/>
      <c r="K293" s="182">
        <v>-8.58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170</v>
      </c>
      <c r="AU293" s="186" t="s">
        <v>141</v>
      </c>
      <c r="AV293" s="11" t="s">
        <v>141</v>
      </c>
      <c r="AW293" s="11" t="s">
        <v>37</v>
      </c>
      <c r="AX293" s="11" t="s">
        <v>79</v>
      </c>
      <c r="AY293" s="186" t="s">
        <v>162</v>
      </c>
    </row>
    <row r="294" spans="2:51" s="11" customFormat="1" ht="22.5" customHeight="1">
      <c r="B294" s="179"/>
      <c r="C294" s="180"/>
      <c r="D294" s="180"/>
      <c r="E294" s="181" t="s">
        <v>5</v>
      </c>
      <c r="F294" s="263" t="s">
        <v>345</v>
      </c>
      <c r="G294" s="264"/>
      <c r="H294" s="264"/>
      <c r="I294" s="264"/>
      <c r="J294" s="180"/>
      <c r="K294" s="182">
        <v>-2.0230000000000001</v>
      </c>
      <c r="L294" s="180"/>
      <c r="M294" s="180"/>
      <c r="N294" s="180"/>
      <c r="O294" s="180"/>
      <c r="P294" s="180"/>
      <c r="Q294" s="180"/>
      <c r="R294" s="183"/>
      <c r="T294" s="184"/>
      <c r="U294" s="180"/>
      <c r="V294" s="180"/>
      <c r="W294" s="180"/>
      <c r="X294" s="180"/>
      <c r="Y294" s="180"/>
      <c r="Z294" s="180"/>
      <c r="AA294" s="185"/>
      <c r="AT294" s="186" t="s">
        <v>170</v>
      </c>
      <c r="AU294" s="186" t="s">
        <v>141</v>
      </c>
      <c r="AV294" s="11" t="s">
        <v>141</v>
      </c>
      <c r="AW294" s="11" t="s">
        <v>37</v>
      </c>
      <c r="AX294" s="11" t="s">
        <v>79</v>
      </c>
      <c r="AY294" s="186" t="s">
        <v>162</v>
      </c>
    </row>
    <row r="295" spans="2:51" s="10" customFormat="1" ht="22.5" customHeight="1">
      <c r="B295" s="171"/>
      <c r="C295" s="172"/>
      <c r="D295" s="172"/>
      <c r="E295" s="173" t="s">
        <v>5</v>
      </c>
      <c r="F295" s="273" t="s">
        <v>346</v>
      </c>
      <c r="G295" s="274"/>
      <c r="H295" s="274"/>
      <c r="I295" s="274"/>
      <c r="J295" s="172"/>
      <c r="K295" s="174" t="s">
        <v>5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170</v>
      </c>
      <c r="AU295" s="178" t="s">
        <v>141</v>
      </c>
      <c r="AV295" s="10" t="s">
        <v>24</v>
      </c>
      <c r="AW295" s="10" t="s">
        <v>37</v>
      </c>
      <c r="AX295" s="10" t="s">
        <v>79</v>
      </c>
      <c r="AY295" s="178" t="s">
        <v>162</v>
      </c>
    </row>
    <row r="296" spans="2:51" s="11" customFormat="1" ht="22.5" customHeight="1">
      <c r="B296" s="179"/>
      <c r="C296" s="180"/>
      <c r="D296" s="180"/>
      <c r="E296" s="181" t="s">
        <v>5</v>
      </c>
      <c r="F296" s="263" t="s">
        <v>347</v>
      </c>
      <c r="G296" s="264"/>
      <c r="H296" s="264"/>
      <c r="I296" s="264"/>
      <c r="J296" s="180"/>
      <c r="K296" s="182">
        <v>19.295999999999999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170</v>
      </c>
      <c r="AU296" s="186" t="s">
        <v>141</v>
      </c>
      <c r="AV296" s="11" t="s">
        <v>141</v>
      </c>
      <c r="AW296" s="11" t="s">
        <v>37</v>
      </c>
      <c r="AX296" s="11" t="s">
        <v>79</v>
      </c>
      <c r="AY296" s="186" t="s">
        <v>162</v>
      </c>
    </row>
    <row r="297" spans="2:51" s="10" customFormat="1" ht="22.5" customHeight="1">
      <c r="B297" s="171"/>
      <c r="C297" s="172"/>
      <c r="D297" s="172"/>
      <c r="E297" s="173" t="s">
        <v>5</v>
      </c>
      <c r="F297" s="273" t="s">
        <v>348</v>
      </c>
      <c r="G297" s="274"/>
      <c r="H297" s="274"/>
      <c r="I297" s="274"/>
      <c r="J297" s="172"/>
      <c r="K297" s="174" t="s">
        <v>5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170</v>
      </c>
      <c r="AU297" s="178" t="s">
        <v>141</v>
      </c>
      <c r="AV297" s="10" t="s">
        <v>24</v>
      </c>
      <c r="AW297" s="10" t="s">
        <v>37</v>
      </c>
      <c r="AX297" s="10" t="s">
        <v>79</v>
      </c>
      <c r="AY297" s="178" t="s">
        <v>162</v>
      </c>
    </row>
    <row r="298" spans="2:51" s="11" customFormat="1" ht="31.5" customHeight="1">
      <c r="B298" s="179"/>
      <c r="C298" s="180"/>
      <c r="D298" s="180"/>
      <c r="E298" s="181" t="s">
        <v>5</v>
      </c>
      <c r="F298" s="263" t="s">
        <v>349</v>
      </c>
      <c r="G298" s="264"/>
      <c r="H298" s="264"/>
      <c r="I298" s="264"/>
      <c r="J298" s="180"/>
      <c r="K298" s="182">
        <v>12.493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170</v>
      </c>
      <c r="AU298" s="186" t="s">
        <v>141</v>
      </c>
      <c r="AV298" s="11" t="s">
        <v>141</v>
      </c>
      <c r="AW298" s="11" t="s">
        <v>37</v>
      </c>
      <c r="AX298" s="11" t="s">
        <v>79</v>
      </c>
      <c r="AY298" s="186" t="s">
        <v>162</v>
      </c>
    </row>
    <row r="299" spans="2:51" s="11" customFormat="1" ht="22.5" customHeight="1">
      <c r="B299" s="179"/>
      <c r="C299" s="180"/>
      <c r="D299" s="180"/>
      <c r="E299" s="181" t="s">
        <v>5</v>
      </c>
      <c r="F299" s="263" t="s">
        <v>350</v>
      </c>
      <c r="G299" s="264"/>
      <c r="H299" s="264"/>
      <c r="I299" s="264"/>
      <c r="J299" s="180"/>
      <c r="K299" s="182">
        <v>3.6819999999999999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170</v>
      </c>
      <c r="AU299" s="186" t="s">
        <v>141</v>
      </c>
      <c r="AV299" s="11" t="s">
        <v>141</v>
      </c>
      <c r="AW299" s="11" t="s">
        <v>37</v>
      </c>
      <c r="AX299" s="11" t="s">
        <v>79</v>
      </c>
      <c r="AY299" s="186" t="s">
        <v>162</v>
      </c>
    </row>
    <row r="300" spans="2:51" s="10" customFormat="1" ht="22.5" customHeight="1">
      <c r="B300" s="171"/>
      <c r="C300" s="172"/>
      <c r="D300" s="172"/>
      <c r="E300" s="173" t="s">
        <v>5</v>
      </c>
      <c r="F300" s="273" t="s">
        <v>351</v>
      </c>
      <c r="G300" s="274"/>
      <c r="H300" s="274"/>
      <c r="I300" s="274"/>
      <c r="J300" s="172"/>
      <c r="K300" s="174" t="s">
        <v>5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170</v>
      </c>
      <c r="AU300" s="178" t="s">
        <v>141</v>
      </c>
      <c r="AV300" s="10" t="s">
        <v>24</v>
      </c>
      <c r="AW300" s="10" t="s">
        <v>37</v>
      </c>
      <c r="AX300" s="10" t="s">
        <v>79</v>
      </c>
      <c r="AY300" s="178" t="s">
        <v>162</v>
      </c>
    </row>
    <row r="301" spans="2:51" s="11" customFormat="1" ht="22.5" customHeight="1">
      <c r="B301" s="179"/>
      <c r="C301" s="180"/>
      <c r="D301" s="180"/>
      <c r="E301" s="181" t="s">
        <v>5</v>
      </c>
      <c r="F301" s="263" t="s">
        <v>352</v>
      </c>
      <c r="G301" s="264"/>
      <c r="H301" s="264"/>
      <c r="I301" s="264"/>
      <c r="J301" s="180"/>
      <c r="K301" s="182">
        <v>24.459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170</v>
      </c>
      <c r="AU301" s="186" t="s">
        <v>141</v>
      </c>
      <c r="AV301" s="11" t="s">
        <v>141</v>
      </c>
      <c r="AW301" s="11" t="s">
        <v>37</v>
      </c>
      <c r="AX301" s="11" t="s">
        <v>79</v>
      </c>
      <c r="AY301" s="186" t="s">
        <v>162</v>
      </c>
    </row>
    <row r="302" spans="2:51" s="10" customFormat="1" ht="22.5" customHeight="1">
      <c r="B302" s="171"/>
      <c r="C302" s="172"/>
      <c r="D302" s="172"/>
      <c r="E302" s="173" t="s">
        <v>5</v>
      </c>
      <c r="F302" s="273" t="s">
        <v>353</v>
      </c>
      <c r="G302" s="274"/>
      <c r="H302" s="274"/>
      <c r="I302" s="274"/>
      <c r="J302" s="172"/>
      <c r="K302" s="174" t="s">
        <v>5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170</v>
      </c>
      <c r="AU302" s="178" t="s">
        <v>141</v>
      </c>
      <c r="AV302" s="10" t="s">
        <v>24</v>
      </c>
      <c r="AW302" s="10" t="s">
        <v>37</v>
      </c>
      <c r="AX302" s="10" t="s">
        <v>79</v>
      </c>
      <c r="AY302" s="178" t="s">
        <v>162</v>
      </c>
    </row>
    <row r="303" spans="2:51" s="11" customFormat="1" ht="22.5" customHeight="1">
      <c r="B303" s="179"/>
      <c r="C303" s="180"/>
      <c r="D303" s="180"/>
      <c r="E303" s="181" t="s">
        <v>5</v>
      </c>
      <c r="F303" s="263" t="s">
        <v>354</v>
      </c>
      <c r="G303" s="264"/>
      <c r="H303" s="264"/>
      <c r="I303" s="264"/>
      <c r="J303" s="180"/>
      <c r="K303" s="182">
        <v>18.936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170</v>
      </c>
      <c r="AU303" s="186" t="s">
        <v>141</v>
      </c>
      <c r="AV303" s="11" t="s">
        <v>141</v>
      </c>
      <c r="AW303" s="11" t="s">
        <v>37</v>
      </c>
      <c r="AX303" s="11" t="s">
        <v>79</v>
      </c>
      <c r="AY303" s="186" t="s">
        <v>162</v>
      </c>
    </row>
    <row r="304" spans="2:51" s="11" customFormat="1" ht="22.5" customHeight="1">
      <c r="B304" s="179"/>
      <c r="C304" s="180"/>
      <c r="D304" s="180"/>
      <c r="E304" s="181" t="s">
        <v>5</v>
      </c>
      <c r="F304" s="263" t="s">
        <v>355</v>
      </c>
      <c r="G304" s="264"/>
      <c r="H304" s="264"/>
      <c r="I304" s="264"/>
      <c r="J304" s="180"/>
      <c r="K304" s="182">
        <v>-9.36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170</v>
      </c>
      <c r="AU304" s="186" t="s">
        <v>141</v>
      </c>
      <c r="AV304" s="11" t="s">
        <v>141</v>
      </c>
      <c r="AW304" s="11" t="s">
        <v>37</v>
      </c>
      <c r="AX304" s="11" t="s">
        <v>79</v>
      </c>
      <c r="AY304" s="186" t="s">
        <v>162</v>
      </c>
    </row>
    <row r="305" spans="2:51" s="13" customFormat="1" ht="22.5" customHeight="1">
      <c r="B305" s="199"/>
      <c r="C305" s="200"/>
      <c r="D305" s="200"/>
      <c r="E305" s="201" t="s">
        <v>5</v>
      </c>
      <c r="F305" s="282" t="s">
        <v>340</v>
      </c>
      <c r="G305" s="283"/>
      <c r="H305" s="283"/>
      <c r="I305" s="283"/>
      <c r="J305" s="200"/>
      <c r="K305" s="202">
        <v>370.31200000000001</v>
      </c>
      <c r="L305" s="200"/>
      <c r="M305" s="200"/>
      <c r="N305" s="200"/>
      <c r="O305" s="200"/>
      <c r="P305" s="200"/>
      <c r="Q305" s="200"/>
      <c r="R305" s="203"/>
      <c r="T305" s="204"/>
      <c r="U305" s="200"/>
      <c r="V305" s="200"/>
      <c r="W305" s="200"/>
      <c r="X305" s="200"/>
      <c r="Y305" s="200"/>
      <c r="Z305" s="200"/>
      <c r="AA305" s="205"/>
      <c r="AT305" s="206" t="s">
        <v>170</v>
      </c>
      <c r="AU305" s="206" t="s">
        <v>141</v>
      </c>
      <c r="AV305" s="13" t="s">
        <v>176</v>
      </c>
      <c r="AW305" s="13" t="s">
        <v>37</v>
      </c>
      <c r="AX305" s="13" t="s">
        <v>79</v>
      </c>
      <c r="AY305" s="206" t="s">
        <v>162</v>
      </c>
    </row>
    <row r="306" spans="2:51" s="10" customFormat="1" ht="22.5" customHeight="1">
      <c r="B306" s="171"/>
      <c r="C306" s="172"/>
      <c r="D306" s="172"/>
      <c r="E306" s="173" t="s">
        <v>5</v>
      </c>
      <c r="F306" s="273" t="s">
        <v>216</v>
      </c>
      <c r="G306" s="274"/>
      <c r="H306" s="274"/>
      <c r="I306" s="274"/>
      <c r="J306" s="172"/>
      <c r="K306" s="174" t="s">
        <v>5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170</v>
      </c>
      <c r="AU306" s="178" t="s">
        <v>141</v>
      </c>
      <c r="AV306" s="10" t="s">
        <v>24</v>
      </c>
      <c r="AW306" s="10" t="s">
        <v>37</v>
      </c>
      <c r="AX306" s="10" t="s">
        <v>79</v>
      </c>
      <c r="AY306" s="178" t="s">
        <v>162</v>
      </c>
    </row>
    <row r="307" spans="2:51" s="11" customFormat="1" ht="22.5" customHeight="1">
      <c r="B307" s="179"/>
      <c r="C307" s="180"/>
      <c r="D307" s="180"/>
      <c r="E307" s="181" t="s">
        <v>5</v>
      </c>
      <c r="F307" s="263" t="s">
        <v>341</v>
      </c>
      <c r="G307" s="264"/>
      <c r="H307" s="264"/>
      <c r="I307" s="264"/>
      <c r="J307" s="180"/>
      <c r="K307" s="182">
        <v>484.209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170</v>
      </c>
      <c r="AU307" s="186" t="s">
        <v>141</v>
      </c>
      <c r="AV307" s="11" t="s">
        <v>141</v>
      </c>
      <c r="AW307" s="11" t="s">
        <v>37</v>
      </c>
      <c r="AX307" s="11" t="s">
        <v>79</v>
      </c>
      <c r="AY307" s="186" t="s">
        <v>162</v>
      </c>
    </row>
    <row r="308" spans="2:51" s="10" customFormat="1" ht="22.5" customHeight="1">
      <c r="B308" s="171"/>
      <c r="C308" s="172"/>
      <c r="D308" s="172"/>
      <c r="E308" s="173" t="s">
        <v>5</v>
      </c>
      <c r="F308" s="273" t="s">
        <v>342</v>
      </c>
      <c r="G308" s="274"/>
      <c r="H308" s="274"/>
      <c r="I308" s="274"/>
      <c r="J308" s="172"/>
      <c r="K308" s="174" t="s">
        <v>5</v>
      </c>
      <c r="L308" s="172"/>
      <c r="M308" s="172"/>
      <c r="N308" s="172"/>
      <c r="O308" s="172"/>
      <c r="P308" s="172"/>
      <c r="Q308" s="172"/>
      <c r="R308" s="175"/>
      <c r="T308" s="176"/>
      <c r="U308" s="172"/>
      <c r="V308" s="172"/>
      <c r="W308" s="172"/>
      <c r="X308" s="172"/>
      <c r="Y308" s="172"/>
      <c r="Z308" s="172"/>
      <c r="AA308" s="177"/>
      <c r="AT308" s="178" t="s">
        <v>170</v>
      </c>
      <c r="AU308" s="178" t="s">
        <v>141</v>
      </c>
      <c r="AV308" s="10" t="s">
        <v>24</v>
      </c>
      <c r="AW308" s="10" t="s">
        <v>37</v>
      </c>
      <c r="AX308" s="10" t="s">
        <v>79</v>
      </c>
      <c r="AY308" s="178" t="s">
        <v>162</v>
      </c>
    </row>
    <row r="309" spans="2:51" s="11" customFormat="1" ht="22.5" customHeight="1">
      <c r="B309" s="179"/>
      <c r="C309" s="180"/>
      <c r="D309" s="180"/>
      <c r="E309" s="181" t="s">
        <v>5</v>
      </c>
      <c r="F309" s="263" t="s">
        <v>356</v>
      </c>
      <c r="G309" s="264"/>
      <c r="H309" s="264"/>
      <c r="I309" s="264"/>
      <c r="J309" s="180"/>
      <c r="K309" s="182">
        <v>-206.4</v>
      </c>
      <c r="L309" s="180"/>
      <c r="M309" s="180"/>
      <c r="N309" s="180"/>
      <c r="O309" s="180"/>
      <c r="P309" s="180"/>
      <c r="Q309" s="180"/>
      <c r="R309" s="183"/>
      <c r="T309" s="184"/>
      <c r="U309" s="180"/>
      <c r="V309" s="180"/>
      <c r="W309" s="180"/>
      <c r="X309" s="180"/>
      <c r="Y309" s="180"/>
      <c r="Z309" s="180"/>
      <c r="AA309" s="185"/>
      <c r="AT309" s="186" t="s">
        <v>170</v>
      </c>
      <c r="AU309" s="186" t="s">
        <v>141</v>
      </c>
      <c r="AV309" s="11" t="s">
        <v>141</v>
      </c>
      <c r="AW309" s="11" t="s">
        <v>37</v>
      </c>
      <c r="AX309" s="11" t="s">
        <v>79</v>
      </c>
      <c r="AY309" s="186" t="s">
        <v>162</v>
      </c>
    </row>
    <row r="310" spans="2:51" s="11" customFormat="1" ht="22.5" customHeight="1">
      <c r="B310" s="179"/>
      <c r="C310" s="180"/>
      <c r="D310" s="180"/>
      <c r="E310" s="181" t="s">
        <v>5</v>
      </c>
      <c r="F310" s="263" t="s">
        <v>357</v>
      </c>
      <c r="G310" s="264"/>
      <c r="H310" s="264"/>
      <c r="I310" s="264"/>
      <c r="J310" s="180"/>
      <c r="K310" s="182">
        <v>-4.32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170</v>
      </c>
      <c r="AU310" s="186" t="s">
        <v>141</v>
      </c>
      <c r="AV310" s="11" t="s">
        <v>141</v>
      </c>
      <c r="AW310" s="11" t="s">
        <v>37</v>
      </c>
      <c r="AX310" s="11" t="s">
        <v>79</v>
      </c>
      <c r="AY310" s="186" t="s">
        <v>162</v>
      </c>
    </row>
    <row r="311" spans="2:51" s="10" customFormat="1" ht="22.5" customHeight="1">
      <c r="B311" s="171"/>
      <c r="C311" s="172"/>
      <c r="D311" s="172"/>
      <c r="E311" s="173" t="s">
        <v>5</v>
      </c>
      <c r="F311" s="273" t="s">
        <v>346</v>
      </c>
      <c r="G311" s="274"/>
      <c r="H311" s="274"/>
      <c r="I311" s="274"/>
      <c r="J311" s="172"/>
      <c r="K311" s="174" t="s">
        <v>5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170</v>
      </c>
      <c r="AU311" s="178" t="s">
        <v>141</v>
      </c>
      <c r="AV311" s="10" t="s">
        <v>24</v>
      </c>
      <c r="AW311" s="10" t="s">
        <v>37</v>
      </c>
      <c r="AX311" s="10" t="s">
        <v>79</v>
      </c>
      <c r="AY311" s="178" t="s">
        <v>162</v>
      </c>
    </row>
    <row r="312" spans="2:51" s="11" customFormat="1" ht="22.5" customHeight="1">
      <c r="B312" s="179"/>
      <c r="C312" s="180"/>
      <c r="D312" s="180"/>
      <c r="E312" s="181" t="s">
        <v>5</v>
      </c>
      <c r="F312" s="263" t="s">
        <v>358</v>
      </c>
      <c r="G312" s="264"/>
      <c r="H312" s="264"/>
      <c r="I312" s="264"/>
      <c r="J312" s="180"/>
      <c r="K312" s="182">
        <v>13.64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170</v>
      </c>
      <c r="AU312" s="186" t="s">
        <v>141</v>
      </c>
      <c r="AV312" s="11" t="s">
        <v>141</v>
      </c>
      <c r="AW312" s="11" t="s">
        <v>37</v>
      </c>
      <c r="AX312" s="11" t="s">
        <v>79</v>
      </c>
      <c r="AY312" s="186" t="s">
        <v>162</v>
      </c>
    </row>
    <row r="313" spans="2:51" s="13" customFormat="1" ht="22.5" customHeight="1">
      <c r="B313" s="199"/>
      <c r="C313" s="200"/>
      <c r="D313" s="200"/>
      <c r="E313" s="201" t="s">
        <v>5</v>
      </c>
      <c r="F313" s="282" t="s">
        <v>340</v>
      </c>
      <c r="G313" s="283"/>
      <c r="H313" s="283"/>
      <c r="I313" s="283"/>
      <c r="J313" s="200"/>
      <c r="K313" s="202">
        <v>287.12900000000002</v>
      </c>
      <c r="L313" s="200"/>
      <c r="M313" s="200"/>
      <c r="N313" s="200"/>
      <c r="O313" s="200"/>
      <c r="P313" s="200"/>
      <c r="Q313" s="200"/>
      <c r="R313" s="203"/>
      <c r="T313" s="204"/>
      <c r="U313" s="200"/>
      <c r="V313" s="200"/>
      <c r="W313" s="200"/>
      <c r="X313" s="200"/>
      <c r="Y313" s="200"/>
      <c r="Z313" s="200"/>
      <c r="AA313" s="205"/>
      <c r="AT313" s="206" t="s">
        <v>170</v>
      </c>
      <c r="AU313" s="206" t="s">
        <v>141</v>
      </c>
      <c r="AV313" s="13" t="s">
        <v>176</v>
      </c>
      <c r="AW313" s="13" t="s">
        <v>37</v>
      </c>
      <c r="AX313" s="13" t="s">
        <v>79</v>
      </c>
      <c r="AY313" s="206" t="s">
        <v>162</v>
      </c>
    </row>
    <row r="314" spans="2:51" s="10" customFormat="1" ht="22.5" customHeight="1">
      <c r="B314" s="171"/>
      <c r="C314" s="172"/>
      <c r="D314" s="172"/>
      <c r="E314" s="173" t="s">
        <v>5</v>
      </c>
      <c r="F314" s="273" t="s">
        <v>260</v>
      </c>
      <c r="G314" s="274"/>
      <c r="H314" s="274"/>
      <c r="I314" s="274"/>
      <c r="J314" s="172"/>
      <c r="K314" s="174" t="s">
        <v>5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170</v>
      </c>
      <c r="AU314" s="178" t="s">
        <v>141</v>
      </c>
      <c r="AV314" s="10" t="s">
        <v>24</v>
      </c>
      <c r="AW314" s="10" t="s">
        <v>37</v>
      </c>
      <c r="AX314" s="10" t="s">
        <v>79</v>
      </c>
      <c r="AY314" s="178" t="s">
        <v>162</v>
      </c>
    </row>
    <row r="315" spans="2:51" s="11" customFormat="1" ht="22.5" customHeight="1">
      <c r="B315" s="179"/>
      <c r="C315" s="180"/>
      <c r="D315" s="180"/>
      <c r="E315" s="181" t="s">
        <v>5</v>
      </c>
      <c r="F315" s="263" t="s">
        <v>359</v>
      </c>
      <c r="G315" s="264"/>
      <c r="H315" s="264"/>
      <c r="I315" s="264"/>
      <c r="J315" s="180"/>
      <c r="K315" s="182">
        <v>188.136</v>
      </c>
      <c r="L315" s="180"/>
      <c r="M315" s="180"/>
      <c r="N315" s="180"/>
      <c r="O315" s="180"/>
      <c r="P315" s="180"/>
      <c r="Q315" s="180"/>
      <c r="R315" s="183"/>
      <c r="T315" s="184"/>
      <c r="U315" s="180"/>
      <c r="V315" s="180"/>
      <c r="W315" s="180"/>
      <c r="X315" s="180"/>
      <c r="Y315" s="180"/>
      <c r="Z315" s="180"/>
      <c r="AA315" s="185"/>
      <c r="AT315" s="186" t="s">
        <v>170</v>
      </c>
      <c r="AU315" s="186" t="s">
        <v>141</v>
      </c>
      <c r="AV315" s="11" t="s">
        <v>141</v>
      </c>
      <c r="AW315" s="11" t="s">
        <v>37</v>
      </c>
      <c r="AX315" s="11" t="s">
        <v>79</v>
      </c>
      <c r="AY315" s="186" t="s">
        <v>162</v>
      </c>
    </row>
    <row r="316" spans="2:51" s="10" customFormat="1" ht="22.5" customHeight="1">
      <c r="B316" s="171"/>
      <c r="C316" s="172"/>
      <c r="D316" s="172"/>
      <c r="E316" s="173" t="s">
        <v>5</v>
      </c>
      <c r="F316" s="273" t="s">
        <v>342</v>
      </c>
      <c r="G316" s="274"/>
      <c r="H316" s="274"/>
      <c r="I316" s="274"/>
      <c r="J316" s="172"/>
      <c r="K316" s="174" t="s">
        <v>5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170</v>
      </c>
      <c r="AU316" s="178" t="s">
        <v>141</v>
      </c>
      <c r="AV316" s="10" t="s">
        <v>24</v>
      </c>
      <c r="AW316" s="10" t="s">
        <v>37</v>
      </c>
      <c r="AX316" s="10" t="s">
        <v>79</v>
      </c>
      <c r="AY316" s="178" t="s">
        <v>162</v>
      </c>
    </row>
    <row r="317" spans="2:51" s="11" customFormat="1" ht="22.5" customHeight="1">
      <c r="B317" s="179"/>
      <c r="C317" s="180"/>
      <c r="D317" s="180"/>
      <c r="E317" s="181" t="s">
        <v>5</v>
      </c>
      <c r="F317" s="263" t="s">
        <v>360</v>
      </c>
      <c r="G317" s="264"/>
      <c r="H317" s="264"/>
      <c r="I317" s="264"/>
      <c r="J317" s="180"/>
      <c r="K317" s="182">
        <v>-1.8</v>
      </c>
      <c r="L317" s="180"/>
      <c r="M317" s="180"/>
      <c r="N317" s="180"/>
      <c r="O317" s="180"/>
      <c r="P317" s="180"/>
      <c r="Q317" s="180"/>
      <c r="R317" s="183"/>
      <c r="T317" s="184"/>
      <c r="U317" s="180"/>
      <c r="V317" s="180"/>
      <c r="W317" s="180"/>
      <c r="X317" s="180"/>
      <c r="Y317" s="180"/>
      <c r="Z317" s="180"/>
      <c r="AA317" s="185"/>
      <c r="AT317" s="186" t="s">
        <v>170</v>
      </c>
      <c r="AU317" s="186" t="s">
        <v>141</v>
      </c>
      <c r="AV317" s="11" t="s">
        <v>141</v>
      </c>
      <c r="AW317" s="11" t="s">
        <v>37</v>
      </c>
      <c r="AX317" s="11" t="s">
        <v>79</v>
      </c>
      <c r="AY317" s="186" t="s">
        <v>162</v>
      </c>
    </row>
    <row r="318" spans="2:51" s="11" customFormat="1" ht="22.5" customHeight="1">
      <c r="B318" s="179"/>
      <c r="C318" s="180"/>
      <c r="D318" s="180"/>
      <c r="E318" s="181" t="s">
        <v>5</v>
      </c>
      <c r="F318" s="263" t="s">
        <v>361</v>
      </c>
      <c r="G318" s="264"/>
      <c r="H318" s="264"/>
      <c r="I318" s="264"/>
      <c r="J318" s="180"/>
      <c r="K318" s="182">
        <v>-14.499000000000001</v>
      </c>
      <c r="L318" s="180"/>
      <c r="M318" s="180"/>
      <c r="N318" s="180"/>
      <c r="O318" s="180"/>
      <c r="P318" s="180"/>
      <c r="Q318" s="180"/>
      <c r="R318" s="183"/>
      <c r="T318" s="184"/>
      <c r="U318" s="180"/>
      <c r="V318" s="180"/>
      <c r="W318" s="180"/>
      <c r="X318" s="180"/>
      <c r="Y318" s="180"/>
      <c r="Z318" s="180"/>
      <c r="AA318" s="185"/>
      <c r="AT318" s="186" t="s">
        <v>170</v>
      </c>
      <c r="AU318" s="186" t="s">
        <v>141</v>
      </c>
      <c r="AV318" s="11" t="s">
        <v>141</v>
      </c>
      <c r="AW318" s="11" t="s">
        <v>37</v>
      </c>
      <c r="AX318" s="11" t="s">
        <v>79</v>
      </c>
      <c r="AY318" s="186" t="s">
        <v>162</v>
      </c>
    </row>
    <row r="319" spans="2:51" s="10" customFormat="1" ht="22.5" customHeight="1">
      <c r="B319" s="171"/>
      <c r="C319" s="172"/>
      <c r="D319" s="172"/>
      <c r="E319" s="173" t="s">
        <v>5</v>
      </c>
      <c r="F319" s="273" t="s">
        <v>351</v>
      </c>
      <c r="G319" s="274"/>
      <c r="H319" s="274"/>
      <c r="I319" s="274"/>
      <c r="J319" s="172"/>
      <c r="K319" s="174" t="s">
        <v>5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170</v>
      </c>
      <c r="AU319" s="178" t="s">
        <v>141</v>
      </c>
      <c r="AV319" s="10" t="s">
        <v>24</v>
      </c>
      <c r="AW319" s="10" t="s">
        <v>37</v>
      </c>
      <c r="AX319" s="10" t="s">
        <v>79</v>
      </c>
      <c r="AY319" s="178" t="s">
        <v>162</v>
      </c>
    </row>
    <row r="320" spans="2:51" s="11" customFormat="1" ht="22.5" customHeight="1">
      <c r="B320" s="179"/>
      <c r="C320" s="180"/>
      <c r="D320" s="180"/>
      <c r="E320" s="181" t="s">
        <v>5</v>
      </c>
      <c r="F320" s="263" t="s">
        <v>354</v>
      </c>
      <c r="G320" s="264"/>
      <c r="H320" s="264"/>
      <c r="I320" s="264"/>
      <c r="J320" s="180"/>
      <c r="K320" s="182">
        <v>18.936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170</v>
      </c>
      <c r="AU320" s="186" t="s">
        <v>141</v>
      </c>
      <c r="AV320" s="11" t="s">
        <v>141</v>
      </c>
      <c r="AW320" s="11" t="s">
        <v>37</v>
      </c>
      <c r="AX320" s="11" t="s">
        <v>79</v>
      </c>
      <c r="AY320" s="186" t="s">
        <v>162</v>
      </c>
    </row>
    <row r="321" spans="2:65" s="13" customFormat="1" ht="22.5" customHeight="1">
      <c r="B321" s="199"/>
      <c r="C321" s="200"/>
      <c r="D321" s="200"/>
      <c r="E321" s="201" t="s">
        <v>5</v>
      </c>
      <c r="F321" s="282" t="s">
        <v>340</v>
      </c>
      <c r="G321" s="283"/>
      <c r="H321" s="283"/>
      <c r="I321" s="283"/>
      <c r="J321" s="200"/>
      <c r="K321" s="202">
        <v>190.773</v>
      </c>
      <c r="L321" s="200"/>
      <c r="M321" s="200"/>
      <c r="N321" s="200"/>
      <c r="O321" s="200"/>
      <c r="P321" s="200"/>
      <c r="Q321" s="200"/>
      <c r="R321" s="203"/>
      <c r="T321" s="204"/>
      <c r="U321" s="200"/>
      <c r="V321" s="200"/>
      <c r="W321" s="200"/>
      <c r="X321" s="200"/>
      <c r="Y321" s="200"/>
      <c r="Z321" s="200"/>
      <c r="AA321" s="205"/>
      <c r="AT321" s="206" t="s">
        <v>170</v>
      </c>
      <c r="AU321" s="206" t="s">
        <v>141</v>
      </c>
      <c r="AV321" s="13" t="s">
        <v>176</v>
      </c>
      <c r="AW321" s="13" t="s">
        <v>37</v>
      </c>
      <c r="AX321" s="13" t="s">
        <v>79</v>
      </c>
      <c r="AY321" s="206" t="s">
        <v>162</v>
      </c>
    </row>
    <row r="322" spans="2:65" s="10" customFormat="1" ht="22.5" customHeight="1">
      <c r="B322" s="171"/>
      <c r="C322" s="172"/>
      <c r="D322" s="172"/>
      <c r="E322" s="173" t="s">
        <v>5</v>
      </c>
      <c r="F322" s="273" t="s">
        <v>263</v>
      </c>
      <c r="G322" s="274"/>
      <c r="H322" s="274"/>
      <c r="I322" s="274"/>
      <c r="J322" s="172"/>
      <c r="K322" s="174" t="s">
        <v>5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170</v>
      </c>
      <c r="AU322" s="178" t="s">
        <v>141</v>
      </c>
      <c r="AV322" s="10" t="s">
        <v>24</v>
      </c>
      <c r="AW322" s="10" t="s">
        <v>37</v>
      </c>
      <c r="AX322" s="10" t="s">
        <v>79</v>
      </c>
      <c r="AY322" s="178" t="s">
        <v>162</v>
      </c>
    </row>
    <row r="323" spans="2:65" s="11" customFormat="1" ht="22.5" customHeight="1">
      <c r="B323" s="179"/>
      <c r="C323" s="180"/>
      <c r="D323" s="180"/>
      <c r="E323" s="181" t="s">
        <v>5</v>
      </c>
      <c r="F323" s="263" t="s">
        <v>359</v>
      </c>
      <c r="G323" s="264"/>
      <c r="H323" s="264"/>
      <c r="I323" s="264"/>
      <c r="J323" s="180"/>
      <c r="K323" s="182">
        <v>188.136</v>
      </c>
      <c r="L323" s="180"/>
      <c r="M323" s="180"/>
      <c r="N323" s="180"/>
      <c r="O323" s="180"/>
      <c r="P323" s="180"/>
      <c r="Q323" s="180"/>
      <c r="R323" s="183"/>
      <c r="T323" s="184"/>
      <c r="U323" s="180"/>
      <c r="V323" s="180"/>
      <c r="W323" s="180"/>
      <c r="X323" s="180"/>
      <c r="Y323" s="180"/>
      <c r="Z323" s="180"/>
      <c r="AA323" s="185"/>
      <c r="AT323" s="186" t="s">
        <v>170</v>
      </c>
      <c r="AU323" s="186" t="s">
        <v>141</v>
      </c>
      <c r="AV323" s="11" t="s">
        <v>141</v>
      </c>
      <c r="AW323" s="11" t="s">
        <v>37</v>
      </c>
      <c r="AX323" s="11" t="s">
        <v>79</v>
      </c>
      <c r="AY323" s="186" t="s">
        <v>162</v>
      </c>
    </row>
    <row r="324" spans="2:65" s="10" customFormat="1" ht="22.5" customHeight="1">
      <c r="B324" s="171"/>
      <c r="C324" s="172"/>
      <c r="D324" s="172"/>
      <c r="E324" s="173" t="s">
        <v>5</v>
      </c>
      <c r="F324" s="273" t="s">
        <v>342</v>
      </c>
      <c r="G324" s="274"/>
      <c r="H324" s="274"/>
      <c r="I324" s="274"/>
      <c r="J324" s="172"/>
      <c r="K324" s="174" t="s">
        <v>5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170</v>
      </c>
      <c r="AU324" s="178" t="s">
        <v>141</v>
      </c>
      <c r="AV324" s="10" t="s">
        <v>24</v>
      </c>
      <c r="AW324" s="10" t="s">
        <v>37</v>
      </c>
      <c r="AX324" s="10" t="s">
        <v>79</v>
      </c>
      <c r="AY324" s="178" t="s">
        <v>162</v>
      </c>
    </row>
    <row r="325" spans="2:65" s="11" customFormat="1" ht="22.5" customHeight="1">
      <c r="B325" s="179"/>
      <c r="C325" s="180"/>
      <c r="D325" s="180"/>
      <c r="E325" s="181" t="s">
        <v>5</v>
      </c>
      <c r="F325" s="263" t="s">
        <v>357</v>
      </c>
      <c r="G325" s="264"/>
      <c r="H325" s="264"/>
      <c r="I325" s="264"/>
      <c r="J325" s="180"/>
      <c r="K325" s="182">
        <v>-4.32</v>
      </c>
      <c r="L325" s="180"/>
      <c r="M325" s="180"/>
      <c r="N325" s="180"/>
      <c r="O325" s="180"/>
      <c r="P325" s="180"/>
      <c r="Q325" s="180"/>
      <c r="R325" s="183"/>
      <c r="T325" s="184"/>
      <c r="U325" s="180"/>
      <c r="V325" s="180"/>
      <c r="W325" s="180"/>
      <c r="X325" s="180"/>
      <c r="Y325" s="180"/>
      <c r="Z325" s="180"/>
      <c r="AA325" s="185"/>
      <c r="AT325" s="186" t="s">
        <v>170</v>
      </c>
      <c r="AU325" s="186" t="s">
        <v>141</v>
      </c>
      <c r="AV325" s="11" t="s">
        <v>141</v>
      </c>
      <c r="AW325" s="11" t="s">
        <v>37</v>
      </c>
      <c r="AX325" s="11" t="s">
        <v>79</v>
      </c>
      <c r="AY325" s="186" t="s">
        <v>162</v>
      </c>
    </row>
    <row r="326" spans="2:65" s="11" customFormat="1" ht="22.5" customHeight="1">
      <c r="B326" s="179"/>
      <c r="C326" s="180"/>
      <c r="D326" s="180"/>
      <c r="E326" s="181" t="s">
        <v>5</v>
      </c>
      <c r="F326" s="263" t="s">
        <v>362</v>
      </c>
      <c r="G326" s="264"/>
      <c r="H326" s="264"/>
      <c r="I326" s="264"/>
      <c r="J326" s="180"/>
      <c r="K326" s="182">
        <v>-11.34</v>
      </c>
      <c r="L326" s="180"/>
      <c r="M326" s="180"/>
      <c r="N326" s="180"/>
      <c r="O326" s="180"/>
      <c r="P326" s="180"/>
      <c r="Q326" s="180"/>
      <c r="R326" s="183"/>
      <c r="T326" s="184"/>
      <c r="U326" s="180"/>
      <c r="V326" s="180"/>
      <c r="W326" s="180"/>
      <c r="X326" s="180"/>
      <c r="Y326" s="180"/>
      <c r="Z326" s="180"/>
      <c r="AA326" s="185"/>
      <c r="AT326" s="186" t="s">
        <v>170</v>
      </c>
      <c r="AU326" s="186" t="s">
        <v>141</v>
      </c>
      <c r="AV326" s="11" t="s">
        <v>141</v>
      </c>
      <c r="AW326" s="11" t="s">
        <v>37</v>
      </c>
      <c r="AX326" s="11" t="s">
        <v>79</v>
      </c>
      <c r="AY326" s="186" t="s">
        <v>162</v>
      </c>
    </row>
    <row r="327" spans="2:65" s="10" customFormat="1" ht="22.5" customHeight="1">
      <c r="B327" s="171"/>
      <c r="C327" s="172"/>
      <c r="D327" s="172"/>
      <c r="E327" s="173" t="s">
        <v>5</v>
      </c>
      <c r="F327" s="273" t="s">
        <v>348</v>
      </c>
      <c r="G327" s="274"/>
      <c r="H327" s="274"/>
      <c r="I327" s="274"/>
      <c r="J327" s="172"/>
      <c r="K327" s="174" t="s">
        <v>5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170</v>
      </c>
      <c r="AU327" s="178" t="s">
        <v>141</v>
      </c>
      <c r="AV327" s="10" t="s">
        <v>24</v>
      </c>
      <c r="AW327" s="10" t="s">
        <v>37</v>
      </c>
      <c r="AX327" s="10" t="s">
        <v>79</v>
      </c>
      <c r="AY327" s="178" t="s">
        <v>162</v>
      </c>
    </row>
    <row r="328" spans="2:65" s="11" customFormat="1" ht="22.5" customHeight="1">
      <c r="B328" s="179"/>
      <c r="C328" s="180"/>
      <c r="D328" s="180"/>
      <c r="E328" s="181" t="s">
        <v>5</v>
      </c>
      <c r="F328" s="263" t="s">
        <v>363</v>
      </c>
      <c r="G328" s="264"/>
      <c r="H328" s="264"/>
      <c r="I328" s="264"/>
      <c r="J328" s="180"/>
      <c r="K328" s="182">
        <v>1.841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170</v>
      </c>
      <c r="AU328" s="186" t="s">
        <v>141</v>
      </c>
      <c r="AV328" s="11" t="s">
        <v>141</v>
      </c>
      <c r="AW328" s="11" t="s">
        <v>37</v>
      </c>
      <c r="AX328" s="11" t="s">
        <v>79</v>
      </c>
      <c r="AY328" s="186" t="s">
        <v>162</v>
      </c>
    </row>
    <row r="329" spans="2:65" s="10" customFormat="1" ht="22.5" customHeight="1">
      <c r="B329" s="171"/>
      <c r="C329" s="172"/>
      <c r="D329" s="172"/>
      <c r="E329" s="173" t="s">
        <v>5</v>
      </c>
      <c r="F329" s="273" t="s">
        <v>351</v>
      </c>
      <c r="G329" s="274"/>
      <c r="H329" s="274"/>
      <c r="I329" s="274"/>
      <c r="J329" s="172"/>
      <c r="K329" s="174" t="s">
        <v>5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170</v>
      </c>
      <c r="AU329" s="178" t="s">
        <v>141</v>
      </c>
      <c r="AV329" s="10" t="s">
        <v>24</v>
      </c>
      <c r="AW329" s="10" t="s">
        <v>37</v>
      </c>
      <c r="AX329" s="10" t="s">
        <v>79</v>
      </c>
      <c r="AY329" s="178" t="s">
        <v>162</v>
      </c>
    </row>
    <row r="330" spans="2:65" s="11" customFormat="1" ht="22.5" customHeight="1">
      <c r="B330" s="179"/>
      <c r="C330" s="180"/>
      <c r="D330" s="180"/>
      <c r="E330" s="181" t="s">
        <v>5</v>
      </c>
      <c r="F330" s="263" t="s">
        <v>354</v>
      </c>
      <c r="G330" s="264"/>
      <c r="H330" s="264"/>
      <c r="I330" s="264"/>
      <c r="J330" s="180"/>
      <c r="K330" s="182">
        <v>18.936</v>
      </c>
      <c r="L330" s="180"/>
      <c r="M330" s="180"/>
      <c r="N330" s="180"/>
      <c r="O330" s="180"/>
      <c r="P330" s="180"/>
      <c r="Q330" s="180"/>
      <c r="R330" s="183"/>
      <c r="T330" s="184"/>
      <c r="U330" s="180"/>
      <c r="V330" s="180"/>
      <c r="W330" s="180"/>
      <c r="X330" s="180"/>
      <c r="Y330" s="180"/>
      <c r="Z330" s="180"/>
      <c r="AA330" s="185"/>
      <c r="AT330" s="186" t="s">
        <v>170</v>
      </c>
      <c r="AU330" s="186" t="s">
        <v>141</v>
      </c>
      <c r="AV330" s="11" t="s">
        <v>141</v>
      </c>
      <c r="AW330" s="11" t="s">
        <v>37</v>
      </c>
      <c r="AX330" s="11" t="s">
        <v>79</v>
      </c>
      <c r="AY330" s="186" t="s">
        <v>162</v>
      </c>
    </row>
    <row r="331" spans="2:65" s="13" customFormat="1" ht="22.5" customHeight="1">
      <c r="B331" s="199"/>
      <c r="C331" s="200"/>
      <c r="D331" s="200"/>
      <c r="E331" s="201" t="s">
        <v>5</v>
      </c>
      <c r="F331" s="282" t="s">
        <v>340</v>
      </c>
      <c r="G331" s="283"/>
      <c r="H331" s="283"/>
      <c r="I331" s="283"/>
      <c r="J331" s="200"/>
      <c r="K331" s="202">
        <v>193.25299999999999</v>
      </c>
      <c r="L331" s="200"/>
      <c r="M331" s="200"/>
      <c r="N331" s="200"/>
      <c r="O331" s="200"/>
      <c r="P331" s="200"/>
      <c r="Q331" s="200"/>
      <c r="R331" s="203"/>
      <c r="T331" s="204"/>
      <c r="U331" s="200"/>
      <c r="V331" s="200"/>
      <c r="W331" s="200"/>
      <c r="X331" s="200"/>
      <c r="Y331" s="200"/>
      <c r="Z331" s="200"/>
      <c r="AA331" s="205"/>
      <c r="AT331" s="206" t="s">
        <v>170</v>
      </c>
      <c r="AU331" s="206" t="s">
        <v>141</v>
      </c>
      <c r="AV331" s="13" t="s">
        <v>176</v>
      </c>
      <c r="AW331" s="13" t="s">
        <v>37</v>
      </c>
      <c r="AX331" s="13" t="s">
        <v>79</v>
      </c>
      <c r="AY331" s="206" t="s">
        <v>162</v>
      </c>
    </row>
    <row r="332" spans="2:65" s="11" customFormat="1" ht="31.5" customHeight="1">
      <c r="B332" s="179"/>
      <c r="C332" s="180"/>
      <c r="D332" s="180"/>
      <c r="E332" s="181" t="s">
        <v>5</v>
      </c>
      <c r="F332" s="263" t="s">
        <v>364</v>
      </c>
      <c r="G332" s="264"/>
      <c r="H332" s="264"/>
      <c r="I332" s="264"/>
      <c r="J332" s="180"/>
      <c r="K332" s="182">
        <v>-11.8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170</v>
      </c>
      <c r="AU332" s="186" t="s">
        <v>141</v>
      </c>
      <c r="AV332" s="11" t="s">
        <v>141</v>
      </c>
      <c r="AW332" s="11" t="s">
        <v>37</v>
      </c>
      <c r="AX332" s="11" t="s">
        <v>79</v>
      </c>
      <c r="AY332" s="186" t="s">
        <v>162</v>
      </c>
    </row>
    <row r="333" spans="2:65" s="12" customFormat="1" ht="22.5" customHeight="1">
      <c r="B333" s="187"/>
      <c r="C333" s="188"/>
      <c r="D333" s="188"/>
      <c r="E333" s="189" t="s">
        <v>5</v>
      </c>
      <c r="F333" s="256" t="s">
        <v>172</v>
      </c>
      <c r="G333" s="257"/>
      <c r="H333" s="257"/>
      <c r="I333" s="257"/>
      <c r="J333" s="188"/>
      <c r="K333" s="190">
        <v>1110.307</v>
      </c>
      <c r="L333" s="188"/>
      <c r="M333" s="188"/>
      <c r="N333" s="188"/>
      <c r="O333" s="188"/>
      <c r="P333" s="188"/>
      <c r="Q333" s="188"/>
      <c r="R333" s="191"/>
      <c r="T333" s="192"/>
      <c r="U333" s="188"/>
      <c r="V333" s="188"/>
      <c r="W333" s="188"/>
      <c r="X333" s="188"/>
      <c r="Y333" s="188"/>
      <c r="Z333" s="188"/>
      <c r="AA333" s="193"/>
      <c r="AT333" s="194" t="s">
        <v>170</v>
      </c>
      <c r="AU333" s="194" t="s">
        <v>141</v>
      </c>
      <c r="AV333" s="12" t="s">
        <v>167</v>
      </c>
      <c r="AW333" s="12" t="s">
        <v>37</v>
      </c>
      <c r="AX333" s="12" t="s">
        <v>24</v>
      </c>
      <c r="AY333" s="194" t="s">
        <v>162</v>
      </c>
    </row>
    <row r="334" spans="2:65" s="1" customFormat="1" ht="31.5" customHeight="1">
      <c r="B334" s="135"/>
      <c r="C334" s="195" t="s">
        <v>10</v>
      </c>
      <c r="D334" s="195" t="s">
        <v>280</v>
      </c>
      <c r="E334" s="196" t="s">
        <v>365</v>
      </c>
      <c r="F334" s="277" t="s">
        <v>366</v>
      </c>
      <c r="G334" s="277"/>
      <c r="H334" s="277"/>
      <c r="I334" s="277"/>
      <c r="J334" s="197" t="s">
        <v>166</v>
      </c>
      <c r="K334" s="198">
        <v>1165.576</v>
      </c>
      <c r="L334" s="278">
        <v>0</v>
      </c>
      <c r="M334" s="278"/>
      <c r="N334" s="279">
        <f>ROUND(L334*K334,2)</f>
        <v>0</v>
      </c>
      <c r="O334" s="260"/>
      <c r="P334" s="260"/>
      <c r="Q334" s="260"/>
      <c r="R334" s="138"/>
      <c r="T334" s="168" t="s">
        <v>5</v>
      </c>
      <c r="U334" s="47" t="s">
        <v>46</v>
      </c>
      <c r="V334" s="39"/>
      <c r="W334" s="169">
        <f>V334*K334</f>
        <v>0</v>
      </c>
      <c r="X334" s="169">
        <v>3.6800000000000001E-3</v>
      </c>
      <c r="Y334" s="169">
        <f>X334*K334</f>
        <v>4.2893196800000002</v>
      </c>
      <c r="Z334" s="169">
        <v>0</v>
      </c>
      <c r="AA334" s="170">
        <f>Z334*K334</f>
        <v>0</v>
      </c>
      <c r="AR334" s="21" t="s">
        <v>197</v>
      </c>
      <c r="AT334" s="21" t="s">
        <v>280</v>
      </c>
      <c r="AU334" s="21" t="s">
        <v>141</v>
      </c>
      <c r="AY334" s="21" t="s">
        <v>162</v>
      </c>
      <c r="BE334" s="109">
        <f>IF(U334="základní",N334,0)</f>
        <v>0</v>
      </c>
      <c r="BF334" s="109">
        <f>IF(U334="snížená",N334,0)</f>
        <v>0</v>
      </c>
      <c r="BG334" s="109">
        <f>IF(U334="zákl. přenesená",N334,0)</f>
        <v>0</v>
      </c>
      <c r="BH334" s="109">
        <f>IF(U334="sníž. přenesená",N334,0)</f>
        <v>0</v>
      </c>
      <c r="BI334" s="109">
        <f>IF(U334="nulová",N334,0)</f>
        <v>0</v>
      </c>
      <c r="BJ334" s="21" t="s">
        <v>141</v>
      </c>
      <c r="BK334" s="109">
        <f>ROUND(L334*K334,2)</f>
        <v>0</v>
      </c>
      <c r="BL334" s="21" t="s">
        <v>167</v>
      </c>
      <c r="BM334" s="21" t="s">
        <v>367</v>
      </c>
    </row>
    <row r="335" spans="2:65" s="1" customFormat="1" ht="31.5" customHeight="1">
      <c r="B335" s="135"/>
      <c r="C335" s="195" t="s">
        <v>368</v>
      </c>
      <c r="D335" s="195" t="s">
        <v>280</v>
      </c>
      <c r="E335" s="196" t="s">
        <v>369</v>
      </c>
      <c r="F335" s="277" t="s">
        <v>370</v>
      </c>
      <c r="G335" s="277"/>
      <c r="H335" s="277"/>
      <c r="I335" s="277"/>
      <c r="J335" s="197" t="s">
        <v>166</v>
      </c>
      <c r="K335" s="198">
        <v>13.036</v>
      </c>
      <c r="L335" s="278">
        <v>0</v>
      </c>
      <c r="M335" s="278"/>
      <c r="N335" s="279">
        <f>ROUND(L335*K335,2)</f>
        <v>0</v>
      </c>
      <c r="O335" s="260"/>
      <c r="P335" s="260"/>
      <c r="Q335" s="260"/>
      <c r="R335" s="138"/>
      <c r="T335" s="168" t="s">
        <v>5</v>
      </c>
      <c r="U335" s="47" t="s">
        <v>46</v>
      </c>
      <c r="V335" s="39"/>
      <c r="W335" s="169">
        <f>V335*K335</f>
        <v>0</v>
      </c>
      <c r="X335" s="169">
        <v>0</v>
      </c>
      <c r="Y335" s="169">
        <f>X335*K335</f>
        <v>0</v>
      </c>
      <c r="Z335" s="169">
        <v>0</v>
      </c>
      <c r="AA335" s="170">
        <f>Z335*K335</f>
        <v>0</v>
      </c>
      <c r="AR335" s="21" t="s">
        <v>197</v>
      </c>
      <c r="AT335" s="21" t="s">
        <v>280</v>
      </c>
      <c r="AU335" s="21" t="s">
        <v>141</v>
      </c>
      <c r="AY335" s="21" t="s">
        <v>162</v>
      </c>
      <c r="BE335" s="109">
        <f>IF(U335="základní",N335,0)</f>
        <v>0</v>
      </c>
      <c r="BF335" s="109">
        <f>IF(U335="snížená",N335,0)</f>
        <v>0</v>
      </c>
      <c r="BG335" s="109">
        <f>IF(U335="zákl. přenesená",N335,0)</f>
        <v>0</v>
      </c>
      <c r="BH335" s="109">
        <f>IF(U335="sníž. přenesená",N335,0)</f>
        <v>0</v>
      </c>
      <c r="BI335" s="109">
        <f>IF(U335="nulová",N335,0)</f>
        <v>0</v>
      </c>
      <c r="BJ335" s="21" t="s">
        <v>141</v>
      </c>
      <c r="BK335" s="109">
        <f>ROUND(L335*K335,2)</f>
        <v>0</v>
      </c>
      <c r="BL335" s="21" t="s">
        <v>167</v>
      </c>
      <c r="BM335" s="21" t="s">
        <v>371</v>
      </c>
    </row>
    <row r="336" spans="2:65" s="1" customFormat="1" ht="31.5" customHeight="1">
      <c r="B336" s="135"/>
      <c r="C336" s="164" t="s">
        <v>372</v>
      </c>
      <c r="D336" s="164" t="s">
        <v>163</v>
      </c>
      <c r="E336" s="165" t="s">
        <v>373</v>
      </c>
      <c r="F336" s="258" t="s">
        <v>374</v>
      </c>
      <c r="G336" s="258"/>
      <c r="H336" s="258"/>
      <c r="I336" s="258"/>
      <c r="J336" s="166" t="s">
        <v>222</v>
      </c>
      <c r="K336" s="167">
        <v>879.24</v>
      </c>
      <c r="L336" s="259">
        <v>0</v>
      </c>
      <c r="M336" s="259"/>
      <c r="N336" s="260">
        <f>ROUND(L336*K336,2)</f>
        <v>0</v>
      </c>
      <c r="O336" s="260"/>
      <c r="P336" s="260"/>
      <c r="Q336" s="260"/>
      <c r="R336" s="138"/>
      <c r="T336" s="168" t="s">
        <v>5</v>
      </c>
      <c r="U336" s="47" t="s">
        <v>46</v>
      </c>
      <c r="V336" s="39"/>
      <c r="W336" s="169">
        <f>V336*K336</f>
        <v>0</v>
      </c>
      <c r="X336" s="169">
        <v>3.31E-3</v>
      </c>
      <c r="Y336" s="169">
        <f>X336*K336</f>
        <v>2.9102844000000001</v>
      </c>
      <c r="Z336" s="169">
        <v>0</v>
      </c>
      <c r="AA336" s="170">
        <f>Z336*K336</f>
        <v>0</v>
      </c>
      <c r="AR336" s="21" t="s">
        <v>167</v>
      </c>
      <c r="AT336" s="21" t="s">
        <v>163</v>
      </c>
      <c r="AU336" s="21" t="s">
        <v>141</v>
      </c>
      <c r="AY336" s="21" t="s">
        <v>162</v>
      </c>
      <c r="BE336" s="109">
        <f>IF(U336="základní",N336,0)</f>
        <v>0</v>
      </c>
      <c r="BF336" s="109">
        <f>IF(U336="snížená",N336,0)</f>
        <v>0</v>
      </c>
      <c r="BG336" s="109">
        <f>IF(U336="zákl. přenesená",N336,0)</f>
        <v>0</v>
      </c>
      <c r="BH336" s="109">
        <f>IF(U336="sníž. přenesená",N336,0)</f>
        <v>0</v>
      </c>
      <c r="BI336" s="109">
        <f>IF(U336="nulová",N336,0)</f>
        <v>0</v>
      </c>
      <c r="BJ336" s="21" t="s">
        <v>141</v>
      </c>
      <c r="BK336" s="109">
        <f>ROUND(L336*K336,2)</f>
        <v>0</v>
      </c>
      <c r="BL336" s="21" t="s">
        <v>167</v>
      </c>
      <c r="BM336" s="21" t="s">
        <v>375</v>
      </c>
    </row>
    <row r="337" spans="2:51" s="10" customFormat="1" ht="22.5" customHeight="1">
      <c r="B337" s="171"/>
      <c r="C337" s="172"/>
      <c r="D337" s="172"/>
      <c r="E337" s="173" t="s">
        <v>5</v>
      </c>
      <c r="F337" s="261" t="s">
        <v>270</v>
      </c>
      <c r="G337" s="262"/>
      <c r="H337" s="262"/>
      <c r="I337" s="262"/>
      <c r="J337" s="172"/>
      <c r="K337" s="174" t="s">
        <v>5</v>
      </c>
      <c r="L337" s="172"/>
      <c r="M337" s="172"/>
      <c r="N337" s="172"/>
      <c r="O337" s="172"/>
      <c r="P337" s="172"/>
      <c r="Q337" s="172"/>
      <c r="R337" s="175"/>
      <c r="T337" s="176"/>
      <c r="U337" s="172"/>
      <c r="V337" s="172"/>
      <c r="W337" s="172"/>
      <c r="X337" s="172"/>
      <c r="Y337" s="172"/>
      <c r="Z337" s="172"/>
      <c r="AA337" s="177"/>
      <c r="AT337" s="178" t="s">
        <v>170</v>
      </c>
      <c r="AU337" s="178" t="s">
        <v>141</v>
      </c>
      <c r="AV337" s="10" t="s">
        <v>24</v>
      </c>
      <c r="AW337" s="10" t="s">
        <v>37</v>
      </c>
      <c r="AX337" s="10" t="s">
        <v>79</v>
      </c>
      <c r="AY337" s="178" t="s">
        <v>162</v>
      </c>
    </row>
    <row r="338" spans="2:51" s="10" customFormat="1" ht="31.5" customHeight="1">
      <c r="B338" s="171"/>
      <c r="C338" s="172"/>
      <c r="D338" s="172"/>
      <c r="E338" s="173" t="s">
        <v>5</v>
      </c>
      <c r="F338" s="273" t="s">
        <v>376</v>
      </c>
      <c r="G338" s="274"/>
      <c r="H338" s="274"/>
      <c r="I338" s="274"/>
      <c r="J338" s="172"/>
      <c r="K338" s="174" t="s">
        <v>5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170</v>
      </c>
      <c r="AU338" s="178" t="s">
        <v>141</v>
      </c>
      <c r="AV338" s="10" t="s">
        <v>24</v>
      </c>
      <c r="AW338" s="10" t="s">
        <v>37</v>
      </c>
      <c r="AX338" s="10" t="s">
        <v>79</v>
      </c>
      <c r="AY338" s="178" t="s">
        <v>162</v>
      </c>
    </row>
    <row r="339" spans="2:51" s="10" customFormat="1" ht="22.5" customHeight="1">
      <c r="B339" s="171"/>
      <c r="C339" s="172"/>
      <c r="D339" s="172"/>
      <c r="E339" s="173" t="s">
        <v>5</v>
      </c>
      <c r="F339" s="273" t="s">
        <v>252</v>
      </c>
      <c r="G339" s="274"/>
      <c r="H339" s="274"/>
      <c r="I339" s="274"/>
      <c r="J339" s="172"/>
      <c r="K339" s="174" t="s">
        <v>5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170</v>
      </c>
      <c r="AU339" s="178" t="s">
        <v>141</v>
      </c>
      <c r="AV339" s="10" t="s">
        <v>24</v>
      </c>
      <c r="AW339" s="10" t="s">
        <v>37</v>
      </c>
      <c r="AX339" s="10" t="s">
        <v>79</v>
      </c>
      <c r="AY339" s="178" t="s">
        <v>162</v>
      </c>
    </row>
    <row r="340" spans="2:51" s="11" customFormat="1" ht="22.5" customHeight="1">
      <c r="B340" s="179"/>
      <c r="C340" s="180"/>
      <c r="D340" s="180"/>
      <c r="E340" s="181" t="s">
        <v>5</v>
      </c>
      <c r="F340" s="263" t="s">
        <v>377</v>
      </c>
      <c r="G340" s="264"/>
      <c r="H340" s="264"/>
      <c r="I340" s="264"/>
      <c r="J340" s="180"/>
      <c r="K340" s="182">
        <v>331.2</v>
      </c>
      <c r="L340" s="180"/>
      <c r="M340" s="180"/>
      <c r="N340" s="180"/>
      <c r="O340" s="180"/>
      <c r="P340" s="180"/>
      <c r="Q340" s="180"/>
      <c r="R340" s="183"/>
      <c r="T340" s="184"/>
      <c r="U340" s="180"/>
      <c r="V340" s="180"/>
      <c r="W340" s="180"/>
      <c r="X340" s="180"/>
      <c r="Y340" s="180"/>
      <c r="Z340" s="180"/>
      <c r="AA340" s="185"/>
      <c r="AT340" s="186" t="s">
        <v>170</v>
      </c>
      <c r="AU340" s="186" t="s">
        <v>141</v>
      </c>
      <c r="AV340" s="11" t="s">
        <v>141</v>
      </c>
      <c r="AW340" s="11" t="s">
        <v>37</v>
      </c>
      <c r="AX340" s="11" t="s">
        <v>79</v>
      </c>
      <c r="AY340" s="186" t="s">
        <v>162</v>
      </c>
    </row>
    <row r="341" spans="2:51" s="11" customFormat="1" ht="22.5" customHeight="1">
      <c r="B341" s="179"/>
      <c r="C341" s="180"/>
      <c r="D341" s="180"/>
      <c r="E341" s="181" t="s">
        <v>5</v>
      </c>
      <c r="F341" s="263" t="s">
        <v>254</v>
      </c>
      <c r="G341" s="264"/>
      <c r="H341" s="264"/>
      <c r="I341" s="264"/>
      <c r="J341" s="180"/>
      <c r="K341" s="182">
        <v>8.5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170</v>
      </c>
      <c r="AU341" s="186" t="s">
        <v>141</v>
      </c>
      <c r="AV341" s="11" t="s">
        <v>141</v>
      </c>
      <c r="AW341" s="11" t="s">
        <v>37</v>
      </c>
      <c r="AX341" s="11" t="s">
        <v>79</v>
      </c>
      <c r="AY341" s="186" t="s">
        <v>162</v>
      </c>
    </row>
    <row r="342" spans="2:51" s="11" customFormat="1" ht="22.5" customHeight="1">
      <c r="B342" s="179"/>
      <c r="C342" s="180"/>
      <c r="D342" s="180"/>
      <c r="E342" s="181" t="s">
        <v>5</v>
      </c>
      <c r="F342" s="263" t="s">
        <v>255</v>
      </c>
      <c r="G342" s="264"/>
      <c r="H342" s="264"/>
      <c r="I342" s="264"/>
      <c r="J342" s="180"/>
      <c r="K342" s="182">
        <v>8.1999999999999993</v>
      </c>
      <c r="L342" s="180"/>
      <c r="M342" s="180"/>
      <c r="N342" s="180"/>
      <c r="O342" s="180"/>
      <c r="P342" s="180"/>
      <c r="Q342" s="180"/>
      <c r="R342" s="183"/>
      <c r="T342" s="184"/>
      <c r="U342" s="180"/>
      <c r="V342" s="180"/>
      <c r="W342" s="180"/>
      <c r="X342" s="180"/>
      <c r="Y342" s="180"/>
      <c r="Z342" s="180"/>
      <c r="AA342" s="185"/>
      <c r="AT342" s="186" t="s">
        <v>170</v>
      </c>
      <c r="AU342" s="186" t="s">
        <v>141</v>
      </c>
      <c r="AV342" s="11" t="s">
        <v>141</v>
      </c>
      <c r="AW342" s="11" t="s">
        <v>37</v>
      </c>
      <c r="AX342" s="11" t="s">
        <v>79</v>
      </c>
      <c r="AY342" s="186" t="s">
        <v>162</v>
      </c>
    </row>
    <row r="343" spans="2:51" s="11" customFormat="1" ht="22.5" customHeight="1">
      <c r="B343" s="179"/>
      <c r="C343" s="180"/>
      <c r="D343" s="180"/>
      <c r="E343" s="181" t="s">
        <v>5</v>
      </c>
      <c r="F343" s="263" t="s">
        <v>256</v>
      </c>
      <c r="G343" s="264"/>
      <c r="H343" s="264"/>
      <c r="I343" s="264"/>
      <c r="J343" s="180"/>
      <c r="K343" s="182">
        <v>49.2</v>
      </c>
      <c r="L343" s="180"/>
      <c r="M343" s="180"/>
      <c r="N343" s="180"/>
      <c r="O343" s="180"/>
      <c r="P343" s="180"/>
      <c r="Q343" s="180"/>
      <c r="R343" s="183"/>
      <c r="T343" s="184"/>
      <c r="U343" s="180"/>
      <c r="V343" s="180"/>
      <c r="W343" s="180"/>
      <c r="X343" s="180"/>
      <c r="Y343" s="180"/>
      <c r="Z343" s="180"/>
      <c r="AA343" s="185"/>
      <c r="AT343" s="186" t="s">
        <v>170</v>
      </c>
      <c r="AU343" s="186" t="s">
        <v>141</v>
      </c>
      <c r="AV343" s="11" t="s">
        <v>141</v>
      </c>
      <c r="AW343" s="11" t="s">
        <v>37</v>
      </c>
      <c r="AX343" s="11" t="s">
        <v>79</v>
      </c>
      <c r="AY343" s="186" t="s">
        <v>162</v>
      </c>
    </row>
    <row r="344" spans="2:51" s="11" customFormat="1" ht="22.5" customHeight="1">
      <c r="B344" s="179"/>
      <c r="C344" s="180"/>
      <c r="D344" s="180"/>
      <c r="E344" s="181" t="s">
        <v>5</v>
      </c>
      <c r="F344" s="263" t="s">
        <v>257</v>
      </c>
      <c r="G344" s="264"/>
      <c r="H344" s="264"/>
      <c r="I344" s="264"/>
      <c r="J344" s="180"/>
      <c r="K344" s="182">
        <v>24.54</v>
      </c>
      <c r="L344" s="180"/>
      <c r="M344" s="180"/>
      <c r="N344" s="180"/>
      <c r="O344" s="180"/>
      <c r="P344" s="180"/>
      <c r="Q344" s="180"/>
      <c r="R344" s="183"/>
      <c r="T344" s="184"/>
      <c r="U344" s="180"/>
      <c r="V344" s="180"/>
      <c r="W344" s="180"/>
      <c r="X344" s="180"/>
      <c r="Y344" s="180"/>
      <c r="Z344" s="180"/>
      <c r="AA344" s="185"/>
      <c r="AT344" s="186" t="s">
        <v>170</v>
      </c>
      <c r="AU344" s="186" t="s">
        <v>141</v>
      </c>
      <c r="AV344" s="11" t="s">
        <v>141</v>
      </c>
      <c r="AW344" s="11" t="s">
        <v>37</v>
      </c>
      <c r="AX344" s="11" t="s">
        <v>79</v>
      </c>
      <c r="AY344" s="186" t="s">
        <v>162</v>
      </c>
    </row>
    <row r="345" spans="2:51" s="10" customFormat="1" ht="22.5" customHeight="1">
      <c r="B345" s="171"/>
      <c r="C345" s="172"/>
      <c r="D345" s="172"/>
      <c r="E345" s="173" t="s">
        <v>5</v>
      </c>
      <c r="F345" s="273" t="s">
        <v>216</v>
      </c>
      <c r="G345" s="274"/>
      <c r="H345" s="274"/>
      <c r="I345" s="274"/>
      <c r="J345" s="172"/>
      <c r="K345" s="174" t="s">
        <v>5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170</v>
      </c>
      <c r="AU345" s="178" t="s">
        <v>141</v>
      </c>
      <c r="AV345" s="10" t="s">
        <v>24</v>
      </c>
      <c r="AW345" s="10" t="s">
        <v>37</v>
      </c>
      <c r="AX345" s="10" t="s">
        <v>79</v>
      </c>
      <c r="AY345" s="178" t="s">
        <v>162</v>
      </c>
    </row>
    <row r="346" spans="2:51" s="11" customFormat="1" ht="22.5" customHeight="1">
      <c r="B346" s="179"/>
      <c r="C346" s="180"/>
      <c r="D346" s="180"/>
      <c r="E346" s="181" t="s">
        <v>5</v>
      </c>
      <c r="F346" s="263" t="s">
        <v>378</v>
      </c>
      <c r="G346" s="264"/>
      <c r="H346" s="264"/>
      <c r="I346" s="264"/>
      <c r="J346" s="180"/>
      <c r="K346" s="182">
        <v>395.6</v>
      </c>
      <c r="L346" s="180"/>
      <c r="M346" s="180"/>
      <c r="N346" s="180"/>
      <c r="O346" s="180"/>
      <c r="P346" s="180"/>
      <c r="Q346" s="180"/>
      <c r="R346" s="183"/>
      <c r="T346" s="184"/>
      <c r="U346" s="180"/>
      <c r="V346" s="180"/>
      <c r="W346" s="180"/>
      <c r="X346" s="180"/>
      <c r="Y346" s="180"/>
      <c r="Z346" s="180"/>
      <c r="AA346" s="185"/>
      <c r="AT346" s="186" t="s">
        <v>170</v>
      </c>
      <c r="AU346" s="186" t="s">
        <v>141</v>
      </c>
      <c r="AV346" s="11" t="s">
        <v>141</v>
      </c>
      <c r="AW346" s="11" t="s">
        <v>37</v>
      </c>
      <c r="AX346" s="11" t="s">
        <v>79</v>
      </c>
      <c r="AY346" s="186" t="s">
        <v>162</v>
      </c>
    </row>
    <row r="347" spans="2:51" s="11" customFormat="1" ht="22.5" customHeight="1">
      <c r="B347" s="179"/>
      <c r="C347" s="180"/>
      <c r="D347" s="180"/>
      <c r="E347" s="181" t="s">
        <v>5</v>
      </c>
      <c r="F347" s="263" t="s">
        <v>259</v>
      </c>
      <c r="G347" s="264"/>
      <c r="H347" s="264"/>
      <c r="I347" s="264"/>
      <c r="J347" s="180"/>
      <c r="K347" s="182">
        <v>8.6</v>
      </c>
      <c r="L347" s="180"/>
      <c r="M347" s="180"/>
      <c r="N347" s="180"/>
      <c r="O347" s="180"/>
      <c r="P347" s="180"/>
      <c r="Q347" s="180"/>
      <c r="R347" s="183"/>
      <c r="T347" s="184"/>
      <c r="U347" s="180"/>
      <c r="V347" s="180"/>
      <c r="W347" s="180"/>
      <c r="X347" s="180"/>
      <c r="Y347" s="180"/>
      <c r="Z347" s="180"/>
      <c r="AA347" s="185"/>
      <c r="AT347" s="186" t="s">
        <v>170</v>
      </c>
      <c r="AU347" s="186" t="s">
        <v>141</v>
      </c>
      <c r="AV347" s="11" t="s">
        <v>141</v>
      </c>
      <c r="AW347" s="11" t="s">
        <v>37</v>
      </c>
      <c r="AX347" s="11" t="s">
        <v>79</v>
      </c>
      <c r="AY347" s="186" t="s">
        <v>162</v>
      </c>
    </row>
    <row r="348" spans="2:51" s="10" customFormat="1" ht="22.5" customHeight="1">
      <c r="B348" s="171"/>
      <c r="C348" s="172"/>
      <c r="D348" s="172"/>
      <c r="E348" s="173" t="s">
        <v>5</v>
      </c>
      <c r="F348" s="273" t="s">
        <v>260</v>
      </c>
      <c r="G348" s="274"/>
      <c r="H348" s="274"/>
      <c r="I348" s="274"/>
      <c r="J348" s="172"/>
      <c r="K348" s="174" t="s">
        <v>5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170</v>
      </c>
      <c r="AU348" s="178" t="s">
        <v>141</v>
      </c>
      <c r="AV348" s="10" t="s">
        <v>24</v>
      </c>
      <c r="AW348" s="10" t="s">
        <v>37</v>
      </c>
      <c r="AX348" s="10" t="s">
        <v>79</v>
      </c>
      <c r="AY348" s="178" t="s">
        <v>162</v>
      </c>
    </row>
    <row r="349" spans="2:51" s="11" customFormat="1" ht="22.5" customHeight="1">
      <c r="B349" s="179"/>
      <c r="C349" s="180"/>
      <c r="D349" s="180"/>
      <c r="E349" s="181" t="s">
        <v>5</v>
      </c>
      <c r="F349" s="263" t="s">
        <v>261</v>
      </c>
      <c r="G349" s="264"/>
      <c r="H349" s="264"/>
      <c r="I349" s="264"/>
      <c r="J349" s="180"/>
      <c r="K349" s="182">
        <v>8.24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170</v>
      </c>
      <c r="AU349" s="186" t="s">
        <v>141</v>
      </c>
      <c r="AV349" s="11" t="s">
        <v>141</v>
      </c>
      <c r="AW349" s="11" t="s">
        <v>37</v>
      </c>
      <c r="AX349" s="11" t="s">
        <v>79</v>
      </c>
      <c r="AY349" s="186" t="s">
        <v>162</v>
      </c>
    </row>
    <row r="350" spans="2:51" s="11" customFormat="1" ht="22.5" customHeight="1">
      <c r="B350" s="179"/>
      <c r="C350" s="180"/>
      <c r="D350" s="180"/>
      <c r="E350" s="181" t="s">
        <v>5</v>
      </c>
      <c r="F350" s="263" t="s">
        <v>262</v>
      </c>
      <c r="G350" s="264"/>
      <c r="H350" s="264"/>
      <c r="I350" s="264"/>
      <c r="J350" s="180"/>
      <c r="K350" s="182">
        <v>19.68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170</v>
      </c>
      <c r="AU350" s="186" t="s">
        <v>141</v>
      </c>
      <c r="AV350" s="11" t="s">
        <v>141</v>
      </c>
      <c r="AW350" s="11" t="s">
        <v>37</v>
      </c>
      <c r="AX350" s="11" t="s">
        <v>79</v>
      </c>
      <c r="AY350" s="186" t="s">
        <v>162</v>
      </c>
    </row>
    <row r="351" spans="2:51" s="10" customFormat="1" ht="22.5" customHeight="1">
      <c r="B351" s="171"/>
      <c r="C351" s="172"/>
      <c r="D351" s="172"/>
      <c r="E351" s="173" t="s">
        <v>5</v>
      </c>
      <c r="F351" s="273" t="s">
        <v>263</v>
      </c>
      <c r="G351" s="274"/>
      <c r="H351" s="274"/>
      <c r="I351" s="274"/>
      <c r="J351" s="172"/>
      <c r="K351" s="174" t="s">
        <v>5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170</v>
      </c>
      <c r="AU351" s="178" t="s">
        <v>141</v>
      </c>
      <c r="AV351" s="10" t="s">
        <v>24</v>
      </c>
      <c r="AW351" s="10" t="s">
        <v>37</v>
      </c>
      <c r="AX351" s="10" t="s">
        <v>79</v>
      </c>
      <c r="AY351" s="178" t="s">
        <v>162</v>
      </c>
    </row>
    <row r="352" spans="2:51" s="11" customFormat="1" ht="22.5" customHeight="1">
      <c r="B352" s="179"/>
      <c r="C352" s="180"/>
      <c r="D352" s="180"/>
      <c r="E352" s="181" t="s">
        <v>5</v>
      </c>
      <c r="F352" s="263" t="s">
        <v>264</v>
      </c>
      <c r="G352" s="264"/>
      <c r="H352" s="264"/>
      <c r="I352" s="264"/>
      <c r="J352" s="180"/>
      <c r="K352" s="182">
        <v>5.8</v>
      </c>
      <c r="L352" s="180"/>
      <c r="M352" s="180"/>
      <c r="N352" s="180"/>
      <c r="O352" s="180"/>
      <c r="P352" s="180"/>
      <c r="Q352" s="180"/>
      <c r="R352" s="183"/>
      <c r="T352" s="184"/>
      <c r="U352" s="180"/>
      <c r="V352" s="180"/>
      <c r="W352" s="180"/>
      <c r="X352" s="180"/>
      <c r="Y352" s="180"/>
      <c r="Z352" s="180"/>
      <c r="AA352" s="185"/>
      <c r="AT352" s="186" t="s">
        <v>170</v>
      </c>
      <c r="AU352" s="186" t="s">
        <v>141</v>
      </c>
      <c r="AV352" s="11" t="s">
        <v>141</v>
      </c>
      <c r="AW352" s="11" t="s">
        <v>37</v>
      </c>
      <c r="AX352" s="11" t="s">
        <v>79</v>
      </c>
      <c r="AY352" s="186" t="s">
        <v>162</v>
      </c>
    </row>
    <row r="353" spans="2:65" s="11" customFormat="1" ht="22.5" customHeight="1">
      <c r="B353" s="179"/>
      <c r="C353" s="180"/>
      <c r="D353" s="180"/>
      <c r="E353" s="181" t="s">
        <v>5</v>
      </c>
      <c r="F353" s="263" t="s">
        <v>262</v>
      </c>
      <c r="G353" s="264"/>
      <c r="H353" s="264"/>
      <c r="I353" s="264"/>
      <c r="J353" s="180"/>
      <c r="K353" s="182">
        <v>19.68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170</v>
      </c>
      <c r="AU353" s="186" t="s">
        <v>141</v>
      </c>
      <c r="AV353" s="11" t="s">
        <v>141</v>
      </c>
      <c r="AW353" s="11" t="s">
        <v>37</v>
      </c>
      <c r="AX353" s="11" t="s">
        <v>79</v>
      </c>
      <c r="AY353" s="186" t="s">
        <v>162</v>
      </c>
    </row>
    <row r="354" spans="2:65" s="12" customFormat="1" ht="22.5" customHeight="1">
      <c r="B354" s="187"/>
      <c r="C354" s="188"/>
      <c r="D354" s="188"/>
      <c r="E354" s="189" t="s">
        <v>5</v>
      </c>
      <c r="F354" s="256" t="s">
        <v>172</v>
      </c>
      <c r="G354" s="257"/>
      <c r="H354" s="257"/>
      <c r="I354" s="257"/>
      <c r="J354" s="188"/>
      <c r="K354" s="190">
        <v>879.24</v>
      </c>
      <c r="L354" s="188"/>
      <c r="M354" s="188"/>
      <c r="N354" s="188"/>
      <c r="O354" s="188"/>
      <c r="P354" s="188"/>
      <c r="Q354" s="188"/>
      <c r="R354" s="191"/>
      <c r="T354" s="192"/>
      <c r="U354" s="188"/>
      <c r="V354" s="188"/>
      <c r="W354" s="188"/>
      <c r="X354" s="188"/>
      <c r="Y354" s="188"/>
      <c r="Z354" s="188"/>
      <c r="AA354" s="193"/>
      <c r="AT354" s="194" t="s">
        <v>170</v>
      </c>
      <c r="AU354" s="194" t="s">
        <v>141</v>
      </c>
      <c r="AV354" s="12" t="s">
        <v>167</v>
      </c>
      <c r="AW354" s="12" t="s">
        <v>37</v>
      </c>
      <c r="AX354" s="12" t="s">
        <v>24</v>
      </c>
      <c r="AY354" s="194" t="s">
        <v>162</v>
      </c>
    </row>
    <row r="355" spans="2:65" s="1" customFormat="1" ht="31.5" customHeight="1">
      <c r="B355" s="135"/>
      <c r="C355" s="195" t="s">
        <v>379</v>
      </c>
      <c r="D355" s="195" t="s">
        <v>280</v>
      </c>
      <c r="E355" s="196" t="s">
        <v>380</v>
      </c>
      <c r="F355" s="277" t="s">
        <v>381</v>
      </c>
      <c r="G355" s="277"/>
      <c r="H355" s="277"/>
      <c r="I355" s="277"/>
      <c r="J355" s="197" t="s">
        <v>166</v>
      </c>
      <c r="K355" s="198">
        <v>193.434</v>
      </c>
      <c r="L355" s="278">
        <v>0</v>
      </c>
      <c r="M355" s="278"/>
      <c r="N355" s="279">
        <f>ROUND(L355*K355,2)</f>
        <v>0</v>
      </c>
      <c r="O355" s="260"/>
      <c r="P355" s="260"/>
      <c r="Q355" s="260"/>
      <c r="R355" s="138"/>
      <c r="T355" s="168" t="s">
        <v>5</v>
      </c>
      <c r="U355" s="47" t="s">
        <v>46</v>
      </c>
      <c r="V355" s="39"/>
      <c r="W355" s="169">
        <f>V355*K355</f>
        <v>0</v>
      </c>
      <c r="X355" s="169">
        <v>6.8999999999999997E-4</v>
      </c>
      <c r="Y355" s="169">
        <f>X355*K355</f>
        <v>0.13346945999999998</v>
      </c>
      <c r="Z355" s="169">
        <v>0</v>
      </c>
      <c r="AA355" s="170">
        <f>Z355*K355</f>
        <v>0</v>
      </c>
      <c r="AR355" s="21" t="s">
        <v>197</v>
      </c>
      <c r="AT355" s="21" t="s">
        <v>280</v>
      </c>
      <c r="AU355" s="21" t="s">
        <v>141</v>
      </c>
      <c r="AY355" s="21" t="s">
        <v>162</v>
      </c>
      <c r="BE355" s="109">
        <f>IF(U355="základní",N355,0)</f>
        <v>0</v>
      </c>
      <c r="BF355" s="109">
        <f>IF(U355="snížená",N355,0)</f>
        <v>0</v>
      </c>
      <c r="BG355" s="109">
        <f>IF(U355="zákl. přenesená",N355,0)</f>
        <v>0</v>
      </c>
      <c r="BH355" s="109">
        <f>IF(U355="sníž. přenesená",N355,0)</f>
        <v>0</v>
      </c>
      <c r="BI355" s="109">
        <f>IF(U355="nulová",N355,0)</f>
        <v>0</v>
      </c>
      <c r="BJ355" s="21" t="s">
        <v>141</v>
      </c>
      <c r="BK355" s="109">
        <f>ROUND(L355*K355,2)</f>
        <v>0</v>
      </c>
      <c r="BL355" s="21" t="s">
        <v>167</v>
      </c>
      <c r="BM355" s="21" t="s">
        <v>382</v>
      </c>
    </row>
    <row r="356" spans="2:65" s="1" customFormat="1" ht="31.5" customHeight="1">
      <c r="B356" s="135"/>
      <c r="C356" s="164" t="s">
        <v>383</v>
      </c>
      <c r="D356" s="164" t="s">
        <v>163</v>
      </c>
      <c r="E356" s="165" t="s">
        <v>384</v>
      </c>
      <c r="F356" s="258" t="s">
        <v>385</v>
      </c>
      <c r="G356" s="258"/>
      <c r="H356" s="258"/>
      <c r="I356" s="258"/>
      <c r="J356" s="166" t="s">
        <v>222</v>
      </c>
      <c r="K356" s="167">
        <v>106.7</v>
      </c>
      <c r="L356" s="259">
        <v>0</v>
      </c>
      <c r="M356" s="259"/>
      <c r="N356" s="260">
        <f>ROUND(L356*K356,2)</f>
        <v>0</v>
      </c>
      <c r="O356" s="260"/>
      <c r="P356" s="260"/>
      <c r="Q356" s="260"/>
      <c r="R356" s="138"/>
      <c r="T356" s="168" t="s">
        <v>5</v>
      </c>
      <c r="U356" s="47" t="s">
        <v>46</v>
      </c>
      <c r="V356" s="39"/>
      <c r="W356" s="169">
        <f>V356*K356</f>
        <v>0</v>
      </c>
      <c r="X356" s="169">
        <v>6.0000000000000002E-5</v>
      </c>
      <c r="Y356" s="169">
        <f>X356*K356</f>
        <v>6.4020000000000006E-3</v>
      </c>
      <c r="Z356" s="169">
        <v>0</v>
      </c>
      <c r="AA356" s="170">
        <f>Z356*K356</f>
        <v>0</v>
      </c>
      <c r="AR356" s="21" t="s">
        <v>167</v>
      </c>
      <c r="AT356" s="21" t="s">
        <v>163</v>
      </c>
      <c r="AU356" s="21" t="s">
        <v>141</v>
      </c>
      <c r="AY356" s="21" t="s">
        <v>162</v>
      </c>
      <c r="BE356" s="109">
        <f>IF(U356="základní",N356,0)</f>
        <v>0</v>
      </c>
      <c r="BF356" s="109">
        <f>IF(U356="snížená",N356,0)</f>
        <v>0</v>
      </c>
      <c r="BG356" s="109">
        <f>IF(U356="zákl. přenesená",N356,0)</f>
        <v>0</v>
      </c>
      <c r="BH356" s="109">
        <f>IF(U356="sníž. přenesená",N356,0)</f>
        <v>0</v>
      </c>
      <c r="BI356" s="109">
        <f>IF(U356="nulová",N356,0)</f>
        <v>0</v>
      </c>
      <c r="BJ356" s="21" t="s">
        <v>141</v>
      </c>
      <c r="BK356" s="109">
        <f>ROUND(L356*K356,2)</f>
        <v>0</v>
      </c>
      <c r="BL356" s="21" t="s">
        <v>167</v>
      </c>
      <c r="BM356" s="21" t="s">
        <v>386</v>
      </c>
    </row>
    <row r="357" spans="2:65" s="10" customFormat="1" ht="22.5" customHeight="1">
      <c r="B357" s="171"/>
      <c r="C357" s="172"/>
      <c r="D357" s="172"/>
      <c r="E357" s="173" t="s">
        <v>5</v>
      </c>
      <c r="F357" s="261" t="s">
        <v>78</v>
      </c>
      <c r="G357" s="262"/>
      <c r="H357" s="262"/>
      <c r="I357" s="262"/>
      <c r="J357" s="172"/>
      <c r="K357" s="174" t="s">
        <v>5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170</v>
      </c>
      <c r="AU357" s="178" t="s">
        <v>141</v>
      </c>
      <c r="AV357" s="10" t="s">
        <v>24</v>
      </c>
      <c r="AW357" s="10" t="s">
        <v>37</v>
      </c>
      <c r="AX357" s="10" t="s">
        <v>79</v>
      </c>
      <c r="AY357" s="178" t="s">
        <v>162</v>
      </c>
    </row>
    <row r="358" spans="2:65" s="10" customFormat="1" ht="22.5" customHeight="1">
      <c r="B358" s="171"/>
      <c r="C358" s="172"/>
      <c r="D358" s="172"/>
      <c r="E358" s="173" t="s">
        <v>5</v>
      </c>
      <c r="F358" s="273" t="s">
        <v>252</v>
      </c>
      <c r="G358" s="274"/>
      <c r="H358" s="274"/>
      <c r="I358" s="274"/>
      <c r="J358" s="172"/>
      <c r="K358" s="174" t="s">
        <v>5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170</v>
      </c>
      <c r="AU358" s="178" t="s">
        <v>141</v>
      </c>
      <c r="AV358" s="10" t="s">
        <v>24</v>
      </c>
      <c r="AW358" s="10" t="s">
        <v>37</v>
      </c>
      <c r="AX358" s="10" t="s">
        <v>79</v>
      </c>
      <c r="AY358" s="178" t="s">
        <v>162</v>
      </c>
    </row>
    <row r="359" spans="2:65" s="11" customFormat="1" ht="22.5" customHeight="1">
      <c r="B359" s="179"/>
      <c r="C359" s="180"/>
      <c r="D359" s="180"/>
      <c r="E359" s="181" t="s">
        <v>5</v>
      </c>
      <c r="F359" s="263" t="s">
        <v>387</v>
      </c>
      <c r="G359" s="264"/>
      <c r="H359" s="264"/>
      <c r="I359" s="264"/>
      <c r="J359" s="180"/>
      <c r="K359" s="182">
        <v>34.549999999999997</v>
      </c>
      <c r="L359" s="180"/>
      <c r="M359" s="180"/>
      <c r="N359" s="180"/>
      <c r="O359" s="180"/>
      <c r="P359" s="180"/>
      <c r="Q359" s="180"/>
      <c r="R359" s="183"/>
      <c r="T359" s="184"/>
      <c r="U359" s="180"/>
      <c r="V359" s="180"/>
      <c r="W359" s="180"/>
      <c r="X359" s="180"/>
      <c r="Y359" s="180"/>
      <c r="Z359" s="180"/>
      <c r="AA359" s="185"/>
      <c r="AT359" s="186" t="s">
        <v>170</v>
      </c>
      <c r="AU359" s="186" t="s">
        <v>141</v>
      </c>
      <c r="AV359" s="11" t="s">
        <v>141</v>
      </c>
      <c r="AW359" s="11" t="s">
        <v>37</v>
      </c>
      <c r="AX359" s="11" t="s">
        <v>79</v>
      </c>
      <c r="AY359" s="186" t="s">
        <v>162</v>
      </c>
    </row>
    <row r="360" spans="2:65" s="10" customFormat="1" ht="22.5" customHeight="1">
      <c r="B360" s="171"/>
      <c r="C360" s="172"/>
      <c r="D360" s="172"/>
      <c r="E360" s="173" t="s">
        <v>5</v>
      </c>
      <c r="F360" s="273" t="s">
        <v>216</v>
      </c>
      <c r="G360" s="274"/>
      <c r="H360" s="274"/>
      <c r="I360" s="274"/>
      <c r="J360" s="172"/>
      <c r="K360" s="174" t="s">
        <v>5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170</v>
      </c>
      <c r="AU360" s="178" t="s">
        <v>141</v>
      </c>
      <c r="AV360" s="10" t="s">
        <v>24</v>
      </c>
      <c r="AW360" s="10" t="s">
        <v>37</v>
      </c>
      <c r="AX360" s="10" t="s">
        <v>79</v>
      </c>
      <c r="AY360" s="178" t="s">
        <v>162</v>
      </c>
    </row>
    <row r="361" spans="2:65" s="11" customFormat="1" ht="22.5" customHeight="1">
      <c r="B361" s="179"/>
      <c r="C361" s="180"/>
      <c r="D361" s="180"/>
      <c r="E361" s="181" t="s">
        <v>5</v>
      </c>
      <c r="F361" s="263" t="s">
        <v>388</v>
      </c>
      <c r="G361" s="264"/>
      <c r="H361" s="264"/>
      <c r="I361" s="264"/>
      <c r="J361" s="180"/>
      <c r="K361" s="182">
        <v>40.950000000000003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170</v>
      </c>
      <c r="AU361" s="186" t="s">
        <v>141</v>
      </c>
      <c r="AV361" s="11" t="s">
        <v>141</v>
      </c>
      <c r="AW361" s="11" t="s">
        <v>37</v>
      </c>
      <c r="AX361" s="11" t="s">
        <v>79</v>
      </c>
      <c r="AY361" s="186" t="s">
        <v>162</v>
      </c>
    </row>
    <row r="362" spans="2:65" s="10" customFormat="1" ht="22.5" customHeight="1">
      <c r="B362" s="171"/>
      <c r="C362" s="172"/>
      <c r="D362" s="172"/>
      <c r="E362" s="173" t="s">
        <v>5</v>
      </c>
      <c r="F362" s="273" t="s">
        <v>260</v>
      </c>
      <c r="G362" s="274"/>
      <c r="H362" s="274"/>
      <c r="I362" s="274"/>
      <c r="J362" s="172"/>
      <c r="K362" s="174" t="s">
        <v>5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170</v>
      </c>
      <c r="AU362" s="178" t="s">
        <v>141</v>
      </c>
      <c r="AV362" s="10" t="s">
        <v>24</v>
      </c>
      <c r="AW362" s="10" t="s">
        <v>37</v>
      </c>
      <c r="AX362" s="10" t="s">
        <v>79</v>
      </c>
      <c r="AY362" s="178" t="s">
        <v>162</v>
      </c>
    </row>
    <row r="363" spans="2:65" s="11" customFormat="1" ht="22.5" customHeight="1">
      <c r="B363" s="179"/>
      <c r="C363" s="180"/>
      <c r="D363" s="180"/>
      <c r="E363" s="181" t="s">
        <v>5</v>
      </c>
      <c r="F363" s="263" t="s">
        <v>389</v>
      </c>
      <c r="G363" s="264"/>
      <c r="H363" s="264"/>
      <c r="I363" s="264"/>
      <c r="J363" s="180"/>
      <c r="K363" s="182">
        <v>15.6</v>
      </c>
      <c r="L363" s="180"/>
      <c r="M363" s="180"/>
      <c r="N363" s="180"/>
      <c r="O363" s="180"/>
      <c r="P363" s="180"/>
      <c r="Q363" s="180"/>
      <c r="R363" s="183"/>
      <c r="T363" s="184"/>
      <c r="U363" s="180"/>
      <c r="V363" s="180"/>
      <c r="W363" s="180"/>
      <c r="X363" s="180"/>
      <c r="Y363" s="180"/>
      <c r="Z363" s="180"/>
      <c r="AA363" s="185"/>
      <c r="AT363" s="186" t="s">
        <v>170</v>
      </c>
      <c r="AU363" s="186" t="s">
        <v>141</v>
      </c>
      <c r="AV363" s="11" t="s">
        <v>141</v>
      </c>
      <c r="AW363" s="11" t="s">
        <v>37</v>
      </c>
      <c r="AX363" s="11" t="s">
        <v>79</v>
      </c>
      <c r="AY363" s="186" t="s">
        <v>162</v>
      </c>
    </row>
    <row r="364" spans="2:65" s="10" customFormat="1" ht="22.5" customHeight="1">
      <c r="B364" s="171"/>
      <c r="C364" s="172"/>
      <c r="D364" s="172"/>
      <c r="E364" s="173" t="s">
        <v>5</v>
      </c>
      <c r="F364" s="273" t="s">
        <v>263</v>
      </c>
      <c r="G364" s="274"/>
      <c r="H364" s="274"/>
      <c r="I364" s="274"/>
      <c r="J364" s="172"/>
      <c r="K364" s="174" t="s">
        <v>5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170</v>
      </c>
      <c r="AU364" s="178" t="s">
        <v>141</v>
      </c>
      <c r="AV364" s="10" t="s">
        <v>24</v>
      </c>
      <c r="AW364" s="10" t="s">
        <v>37</v>
      </c>
      <c r="AX364" s="10" t="s">
        <v>79</v>
      </c>
      <c r="AY364" s="178" t="s">
        <v>162</v>
      </c>
    </row>
    <row r="365" spans="2:65" s="11" customFormat="1" ht="22.5" customHeight="1">
      <c r="B365" s="179"/>
      <c r="C365" s="180"/>
      <c r="D365" s="180"/>
      <c r="E365" s="181" t="s">
        <v>5</v>
      </c>
      <c r="F365" s="263" t="s">
        <v>389</v>
      </c>
      <c r="G365" s="264"/>
      <c r="H365" s="264"/>
      <c r="I365" s="264"/>
      <c r="J365" s="180"/>
      <c r="K365" s="182">
        <v>15.6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170</v>
      </c>
      <c r="AU365" s="186" t="s">
        <v>141</v>
      </c>
      <c r="AV365" s="11" t="s">
        <v>141</v>
      </c>
      <c r="AW365" s="11" t="s">
        <v>37</v>
      </c>
      <c r="AX365" s="11" t="s">
        <v>79</v>
      </c>
      <c r="AY365" s="186" t="s">
        <v>162</v>
      </c>
    </row>
    <row r="366" spans="2:65" s="12" customFormat="1" ht="22.5" customHeight="1">
      <c r="B366" s="187"/>
      <c r="C366" s="188"/>
      <c r="D366" s="188"/>
      <c r="E366" s="189" t="s">
        <v>5</v>
      </c>
      <c r="F366" s="256" t="s">
        <v>172</v>
      </c>
      <c r="G366" s="257"/>
      <c r="H366" s="257"/>
      <c r="I366" s="257"/>
      <c r="J366" s="188"/>
      <c r="K366" s="190">
        <v>106.7</v>
      </c>
      <c r="L366" s="188"/>
      <c r="M366" s="188"/>
      <c r="N366" s="188"/>
      <c r="O366" s="188"/>
      <c r="P366" s="188"/>
      <c r="Q366" s="188"/>
      <c r="R366" s="191"/>
      <c r="T366" s="192"/>
      <c r="U366" s="188"/>
      <c r="V366" s="188"/>
      <c r="W366" s="188"/>
      <c r="X366" s="188"/>
      <c r="Y366" s="188"/>
      <c r="Z366" s="188"/>
      <c r="AA366" s="193"/>
      <c r="AT366" s="194" t="s">
        <v>170</v>
      </c>
      <c r="AU366" s="194" t="s">
        <v>141</v>
      </c>
      <c r="AV366" s="12" t="s">
        <v>167</v>
      </c>
      <c r="AW366" s="12" t="s">
        <v>37</v>
      </c>
      <c r="AX366" s="12" t="s">
        <v>24</v>
      </c>
      <c r="AY366" s="194" t="s">
        <v>162</v>
      </c>
    </row>
    <row r="367" spans="2:65" s="1" customFormat="1" ht="31.5" customHeight="1">
      <c r="B367" s="135"/>
      <c r="C367" s="195" t="s">
        <v>390</v>
      </c>
      <c r="D367" s="195" t="s">
        <v>280</v>
      </c>
      <c r="E367" s="196" t="s">
        <v>391</v>
      </c>
      <c r="F367" s="277" t="s">
        <v>392</v>
      </c>
      <c r="G367" s="277"/>
      <c r="H367" s="277"/>
      <c r="I367" s="277"/>
      <c r="J367" s="197" t="s">
        <v>222</v>
      </c>
      <c r="K367" s="198">
        <v>112.035</v>
      </c>
      <c r="L367" s="278">
        <v>0</v>
      </c>
      <c r="M367" s="278"/>
      <c r="N367" s="279">
        <f>ROUND(L367*K367,2)</f>
        <v>0</v>
      </c>
      <c r="O367" s="260"/>
      <c r="P367" s="260"/>
      <c r="Q367" s="260"/>
      <c r="R367" s="138"/>
      <c r="T367" s="168" t="s">
        <v>5</v>
      </c>
      <c r="U367" s="47" t="s">
        <v>46</v>
      </c>
      <c r="V367" s="39"/>
      <c r="W367" s="169">
        <f>V367*K367</f>
        <v>0</v>
      </c>
      <c r="X367" s="169">
        <v>5.1999999999999995E-4</v>
      </c>
      <c r="Y367" s="169">
        <f>X367*K367</f>
        <v>5.8258199999999996E-2</v>
      </c>
      <c r="Z367" s="169">
        <v>0</v>
      </c>
      <c r="AA367" s="170">
        <f>Z367*K367</f>
        <v>0</v>
      </c>
      <c r="AR367" s="21" t="s">
        <v>197</v>
      </c>
      <c r="AT367" s="21" t="s">
        <v>280</v>
      </c>
      <c r="AU367" s="21" t="s">
        <v>141</v>
      </c>
      <c r="AY367" s="21" t="s">
        <v>162</v>
      </c>
      <c r="BE367" s="109">
        <f>IF(U367="základní",N367,0)</f>
        <v>0</v>
      </c>
      <c r="BF367" s="109">
        <f>IF(U367="snížená",N367,0)</f>
        <v>0</v>
      </c>
      <c r="BG367" s="109">
        <f>IF(U367="zákl. přenesená",N367,0)</f>
        <v>0</v>
      </c>
      <c r="BH367" s="109">
        <f>IF(U367="sníž. přenesená",N367,0)</f>
        <v>0</v>
      </c>
      <c r="BI367" s="109">
        <f>IF(U367="nulová",N367,0)</f>
        <v>0</v>
      </c>
      <c r="BJ367" s="21" t="s">
        <v>141</v>
      </c>
      <c r="BK367" s="109">
        <f>ROUND(L367*K367,2)</f>
        <v>0</v>
      </c>
      <c r="BL367" s="21" t="s">
        <v>167</v>
      </c>
      <c r="BM367" s="21" t="s">
        <v>393</v>
      </c>
    </row>
    <row r="368" spans="2:65" s="1" customFormat="1" ht="22.5" customHeight="1">
      <c r="B368" s="135"/>
      <c r="C368" s="164" t="s">
        <v>394</v>
      </c>
      <c r="D368" s="164" t="s">
        <v>163</v>
      </c>
      <c r="E368" s="165" t="s">
        <v>395</v>
      </c>
      <c r="F368" s="258" t="s">
        <v>396</v>
      </c>
      <c r="G368" s="258"/>
      <c r="H368" s="258"/>
      <c r="I368" s="258"/>
      <c r="J368" s="166" t="s">
        <v>222</v>
      </c>
      <c r="K368" s="167">
        <v>1860.66</v>
      </c>
      <c r="L368" s="259">
        <v>0</v>
      </c>
      <c r="M368" s="259"/>
      <c r="N368" s="260">
        <f>ROUND(L368*K368,2)</f>
        <v>0</v>
      </c>
      <c r="O368" s="260"/>
      <c r="P368" s="260"/>
      <c r="Q368" s="260"/>
      <c r="R368" s="138"/>
      <c r="T368" s="168" t="s">
        <v>5</v>
      </c>
      <c r="U368" s="47" t="s">
        <v>46</v>
      </c>
      <c r="V368" s="39"/>
      <c r="W368" s="169">
        <f>V368*K368</f>
        <v>0</v>
      </c>
      <c r="X368" s="169">
        <v>2.5000000000000001E-4</v>
      </c>
      <c r="Y368" s="169">
        <f>X368*K368</f>
        <v>0.46516500000000005</v>
      </c>
      <c r="Z368" s="169">
        <v>0</v>
      </c>
      <c r="AA368" s="170">
        <f>Z368*K368</f>
        <v>0</v>
      </c>
      <c r="AR368" s="21" t="s">
        <v>167</v>
      </c>
      <c r="AT368" s="21" t="s">
        <v>163</v>
      </c>
      <c r="AU368" s="21" t="s">
        <v>141</v>
      </c>
      <c r="AY368" s="21" t="s">
        <v>162</v>
      </c>
      <c r="BE368" s="109">
        <f>IF(U368="základní",N368,0)</f>
        <v>0</v>
      </c>
      <c r="BF368" s="109">
        <f>IF(U368="snížená",N368,0)</f>
        <v>0</v>
      </c>
      <c r="BG368" s="109">
        <f>IF(U368="zákl. přenesená",N368,0)</f>
        <v>0</v>
      </c>
      <c r="BH368" s="109">
        <f>IF(U368="sníž. přenesená",N368,0)</f>
        <v>0</v>
      </c>
      <c r="BI368" s="109">
        <f>IF(U368="nulová",N368,0)</f>
        <v>0</v>
      </c>
      <c r="BJ368" s="21" t="s">
        <v>141</v>
      </c>
      <c r="BK368" s="109">
        <f>ROUND(L368*K368,2)</f>
        <v>0</v>
      </c>
      <c r="BL368" s="21" t="s">
        <v>167</v>
      </c>
      <c r="BM368" s="21" t="s">
        <v>397</v>
      </c>
    </row>
    <row r="369" spans="2:51" s="10" customFormat="1" ht="22.5" customHeight="1">
      <c r="B369" s="171"/>
      <c r="C369" s="172"/>
      <c r="D369" s="172"/>
      <c r="E369" s="173" t="s">
        <v>5</v>
      </c>
      <c r="F369" s="261" t="s">
        <v>270</v>
      </c>
      <c r="G369" s="262"/>
      <c r="H369" s="262"/>
      <c r="I369" s="262"/>
      <c r="J369" s="172"/>
      <c r="K369" s="174" t="s">
        <v>5</v>
      </c>
      <c r="L369" s="172"/>
      <c r="M369" s="172"/>
      <c r="N369" s="172"/>
      <c r="O369" s="172"/>
      <c r="P369" s="172"/>
      <c r="Q369" s="172"/>
      <c r="R369" s="175"/>
      <c r="T369" s="176"/>
      <c r="U369" s="172"/>
      <c r="V369" s="172"/>
      <c r="W369" s="172"/>
      <c r="X369" s="172"/>
      <c r="Y369" s="172"/>
      <c r="Z369" s="172"/>
      <c r="AA369" s="177"/>
      <c r="AT369" s="178" t="s">
        <v>170</v>
      </c>
      <c r="AU369" s="178" t="s">
        <v>141</v>
      </c>
      <c r="AV369" s="10" t="s">
        <v>24</v>
      </c>
      <c r="AW369" s="10" t="s">
        <v>37</v>
      </c>
      <c r="AX369" s="10" t="s">
        <v>79</v>
      </c>
      <c r="AY369" s="178" t="s">
        <v>162</v>
      </c>
    </row>
    <row r="370" spans="2:51" s="10" customFormat="1" ht="31.5" customHeight="1">
      <c r="B370" s="171"/>
      <c r="C370" s="172"/>
      <c r="D370" s="172"/>
      <c r="E370" s="173" t="s">
        <v>5</v>
      </c>
      <c r="F370" s="273" t="s">
        <v>376</v>
      </c>
      <c r="G370" s="274"/>
      <c r="H370" s="274"/>
      <c r="I370" s="274"/>
      <c r="J370" s="172"/>
      <c r="K370" s="174" t="s">
        <v>5</v>
      </c>
      <c r="L370" s="172"/>
      <c r="M370" s="172"/>
      <c r="N370" s="172"/>
      <c r="O370" s="172"/>
      <c r="P370" s="172"/>
      <c r="Q370" s="172"/>
      <c r="R370" s="175"/>
      <c r="T370" s="176"/>
      <c r="U370" s="172"/>
      <c r="V370" s="172"/>
      <c r="W370" s="172"/>
      <c r="X370" s="172"/>
      <c r="Y370" s="172"/>
      <c r="Z370" s="172"/>
      <c r="AA370" s="177"/>
      <c r="AT370" s="178" t="s">
        <v>170</v>
      </c>
      <c r="AU370" s="178" t="s">
        <v>141</v>
      </c>
      <c r="AV370" s="10" t="s">
        <v>24</v>
      </c>
      <c r="AW370" s="10" t="s">
        <v>37</v>
      </c>
      <c r="AX370" s="10" t="s">
        <v>79</v>
      </c>
      <c r="AY370" s="178" t="s">
        <v>162</v>
      </c>
    </row>
    <row r="371" spans="2:51" s="10" customFormat="1" ht="22.5" customHeight="1">
      <c r="B371" s="171"/>
      <c r="C371" s="172"/>
      <c r="D371" s="172"/>
      <c r="E371" s="173" t="s">
        <v>5</v>
      </c>
      <c r="F371" s="273" t="s">
        <v>252</v>
      </c>
      <c r="G371" s="274"/>
      <c r="H371" s="274"/>
      <c r="I371" s="274"/>
      <c r="J371" s="172"/>
      <c r="K371" s="174" t="s">
        <v>5</v>
      </c>
      <c r="L371" s="172"/>
      <c r="M371" s="172"/>
      <c r="N371" s="172"/>
      <c r="O371" s="172"/>
      <c r="P371" s="172"/>
      <c r="Q371" s="172"/>
      <c r="R371" s="175"/>
      <c r="T371" s="176"/>
      <c r="U371" s="172"/>
      <c r="V371" s="172"/>
      <c r="W371" s="172"/>
      <c r="X371" s="172"/>
      <c r="Y371" s="172"/>
      <c r="Z371" s="172"/>
      <c r="AA371" s="177"/>
      <c r="AT371" s="178" t="s">
        <v>170</v>
      </c>
      <c r="AU371" s="178" t="s">
        <v>141</v>
      </c>
      <c r="AV371" s="10" t="s">
        <v>24</v>
      </c>
      <c r="AW371" s="10" t="s">
        <v>37</v>
      </c>
      <c r="AX371" s="10" t="s">
        <v>79</v>
      </c>
      <c r="AY371" s="178" t="s">
        <v>162</v>
      </c>
    </row>
    <row r="372" spans="2:51" s="11" customFormat="1" ht="22.5" customHeight="1">
      <c r="B372" s="179"/>
      <c r="C372" s="180"/>
      <c r="D372" s="180"/>
      <c r="E372" s="181" t="s">
        <v>5</v>
      </c>
      <c r="F372" s="263" t="s">
        <v>377</v>
      </c>
      <c r="G372" s="264"/>
      <c r="H372" s="264"/>
      <c r="I372" s="264"/>
      <c r="J372" s="180"/>
      <c r="K372" s="182">
        <v>331.2</v>
      </c>
      <c r="L372" s="180"/>
      <c r="M372" s="180"/>
      <c r="N372" s="180"/>
      <c r="O372" s="180"/>
      <c r="P372" s="180"/>
      <c r="Q372" s="180"/>
      <c r="R372" s="183"/>
      <c r="T372" s="184"/>
      <c r="U372" s="180"/>
      <c r="V372" s="180"/>
      <c r="W372" s="180"/>
      <c r="X372" s="180"/>
      <c r="Y372" s="180"/>
      <c r="Z372" s="180"/>
      <c r="AA372" s="185"/>
      <c r="AT372" s="186" t="s">
        <v>170</v>
      </c>
      <c r="AU372" s="186" t="s">
        <v>141</v>
      </c>
      <c r="AV372" s="11" t="s">
        <v>141</v>
      </c>
      <c r="AW372" s="11" t="s">
        <v>37</v>
      </c>
      <c r="AX372" s="11" t="s">
        <v>79</v>
      </c>
      <c r="AY372" s="186" t="s">
        <v>162</v>
      </c>
    </row>
    <row r="373" spans="2:51" s="11" customFormat="1" ht="22.5" customHeight="1">
      <c r="B373" s="179"/>
      <c r="C373" s="180"/>
      <c r="D373" s="180"/>
      <c r="E373" s="181" t="s">
        <v>5</v>
      </c>
      <c r="F373" s="263" t="s">
        <v>254</v>
      </c>
      <c r="G373" s="264"/>
      <c r="H373" s="264"/>
      <c r="I373" s="264"/>
      <c r="J373" s="180"/>
      <c r="K373" s="182">
        <v>8.5</v>
      </c>
      <c r="L373" s="180"/>
      <c r="M373" s="180"/>
      <c r="N373" s="180"/>
      <c r="O373" s="180"/>
      <c r="P373" s="180"/>
      <c r="Q373" s="180"/>
      <c r="R373" s="183"/>
      <c r="T373" s="184"/>
      <c r="U373" s="180"/>
      <c r="V373" s="180"/>
      <c r="W373" s="180"/>
      <c r="X373" s="180"/>
      <c r="Y373" s="180"/>
      <c r="Z373" s="180"/>
      <c r="AA373" s="185"/>
      <c r="AT373" s="186" t="s">
        <v>170</v>
      </c>
      <c r="AU373" s="186" t="s">
        <v>141</v>
      </c>
      <c r="AV373" s="11" t="s">
        <v>141</v>
      </c>
      <c r="AW373" s="11" t="s">
        <v>37</v>
      </c>
      <c r="AX373" s="11" t="s">
        <v>79</v>
      </c>
      <c r="AY373" s="186" t="s">
        <v>162</v>
      </c>
    </row>
    <row r="374" spans="2:51" s="11" customFormat="1" ht="22.5" customHeight="1">
      <c r="B374" s="179"/>
      <c r="C374" s="180"/>
      <c r="D374" s="180"/>
      <c r="E374" s="181" t="s">
        <v>5</v>
      </c>
      <c r="F374" s="263" t="s">
        <v>398</v>
      </c>
      <c r="G374" s="264"/>
      <c r="H374" s="264"/>
      <c r="I374" s="264"/>
      <c r="J374" s="180"/>
      <c r="K374" s="182">
        <v>5.61</v>
      </c>
      <c r="L374" s="180"/>
      <c r="M374" s="180"/>
      <c r="N374" s="180"/>
      <c r="O374" s="180"/>
      <c r="P374" s="180"/>
      <c r="Q374" s="180"/>
      <c r="R374" s="183"/>
      <c r="T374" s="184"/>
      <c r="U374" s="180"/>
      <c r="V374" s="180"/>
      <c r="W374" s="180"/>
      <c r="X374" s="180"/>
      <c r="Y374" s="180"/>
      <c r="Z374" s="180"/>
      <c r="AA374" s="185"/>
      <c r="AT374" s="186" t="s">
        <v>170</v>
      </c>
      <c r="AU374" s="186" t="s">
        <v>141</v>
      </c>
      <c r="AV374" s="11" t="s">
        <v>141</v>
      </c>
      <c r="AW374" s="11" t="s">
        <v>37</v>
      </c>
      <c r="AX374" s="11" t="s">
        <v>79</v>
      </c>
      <c r="AY374" s="186" t="s">
        <v>162</v>
      </c>
    </row>
    <row r="375" spans="2:51" s="11" customFormat="1" ht="22.5" customHeight="1">
      <c r="B375" s="179"/>
      <c r="C375" s="180"/>
      <c r="D375" s="180"/>
      <c r="E375" s="181" t="s">
        <v>5</v>
      </c>
      <c r="F375" s="263" t="s">
        <v>256</v>
      </c>
      <c r="G375" s="264"/>
      <c r="H375" s="264"/>
      <c r="I375" s="264"/>
      <c r="J375" s="180"/>
      <c r="K375" s="182">
        <v>49.2</v>
      </c>
      <c r="L375" s="180"/>
      <c r="M375" s="180"/>
      <c r="N375" s="180"/>
      <c r="O375" s="180"/>
      <c r="P375" s="180"/>
      <c r="Q375" s="180"/>
      <c r="R375" s="183"/>
      <c r="T375" s="184"/>
      <c r="U375" s="180"/>
      <c r="V375" s="180"/>
      <c r="W375" s="180"/>
      <c r="X375" s="180"/>
      <c r="Y375" s="180"/>
      <c r="Z375" s="180"/>
      <c r="AA375" s="185"/>
      <c r="AT375" s="186" t="s">
        <v>170</v>
      </c>
      <c r="AU375" s="186" t="s">
        <v>141</v>
      </c>
      <c r="AV375" s="11" t="s">
        <v>141</v>
      </c>
      <c r="AW375" s="11" t="s">
        <v>37</v>
      </c>
      <c r="AX375" s="11" t="s">
        <v>79</v>
      </c>
      <c r="AY375" s="186" t="s">
        <v>162</v>
      </c>
    </row>
    <row r="376" spans="2:51" s="11" customFormat="1" ht="22.5" customHeight="1">
      <c r="B376" s="179"/>
      <c r="C376" s="180"/>
      <c r="D376" s="180"/>
      <c r="E376" s="181" t="s">
        <v>5</v>
      </c>
      <c r="F376" s="263" t="s">
        <v>399</v>
      </c>
      <c r="G376" s="264"/>
      <c r="H376" s="264"/>
      <c r="I376" s="264"/>
      <c r="J376" s="180"/>
      <c r="K376" s="182">
        <v>28.2</v>
      </c>
      <c r="L376" s="180"/>
      <c r="M376" s="180"/>
      <c r="N376" s="180"/>
      <c r="O376" s="180"/>
      <c r="P376" s="180"/>
      <c r="Q376" s="180"/>
      <c r="R376" s="183"/>
      <c r="T376" s="184"/>
      <c r="U376" s="180"/>
      <c r="V376" s="180"/>
      <c r="W376" s="180"/>
      <c r="X376" s="180"/>
      <c r="Y376" s="180"/>
      <c r="Z376" s="180"/>
      <c r="AA376" s="185"/>
      <c r="AT376" s="186" t="s">
        <v>170</v>
      </c>
      <c r="AU376" s="186" t="s">
        <v>141</v>
      </c>
      <c r="AV376" s="11" t="s">
        <v>141</v>
      </c>
      <c r="AW376" s="11" t="s">
        <v>37</v>
      </c>
      <c r="AX376" s="11" t="s">
        <v>79</v>
      </c>
      <c r="AY376" s="186" t="s">
        <v>162</v>
      </c>
    </row>
    <row r="377" spans="2:51" s="10" customFormat="1" ht="22.5" customHeight="1">
      <c r="B377" s="171"/>
      <c r="C377" s="172"/>
      <c r="D377" s="172"/>
      <c r="E377" s="173" t="s">
        <v>5</v>
      </c>
      <c r="F377" s="273" t="s">
        <v>216</v>
      </c>
      <c r="G377" s="274"/>
      <c r="H377" s="274"/>
      <c r="I377" s="274"/>
      <c r="J377" s="172"/>
      <c r="K377" s="174" t="s">
        <v>5</v>
      </c>
      <c r="L377" s="172"/>
      <c r="M377" s="172"/>
      <c r="N377" s="172"/>
      <c r="O377" s="172"/>
      <c r="P377" s="172"/>
      <c r="Q377" s="172"/>
      <c r="R377" s="175"/>
      <c r="T377" s="176"/>
      <c r="U377" s="172"/>
      <c r="V377" s="172"/>
      <c r="W377" s="172"/>
      <c r="X377" s="172"/>
      <c r="Y377" s="172"/>
      <c r="Z377" s="172"/>
      <c r="AA377" s="177"/>
      <c r="AT377" s="178" t="s">
        <v>170</v>
      </c>
      <c r="AU377" s="178" t="s">
        <v>141</v>
      </c>
      <c r="AV377" s="10" t="s">
        <v>24</v>
      </c>
      <c r="AW377" s="10" t="s">
        <v>37</v>
      </c>
      <c r="AX377" s="10" t="s">
        <v>79</v>
      </c>
      <c r="AY377" s="178" t="s">
        <v>162</v>
      </c>
    </row>
    <row r="378" spans="2:51" s="11" customFormat="1" ht="22.5" customHeight="1">
      <c r="B378" s="179"/>
      <c r="C378" s="180"/>
      <c r="D378" s="180"/>
      <c r="E378" s="181" t="s">
        <v>5</v>
      </c>
      <c r="F378" s="263" t="s">
        <v>378</v>
      </c>
      <c r="G378" s="264"/>
      <c r="H378" s="264"/>
      <c r="I378" s="264"/>
      <c r="J378" s="180"/>
      <c r="K378" s="182">
        <v>395.6</v>
      </c>
      <c r="L378" s="180"/>
      <c r="M378" s="180"/>
      <c r="N378" s="180"/>
      <c r="O378" s="180"/>
      <c r="P378" s="180"/>
      <c r="Q378" s="180"/>
      <c r="R378" s="183"/>
      <c r="T378" s="184"/>
      <c r="U378" s="180"/>
      <c r="V378" s="180"/>
      <c r="W378" s="180"/>
      <c r="X378" s="180"/>
      <c r="Y378" s="180"/>
      <c r="Z378" s="180"/>
      <c r="AA378" s="185"/>
      <c r="AT378" s="186" t="s">
        <v>170</v>
      </c>
      <c r="AU378" s="186" t="s">
        <v>141</v>
      </c>
      <c r="AV378" s="11" t="s">
        <v>141</v>
      </c>
      <c r="AW378" s="11" t="s">
        <v>37</v>
      </c>
      <c r="AX378" s="11" t="s">
        <v>79</v>
      </c>
      <c r="AY378" s="186" t="s">
        <v>162</v>
      </c>
    </row>
    <row r="379" spans="2:51" s="11" customFormat="1" ht="22.5" customHeight="1">
      <c r="B379" s="179"/>
      <c r="C379" s="180"/>
      <c r="D379" s="180"/>
      <c r="E379" s="181" t="s">
        <v>5</v>
      </c>
      <c r="F379" s="263" t="s">
        <v>259</v>
      </c>
      <c r="G379" s="264"/>
      <c r="H379" s="264"/>
      <c r="I379" s="264"/>
      <c r="J379" s="180"/>
      <c r="K379" s="182">
        <v>8.6</v>
      </c>
      <c r="L379" s="180"/>
      <c r="M379" s="180"/>
      <c r="N379" s="180"/>
      <c r="O379" s="180"/>
      <c r="P379" s="180"/>
      <c r="Q379" s="180"/>
      <c r="R379" s="183"/>
      <c r="T379" s="184"/>
      <c r="U379" s="180"/>
      <c r="V379" s="180"/>
      <c r="W379" s="180"/>
      <c r="X379" s="180"/>
      <c r="Y379" s="180"/>
      <c r="Z379" s="180"/>
      <c r="AA379" s="185"/>
      <c r="AT379" s="186" t="s">
        <v>170</v>
      </c>
      <c r="AU379" s="186" t="s">
        <v>141</v>
      </c>
      <c r="AV379" s="11" t="s">
        <v>141</v>
      </c>
      <c r="AW379" s="11" t="s">
        <v>37</v>
      </c>
      <c r="AX379" s="11" t="s">
        <v>79</v>
      </c>
      <c r="AY379" s="186" t="s">
        <v>162</v>
      </c>
    </row>
    <row r="380" spans="2:51" s="10" customFormat="1" ht="22.5" customHeight="1">
      <c r="B380" s="171"/>
      <c r="C380" s="172"/>
      <c r="D380" s="172"/>
      <c r="E380" s="173" t="s">
        <v>5</v>
      </c>
      <c r="F380" s="273" t="s">
        <v>260</v>
      </c>
      <c r="G380" s="274"/>
      <c r="H380" s="274"/>
      <c r="I380" s="274"/>
      <c r="J380" s="172"/>
      <c r="K380" s="174" t="s">
        <v>5</v>
      </c>
      <c r="L380" s="172"/>
      <c r="M380" s="172"/>
      <c r="N380" s="172"/>
      <c r="O380" s="172"/>
      <c r="P380" s="172"/>
      <c r="Q380" s="172"/>
      <c r="R380" s="175"/>
      <c r="T380" s="176"/>
      <c r="U380" s="172"/>
      <c r="V380" s="172"/>
      <c r="W380" s="172"/>
      <c r="X380" s="172"/>
      <c r="Y380" s="172"/>
      <c r="Z380" s="172"/>
      <c r="AA380" s="177"/>
      <c r="AT380" s="178" t="s">
        <v>170</v>
      </c>
      <c r="AU380" s="178" t="s">
        <v>141</v>
      </c>
      <c r="AV380" s="10" t="s">
        <v>24</v>
      </c>
      <c r="AW380" s="10" t="s">
        <v>37</v>
      </c>
      <c r="AX380" s="10" t="s">
        <v>79</v>
      </c>
      <c r="AY380" s="178" t="s">
        <v>162</v>
      </c>
    </row>
    <row r="381" spans="2:51" s="11" customFormat="1" ht="22.5" customHeight="1">
      <c r="B381" s="179"/>
      <c r="C381" s="180"/>
      <c r="D381" s="180"/>
      <c r="E381" s="181" t="s">
        <v>5</v>
      </c>
      <c r="F381" s="263" t="s">
        <v>400</v>
      </c>
      <c r="G381" s="264"/>
      <c r="H381" s="264"/>
      <c r="I381" s="264"/>
      <c r="J381" s="180"/>
      <c r="K381" s="182">
        <v>9.1999999999999993</v>
      </c>
      <c r="L381" s="180"/>
      <c r="M381" s="180"/>
      <c r="N381" s="180"/>
      <c r="O381" s="180"/>
      <c r="P381" s="180"/>
      <c r="Q381" s="180"/>
      <c r="R381" s="183"/>
      <c r="T381" s="184"/>
      <c r="U381" s="180"/>
      <c r="V381" s="180"/>
      <c r="W381" s="180"/>
      <c r="X381" s="180"/>
      <c r="Y381" s="180"/>
      <c r="Z381" s="180"/>
      <c r="AA381" s="185"/>
      <c r="AT381" s="186" t="s">
        <v>170</v>
      </c>
      <c r="AU381" s="186" t="s">
        <v>141</v>
      </c>
      <c r="AV381" s="11" t="s">
        <v>141</v>
      </c>
      <c r="AW381" s="11" t="s">
        <v>37</v>
      </c>
      <c r="AX381" s="11" t="s">
        <v>79</v>
      </c>
      <c r="AY381" s="186" t="s">
        <v>162</v>
      </c>
    </row>
    <row r="382" spans="2:51" s="11" customFormat="1" ht="22.5" customHeight="1">
      <c r="B382" s="179"/>
      <c r="C382" s="180"/>
      <c r="D382" s="180"/>
      <c r="E382" s="181" t="s">
        <v>5</v>
      </c>
      <c r="F382" s="263" t="s">
        <v>401</v>
      </c>
      <c r="G382" s="264"/>
      <c r="H382" s="264"/>
      <c r="I382" s="264"/>
      <c r="J382" s="180"/>
      <c r="K382" s="182">
        <v>21.51</v>
      </c>
      <c r="L382" s="180"/>
      <c r="M382" s="180"/>
      <c r="N382" s="180"/>
      <c r="O382" s="180"/>
      <c r="P382" s="180"/>
      <c r="Q382" s="180"/>
      <c r="R382" s="183"/>
      <c r="T382" s="184"/>
      <c r="U382" s="180"/>
      <c r="V382" s="180"/>
      <c r="W382" s="180"/>
      <c r="X382" s="180"/>
      <c r="Y382" s="180"/>
      <c r="Z382" s="180"/>
      <c r="AA382" s="185"/>
      <c r="AT382" s="186" t="s">
        <v>170</v>
      </c>
      <c r="AU382" s="186" t="s">
        <v>141</v>
      </c>
      <c r="AV382" s="11" t="s">
        <v>141</v>
      </c>
      <c r="AW382" s="11" t="s">
        <v>37</v>
      </c>
      <c r="AX382" s="11" t="s">
        <v>79</v>
      </c>
      <c r="AY382" s="186" t="s">
        <v>162</v>
      </c>
    </row>
    <row r="383" spans="2:51" s="10" customFormat="1" ht="22.5" customHeight="1">
      <c r="B383" s="171"/>
      <c r="C383" s="172"/>
      <c r="D383" s="172"/>
      <c r="E383" s="173" t="s">
        <v>5</v>
      </c>
      <c r="F383" s="273" t="s">
        <v>263</v>
      </c>
      <c r="G383" s="274"/>
      <c r="H383" s="274"/>
      <c r="I383" s="274"/>
      <c r="J383" s="172"/>
      <c r="K383" s="174" t="s">
        <v>5</v>
      </c>
      <c r="L383" s="172"/>
      <c r="M383" s="172"/>
      <c r="N383" s="172"/>
      <c r="O383" s="172"/>
      <c r="P383" s="172"/>
      <c r="Q383" s="172"/>
      <c r="R383" s="175"/>
      <c r="T383" s="176"/>
      <c r="U383" s="172"/>
      <c r="V383" s="172"/>
      <c r="W383" s="172"/>
      <c r="X383" s="172"/>
      <c r="Y383" s="172"/>
      <c r="Z383" s="172"/>
      <c r="AA383" s="177"/>
      <c r="AT383" s="178" t="s">
        <v>170</v>
      </c>
      <c r="AU383" s="178" t="s">
        <v>141</v>
      </c>
      <c r="AV383" s="10" t="s">
        <v>24</v>
      </c>
      <c r="AW383" s="10" t="s">
        <v>37</v>
      </c>
      <c r="AX383" s="10" t="s">
        <v>79</v>
      </c>
      <c r="AY383" s="178" t="s">
        <v>162</v>
      </c>
    </row>
    <row r="384" spans="2:51" s="11" customFormat="1" ht="22.5" customHeight="1">
      <c r="B384" s="179"/>
      <c r="C384" s="180"/>
      <c r="D384" s="180"/>
      <c r="E384" s="181" t="s">
        <v>5</v>
      </c>
      <c r="F384" s="263" t="s">
        <v>402</v>
      </c>
      <c r="G384" s="264"/>
      <c r="H384" s="264"/>
      <c r="I384" s="264"/>
      <c r="J384" s="180"/>
      <c r="K384" s="182">
        <v>6</v>
      </c>
      <c r="L384" s="180"/>
      <c r="M384" s="180"/>
      <c r="N384" s="180"/>
      <c r="O384" s="180"/>
      <c r="P384" s="180"/>
      <c r="Q384" s="180"/>
      <c r="R384" s="183"/>
      <c r="T384" s="184"/>
      <c r="U384" s="180"/>
      <c r="V384" s="180"/>
      <c r="W384" s="180"/>
      <c r="X384" s="180"/>
      <c r="Y384" s="180"/>
      <c r="Z384" s="180"/>
      <c r="AA384" s="185"/>
      <c r="AT384" s="186" t="s">
        <v>170</v>
      </c>
      <c r="AU384" s="186" t="s">
        <v>141</v>
      </c>
      <c r="AV384" s="11" t="s">
        <v>141</v>
      </c>
      <c r="AW384" s="11" t="s">
        <v>37</v>
      </c>
      <c r="AX384" s="11" t="s">
        <v>79</v>
      </c>
      <c r="AY384" s="186" t="s">
        <v>162</v>
      </c>
    </row>
    <row r="385" spans="2:51" s="11" customFormat="1" ht="22.5" customHeight="1">
      <c r="B385" s="179"/>
      <c r="C385" s="180"/>
      <c r="D385" s="180"/>
      <c r="E385" s="181" t="s">
        <v>5</v>
      </c>
      <c r="F385" s="263" t="s">
        <v>401</v>
      </c>
      <c r="G385" s="264"/>
      <c r="H385" s="264"/>
      <c r="I385" s="264"/>
      <c r="J385" s="180"/>
      <c r="K385" s="182">
        <v>21.51</v>
      </c>
      <c r="L385" s="180"/>
      <c r="M385" s="180"/>
      <c r="N385" s="180"/>
      <c r="O385" s="180"/>
      <c r="P385" s="180"/>
      <c r="Q385" s="180"/>
      <c r="R385" s="183"/>
      <c r="T385" s="184"/>
      <c r="U385" s="180"/>
      <c r="V385" s="180"/>
      <c r="W385" s="180"/>
      <c r="X385" s="180"/>
      <c r="Y385" s="180"/>
      <c r="Z385" s="180"/>
      <c r="AA385" s="185"/>
      <c r="AT385" s="186" t="s">
        <v>170</v>
      </c>
      <c r="AU385" s="186" t="s">
        <v>141</v>
      </c>
      <c r="AV385" s="11" t="s">
        <v>141</v>
      </c>
      <c r="AW385" s="11" t="s">
        <v>37</v>
      </c>
      <c r="AX385" s="11" t="s">
        <v>79</v>
      </c>
      <c r="AY385" s="186" t="s">
        <v>162</v>
      </c>
    </row>
    <row r="386" spans="2:51" s="10" customFormat="1" ht="31.5" customHeight="1">
      <c r="B386" s="171"/>
      <c r="C386" s="172"/>
      <c r="D386" s="172"/>
      <c r="E386" s="173" t="s">
        <v>5</v>
      </c>
      <c r="F386" s="273" t="s">
        <v>376</v>
      </c>
      <c r="G386" s="274"/>
      <c r="H386" s="274"/>
      <c r="I386" s="274"/>
      <c r="J386" s="172"/>
      <c r="K386" s="174" t="s">
        <v>5</v>
      </c>
      <c r="L386" s="172"/>
      <c r="M386" s="172"/>
      <c r="N386" s="172"/>
      <c r="O386" s="172"/>
      <c r="P386" s="172"/>
      <c r="Q386" s="172"/>
      <c r="R386" s="175"/>
      <c r="T386" s="176"/>
      <c r="U386" s="172"/>
      <c r="V386" s="172"/>
      <c r="W386" s="172"/>
      <c r="X386" s="172"/>
      <c r="Y386" s="172"/>
      <c r="Z386" s="172"/>
      <c r="AA386" s="177"/>
      <c r="AT386" s="178" t="s">
        <v>170</v>
      </c>
      <c r="AU386" s="178" t="s">
        <v>141</v>
      </c>
      <c r="AV386" s="10" t="s">
        <v>24</v>
      </c>
      <c r="AW386" s="10" t="s">
        <v>37</v>
      </c>
      <c r="AX386" s="10" t="s">
        <v>79</v>
      </c>
      <c r="AY386" s="178" t="s">
        <v>162</v>
      </c>
    </row>
    <row r="387" spans="2:51" s="10" customFormat="1" ht="22.5" customHeight="1">
      <c r="B387" s="171"/>
      <c r="C387" s="172"/>
      <c r="D387" s="172"/>
      <c r="E387" s="173" t="s">
        <v>5</v>
      </c>
      <c r="F387" s="273" t="s">
        <v>252</v>
      </c>
      <c r="G387" s="274"/>
      <c r="H387" s="274"/>
      <c r="I387" s="274"/>
      <c r="J387" s="172"/>
      <c r="K387" s="174" t="s">
        <v>5</v>
      </c>
      <c r="L387" s="172"/>
      <c r="M387" s="172"/>
      <c r="N387" s="172"/>
      <c r="O387" s="172"/>
      <c r="P387" s="172"/>
      <c r="Q387" s="172"/>
      <c r="R387" s="175"/>
      <c r="T387" s="176"/>
      <c r="U387" s="172"/>
      <c r="V387" s="172"/>
      <c r="W387" s="172"/>
      <c r="X387" s="172"/>
      <c r="Y387" s="172"/>
      <c r="Z387" s="172"/>
      <c r="AA387" s="177"/>
      <c r="AT387" s="178" t="s">
        <v>170</v>
      </c>
      <c r="AU387" s="178" t="s">
        <v>141</v>
      </c>
      <c r="AV387" s="10" t="s">
        <v>24</v>
      </c>
      <c r="AW387" s="10" t="s">
        <v>37</v>
      </c>
      <c r="AX387" s="10" t="s">
        <v>79</v>
      </c>
      <c r="AY387" s="178" t="s">
        <v>162</v>
      </c>
    </row>
    <row r="388" spans="2:51" s="11" customFormat="1" ht="22.5" customHeight="1">
      <c r="B388" s="179"/>
      <c r="C388" s="180"/>
      <c r="D388" s="180"/>
      <c r="E388" s="181" t="s">
        <v>5</v>
      </c>
      <c r="F388" s="263" t="s">
        <v>377</v>
      </c>
      <c r="G388" s="264"/>
      <c r="H388" s="264"/>
      <c r="I388" s="264"/>
      <c r="J388" s="180"/>
      <c r="K388" s="182">
        <v>331.2</v>
      </c>
      <c r="L388" s="180"/>
      <c r="M388" s="180"/>
      <c r="N388" s="180"/>
      <c r="O388" s="180"/>
      <c r="P388" s="180"/>
      <c r="Q388" s="180"/>
      <c r="R388" s="183"/>
      <c r="T388" s="184"/>
      <c r="U388" s="180"/>
      <c r="V388" s="180"/>
      <c r="W388" s="180"/>
      <c r="X388" s="180"/>
      <c r="Y388" s="180"/>
      <c r="Z388" s="180"/>
      <c r="AA388" s="185"/>
      <c r="AT388" s="186" t="s">
        <v>170</v>
      </c>
      <c r="AU388" s="186" t="s">
        <v>141</v>
      </c>
      <c r="AV388" s="11" t="s">
        <v>141</v>
      </c>
      <c r="AW388" s="11" t="s">
        <v>37</v>
      </c>
      <c r="AX388" s="11" t="s">
        <v>79</v>
      </c>
      <c r="AY388" s="186" t="s">
        <v>162</v>
      </c>
    </row>
    <row r="389" spans="2:51" s="11" customFormat="1" ht="22.5" customHeight="1">
      <c r="B389" s="179"/>
      <c r="C389" s="180"/>
      <c r="D389" s="180"/>
      <c r="E389" s="181" t="s">
        <v>5</v>
      </c>
      <c r="F389" s="263" t="s">
        <v>254</v>
      </c>
      <c r="G389" s="264"/>
      <c r="H389" s="264"/>
      <c r="I389" s="264"/>
      <c r="J389" s="180"/>
      <c r="K389" s="182">
        <v>8.5</v>
      </c>
      <c r="L389" s="180"/>
      <c r="M389" s="180"/>
      <c r="N389" s="180"/>
      <c r="O389" s="180"/>
      <c r="P389" s="180"/>
      <c r="Q389" s="180"/>
      <c r="R389" s="183"/>
      <c r="T389" s="184"/>
      <c r="U389" s="180"/>
      <c r="V389" s="180"/>
      <c r="W389" s="180"/>
      <c r="X389" s="180"/>
      <c r="Y389" s="180"/>
      <c r="Z389" s="180"/>
      <c r="AA389" s="185"/>
      <c r="AT389" s="186" t="s">
        <v>170</v>
      </c>
      <c r="AU389" s="186" t="s">
        <v>141</v>
      </c>
      <c r="AV389" s="11" t="s">
        <v>141</v>
      </c>
      <c r="AW389" s="11" t="s">
        <v>37</v>
      </c>
      <c r="AX389" s="11" t="s">
        <v>79</v>
      </c>
      <c r="AY389" s="186" t="s">
        <v>162</v>
      </c>
    </row>
    <row r="390" spans="2:51" s="11" customFormat="1" ht="22.5" customHeight="1">
      <c r="B390" s="179"/>
      <c r="C390" s="180"/>
      <c r="D390" s="180"/>
      <c r="E390" s="181" t="s">
        <v>5</v>
      </c>
      <c r="F390" s="263" t="s">
        <v>398</v>
      </c>
      <c r="G390" s="264"/>
      <c r="H390" s="264"/>
      <c r="I390" s="264"/>
      <c r="J390" s="180"/>
      <c r="K390" s="182">
        <v>5.61</v>
      </c>
      <c r="L390" s="180"/>
      <c r="M390" s="180"/>
      <c r="N390" s="180"/>
      <c r="O390" s="180"/>
      <c r="P390" s="180"/>
      <c r="Q390" s="180"/>
      <c r="R390" s="183"/>
      <c r="T390" s="184"/>
      <c r="U390" s="180"/>
      <c r="V390" s="180"/>
      <c r="W390" s="180"/>
      <c r="X390" s="180"/>
      <c r="Y390" s="180"/>
      <c r="Z390" s="180"/>
      <c r="AA390" s="185"/>
      <c r="AT390" s="186" t="s">
        <v>170</v>
      </c>
      <c r="AU390" s="186" t="s">
        <v>141</v>
      </c>
      <c r="AV390" s="11" t="s">
        <v>141</v>
      </c>
      <c r="AW390" s="11" t="s">
        <v>37</v>
      </c>
      <c r="AX390" s="11" t="s">
        <v>79</v>
      </c>
      <c r="AY390" s="186" t="s">
        <v>162</v>
      </c>
    </row>
    <row r="391" spans="2:51" s="11" customFormat="1" ht="22.5" customHeight="1">
      <c r="B391" s="179"/>
      <c r="C391" s="180"/>
      <c r="D391" s="180"/>
      <c r="E391" s="181" t="s">
        <v>5</v>
      </c>
      <c r="F391" s="263" t="s">
        <v>256</v>
      </c>
      <c r="G391" s="264"/>
      <c r="H391" s="264"/>
      <c r="I391" s="264"/>
      <c r="J391" s="180"/>
      <c r="K391" s="182">
        <v>49.2</v>
      </c>
      <c r="L391" s="180"/>
      <c r="M391" s="180"/>
      <c r="N391" s="180"/>
      <c r="O391" s="180"/>
      <c r="P391" s="180"/>
      <c r="Q391" s="180"/>
      <c r="R391" s="183"/>
      <c r="T391" s="184"/>
      <c r="U391" s="180"/>
      <c r="V391" s="180"/>
      <c r="W391" s="180"/>
      <c r="X391" s="180"/>
      <c r="Y391" s="180"/>
      <c r="Z391" s="180"/>
      <c r="AA391" s="185"/>
      <c r="AT391" s="186" t="s">
        <v>170</v>
      </c>
      <c r="AU391" s="186" t="s">
        <v>141</v>
      </c>
      <c r="AV391" s="11" t="s">
        <v>141</v>
      </c>
      <c r="AW391" s="11" t="s">
        <v>37</v>
      </c>
      <c r="AX391" s="11" t="s">
        <v>79</v>
      </c>
      <c r="AY391" s="186" t="s">
        <v>162</v>
      </c>
    </row>
    <row r="392" spans="2:51" s="11" customFormat="1" ht="22.5" customHeight="1">
      <c r="B392" s="179"/>
      <c r="C392" s="180"/>
      <c r="D392" s="180"/>
      <c r="E392" s="181" t="s">
        <v>5</v>
      </c>
      <c r="F392" s="263" t="s">
        <v>399</v>
      </c>
      <c r="G392" s="264"/>
      <c r="H392" s="264"/>
      <c r="I392" s="264"/>
      <c r="J392" s="180"/>
      <c r="K392" s="182">
        <v>28.2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170</v>
      </c>
      <c r="AU392" s="186" t="s">
        <v>141</v>
      </c>
      <c r="AV392" s="11" t="s">
        <v>141</v>
      </c>
      <c r="AW392" s="11" t="s">
        <v>37</v>
      </c>
      <c r="AX392" s="11" t="s">
        <v>79</v>
      </c>
      <c r="AY392" s="186" t="s">
        <v>162</v>
      </c>
    </row>
    <row r="393" spans="2:51" s="10" customFormat="1" ht="22.5" customHeight="1">
      <c r="B393" s="171"/>
      <c r="C393" s="172"/>
      <c r="D393" s="172"/>
      <c r="E393" s="173" t="s">
        <v>5</v>
      </c>
      <c r="F393" s="273" t="s">
        <v>216</v>
      </c>
      <c r="G393" s="274"/>
      <c r="H393" s="274"/>
      <c r="I393" s="274"/>
      <c r="J393" s="172"/>
      <c r="K393" s="174" t="s">
        <v>5</v>
      </c>
      <c r="L393" s="172"/>
      <c r="M393" s="172"/>
      <c r="N393" s="172"/>
      <c r="O393" s="172"/>
      <c r="P393" s="172"/>
      <c r="Q393" s="172"/>
      <c r="R393" s="175"/>
      <c r="T393" s="176"/>
      <c r="U393" s="172"/>
      <c r="V393" s="172"/>
      <c r="W393" s="172"/>
      <c r="X393" s="172"/>
      <c r="Y393" s="172"/>
      <c r="Z393" s="172"/>
      <c r="AA393" s="177"/>
      <c r="AT393" s="178" t="s">
        <v>170</v>
      </c>
      <c r="AU393" s="178" t="s">
        <v>141</v>
      </c>
      <c r="AV393" s="10" t="s">
        <v>24</v>
      </c>
      <c r="AW393" s="10" t="s">
        <v>37</v>
      </c>
      <c r="AX393" s="10" t="s">
        <v>79</v>
      </c>
      <c r="AY393" s="178" t="s">
        <v>162</v>
      </c>
    </row>
    <row r="394" spans="2:51" s="11" customFormat="1" ht="22.5" customHeight="1">
      <c r="B394" s="179"/>
      <c r="C394" s="180"/>
      <c r="D394" s="180"/>
      <c r="E394" s="181" t="s">
        <v>5</v>
      </c>
      <c r="F394" s="263" t="s">
        <v>378</v>
      </c>
      <c r="G394" s="264"/>
      <c r="H394" s="264"/>
      <c r="I394" s="264"/>
      <c r="J394" s="180"/>
      <c r="K394" s="182">
        <v>395.6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170</v>
      </c>
      <c r="AU394" s="186" t="s">
        <v>141</v>
      </c>
      <c r="AV394" s="11" t="s">
        <v>141</v>
      </c>
      <c r="AW394" s="11" t="s">
        <v>37</v>
      </c>
      <c r="AX394" s="11" t="s">
        <v>79</v>
      </c>
      <c r="AY394" s="186" t="s">
        <v>162</v>
      </c>
    </row>
    <row r="395" spans="2:51" s="11" customFormat="1" ht="22.5" customHeight="1">
      <c r="B395" s="179"/>
      <c r="C395" s="180"/>
      <c r="D395" s="180"/>
      <c r="E395" s="181" t="s">
        <v>5</v>
      </c>
      <c r="F395" s="263" t="s">
        <v>259</v>
      </c>
      <c r="G395" s="264"/>
      <c r="H395" s="264"/>
      <c r="I395" s="264"/>
      <c r="J395" s="180"/>
      <c r="K395" s="182">
        <v>8.6</v>
      </c>
      <c r="L395" s="180"/>
      <c r="M395" s="180"/>
      <c r="N395" s="180"/>
      <c r="O395" s="180"/>
      <c r="P395" s="180"/>
      <c r="Q395" s="180"/>
      <c r="R395" s="183"/>
      <c r="T395" s="184"/>
      <c r="U395" s="180"/>
      <c r="V395" s="180"/>
      <c r="W395" s="180"/>
      <c r="X395" s="180"/>
      <c r="Y395" s="180"/>
      <c r="Z395" s="180"/>
      <c r="AA395" s="185"/>
      <c r="AT395" s="186" t="s">
        <v>170</v>
      </c>
      <c r="AU395" s="186" t="s">
        <v>141</v>
      </c>
      <c r="AV395" s="11" t="s">
        <v>141</v>
      </c>
      <c r="AW395" s="11" t="s">
        <v>37</v>
      </c>
      <c r="AX395" s="11" t="s">
        <v>79</v>
      </c>
      <c r="AY395" s="186" t="s">
        <v>162</v>
      </c>
    </row>
    <row r="396" spans="2:51" s="10" customFormat="1" ht="22.5" customHeight="1">
      <c r="B396" s="171"/>
      <c r="C396" s="172"/>
      <c r="D396" s="172"/>
      <c r="E396" s="173" t="s">
        <v>5</v>
      </c>
      <c r="F396" s="273" t="s">
        <v>260</v>
      </c>
      <c r="G396" s="274"/>
      <c r="H396" s="274"/>
      <c r="I396" s="274"/>
      <c r="J396" s="172"/>
      <c r="K396" s="174" t="s">
        <v>5</v>
      </c>
      <c r="L396" s="172"/>
      <c r="M396" s="172"/>
      <c r="N396" s="172"/>
      <c r="O396" s="172"/>
      <c r="P396" s="172"/>
      <c r="Q396" s="172"/>
      <c r="R396" s="175"/>
      <c r="T396" s="176"/>
      <c r="U396" s="172"/>
      <c r="V396" s="172"/>
      <c r="W396" s="172"/>
      <c r="X396" s="172"/>
      <c r="Y396" s="172"/>
      <c r="Z396" s="172"/>
      <c r="AA396" s="177"/>
      <c r="AT396" s="178" t="s">
        <v>170</v>
      </c>
      <c r="AU396" s="178" t="s">
        <v>141</v>
      </c>
      <c r="AV396" s="10" t="s">
        <v>24</v>
      </c>
      <c r="AW396" s="10" t="s">
        <v>37</v>
      </c>
      <c r="AX396" s="10" t="s">
        <v>79</v>
      </c>
      <c r="AY396" s="178" t="s">
        <v>162</v>
      </c>
    </row>
    <row r="397" spans="2:51" s="11" customFormat="1" ht="22.5" customHeight="1">
      <c r="B397" s="179"/>
      <c r="C397" s="180"/>
      <c r="D397" s="180"/>
      <c r="E397" s="181" t="s">
        <v>5</v>
      </c>
      <c r="F397" s="263" t="s">
        <v>400</v>
      </c>
      <c r="G397" s="264"/>
      <c r="H397" s="264"/>
      <c r="I397" s="264"/>
      <c r="J397" s="180"/>
      <c r="K397" s="182">
        <v>9.1999999999999993</v>
      </c>
      <c r="L397" s="180"/>
      <c r="M397" s="180"/>
      <c r="N397" s="180"/>
      <c r="O397" s="180"/>
      <c r="P397" s="180"/>
      <c r="Q397" s="180"/>
      <c r="R397" s="183"/>
      <c r="T397" s="184"/>
      <c r="U397" s="180"/>
      <c r="V397" s="180"/>
      <c r="W397" s="180"/>
      <c r="X397" s="180"/>
      <c r="Y397" s="180"/>
      <c r="Z397" s="180"/>
      <c r="AA397" s="185"/>
      <c r="AT397" s="186" t="s">
        <v>170</v>
      </c>
      <c r="AU397" s="186" t="s">
        <v>141</v>
      </c>
      <c r="AV397" s="11" t="s">
        <v>141</v>
      </c>
      <c r="AW397" s="11" t="s">
        <v>37</v>
      </c>
      <c r="AX397" s="11" t="s">
        <v>79</v>
      </c>
      <c r="AY397" s="186" t="s">
        <v>162</v>
      </c>
    </row>
    <row r="398" spans="2:51" s="11" customFormat="1" ht="22.5" customHeight="1">
      <c r="B398" s="179"/>
      <c r="C398" s="180"/>
      <c r="D398" s="180"/>
      <c r="E398" s="181" t="s">
        <v>5</v>
      </c>
      <c r="F398" s="263" t="s">
        <v>401</v>
      </c>
      <c r="G398" s="264"/>
      <c r="H398" s="264"/>
      <c r="I398" s="264"/>
      <c r="J398" s="180"/>
      <c r="K398" s="182">
        <v>21.51</v>
      </c>
      <c r="L398" s="180"/>
      <c r="M398" s="180"/>
      <c r="N398" s="180"/>
      <c r="O398" s="180"/>
      <c r="P398" s="180"/>
      <c r="Q398" s="180"/>
      <c r="R398" s="183"/>
      <c r="T398" s="184"/>
      <c r="U398" s="180"/>
      <c r="V398" s="180"/>
      <c r="W398" s="180"/>
      <c r="X398" s="180"/>
      <c r="Y398" s="180"/>
      <c r="Z398" s="180"/>
      <c r="AA398" s="185"/>
      <c r="AT398" s="186" t="s">
        <v>170</v>
      </c>
      <c r="AU398" s="186" t="s">
        <v>141</v>
      </c>
      <c r="AV398" s="11" t="s">
        <v>141</v>
      </c>
      <c r="AW398" s="11" t="s">
        <v>37</v>
      </c>
      <c r="AX398" s="11" t="s">
        <v>79</v>
      </c>
      <c r="AY398" s="186" t="s">
        <v>162</v>
      </c>
    </row>
    <row r="399" spans="2:51" s="10" customFormat="1" ht="22.5" customHeight="1">
      <c r="B399" s="171"/>
      <c r="C399" s="172"/>
      <c r="D399" s="172"/>
      <c r="E399" s="173" t="s">
        <v>5</v>
      </c>
      <c r="F399" s="273" t="s">
        <v>263</v>
      </c>
      <c r="G399" s="274"/>
      <c r="H399" s="274"/>
      <c r="I399" s="274"/>
      <c r="J399" s="172"/>
      <c r="K399" s="174" t="s">
        <v>5</v>
      </c>
      <c r="L399" s="172"/>
      <c r="M399" s="172"/>
      <c r="N399" s="172"/>
      <c r="O399" s="172"/>
      <c r="P399" s="172"/>
      <c r="Q399" s="172"/>
      <c r="R399" s="175"/>
      <c r="T399" s="176"/>
      <c r="U399" s="172"/>
      <c r="V399" s="172"/>
      <c r="W399" s="172"/>
      <c r="X399" s="172"/>
      <c r="Y399" s="172"/>
      <c r="Z399" s="172"/>
      <c r="AA399" s="177"/>
      <c r="AT399" s="178" t="s">
        <v>170</v>
      </c>
      <c r="AU399" s="178" t="s">
        <v>141</v>
      </c>
      <c r="AV399" s="10" t="s">
        <v>24</v>
      </c>
      <c r="AW399" s="10" t="s">
        <v>37</v>
      </c>
      <c r="AX399" s="10" t="s">
        <v>79</v>
      </c>
      <c r="AY399" s="178" t="s">
        <v>162</v>
      </c>
    </row>
    <row r="400" spans="2:51" s="11" customFormat="1" ht="22.5" customHeight="1">
      <c r="B400" s="179"/>
      <c r="C400" s="180"/>
      <c r="D400" s="180"/>
      <c r="E400" s="181" t="s">
        <v>5</v>
      </c>
      <c r="F400" s="263" t="s">
        <v>402</v>
      </c>
      <c r="G400" s="264"/>
      <c r="H400" s="264"/>
      <c r="I400" s="264"/>
      <c r="J400" s="180"/>
      <c r="K400" s="182">
        <v>6</v>
      </c>
      <c r="L400" s="180"/>
      <c r="M400" s="180"/>
      <c r="N400" s="180"/>
      <c r="O400" s="180"/>
      <c r="P400" s="180"/>
      <c r="Q400" s="180"/>
      <c r="R400" s="183"/>
      <c r="T400" s="184"/>
      <c r="U400" s="180"/>
      <c r="V400" s="180"/>
      <c r="W400" s="180"/>
      <c r="X400" s="180"/>
      <c r="Y400" s="180"/>
      <c r="Z400" s="180"/>
      <c r="AA400" s="185"/>
      <c r="AT400" s="186" t="s">
        <v>170</v>
      </c>
      <c r="AU400" s="186" t="s">
        <v>141</v>
      </c>
      <c r="AV400" s="11" t="s">
        <v>141</v>
      </c>
      <c r="AW400" s="11" t="s">
        <v>37</v>
      </c>
      <c r="AX400" s="11" t="s">
        <v>79</v>
      </c>
      <c r="AY400" s="186" t="s">
        <v>162</v>
      </c>
    </row>
    <row r="401" spans="2:65" s="11" customFormat="1" ht="22.5" customHeight="1">
      <c r="B401" s="179"/>
      <c r="C401" s="180"/>
      <c r="D401" s="180"/>
      <c r="E401" s="181" t="s">
        <v>5</v>
      </c>
      <c r="F401" s="263" t="s">
        <v>401</v>
      </c>
      <c r="G401" s="264"/>
      <c r="H401" s="264"/>
      <c r="I401" s="264"/>
      <c r="J401" s="180"/>
      <c r="K401" s="182">
        <v>21.51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170</v>
      </c>
      <c r="AU401" s="186" t="s">
        <v>141</v>
      </c>
      <c r="AV401" s="11" t="s">
        <v>141</v>
      </c>
      <c r="AW401" s="11" t="s">
        <v>37</v>
      </c>
      <c r="AX401" s="11" t="s">
        <v>79</v>
      </c>
      <c r="AY401" s="186" t="s">
        <v>162</v>
      </c>
    </row>
    <row r="402" spans="2:65" s="10" customFormat="1" ht="22.5" customHeight="1">
      <c r="B402" s="171"/>
      <c r="C402" s="172"/>
      <c r="D402" s="172"/>
      <c r="E402" s="173" t="s">
        <v>5</v>
      </c>
      <c r="F402" s="273" t="s">
        <v>403</v>
      </c>
      <c r="G402" s="274"/>
      <c r="H402" s="274"/>
      <c r="I402" s="274"/>
      <c r="J402" s="172"/>
      <c r="K402" s="174" t="s">
        <v>5</v>
      </c>
      <c r="L402" s="172"/>
      <c r="M402" s="172"/>
      <c r="N402" s="172"/>
      <c r="O402" s="172"/>
      <c r="P402" s="172"/>
      <c r="Q402" s="172"/>
      <c r="R402" s="175"/>
      <c r="T402" s="176"/>
      <c r="U402" s="172"/>
      <c r="V402" s="172"/>
      <c r="W402" s="172"/>
      <c r="X402" s="172"/>
      <c r="Y402" s="172"/>
      <c r="Z402" s="172"/>
      <c r="AA402" s="177"/>
      <c r="AT402" s="178" t="s">
        <v>170</v>
      </c>
      <c r="AU402" s="178" t="s">
        <v>141</v>
      </c>
      <c r="AV402" s="10" t="s">
        <v>24</v>
      </c>
      <c r="AW402" s="10" t="s">
        <v>37</v>
      </c>
      <c r="AX402" s="10" t="s">
        <v>79</v>
      </c>
      <c r="AY402" s="178" t="s">
        <v>162</v>
      </c>
    </row>
    <row r="403" spans="2:65" s="11" customFormat="1" ht="22.5" customHeight="1">
      <c r="B403" s="179"/>
      <c r="C403" s="180"/>
      <c r="D403" s="180"/>
      <c r="E403" s="181" t="s">
        <v>5</v>
      </c>
      <c r="F403" s="263" t="s">
        <v>404</v>
      </c>
      <c r="G403" s="264"/>
      <c r="H403" s="264"/>
      <c r="I403" s="264"/>
      <c r="J403" s="180"/>
      <c r="K403" s="182">
        <v>20.399999999999999</v>
      </c>
      <c r="L403" s="180"/>
      <c r="M403" s="180"/>
      <c r="N403" s="180"/>
      <c r="O403" s="180"/>
      <c r="P403" s="180"/>
      <c r="Q403" s="180"/>
      <c r="R403" s="183"/>
      <c r="T403" s="184"/>
      <c r="U403" s="180"/>
      <c r="V403" s="180"/>
      <c r="W403" s="180"/>
      <c r="X403" s="180"/>
      <c r="Y403" s="180"/>
      <c r="Z403" s="180"/>
      <c r="AA403" s="185"/>
      <c r="AT403" s="186" t="s">
        <v>170</v>
      </c>
      <c r="AU403" s="186" t="s">
        <v>141</v>
      </c>
      <c r="AV403" s="11" t="s">
        <v>141</v>
      </c>
      <c r="AW403" s="11" t="s">
        <v>37</v>
      </c>
      <c r="AX403" s="11" t="s">
        <v>79</v>
      </c>
      <c r="AY403" s="186" t="s">
        <v>162</v>
      </c>
    </row>
    <row r="404" spans="2:65" s="11" customFormat="1" ht="22.5" customHeight="1">
      <c r="B404" s="179"/>
      <c r="C404" s="180"/>
      <c r="D404" s="180"/>
      <c r="E404" s="181" t="s">
        <v>5</v>
      </c>
      <c r="F404" s="263" t="s">
        <v>405</v>
      </c>
      <c r="G404" s="264"/>
      <c r="H404" s="264"/>
      <c r="I404" s="264"/>
      <c r="J404" s="180"/>
      <c r="K404" s="182">
        <v>18</v>
      </c>
      <c r="L404" s="180"/>
      <c r="M404" s="180"/>
      <c r="N404" s="180"/>
      <c r="O404" s="180"/>
      <c r="P404" s="180"/>
      <c r="Q404" s="180"/>
      <c r="R404" s="183"/>
      <c r="T404" s="184"/>
      <c r="U404" s="180"/>
      <c r="V404" s="180"/>
      <c r="W404" s="180"/>
      <c r="X404" s="180"/>
      <c r="Y404" s="180"/>
      <c r="Z404" s="180"/>
      <c r="AA404" s="185"/>
      <c r="AT404" s="186" t="s">
        <v>170</v>
      </c>
      <c r="AU404" s="186" t="s">
        <v>141</v>
      </c>
      <c r="AV404" s="11" t="s">
        <v>141</v>
      </c>
      <c r="AW404" s="11" t="s">
        <v>37</v>
      </c>
      <c r="AX404" s="11" t="s">
        <v>79</v>
      </c>
      <c r="AY404" s="186" t="s">
        <v>162</v>
      </c>
    </row>
    <row r="405" spans="2:65" s="11" customFormat="1" ht="22.5" customHeight="1">
      <c r="B405" s="179"/>
      <c r="C405" s="180"/>
      <c r="D405" s="180"/>
      <c r="E405" s="181" t="s">
        <v>5</v>
      </c>
      <c r="F405" s="263" t="s">
        <v>406</v>
      </c>
      <c r="G405" s="264"/>
      <c r="H405" s="264"/>
      <c r="I405" s="264"/>
      <c r="J405" s="180"/>
      <c r="K405" s="182">
        <v>52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170</v>
      </c>
      <c r="AU405" s="186" t="s">
        <v>141</v>
      </c>
      <c r="AV405" s="11" t="s">
        <v>141</v>
      </c>
      <c r="AW405" s="11" t="s">
        <v>37</v>
      </c>
      <c r="AX405" s="11" t="s">
        <v>79</v>
      </c>
      <c r="AY405" s="186" t="s">
        <v>162</v>
      </c>
    </row>
    <row r="406" spans="2:65" s="12" customFormat="1" ht="22.5" customHeight="1">
      <c r="B406" s="187"/>
      <c r="C406" s="188"/>
      <c r="D406" s="188"/>
      <c r="E406" s="189" t="s">
        <v>5</v>
      </c>
      <c r="F406" s="256" t="s">
        <v>172</v>
      </c>
      <c r="G406" s="257"/>
      <c r="H406" s="257"/>
      <c r="I406" s="257"/>
      <c r="J406" s="188"/>
      <c r="K406" s="190">
        <v>1860.66</v>
      </c>
      <c r="L406" s="188"/>
      <c r="M406" s="188"/>
      <c r="N406" s="188"/>
      <c r="O406" s="188"/>
      <c r="P406" s="188"/>
      <c r="Q406" s="188"/>
      <c r="R406" s="191"/>
      <c r="T406" s="192"/>
      <c r="U406" s="188"/>
      <c r="V406" s="188"/>
      <c r="W406" s="188"/>
      <c r="X406" s="188"/>
      <c r="Y406" s="188"/>
      <c r="Z406" s="188"/>
      <c r="AA406" s="193"/>
      <c r="AT406" s="194" t="s">
        <v>170</v>
      </c>
      <c r="AU406" s="194" t="s">
        <v>141</v>
      </c>
      <c r="AV406" s="12" t="s">
        <v>167</v>
      </c>
      <c r="AW406" s="12" t="s">
        <v>37</v>
      </c>
      <c r="AX406" s="12" t="s">
        <v>24</v>
      </c>
      <c r="AY406" s="194" t="s">
        <v>162</v>
      </c>
    </row>
    <row r="407" spans="2:65" s="1" customFormat="1" ht="22.5" customHeight="1">
      <c r="B407" s="135"/>
      <c r="C407" s="195" t="s">
        <v>407</v>
      </c>
      <c r="D407" s="195" t="s">
        <v>280</v>
      </c>
      <c r="E407" s="196" t="s">
        <v>408</v>
      </c>
      <c r="F407" s="277" t="s">
        <v>409</v>
      </c>
      <c r="G407" s="277"/>
      <c r="H407" s="277"/>
      <c r="I407" s="277"/>
      <c r="J407" s="197" t="s">
        <v>222</v>
      </c>
      <c r="K407" s="198">
        <v>1024.307</v>
      </c>
      <c r="L407" s="278">
        <v>0</v>
      </c>
      <c r="M407" s="278"/>
      <c r="N407" s="279">
        <f>ROUND(L407*K407,2)</f>
        <v>0</v>
      </c>
      <c r="O407" s="260"/>
      <c r="P407" s="260"/>
      <c r="Q407" s="260"/>
      <c r="R407" s="138"/>
      <c r="T407" s="168" t="s">
        <v>5</v>
      </c>
      <c r="U407" s="47" t="s">
        <v>46</v>
      </c>
      <c r="V407" s="39"/>
      <c r="W407" s="169">
        <f>V407*K407</f>
        <v>0</v>
      </c>
      <c r="X407" s="169">
        <v>4.0000000000000003E-5</v>
      </c>
      <c r="Y407" s="169">
        <f>X407*K407</f>
        <v>4.0972280000000007E-2</v>
      </c>
      <c r="Z407" s="169">
        <v>0</v>
      </c>
      <c r="AA407" s="170">
        <f>Z407*K407</f>
        <v>0</v>
      </c>
      <c r="AR407" s="21" t="s">
        <v>197</v>
      </c>
      <c r="AT407" s="21" t="s">
        <v>280</v>
      </c>
      <c r="AU407" s="21" t="s">
        <v>141</v>
      </c>
      <c r="AY407" s="21" t="s">
        <v>162</v>
      </c>
      <c r="BE407" s="109">
        <f>IF(U407="základní",N407,0)</f>
        <v>0</v>
      </c>
      <c r="BF407" s="109">
        <f>IF(U407="snížená",N407,0)</f>
        <v>0</v>
      </c>
      <c r="BG407" s="109">
        <f>IF(U407="zákl. přenesená",N407,0)</f>
        <v>0</v>
      </c>
      <c r="BH407" s="109">
        <f>IF(U407="sníž. přenesená",N407,0)</f>
        <v>0</v>
      </c>
      <c r="BI407" s="109">
        <f>IF(U407="nulová",N407,0)</f>
        <v>0</v>
      </c>
      <c r="BJ407" s="21" t="s">
        <v>141</v>
      </c>
      <c r="BK407" s="109">
        <f>ROUND(L407*K407,2)</f>
        <v>0</v>
      </c>
      <c r="BL407" s="21" t="s">
        <v>167</v>
      </c>
      <c r="BM407" s="21" t="s">
        <v>410</v>
      </c>
    </row>
    <row r="408" spans="2:65" s="1" customFormat="1" ht="22.5" customHeight="1">
      <c r="B408" s="135"/>
      <c r="C408" s="195" t="s">
        <v>411</v>
      </c>
      <c r="D408" s="195" t="s">
        <v>280</v>
      </c>
      <c r="E408" s="196" t="s">
        <v>412</v>
      </c>
      <c r="F408" s="277" t="s">
        <v>413</v>
      </c>
      <c r="G408" s="277"/>
      <c r="H408" s="277"/>
      <c r="I408" s="277"/>
      <c r="J408" s="197" t="s">
        <v>222</v>
      </c>
      <c r="K408" s="198">
        <v>677.702</v>
      </c>
      <c r="L408" s="278">
        <v>0</v>
      </c>
      <c r="M408" s="278"/>
      <c r="N408" s="279">
        <f>ROUND(L408*K408,2)</f>
        <v>0</v>
      </c>
      <c r="O408" s="260"/>
      <c r="P408" s="260"/>
      <c r="Q408" s="260"/>
      <c r="R408" s="138"/>
      <c r="T408" s="168" t="s">
        <v>5</v>
      </c>
      <c r="U408" s="47" t="s">
        <v>46</v>
      </c>
      <c r="V408" s="39"/>
      <c r="W408" s="169">
        <f>V408*K408</f>
        <v>0</v>
      </c>
      <c r="X408" s="169">
        <v>3.0000000000000001E-5</v>
      </c>
      <c r="Y408" s="169">
        <f>X408*K408</f>
        <v>2.0331060000000001E-2</v>
      </c>
      <c r="Z408" s="169">
        <v>0</v>
      </c>
      <c r="AA408" s="170">
        <f>Z408*K408</f>
        <v>0</v>
      </c>
      <c r="AR408" s="21" t="s">
        <v>197</v>
      </c>
      <c r="AT408" s="21" t="s">
        <v>280</v>
      </c>
      <c r="AU408" s="21" t="s">
        <v>141</v>
      </c>
      <c r="AY408" s="21" t="s">
        <v>162</v>
      </c>
      <c r="BE408" s="109">
        <f>IF(U408="základní",N408,0)</f>
        <v>0</v>
      </c>
      <c r="BF408" s="109">
        <f>IF(U408="snížená",N408,0)</f>
        <v>0</v>
      </c>
      <c r="BG408" s="109">
        <f>IF(U408="zákl. přenesená",N408,0)</f>
        <v>0</v>
      </c>
      <c r="BH408" s="109">
        <f>IF(U408="sníž. přenesená",N408,0)</f>
        <v>0</v>
      </c>
      <c r="BI408" s="109">
        <f>IF(U408="nulová",N408,0)</f>
        <v>0</v>
      </c>
      <c r="BJ408" s="21" t="s">
        <v>141</v>
      </c>
      <c r="BK408" s="109">
        <f>ROUND(L408*K408,2)</f>
        <v>0</v>
      </c>
      <c r="BL408" s="21" t="s">
        <v>167</v>
      </c>
      <c r="BM408" s="21" t="s">
        <v>414</v>
      </c>
    </row>
    <row r="409" spans="2:65" s="1" customFormat="1" ht="22.5" customHeight="1">
      <c r="B409" s="135"/>
      <c r="C409" s="195" t="s">
        <v>415</v>
      </c>
      <c r="D409" s="195" t="s">
        <v>280</v>
      </c>
      <c r="E409" s="196" t="s">
        <v>416</v>
      </c>
      <c r="F409" s="277" t="s">
        <v>417</v>
      </c>
      <c r="G409" s="277"/>
      <c r="H409" s="277"/>
      <c r="I409" s="277"/>
      <c r="J409" s="197" t="s">
        <v>222</v>
      </c>
      <c r="K409" s="198">
        <v>266.80500000000001</v>
      </c>
      <c r="L409" s="278">
        <v>0</v>
      </c>
      <c r="M409" s="278"/>
      <c r="N409" s="279">
        <f>ROUND(L409*K409,2)</f>
        <v>0</v>
      </c>
      <c r="O409" s="260"/>
      <c r="P409" s="260"/>
      <c r="Q409" s="260"/>
      <c r="R409" s="138"/>
      <c r="T409" s="168" t="s">
        <v>5</v>
      </c>
      <c r="U409" s="47" t="s">
        <v>46</v>
      </c>
      <c r="V409" s="39"/>
      <c r="W409" s="169">
        <f>V409*K409</f>
        <v>0</v>
      </c>
      <c r="X409" s="169">
        <v>2.0000000000000001E-4</v>
      </c>
      <c r="Y409" s="169">
        <f>X409*K409</f>
        <v>5.3361000000000006E-2</v>
      </c>
      <c r="Z409" s="169">
        <v>0</v>
      </c>
      <c r="AA409" s="170">
        <f>Z409*K409</f>
        <v>0</v>
      </c>
      <c r="AR409" s="21" t="s">
        <v>197</v>
      </c>
      <c r="AT409" s="21" t="s">
        <v>280</v>
      </c>
      <c r="AU409" s="21" t="s">
        <v>141</v>
      </c>
      <c r="AY409" s="21" t="s">
        <v>162</v>
      </c>
      <c r="BE409" s="109">
        <f>IF(U409="základní",N409,0)</f>
        <v>0</v>
      </c>
      <c r="BF409" s="109">
        <f>IF(U409="snížená",N409,0)</f>
        <v>0</v>
      </c>
      <c r="BG409" s="109">
        <f>IF(U409="zákl. přenesená",N409,0)</f>
        <v>0</v>
      </c>
      <c r="BH409" s="109">
        <f>IF(U409="sníž. přenesená",N409,0)</f>
        <v>0</v>
      </c>
      <c r="BI409" s="109">
        <f>IF(U409="nulová",N409,0)</f>
        <v>0</v>
      </c>
      <c r="BJ409" s="21" t="s">
        <v>141</v>
      </c>
      <c r="BK409" s="109">
        <f>ROUND(L409*K409,2)</f>
        <v>0</v>
      </c>
      <c r="BL409" s="21" t="s">
        <v>167</v>
      </c>
      <c r="BM409" s="21" t="s">
        <v>418</v>
      </c>
    </row>
    <row r="410" spans="2:65" s="1" customFormat="1" ht="31.5" customHeight="1">
      <c r="B410" s="135"/>
      <c r="C410" s="164" t="s">
        <v>419</v>
      </c>
      <c r="D410" s="164" t="s">
        <v>163</v>
      </c>
      <c r="E410" s="165" t="s">
        <v>420</v>
      </c>
      <c r="F410" s="258" t="s">
        <v>421</v>
      </c>
      <c r="G410" s="258"/>
      <c r="H410" s="258"/>
      <c r="I410" s="258"/>
      <c r="J410" s="166" t="s">
        <v>166</v>
      </c>
      <c r="K410" s="167">
        <v>1409.6130000000001</v>
      </c>
      <c r="L410" s="259">
        <v>0</v>
      </c>
      <c r="M410" s="259"/>
      <c r="N410" s="260">
        <f>ROUND(L410*K410,2)</f>
        <v>0</v>
      </c>
      <c r="O410" s="260"/>
      <c r="P410" s="260"/>
      <c r="Q410" s="260"/>
      <c r="R410" s="138"/>
      <c r="T410" s="168" t="s">
        <v>5</v>
      </c>
      <c r="U410" s="47" t="s">
        <v>46</v>
      </c>
      <c r="V410" s="39"/>
      <c r="W410" s="169">
        <f>V410*K410</f>
        <v>0</v>
      </c>
      <c r="X410" s="169">
        <v>3.2799999999999999E-3</v>
      </c>
      <c r="Y410" s="169">
        <f>X410*K410</f>
        <v>4.6235306400000002</v>
      </c>
      <c r="Z410" s="169">
        <v>0</v>
      </c>
      <c r="AA410" s="170">
        <f>Z410*K410</f>
        <v>0</v>
      </c>
      <c r="AR410" s="21" t="s">
        <v>167</v>
      </c>
      <c r="AT410" s="21" t="s">
        <v>163</v>
      </c>
      <c r="AU410" s="21" t="s">
        <v>141</v>
      </c>
      <c r="AY410" s="21" t="s">
        <v>162</v>
      </c>
      <c r="BE410" s="109">
        <f>IF(U410="základní",N410,0)</f>
        <v>0</v>
      </c>
      <c r="BF410" s="109">
        <f>IF(U410="snížená",N410,0)</f>
        <v>0</v>
      </c>
      <c r="BG410" s="109">
        <f>IF(U410="zákl. přenesená",N410,0)</f>
        <v>0</v>
      </c>
      <c r="BH410" s="109">
        <f>IF(U410="sníž. přenesená",N410,0)</f>
        <v>0</v>
      </c>
      <c r="BI410" s="109">
        <f>IF(U410="nulová",N410,0)</f>
        <v>0</v>
      </c>
      <c r="BJ410" s="21" t="s">
        <v>141</v>
      </c>
      <c r="BK410" s="109">
        <f>ROUND(L410*K410,2)</f>
        <v>0</v>
      </c>
      <c r="BL410" s="21" t="s">
        <v>167</v>
      </c>
      <c r="BM410" s="21" t="s">
        <v>422</v>
      </c>
    </row>
    <row r="411" spans="2:65" s="10" customFormat="1" ht="22.5" customHeight="1">
      <c r="B411" s="171"/>
      <c r="C411" s="172"/>
      <c r="D411" s="172"/>
      <c r="E411" s="173" t="s">
        <v>5</v>
      </c>
      <c r="F411" s="261" t="s">
        <v>423</v>
      </c>
      <c r="G411" s="262"/>
      <c r="H411" s="262"/>
      <c r="I411" s="262"/>
      <c r="J411" s="172"/>
      <c r="K411" s="174" t="s">
        <v>5</v>
      </c>
      <c r="L411" s="172"/>
      <c r="M411" s="172"/>
      <c r="N411" s="172"/>
      <c r="O411" s="172"/>
      <c r="P411" s="172"/>
      <c r="Q411" s="172"/>
      <c r="R411" s="175"/>
      <c r="T411" s="176"/>
      <c r="U411" s="172"/>
      <c r="V411" s="172"/>
      <c r="W411" s="172"/>
      <c r="X411" s="172"/>
      <c r="Y411" s="172"/>
      <c r="Z411" s="172"/>
      <c r="AA411" s="177"/>
      <c r="AT411" s="178" t="s">
        <v>170</v>
      </c>
      <c r="AU411" s="178" t="s">
        <v>141</v>
      </c>
      <c r="AV411" s="10" t="s">
        <v>24</v>
      </c>
      <c r="AW411" s="10" t="s">
        <v>37</v>
      </c>
      <c r="AX411" s="10" t="s">
        <v>79</v>
      </c>
      <c r="AY411" s="178" t="s">
        <v>162</v>
      </c>
    </row>
    <row r="412" spans="2:65" s="10" customFormat="1" ht="22.5" customHeight="1">
      <c r="B412" s="171"/>
      <c r="C412" s="172"/>
      <c r="D412" s="172"/>
      <c r="E412" s="173" t="s">
        <v>5</v>
      </c>
      <c r="F412" s="273" t="s">
        <v>212</v>
      </c>
      <c r="G412" s="274"/>
      <c r="H412" s="274"/>
      <c r="I412" s="274"/>
      <c r="J412" s="172"/>
      <c r="K412" s="174" t="s">
        <v>5</v>
      </c>
      <c r="L412" s="172"/>
      <c r="M412" s="172"/>
      <c r="N412" s="172"/>
      <c r="O412" s="172"/>
      <c r="P412" s="172"/>
      <c r="Q412" s="172"/>
      <c r="R412" s="175"/>
      <c r="T412" s="176"/>
      <c r="U412" s="172"/>
      <c r="V412" s="172"/>
      <c r="W412" s="172"/>
      <c r="X412" s="172"/>
      <c r="Y412" s="172"/>
      <c r="Z412" s="172"/>
      <c r="AA412" s="177"/>
      <c r="AT412" s="178" t="s">
        <v>170</v>
      </c>
      <c r="AU412" s="178" t="s">
        <v>141</v>
      </c>
      <c r="AV412" s="10" t="s">
        <v>24</v>
      </c>
      <c r="AW412" s="10" t="s">
        <v>37</v>
      </c>
      <c r="AX412" s="10" t="s">
        <v>79</v>
      </c>
      <c r="AY412" s="178" t="s">
        <v>162</v>
      </c>
    </row>
    <row r="413" spans="2:65" s="11" customFormat="1" ht="22.5" customHeight="1">
      <c r="B413" s="179"/>
      <c r="C413" s="180"/>
      <c r="D413" s="180"/>
      <c r="E413" s="181" t="s">
        <v>5</v>
      </c>
      <c r="F413" s="263" t="s">
        <v>336</v>
      </c>
      <c r="G413" s="264"/>
      <c r="H413" s="264"/>
      <c r="I413" s="264"/>
      <c r="J413" s="180"/>
      <c r="K413" s="182">
        <v>4.8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170</v>
      </c>
      <c r="AU413" s="186" t="s">
        <v>141</v>
      </c>
      <c r="AV413" s="11" t="s">
        <v>141</v>
      </c>
      <c r="AW413" s="11" t="s">
        <v>37</v>
      </c>
      <c r="AX413" s="11" t="s">
        <v>79</v>
      </c>
      <c r="AY413" s="186" t="s">
        <v>162</v>
      </c>
    </row>
    <row r="414" spans="2:65" s="11" customFormat="1" ht="22.5" customHeight="1">
      <c r="B414" s="179"/>
      <c r="C414" s="180"/>
      <c r="D414" s="180"/>
      <c r="E414" s="181" t="s">
        <v>5</v>
      </c>
      <c r="F414" s="263" t="s">
        <v>337</v>
      </c>
      <c r="G414" s="264"/>
      <c r="H414" s="264"/>
      <c r="I414" s="264"/>
      <c r="J414" s="180"/>
      <c r="K414" s="182">
        <v>5.76</v>
      </c>
      <c r="L414" s="180"/>
      <c r="M414" s="180"/>
      <c r="N414" s="180"/>
      <c r="O414" s="180"/>
      <c r="P414" s="180"/>
      <c r="Q414" s="180"/>
      <c r="R414" s="183"/>
      <c r="T414" s="184"/>
      <c r="U414" s="180"/>
      <c r="V414" s="180"/>
      <c r="W414" s="180"/>
      <c r="X414" s="180"/>
      <c r="Y414" s="180"/>
      <c r="Z414" s="180"/>
      <c r="AA414" s="185"/>
      <c r="AT414" s="186" t="s">
        <v>170</v>
      </c>
      <c r="AU414" s="186" t="s">
        <v>141</v>
      </c>
      <c r="AV414" s="11" t="s">
        <v>141</v>
      </c>
      <c r="AW414" s="11" t="s">
        <v>37</v>
      </c>
      <c r="AX414" s="11" t="s">
        <v>79</v>
      </c>
      <c r="AY414" s="186" t="s">
        <v>162</v>
      </c>
    </row>
    <row r="415" spans="2:65" s="11" customFormat="1" ht="22.5" customHeight="1">
      <c r="B415" s="179"/>
      <c r="C415" s="180"/>
      <c r="D415" s="180"/>
      <c r="E415" s="181" t="s">
        <v>5</v>
      </c>
      <c r="F415" s="263" t="s">
        <v>338</v>
      </c>
      <c r="G415" s="264"/>
      <c r="H415" s="264"/>
      <c r="I415" s="264"/>
      <c r="J415" s="180"/>
      <c r="K415" s="182">
        <v>26.88</v>
      </c>
      <c r="L415" s="180"/>
      <c r="M415" s="180"/>
      <c r="N415" s="180"/>
      <c r="O415" s="180"/>
      <c r="P415" s="180"/>
      <c r="Q415" s="180"/>
      <c r="R415" s="183"/>
      <c r="T415" s="184"/>
      <c r="U415" s="180"/>
      <c r="V415" s="180"/>
      <c r="W415" s="180"/>
      <c r="X415" s="180"/>
      <c r="Y415" s="180"/>
      <c r="Z415" s="180"/>
      <c r="AA415" s="185"/>
      <c r="AT415" s="186" t="s">
        <v>170</v>
      </c>
      <c r="AU415" s="186" t="s">
        <v>141</v>
      </c>
      <c r="AV415" s="11" t="s">
        <v>141</v>
      </c>
      <c r="AW415" s="11" t="s">
        <v>37</v>
      </c>
      <c r="AX415" s="11" t="s">
        <v>79</v>
      </c>
      <c r="AY415" s="186" t="s">
        <v>162</v>
      </c>
    </row>
    <row r="416" spans="2:65" s="10" customFormat="1" ht="22.5" customHeight="1">
      <c r="B416" s="171"/>
      <c r="C416" s="172"/>
      <c r="D416" s="172"/>
      <c r="E416" s="173" t="s">
        <v>5</v>
      </c>
      <c r="F416" s="273" t="s">
        <v>216</v>
      </c>
      <c r="G416" s="274"/>
      <c r="H416" s="274"/>
      <c r="I416" s="274"/>
      <c r="J416" s="172"/>
      <c r="K416" s="174" t="s">
        <v>5</v>
      </c>
      <c r="L416" s="172"/>
      <c r="M416" s="172"/>
      <c r="N416" s="172"/>
      <c r="O416" s="172"/>
      <c r="P416" s="172"/>
      <c r="Q416" s="172"/>
      <c r="R416" s="175"/>
      <c r="T416" s="176"/>
      <c r="U416" s="172"/>
      <c r="V416" s="172"/>
      <c r="W416" s="172"/>
      <c r="X416" s="172"/>
      <c r="Y416" s="172"/>
      <c r="Z416" s="172"/>
      <c r="AA416" s="177"/>
      <c r="AT416" s="178" t="s">
        <v>170</v>
      </c>
      <c r="AU416" s="178" t="s">
        <v>141</v>
      </c>
      <c r="AV416" s="10" t="s">
        <v>24</v>
      </c>
      <c r="AW416" s="10" t="s">
        <v>37</v>
      </c>
      <c r="AX416" s="10" t="s">
        <v>79</v>
      </c>
      <c r="AY416" s="178" t="s">
        <v>162</v>
      </c>
    </row>
    <row r="417" spans="2:51" s="11" customFormat="1" ht="22.5" customHeight="1">
      <c r="B417" s="179"/>
      <c r="C417" s="180"/>
      <c r="D417" s="180"/>
      <c r="E417" s="181" t="s">
        <v>5</v>
      </c>
      <c r="F417" s="263" t="s">
        <v>336</v>
      </c>
      <c r="G417" s="264"/>
      <c r="H417" s="264"/>
      <c r="I417" s="264"/>
      <c r="J417" s="180"/>
      <c r="K417" s="182">
        <v>4.8</v>
      </c>
      <c r="L417" s="180"/>
      <c r="M417" s="180"/>
      <c r="N417" s="180"/>
      <c r="O417" s="180"/>
      <c r="P417" s="180"/>
      <c r="Q417" s="180"/>
      <c r="R417" s="183"/>
      <c r="T417" s="184"/>
      <c r="U417" s="180"/>
      <c r="V417" s="180"/>
      <c r="W417" s="180"/>
      <c r="X417" s="180"/>
      <c r="Y417" s="180"/>
      <c r="Z417" s="180"/>
      <c r="AA417" s="185"/>
      <c r="AT417" s="186" t="s">
        <v>170</v>
      </c>
      <c r="AU417" s="186" t="s">
        <v>141</v>
      </c>
      <c r="AV417" s="11" t="s">
        <v>141</v>
      </c>
      <c r="AW417" s="11" t="s">
        <v>37</v>
      </c>
      <c r="AX417" s="11" t="s">
        <v>79</v>
      </c>
      <c r="AY417" s="186" t="s">
        <v>162</v>
      </c>
    </row>
    <row r="418" spans="2:51" s="11" customFormat="1" ht="22.5" customHeight="1">
      <c r="B418" s="179"/>
      <c r="C418" s="180"/>
      <c r="D418" s="180"/>
      <c r="E418" s="181" t="s">
        <v>5</v>
      </c>
      <c r="F418" s="263" t="s">
        <v>339</v>
      </c>
      <c r="G418" s="264"/>
      <c r="H418" s="264"/>
      <c r="I418" s="264"/>
      <c r="J418" s="180"/>
      <c r="K418" s="182">
        <v>38.4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170</v>
      </c>
      <c r="AU418" s="186" t="s">
        <v>141</v>
      </c>
      <c r="AV418" s="11" t="s">
        <v>141</v>
      </c>
      <c r="AW418" s="11" t="s">
        <v>37</v>
      </c>
      <c r="AX418" s="11" t="s">
        <v>79</v>
      </c>
      <c r="AY418" s="186" t="s">
        <v>162</v>
      </c>
    </row>
    <row r="419" spans="2:51" s="13" customFormat="1" ht="22.5" customHeight="1">
      <c r="B419" s="199"/>
      <c r="C419" s="200"/>
      <c r="D419" s="200"/>
      <c r="E419" s="201" t="s">
        <v>5</v>
      </c>
      <c r="F419" s="282" t="s">
        <v>340</v>
      </c>
      <c r="G419" s="283"/>
      <c r="H419" s="283"/>
      <c r="I419" s="283"/>
      <c r="J419" s="200"/>
      <c r="K419" s="202">
        <v>80.64</v>
      </c>
      <c r="L419" s="200"/>
      <c r="M419" s="200"/>
      <c r="N419" s="200"/>
      <c r="O419" s="200"/>
      <c r="P419" s="200"/>
      <c r="Q419" s="200"/>
      <c r="R419" s="203"/>
      <c r="T419" s="204"/>
      <c r="U419" s="200"/>
      <c r="V419" s="200"/>
      <c r="W419" s="200"/>
      <c r="X419" s="200"/>
      <c r="Y419" s="200"/>
      <c r="Z419" s="200"/>
      <c r="AA419" s="205"/>
      <c r="AT419" s="206" t="s">
        <v>170</v>
      </c>
      <c r="AU419" s="206" t="s">
        <v>141</v>
      </c>
      <c r="AV419" s="13" t="s">
        <v>176</v>
      </c>
      <c r="AW419" s="13" t="s">
        <v>37</v>
      </c>
      <c r="AX419" s="13" t="s">
        <v>79</v>
      </c>
      <c r="AY419" s="206" t="s">
        <v>162</v>
      </c>
    </row>
    <row r="420" spans="2:51" s="10" customFormat="1" ht="22.5" customHeight="1">
      <c r="B420" s="171"/>
      <c r="C420" s="172"/>
      <c r="D420" s="172"/>
      <c r="E420" s="173" t="s">
        <v>5</v>
      </c>
      <c r="F420" s="273" t="s">
        <v>212</v>
      </c>
      <c r="G420" s="274"/>
      <c r="H420" s="274"/>
      <c r="I420" s="274"/>
      <c r="J420" s="172"/>
      <c r="K420" s="174" t="s">
        <v>5</v>
      </c>
      <c r="L420" s="172"/>
      <c r="M420" s="172"/>
      <c r="N420" s="172"/>
      <c r="O420" s="172"/>
      <c r="P420" s="172"/>
      <c r="Q420" s="172"/>
      <c r="R420" s="175"/>
      <c r="T420" s="176"/>
      <c r="U420" s="172"/>
      <c r="V420" s="172"/>
      <c r="W420" s="172"/>
      <c r="X420" s="172"/>
      <c r="Y420" s="172"/>
      <c r="Z420" s="172"/>
      <c r="AA420" s="177"/>
      <c r="AT420" s="178" t="s">
        <v>170</v>
      </c>
      <c r="AU420" s="178" t="s">
        <v>141</v>
      </c>
      <c r="AV420" s="10" t="s">
        <v>24</v>
      </c>
      <c r="AW420" s="10" t="s">
        <v>37</v>
      </c>
      <c r="AX420" s="10" t="s">
        <v>79</v>
      </c>
      <c r="AY420" s="178" t="s">
        <v>162</v>
      </c>
    </row>
    <row r="421" spans="2:51" s="11" customFormat="1" ht="22.5" customHeight="1">
      <c r="B421" s="179"/>
      <c r="C421" s="180"/>
      <c r="D421" s="180"/>
      <c r="E421" s="181" t="s">
        <v>5</v>
      </c>
      <c r="F421" s="263" t="s">
        <v>341</v>
      </c>
      <c r="G421" s="264"/>
      <c r="H421" s="264"/>
      <c r="I421" s="264"/>
      <c r="J421" s="180"/>
      <c r="K421" s="182">
        <v>484.209</v>
      </c>
      <c r="L421" s="180"/>
      <c r="M421" s="180"/>
      <c r="N421" s="180"/>
      <c r="O421" s="180"/>
      <c r="P421" s="180"/>
      <c r="Q421" s="180"/>
      <c r="R421" s="183"/>
      <c r="T421" s="184"/>
      <c r="U421" s="180"/>
      <c r="V421" s="180"/>
      <c r="W421" s="180"/>
      <c r="X421" s="180"/>
      <c r="Y421" s="180"/>
      <c r="Z421" s="180"/>
      <c r="AA421" s="185"/>
      <c r="AT421" s="186" t="s">
        <v>170</v>
      </c>
      <c r="AU421" s="186" t="s">
        <v>141</v>
      </c>
      <c r="AV421" s="11" t="s">
        <v>141</v>
      </c>
      <c r="AW421" s="11" t="s">
        <v>37</v>
      </c>
      <c r="AX421" s="11" t="s">
        <v>79</v>
      </c>
      <c r="AY421" s="186" t="s">
        <v>162</v>
      </c>
    </row>
    <row r="422" spans="2:51" s="10" customFormat="1" ht="22.5" customHeight="1">
      <c r="B422" s="171"/>
      <c r="C422" s="172"/>
      <c r="D422" s="172"/>
      <c r="E422" s="173" t="s">
        <v>5</v>
      </c>
      <c r="F422" s="273" t="s">
        <v>342</v>
      </c>
      <c r="G422" s="274"/>
      <c r="H422" s="274"/>
      <c r="I422" s="274"/>
      <c r="J422" s="172"/>
      <c r="K422" s="174" t="s">
        <v>5</v>
      </c>
      <c r="L422" s="172"/>
      <c r="M422" s="172"/>
      <c r="N422" s="172"/>
      <c r="O422" s="172"/>
      <c r="P422" s="172"/>
      <c r="Q422" s="172"/>
      <c r="R422" s="175"/>
      <c r="T422" s="176"/>
      <c r="U422" s="172"/>
      <c r="V422" s="172"/>
      <c r="W422" s="172"/>
      <c r="X422" s="172"/>
      <c r="Y422" s="172"/>
      <c r="Z422" s="172"/>
      <c r="AA422" s="177"/>
      <c r="AT422" s="178" t="s">
        <v>170</v>
      </c>
      <c r="AU422" s="178" t="s">
        <v>141</v>
      </c>
      <c r="AV422" s="10" t="s">
        <v>24</v>
      </c>
      <c r="AW422" s="10" t="s">
        <v>37</v>
      </c>
      <c r="AX422" s="10" t="s">
        <v>79</v>
      </c>
      <c r="AY422" s="178" t="s">
        <v>162</v>
      </c>
    </row>
    <row r="423" spans="2:51" s="11" customFormat="1" ht="22.5" customHeight="1">
      <c r="B423" s="179"/>
      <c r="C423" s="180"/>
      <c r="D423" s="180"/>
      <c r="E423" s="181" t="s">
        <v>5</v>
      </c>
      <c r="F423" s="263" t="s">
        <v>343</v>
      </c>
      <c r="G423" s="264"/>
      <c r="H423" s="264"/>
      <c r="I423" s="264"/>
      <c r="J423" s="180"/>
      <c r="K423" s="182">
        <v>-172.8</v>
      </c>
      <c r="L423" s="180"/>
      <c r="M423" s="180"/>
      <c r="N423" s="180"/>
      <c r="O423" s="180"/>
      <c r="P423" s="180"/>
      <c r="Q423" s="180"/>
      <c r="R423" s="183"/>
      <c r="T423" s="184"/>
      <c r="U423" s="180"/>
      <c r="V423" s="180"/>
      <c r="W423" s="180"/>
      <c r="X423" s="180"/>
      <c r="Y423" s="180"/>
      <c r="Z423" s="180"/>
      <c r="AA423" s="185"/>
      <c r="AT423" s="186" t="s">
        <v>170</v>
      </c>
      <c r="AU423" s="186" t="s">
        <v>141</v>
      </c>
      <c r="AV423" s="11" t="s">
        <v>141</v>
      </c>
      <c r="AW423" s="11" t="s">
        <v>37</v>
      </c>
      <c r="AX423" s="11" t="s">
        <v>79</v>
      </c>
      <c r="AY423" s="186" t="s">
        <v>162</v>
      </c>
    </row>
    <row r="424" spans="2:51" s="11" customFormat="1" ht="22.5" customHeight="1">
      <c r="B424" s="179"/>
      <c r="C424" s="180"/>
      <c r="D424" s="180"/>
      <c r="E424" s="181" t="s">
        <v>5</v>
      </c>
      <c r="F424" s="263" t="s">
        <v>344</v>
      </c>
      <c r="G424" s="264"/>
      <c r="H424" s="264"/>
      <c r="I424" s="264"/>
      <c r="J424" s="180"/>
      <c r="K424" s="182">
        <v>-8.58</v>
      </c>
      <c r="L424" s="180"/>
      <c r="M424" s="180"/>
      <c r="N424" s="180"/>
      <c r="O424" s="180"/>
      <c r="P424" s="180"/>
      <c r="Q424" s="180"/>
      <c r="R424" s="183"/>
      <c r="T424" s="184"/>
      <c r="U424" s="180"/>
      <c r="V424" s="180"/>
      <c r="W424" s="180"/>
      <c r="X424" s="180"/>
      <c r="Y424" s="180"/>
      <c r="Z424" s="180"/>
      <c r="AA424" s="185"/>
      <c r="AT424" s="186" t="s">
        <v>170</v>
      </c>
      <c r="AU424" s="186" t="s">
        <v>141</v>
      </c>
      <c r="AV424" s="11" t="s">
        <v>141</v>
      </c>
      <c r="AW424" s="11" t="s">
        <v>37</v>
      </c>
      <c r="AX424" s="11" t="s">
        <v>79</v>
      </c>
      <c r="AY424" s="186" t="s">
        <v>162</v>
      </c>
    </row>
    <row r="425" spans="2:51" s="11" customFormat="1" ht="22.5" customHeight="1">
      <c r="B425" s="179"/>
      <c r="C425" s="180"/>
      <c r="D425" s="180"/>
      <c r="E425" s="181" t="s">
        <v>5</v>
      </c>
      <c r="F425" s="263" t="s">
        <v>345</v>
      </c>
      <c r="G425" s="264"/>
      <c r="H425" s="264"/>
      <c r="I425" s="264"/>
      <c r="J425" s="180"/>
      <c r="K425" s="182">
        <v>-2.0230000000000001</v>
      </c>
      <c r="L425" s="180"/>
      <c r="M425" s="180"/>
      <c r="N425" s="180"/>
      <c r="O425" s="180"/>
      <c r="P425" s="180"/>
      <c r="Q425" s="180"/>
      <c r="R425" s="183"/>
      <c r="T425" s="184"/>
      <c r="U425" s="180"/>
      <c r="V425" s="180"/>
      <c r="W425" s="180"/>
      <c r="X425" s="180"/>
      <c r="Y425" s="180"/>
      <c r="Z425" s="180"/>
      <c r="AA425" s="185"/>
      <c r="AT425" s="186" t="s">
        <v>170</v>
      </c>
      <c r="AU425" s="186" t="s">
        <v>141</v>
      </c>
      <c r="AV425" s="11" t="s">
        <v>141</v>
      </c>
      <c r="AW425" s="11" t="s">
        <v>37</v>
      </c>
      <c r="AX425" s="11" t="s">
        <v>79</v>
      </c>
      <c r="AY425" s="186" t="s">
        <v>162</v>
      </c>
    </row>
    <row r="426" spans="2:51" s="10" customFormat="1" ht="22.5" customHeight="1">
      <c r="B426" s="171"/>
      <c r="C426" s="172"/>
      <c r="D426" s="172"/>
      <c r="E426" s="173" t="s">
        <v>5</v>
      </c>
      <c r="F426" s="273" t="s">
        <v>346</v>
      </c>
      <c r="G426" s="274"/>
      <c r="H426" s="274"/>
      <c r="I426" s="274"/>
      <c r="J426" s="172"/>
      <c r="K426" s="174" t="s">
        <v>5</v>
      </c>
      <c r="L426" s="172"/>
      <c r="M426" s="172"/>
      <c r="N426" s="172"/>
      <c r="O426" s="172"/>
      <c r="P426" s="172"/>
      <c r="Q426" s="172"/>
      <c r="R426" s="175"/>
      <c r="T426" s="176"/>
      <c r="U426" s="172"/>
      <c r="V426" s="172"/>
      <c r="W426" s="172"/>
      <c r="X426" s="172"/>
      <c r="Y426" s="172"/>
      <c r="Z426" s="172"/>
      <c r="AA426" s="177"/>
      <c r="AT426" s="178" t="s">
        <v>170</v>
      </c>
      <c r="AU426" s="178" t="s">
        <v>141</v>
      </c>
      <c r="AV426" s="10" t="s">
        <v>24</v>
      </c>
      <c r="AW426" s="10" t="s">
        <v>37</v>
      </c>
      <c r="AX426" s="10" t="s">
        <v>79</v>
      </c>
      <c r="AY426" s="178" t="s">
        <v>162</v>
      </c>
    </row>
    <row r="427" spans="2:51" s="11" customFormat="1" ht="22.5" customHeight="1">
      <c r="B427" s="179"/>
      <c r="C427" s="180"/>
      <c r="D427" s="180"/>
      <c r="E427" s="181" t="s">
        <v>5</v>
      </c>
      <c r="F427" s="263" t="s">
        <v>347</v>
      </c>
      <c r="G427" s="264"/>
      <c r="H427" s="264"/>
      <c r="I427" s="264"/>
      <c r="J427" s="180"/>
      <c r="K427" s="182">
        <v>19.295999999999999</v>
      </c>
      <c r="L427" s="180"/>
      <c r="M427" s="180"/>
      <c r="N427" s="180"/>
      <c r="O427" s="180"/>
      <c r="P427" s="180"/>
      <c r="Q427" s="180"/>
      <c r="R427" s="183"/>
      <c r="T427" s="184"/>
      <c r="U427" s="180"/>
      <c r="V427" s="180"/>
      <c r="W427" s="180"/>
      <c r="X427" s="180"/>
      <c r="Y427" s="180"/>
      <c r="Z427" s="180"/>
      <c r="AA427" s="185"/>
      <c r="AT427" s="186" t="s">
        <v>170</v>
      </c>
      <c r="AU427" s="186" t="s">
        <v>141</v>
      </c>
      <c r="AV427" s="11" t="s">
        <v>141</v>
      </c>
      <c r="AW427" s="11" t="s">
        <v>37</v>
      </c>
      <c r="AX427" s="11" t="s">
        <v>79</v>
      </c>
      <c r="AY427" s="186" t="s">
        <v>162</v>
      </c>
    </row>
    <row r="428" spans="2:51" s="10" customFormat="1" ht="22.5" customHeight="1">
      <c r="B428" s="171"/>
      <c r="C428" s="172"/>
      <c r="D428" s="172"/>
      <c r="E428" s="173" t="s">
        <v>5</v>
      </c>
      <c r="F428" s="273" t="s">
        <v>348</v>
      </c>
      <c r="G428" s="274"/>
      <c r="H428" s="274"/>
      <c r="I428" s="274"/>
      <c r="J428" s="172"/>
      <c r="K428" s="174" t="s">
        <v>5</v>
      </c>
      <c r="L428" s="172"/>
      <c r="M428" s="172"/>
      <c r="N428" s="172"/>
      <c r="O428" s="172"/>
      <c r="P428" s="172"/>
      <c r="Q428" s="172"/>
      <c r="R428" s="175"/>
      <c r="T428" s="176"/>
      <c r="U428" s="172"/>
      <c r="V428" s="172"/>
      <c r="W428" s="172"/>
      <c r="X428" s="172"/>
      <c r="Y428" s="172"/>
      <c r="Z428" s="172"/>
      <c r="AA428" s="177"/>
      <c r="AT428" s="178" t="s">
        <v>170</v>
      </c>
      <c r="AU428" s="178" t="s">
        <v>141</v>
      </c>
      <c r="AV428" s="10" t="s">
        <v>24</v>
      </c>
      <c r="AW428" s="10" t="s">
        <v>37</v>
      </c>
      <c r="AX428" s="10" t="s">
        <v>79</v>
      </c>
      <c r="AY428" s="178" t="s">
        <v>162</v>
      </c>
    </row>
    <row r="429" spans="2:51" s="11" customFormat="1" ht="31.5" customHeight="1">
      <c r="B429" s="179"/>
      <c r="C429" s="180"/>
      <c r="D429" s="180"/>
      <c r="E429" s="181" t="s">
        <v>5</v>
      </c>
      <c r="F429" s="263" t="s">
        <v>349</v>
      </c>
      <c r="G429" s="264"/>
      <c r="H429" s="264"/>
      <c r="I429" s="264"/>
      <c r="J429" s="180"/>
      <c r="K429" s="182">
        <v>12.493</v>
      </c>
      <c r="L429" s="180"/>
      <c r="M429" s="180"/>
      <c r="N429" s="180"/>
      <c r="O429" s="180"/>
      <c r="P429" s="180"/>
      <c r="Q429" s="180"/>
      <c r="R429" s="183"/>
      <c r="T429" s="184"/>
      <c r="U429" s="180"/>
      <c r="V429" s="180"/>
      <c r="W429" s="180"/>
      <c r="X429" s="180"/>
      <c r="Y429" s="180"/>
      <c r="Z429" s="180"/>
      <c r="AA429" s="185"/>
      <c r="AT429" s="186" t="s">
        <v>170</v>
      </c>
      <c r="AU429" s="186" t="s">
        <v>141</v>
      </c>
      <c r="AV429" s="11" t="s">
        <v>141</v>
      </c>
      <c r="AW429" s="11" t="s">
        <v>37</v>
      </c>
      <c r="AX429" s="11" t="s">
        <v>79</v>
      </c>
      <c r="AY429" s="186" t="s">
        <v>162</v>
      </c>
    </row>
    <row r="430" spans="2:51" s="11" customFormat="1" ht="22.5" customHeight="1">
      <c r="B430" s="179"/>
      <c r="C430" s="180"/>
      <c r="D430" s="180"/>
      <c r="E430" s="181" t="s">
        <v>5</v>
      </c>
      <c r="F430" s="263" t="s">
        <v>350</v>
      </c>
      <c r="G430" s="264"/>
      <c r="H430" s="264"/>
      <c r="I430" s="264"/>
      <c r="J430" s="180"/>
      <c r="K430" s="182">
        <v>3.6819999999999999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170</v>
      </c>
      <c r="AU430" s="186" t="s">
        <v>141</v>
      </c>
      <c r="AV430" s="11" t="s">
        <v>141</v>
      </c>
      <c r="AW430" s="11" t="s">
        <v>37</v>
      </c>
      <c r="AX430" s="11" t="s">
        <v>79</v>
      </c>
      <c r="AY430" s="186" t="s">
        <v>162</v>
      </c>
    </row>
    <row r="431" spans="2:51" s="10" customFormat="1" ht="22.5" customHeight="1">
      <c r="B431" s="171"/>
      <c r="C431" s="172"/>
      <c r="D431" s="172"/>
      <c r="E431" s="173" t="s">
        <v>5</v>
      </c>
      <c r="F431" s="273" t="s">
        <v>351</v>
      </c>
      <c r="G431" s="274"/>
      <c r="H431" s="274"/>
      <c r="I431" s="274"/>
      <c r="J431" s="172"/>
      <c r="K431" s="174" t="s">
        <v>5</v>
      </c>
      <c r="L431" s="172"/>
      <c r="M431" s="172"/>
      <c r="N431" s="172"/>
      <c r="O431" s="172"/>
      <c r="P431" s="172"/>
      <c r="Q431" s="172"/>
      <c r="R431" s="175"/>
      <c r="T431" s="176"/>
      <c r="U431" s="172"/>
      <c r="V431" s="172"/>
      <c r="W431" s="172"/>
      <c r="X431" s="172"/>
      <c r="Y431" s="172"/>
      <c r="Z431" s="172"/>
      <c r="AA431" s="177"/>
      <c r="AT431" s="178" t="s">
        <v>170</v>
      </c>
      <c r="AU431" s="178" t="s">
        <v>141</v>
      </c>
      <c r="AV431" s="10" t="s">
        <v>24</v>
      </c>
      <c r="AW431" s="10" t="s">
        <v>37</v>
      </c>
      <c r="AX431" s="10" t="s">
        <v>79</v>
      </c>
      <c r="AY431" s="178" t="s">
        <v>162</v>
      </c>
    </row>
    <row r="432" spans="2:51" s="11" customFormat="1" ht="22.5" customHeight="1">
      <c r="B432" s="179"/>
      <c r="C432" s="180"/>
      <c r="D432" s="180"/>
      <c r="E432" s="181" t="s">
        <v>5</v>
      </c>
      <c r="F432" s="263" t="s">
        <v>352</v>
      </c>
      <c r="G432" s="264"/>
      <c r="H432" s="264"/>
      <c r="I432" s="264"/>
      <c r="J432" s="180"/>
      <c r="K432" s="182">
        <v>24.459</v>
      </c>
      <c r="L432" s="180"/>
      <c r="M432" s="180"/>
      <c r="N432" s="180"/>
      <c r="O432" s="180"/>
      <c r="P432" s="180"/>
      <c r="Q432" s="180"/>
      <c r="R432" s="183"/>
      <c r="T432" s="184"/>
      <c r="U432" s="180"/>
      <c r="V432" s="180"/>
      <c r="W432" s="180"/>
      <c r="X432" s="180"/>
      <c r="Y432" s="180"/>
      <c r="Z432" s="180"/>
      <c r="AA432" s="185"/>
      <c r="AT432" s="186" t="s">
        <v>170</v>
      </c>
      <c r="AU432" s="186" t="s">
        <v>141</v>
      </c>
      <c r="AV432" s="11" t="s">
        <v>141</v>
      </c>
      <c r="AW432" s="11" t="s">
        <v>37</v>
      </c>
      <c r="AX432" s="11" t="s">
        <v>79</v>
      </c>
      <c r="AY432" s="186" t="s">
        <v>162</v>
      </c>
    </row>
    <row r="433" spans="2:51" s="10" customFormat="1" ht="22.5" customHeight="1">
      <c r="B433" s="171"/>
      <c r="C433" s="172"/>
      <c r="D433" s="172"/>
      <c r="E433" s="173" t="s">
        <v>5</v>
      </c>
      <c r="F433" s="273" t="s">
        <v>353</v>
      </c>
      <c r="G433" s="274"/>
      <c r="H433" s="274"/>
      <c r="I433" s="274"/>
      <c r="J433" s="172"/>
      <c r="K433" s="174" t="s">
        <v>5</v>
      </c>
      <c r="L433" s="172"/>
      <c r="M433" s="172"/>
      <c r="N433" s="172"/>
      <c r="O433" s="172"/>
      <c r="P433" s="172"/>
      <c r="Q433" s="172"/>
      <c r="R433" s="175"/>
      <c r="T433" s="176"/>
      <c r="U433" s="172"/>
      <c r="V433" s="172"/>
      <c r="W433" s="172"/>
      <c r="X433" s="172"/>
      <c r="Y433" s="172"/>
      <c r="Z433" s="172"/>
      <c r="AA433" s="177"/>
      <c r="AT433" s="178" t="s">
        <v>170</v>
      </c>
      <c r="AU433" s="178" t="s">
        <v>141</v>
      </c>
      <c r="AV433" s="10" t="s">
        <v>24</v>
      </c>
      <c r="AW433" s="10" t="s">
        <v>37</v>
      </c>
      <c r="AX433" s="10" t="s">
        <v>79</v>
      </c>
      <c r="AY433" s="178" t="s">
        <v>162</v>
      </c>
    </row>
    <row r="434" spans="2:51" s="11" customFormat="1" ht="22.5" customHeight="1">
      <c r="B434" s="179"/>
      <c r="C434" s="180"/>
      <c r="D434" s="180"/>
      <c r="E434" s="181" t="s">
        <v>5</v>
      </c>
      <c r="F434" s="263" t="s">
        <v>354</v>
      </c>
      <c r="G434" s="264"/>
      <c r="H434" s="264"/>
      <c r="I434" s="264"/>
      <c r="J434" s="180"/>
      <c r="K434" s="182">
        <v>18.936</v>
      </c>
      <c r="L434" s="180"/>
      <c r="M434" s="180"/>
      <c r="N434" s="180"/>
      <c r="O434" s="180"/>
      <c r="P434" s="180"/>
      <c r="Q434" s="180"/>
      <c r="R434" s="183"/>
      <c r="T434" s="184"/>
      <c r="U434" s="180"/>
      <c r="V434" s="180"/>
      <c r="W434" s="180"/>
      <c r="X434" s="180"/>
      <c r="Y434" s="180"/>
      <c r="Z434" s="180"/>
      <c r="AA434" s="185"/>
      <c r="AT434" s="186" t="s">
        <v>170</v>
      </c>
      <c r="AU434" s="186" t="s">
        <v>141</v>
      </c>
      <c r="AV434" s="11" t="s">
        <v>141</v>
      </c>
      <c r="AW434" s="11" t="s">
        <v>37</v>
      </c>
      <c r="AX434" s="11" t="s">
        <v>79</v>
      </c>
      <c r="AY434" s="186" t="s">
        <v>162</v>
      </c>
    </row>
    <row r="435" spans="2:51" s="11" customFormat="1" ht="22.5" customHeight="1">
      <c r="B435" s="179"/>
      <c r="C435" s="180"/>
      <c r="D435" s="180"/>
      <c r="E435" s="181" t="s">
        <v>5</v>
      </c>
      <c r="F435" s="263" t="s">
        <v>355</v>
      </c>
      <c r="G435" s="264"/>
      <c r="H435" s="264"/>
      <c r="I435" s="264"/>
      <c r="J435" s="180"/>
      <c r="K435" s="182">
        <v>-9.36</v>
      </c>
      <c r="L435" s="180"/>
      <c r="M435" s="180"/>
      <c r="N435" s="180"/>
      <c r="O435" s="180"/>
      <c r="P435" s="180"/>
      <c r="Q435" s="180"/>
      <c r="R435" s="183"/>
      <c r="T435" s="184"/>
      <c r="U435" s="180"/>
      <c r="V435" s="180"/>
      <c r="W435" s="180"/>
      <c r="X435" s="180"/>
      <c r="Y435" s="180"/>
      <c r="Z435" s="180"/>
      <c r="AA435" s="185"/>
      <c r="AT435" s="186" t="s">
        <v>170</v>
      </c>
      <c r="AU435" s="186" t="s">
        <v>141</v>
      </c>
      <c r="AV435" s="11" t="s">
        <v>141</v>
      </c>
      <c r="AW435" s="11" t="s">
        <v>37</v>
      </c>
      <c r="AX435" s="11" t="s">
        <v>79</v>
      </c>
      <c r="AY435" s="186" t="s">
        <v>162</v>
      </c>
    </row>
    <row r="436" spans="2:51" s="10" customFormat="1" ht="22.5" customHeight="1">
      <c r="B436" s="171"/>
      <c r="C436" s="172"/>
      <c r="D436" s="172"/>
      <c r="E436" s="173" t="s">
        <v>5</v>
      </c>
      <c r="F436" s="273" t="s">
        <v>274</v>
      </c>
      <c r="G436" s="274"/>
      <c r="H436" s="274"/>
      <c r="I436" s="274"/>
      <c r="J436" s="172"/>
      <c r="K436" s="174" t="s">
        <v>5</v>
      </c>
      <c r="L436" s="172"/>
      <c r="M436" s="172"/>
      <c r="N436" s="172"/>
      <c r="O436" s="172"/>
      <c r="P436" s="172"/>
      <c r="Q436" s="172"/>
      <c r="R436" s="175"/>
      <c r="T436" s="176"/>
      <c r="U436" s="172"/>
      <c r="V436" s="172"/>
      <c r="W436" s="172"/>
      <c r="X436" s="172"/>
      <c r="Y436" s="172"/>
      <c r="Z436" s="172"/>
      <c r="AA436" s="177"/>
      <c r="AT436" s="178" t="s">
        <v>170</v>
      </c>
      <c r="AU436" s="178" t="s">
        <v>141</v>
      </c>
      <c r="AV436" s="10" t="s">
        <v>24</v>
      </c>
      <c r="AW436" s="10" t="s">
        <v>37</v>
      </c>
      <c r="AX436" s="10" t="s">
        <v>79</v>
      </c>
      <c r="AY436" s="178" t="s">
        <v>162</v>
      </c>
    </row>
    <row r="437" spans="2:51" s="11" customFormat="1" ht="22.5" customHeight="1">
      <c r="B437" s="179"/>
      <c r="C437" s="180"/>
      <c r="D437" s="180"/>
      <c r="E437" s="181" t="s">
        <v>5</v>
      </c>
      <c r="F437" s="263" t="s">
        <v>275</v>
      </c>
      <c r="G437" s="264"/>
      <c r="H437" s="264"/>
      <c r="I437" s="264"/>
      <c r="J437" s="180"/>
      <c r="K437" s="182">
        <v>10.635</v>
      </c>
      <c r="L437" s="180"/>
      <c r="M437" s="180"/>
      <c r="N437" s="180"/>
      <c r="O437" s="180"/>
      <c r="P437" s="180"/>
      <c r="Q437" s="180"/>
      <c r="R437" s="183"/>
      <c r="T437" s="184"/>
      <c r="U437" s="180"/>
      <c r="V437" s="180"/>
      <c r="W437" s="180"/>
      <c r="X437" s="180"/>
      <c r="Y437" s="180"/>
      <c r="Z437" s="180"/>
      <c r="AA437" s="185"/>
      <c r="AT437" s="186" t="s">
        <v>170</v>
      </c>
      <c r="AU437" s="186" t="s">
        <v>141</v>
      </c>
      <c r="AV437" s="11" t="s">
        <v>141</v>
      </c>
      <c r="AW437" s="11" t="s">
        <v>37</v>
      </c>
      <c r="AX437" s="11" t="s">
        <v>79</v>
      </c>
      <c r="AY437" s="186" t="s">
        <v>162</v>
      </c>
    </row>
    <row r="438" spans="2:51" s="10" customFormat="1" ht="22.5" customHeight="1">
      <c r="B438" s="171"/>
      <c r="C438" s="172"/>
      <c r="D438" s="172"/>
      <c r="E438" s="173" t="s">
        <v>5</v>
      </c>
      <c r="F438" s="273" t="s">
        <v>276</v>
      </c>
      <c r="G438" s="274"/>
      <c r="H438" s="274"/>
      <c r="I438" s="274"/>
      <c r="J438" s="172"/>
      <c r="K438" s="174" t="s">
        <v>5</v>
      </c>
      <c r="L438" s="172"/>
      <c r="M438" s="172"/>
      <c r="N438" s="172"/>
      <c r="O438" s="172"/>
      <c r="P438" s="172"/>
      <c r="Q438" s="172"/>
      <c r="R438" s="175"/>
      <c r="T438" s="176"/>
      <c r="U438" s="172"/>
      <c r="V438" s="172"/>
      <c r="W438" s="172"/>
      <c r="X438" s="172"/>
      <c r="Y438" s="172"/>
      <c r="Z438" s="172"/>
      <c r="AA438" s="177"/>
      <c r="AT438" s="178" t="s">
        <v>170</v>
      </c>
      <c r="AU438" s="178" t="s">
        <v>141</v>
      </c>
      <c r="AV438" s="10" t="s">
        <v>24</v>
      </c>
      <c r="AW438" s="10" t="s">
        <v>37</v>
      </c>
      <c r="AX438" s="10" t="s">
        <v>79</v>
      </c>
      <c r="AY438" s="178" t="s">
        <v>162</v>
      </c>
    </row>
    <row r="439" spans="2:51" s="11" customFormat="1" ht="22.5" customHeight="1">
      <c r="B439" s="179"/>
      <c r="C439" s="180"/>
      <c r="D439" s="180"/>
      <c r="E439" s="181" t="s">
        <v>5</v>
      </c>
      <c r="F439" s="263" t="s">
        <v>277</v>
      </c>
      <c r="G439" s="264"/>
      <c r="H439" s="264"/>
      <c r="I439" s="264"/>
      <c r="J439" s="180"/>
      <c r="K439" s="182">
        <v>23.76</v>
      </c>
      <c r="L439" s="180"/>
      <c r="M439" s="180"/>
      <c r="N439" s="180"/>
      <c r="O439" s="180"/>
      <c r="P439" s="180"/>
      <c r="Q439" s="180"/>
      <c r="R439" s="183"/>
      <c r="T439" s="184"/>
      <c r="U439" s="180"/>
      <c r="V439" s="180"/>
      <c r="W439" s="180"/>
      <c r="X439" s="180"/>
      <c r="Y439" s="180"/>
      <c r="Z439" s="180"/>
      <c r="AA439" s="185"/>
      <c r="AT439" s="186" t="s">
        <v>170</v>
      </c>
      <c r="AU439" s="186" t="s">
        <v>141</v>
      </c>
      <c r="AV439" s="11" t="s">
        <v>141</v>
      </c>
      <c r="AW439" s="11" t="s">
        <v>37</v>
      </c>
      <c r="AX439" s="11" t="s">
        <v>79</v>
      </c>
      <c r="AY439" s="186" t="s">
        <v>162</v>
      </c>
    </row>
    <row r="440" spans="2:51" s="13" customFormat="1" ht="22.5" customHeight="1">
      <c r="B440" s="199"/>
      <c r="C440" s="200"/>
      <c r="D440" s="200"/>
      <c r="E440" s="201" t="s">
        <v>5</v>
      </c>
      <c r="F440" s="282" t="s">
        <v>340</v>
      </c>
      <c r="G440" s="283"/>
      <c r="H440" s="283"/>
      <c r="I440" s="283"/>
      <c r="J440" s="200"/>
      <c r="K440" s="202">
        <v>404.70699999999999</v>
      </c>
      <c r="L440" s="200"/>
      <c r="M440" s="200"/>
      <c r="N440" s="200"/>
      <c r="O440" s="200"/>
      <c r="P440" s="200"/>
      <c r="Q440" s="200"/>
      <c r="R440" s="203"/>
      <c r="T440" s="204"/>
      <c r="U440" s="200"/>
      <c r="V440" s="200"/>
      <c r="W440" s="200"/>
      <c r="X440" s="200"/>
      <c r="Y440" s="200"/>
      <c r="Z440" s="200"/>
      <c r="AA440" s="205"/>
      <c r="AT440" s="206" t="s">
        <v>170</v>
      </c>
      <c r="AU440" s="206" t="s">
        <v>141</v>
      </c>
      <c r="AV440" s="13" t="s">
        <v>176</v>
      </c>
      <c r="AW440" s="13" t="s">
        <v>37</v>
      </c>
      <c r="AX440" s="13" t="s">
        <v>79</v>
      </c>
      <c r="AY440" s="206" t="s">
        <v>162</v>
      </c>
    </row>
    <row r="441" spans="2:51" s="10" customFormat="1" ht="22.5" customHeight="1">
      <c r="B441" s="171"/>
      <c r="C441" s="172"/>
      <c r="D441" s="172"/>
      <c r="E441" s="173" t="s">
        <v>5</v>
      </c>
      <c r="F441" s="273" t="s">
        <v>216</v>
      </c>
      <c r="G441" s="274"/>
      <c r="H441" s="274"/>
      <c r="I441" s="274"/>
      <c r="J441" s="172"/>
      <c r="K441" s="174" t="s">
        <v>5</v>
      </c>
      <c r="L441" s="172"/>
      <c r="M441" s="172"/>
      <c r="N441" s="172"/>
      <c r="O441" s="172"/>
      <c r="P441" s="172"/>
      <c r="Q441" s="172"/>
      <c r="R441" s="175"/>
      <c r="T441" s="176"/>
      <c r="U441" s="172"/>
      <c r="V441" s="172"/>
      <c r="W441" s="172"/>
      <c r="X441" s="172"/>
      <c r="Y441" s="172"/>
      <c r="Z441" s="172"/>
      <c r="AA441" s="177"/>
      <c r="AT441" s="178" t="s">
        <v>170</v>
      </c>
      <c r="AU441" s="178" t="s">
        <v>141</v>
      </c>
      <c r="AV441" s="10" t="s">
        <v>24</v>
      </c>
      <c r="AW441" s="10" t="s">
        <v>37</v>
      </c>
      <c r="AX441" s="10" t="s">
        <v>79</v>
      </c>
      <c r="AY441" s="178" t="s">
        <v>162</v>
      </c>
    </row>
    <row r="442" spans="2:51" s="11" customFormat="1" ht="22.5" customHeight="1">
      <c r="B442" s="179"/>
      <c r="C442" s="180"/>
      <c r="D442" s="180"/>
      <c r="E442" s="181" t="s">
        <v>5</v>
      </c>
      <c r="F442" s="263" t="s">
        <v>341</v>
      </c>
      <c r="G442" s="264"/>
      <c r="H442" s="264"/>
      <c r="I442" s="264"/>
      <c r="J442" s="180"/>
      <c r="K442" s="182">
        <v>484.209</v>
      </c>
      <c r="L442" s="180"/>
      <c r="M442" s="180"/>
      <c r="N442" s="180"/>
      <c r="O442" s="180"/>
      <c r="P442" s="180"/>
      <c r="Q442" s="180"/>
      <c r="R442" s="183"/>
      <c r="T442" s="184"/>
      <c r="U442" s="180"/>
      <c r="V442" s="180"/>
      <c r="W442" s="180"/>
      <c r="X442" s="180"/>
      <c r="Y442" s="180"/>
      <c r="Z442" s="180"/>
      <c r="AA442" s="185"/>
      <c r="AT442" s="186" t="s">
        <v>170</v>
      </c>
      <c r="AU442" s="186" t="s">
        <v>141</v>
      </c>
      <c r="AV442" s="11" t="s">
        <v>141</v>
      </c>
      <c r="AW442" s="11" t="s">
        <v>37</v>
      </c>
      <c r="AX442" s="11" t="s">
        <v>79</v>
      </c>
      <c r="AY442" s="186" t="s">
        <v>162</v>
      </c>
    </row>
    <row r="443" spans="2:51" s="10" customFormat="1" ht="22.5" customHeight="1">
      <c r="B443" s="171"/>
      <c r="C443" s="172"/>
      <c r="D443" s="172"/>
      <c r="E443" s="173" t="s">
        <v>5</v>
      </c>
      <c r="F443" s="273" t="s">
        <v>342</v>
      </c>
      <c r="G443" s="274"/>
      <c r="H443" s="274"/>
      <c r="I443" s="274"/>
      <c r="J443" s="172"/>
      <c r="K443" s="174" t="s">
        <v>5</v>
      </c>
      <c r="L443" s="172"/>
      <c r="M443" s="172"/>
      <c r="N443" s="172"/>
      <c r="O443" s="172"/>
      <c r="P443" s="172"/>
      <c r="Q443" s="172"/>
      <c r="R443" s="175"/>
      <c r="T443" s="176"/>
      <c r="U443" s="172"/>
      <c r="V443" s="172"/>
      <c r="W443" s="172"/>
      <c r="X443" s="172"/>
      <c r="Y443" s="172"/>
      <c r="Z443" s="172"/>
      <c r="AA443" s="177"/>
      <c r="AT443" s="178" t="s">
        <v>170</v>
      </c>
      <c r="AU443" s="178" t="s">
        <v>141</v>
      </c>
      <c r="AV443" s="10" t="s">
        <v>24</v>
      </c>
      <c r="AW443" s="10" t="s">
        <v>37</v>
      </c>
      <c r="AX443" s="10" t="s">
        <v>79</v>
      </c>
      <c r="AY443" s="178" t="s">
        <v>162</v>
      </c>
    </row>
    <row r="444" spans="2:51" s="11" customFormat="1" ht="22.5" customHeight="1">
      <c r="B444" s="179"/>
      <c r="C444" s="180"/>
      <c r="D444" s="180"/>
      <c r="E444" s="181" t="s">
        <v>5</v>
      </c>
      <c r="F444" s="263" t="s">
        <v>356</v>
      </c>
      <c r="G444" s="264"/>
      <c r="H444" s="264"/>
      <c r="I444" s="264"/>
      <c r="J444" s="180"/>
      <c r="K444" s="182">
        <v>-206.4</v>
      </c>
      <c r="L444" s="180"/>
      <c r="M444" s="180"/>
      <c r="N444" s="180"/>
      <c r="O444" s="180"/>
      <c r="P444" s="180"/>
      <c r="Q444" s="180"/>
      <c r="R444" s="183"/>
      <c r="T444" s="184"/>
      <c r="U444" s="180"/>
      <c r="V444" s="180"/>
      <c r="W444" s="180"/>
      <c r="X444" s="180"/>
      <c r="Y444" s="180"/>
      <c r="Z444" s="180"/>
      <c r="AA444" s="185"/>
      <c r="AT444" s="186" t="s">
        <v>170</v>
      </c>
      <c r="AU444" s="186" t="s">
        <v>141</v>
      </c>
      <c r="AV444" s="11" t="s">
        <v>141</v>
      </c>
      <c r="AW444" s="11" t="s">
        <v>37</v>
      </c>
      <c r="AX444" s="11" t="s">
        <v>79</v>
      </c>
      <c r="AY444" s="186" t="s">
        <v>162</v>
      </c>
    </row>
    <row r="445" spans="2:51" s="11" customFormat="1" ht="22.5" customHeight="1">
      <c r="B445" s="179"/>
      <c r="C445" s="180"/>
      <c r="D445" s="180"/>
      <c r="E445" s="181" t="s">
        <v>5</v>
      </c>
      <c r="F445" s="263" t="s">
        <v>357</v>
      </c>
      <c r="G445" s="264"/>
      <c r="H445" s="264"/>
      <c r="I445" s="264"/>
      <c r="J445" s="180"/>
      <c r="K445" s="182">
        <v>-4.32</v>
      </c>
      <c r="L445" s="180"/>
      <c r="M445" s="180"/>
      <c r="N445" s="180"/>
      <c r="O445" s="180"/>
      <c r="P445" s="180"/>
      <c r="Q445" s="180"/>
      <c r="R445" s="183"/>
      <c r="T445" s="184"/>
      <c r="U445" s="180"/>
      <c r="V445" s="180"/>
      <c r="W445" s="180"/>
      <c r="X445" s="180"/>
      <c r="Y445" s="180"/>
      <c r="Z445" s="180"/>
      <c r="AA445" s="185"/>
      <c r="AT445" s="186" t="s">
        <v>170</v>
      </c>
      <c r="AU445" s="186" t="s">
        <v>141</v>
      </c>
      <c r="AV445" s="11" t="s">
        <v>141</v>
      </c>
      <c r="AW445" s="11" t="s">
        <v>37</v>
      </c>
      <c r="AX445" s="11" t="s">
        <v>79</v>
      </c>
      <c r="AY445" s="186" t="s">
        <v>162</v>
      </c>
    </row>
    <row r="446" spans="2:51" s="10" customFormat="1" ht="22.5" customHeight="1">
      <c r="B446" s="171"/>
      <c r="C446" s="172"/>
      <c r="D446" s="172"/>
      <c r="E446" s="173" t="s">
        <v>5</v>
      </c>
      <c r="F446" s="273" t="s">
        <v>346</v>
      </c>
      <c r="G446" s="274"/>
      <c r="H446" s="274"/>
      <c r="I446" s="274"/>
      <c r="J446" s="172"/>
      <c r="K446" s="174" t="s">
        <v>5</v>
      </c>
      <c r="L446" s="172"/>
      <c r="M446" s="172"/>
      <c r="N446" s="172"/>
      <c r="O446" s="172"/>
      <c r="P446" s="172"/>
      <c r="Q446" s="172"/>
      <c r="R446" s="175"/>
      <c r="T446" s="176"/>
      <c r="U446" s="172"/>
      <c r="V446" s="172"/>
      <c r="W446" s="172"/>
      <c r="X446" s="172"/>
      <c r="Y446" s="172"/>
      <c r="Z446" s="172"/>
      <c r="AA446" s="177"/>
      <c r="AT446" s="178" t="s">
        <v>170</v>
      </c>
      <c r="AU446" s="178" t="s">
        <v>141</v>
      </c>
      <c r="AV446" s="10" t="s">
        <v>24</v>
      </c>
      <c r="AW446" s="10" t="s">
        <v>37</v>
      </c>
      <c r="AX446" s="10" t="s">
        <v>79</v>
      </c>
      <c r="AY446" s="178" t="s">
        <v>162</v>
      </c>
    </row>
    <row r="447" spans="2:51" s="11" customFormat="1" ht="22.5" customHeight="1">
      <c r="B447" s="179"/>
      <c r="C447" s="180"/>
      <c r="D447" s="180"/>
      <c r="E447" s="181" t="s">
        <v>5</v>
      </c>
      <c r="F447" s="263" t="s">
        <v>358</v>
      </c>
      <c r="G447" s="264"/>
      <c r="H447" s="264"/>
      <c r="I447" s="264"/>
      <c r="J447" s="180"/>
      <c r="K447" s="182">
        <v>13.64</v>
      </c>
      <c r="L447" s="180"/>
      <c r="M447" s="180"/>
      <c r="N447" s="180"/>
      <c r="O447" s="180"/>
      <c r="P447" s="180"/>
      <c r="Q447" s="180"/>
      <c r="R447" s="183"/>
      <c r="T447" s="184"/>
      <c r="U447" s="180"/>
      <c r="V447" s="180"/>
      <c r="W447" s="180"/>
      <c r="X447" s="180"/>
      <c r="Y447" s="180"/>
      <c r="Z447" s="180"/>
      <c r="AA447" s="185"/>
      <c r="AT447" s="186" t="s">
        <v>170</v>
      </c>
      <c r="AU447" s="186" t="s">
        <v>141</v>
      </c>
      <c r="AV447" s="11" t="s">
        <v>141</v>
      </c>
      <c r="AW447" s="11" t="s">
        <v>37</v>
      </c>
      <c r="AX447" s="11" t="s">
        <v>79</v>
      </c>
      <c r="AY447" s="186" t="s">
        <v>162</v>
      </c>
    </row>
    <row r="448" spans="2:51" s="13" customFormat="1" ht="22.5" customHeight="1">
      <c r="B448" s="199"/>
      <c r="C448" s="200"/>
      <c r="D448" s="200"/>
      <c r="E448" s="201" t="s">
        <v>5</v>
      </c>
      <c r="F448" s="282" t="s">
        <v>340</v>
      </c>
      <c r="G448" s="283"/>
      <c r="H448" s="283"/>
      <c r="I448" s="283"/>
      <c r="J448" s="200"/>
      <c r="K448" s="202">
        <v>287.12900000000002</v>
      </c>
      <c r="L448" s="200"/>
      <c r="M448" s="200"/>
      <c r="N448" s="200"/>
      <c r="O448" s="200"/>
      <c r="P448" s="200"/>
      <c r="Q448" s="200"/>
      <c r="R448" s="203"/>
      <c r="T448" s="204"/>
      <c r="U448" s="200"/>
      <c r="V448" s="200"/>
      <c r="W448" s="200"/>
      <c r="X448" s="200"/>
      <c r="Y448" s="200"/>
      <c r="Z448" s="200"/>
      <c r="AA448" s="205"/>
      <c r="AT448" s="206" t="s">
        <v>170</v>
      </c>
      <c r="AU448" s="206" t="s">
        <v>141</v>
      </c>
      <c r="AV448" s="13" t="s">
        <v>176</v>
      </c>
      <c r="AW448" s="13" t="s">
        <v>37</v>
      </c>
      <c r="AX448" s="13" t="s">
        <v>79</v>
      </c>
      <c r="AY448" s="206" t="s">
        <v>162</v>
      </c>
    </row>
    <row r="449" spans="2:51" s="10" customFormat="1" ht="22.5" customHeight="1">
      <c r="B449" s="171"/>
      <c r="C449" s="172"/>
      <c r="D449" s="172"/>
      <c r="E449" s="173" t="s">
        <v>5</v>
      </c>
      <c r="F449" s="273" t="s">
        <v>260</v>
      </c>
      <c r="G449" s="274"/>
      <c r="H449" s="274"/>
      <c r="I449" s="274"/>
      <c r="J449" s="172"/>
      <c r="K449" s="174" t="s">
        <v>5</v>
      </c>
      <c r="L449" s="172"/>
      <c r="M449" s="172"/>
      <c r="N449" s="172"/>
      <c r="O449" s="172"/>
      <c r="P449" s="172"/>
      <c r="Q449" s="172"/>
      <c r="R449" s="175"/>
      <c r="T449" s="176"/>
      <c r="U449" s="172"/>
      <c r="V449" s="172"/>
      <c r="W449" s="172"/>
      <c r="X449" s="172"/>
      <c r="Y449" s="172"/>
      <c r="Z449" s="172"/>
      <c r="AA449" s="177"/>
      <c r="AT449" s="178" t="s">
        <v>170</v>
      </c>
      <c r="AU449" s="178" t="s">
        <v>141</v>
      </c>
      <c r="AV449" s="10" t="s">
        <v>24</v>
      </c>
      <c r="AW449" s="10" t="s">
        <v>37</v>
      </c>
      <c r="AX449" s="10" t="s">
        <v>79</v>
      </c>
      <c r="AY449" s="178" t="s">
        <v>162</v>
      </c>
    </row>
    <row r="450" spans="2:51" s="11" customFormat="1" ht="22.5" customHeight="1">
      <c r="B450" s="179"/>
      <c r="C450" s="180"/>
      <c r="D450" s="180"/>
      <c r="E450" s="181" t="s">
        <v>5</v>
      </c>
      <c r="F450" s="263" t="s">
        <v>359</v>
      </c>
      <c r="G450" s="264"/>
      <c r="H450" s="264"/>
      <c r="I450" s="264"/>
      <c r="J450" s="180"/>
      <c r="K450" s="182">
        <v>188.136</v>
      </c>
      <c r="L450" s="180"/>
      <c r="M450" s="180"/>
      <c r="N450" s="180"/>
      <c r="O450" s="180"/>
      <c r="P450" s="180"/>
      <c r="Q450" s="180"/>
      <c r="R450" s="183"/>
      <c r="T450" s="184"/>
      <c r="U450" s="180"/>
      <c r="V450" s="180"/>
      <c r="W450" s="180"/>
      <c r="X450" s="180"/>
      <c r="Y450" s="180"/>
      <c r="Z450" s="180"/>
      <c r="AA450" s="185"/>
      <c r="AT450" s="186" t="s">
        <v>170</v>
      </c>
      <c r="AU450" s="186" t="s">
        <v>141</v>
      </c>
      <c r="AV450" s="11" t="s">
        <v>141</v>
      </c>
      <c r="AW450" s="11" t="s">
        <v>37</v>
      </c>
      <c r="AX450" s="11" t="s">
        <v>79</v>
      </c>
      <c r="AY450" s="186" t="s">
        <v>162</v>
      </c>
    </row>
    <row r="451" spans="2:51" s="10" customFormat="1" ht="22.5" customHeight="1">
      <c r="B451" s="171"/>
      <c r="C451" s="172"/>
      <c r="D451" s="172"/>
      <c r="E451" s="173" t="s">
        <v>5</v>
      </c>
      <c r="F451" s="273" t="s">
        <v>342</v>
      </c>
      <c r="G451" s="274"/>
      <c r="H451" s="274"/>
      <c r="I451" s="274"/>
      <c r="J451" s="172"/>
      <c r="K451" s="174" t="s">
        <v>5</v>
      </c>
      <c r="L451" s="172"/>
      <c r="M451" s="172"/>
      <c r="N451" s="172"/>
      <c r="O451" s="172"/>
      <c r="P451" s="172"/>
      <c r="Q451" s="172"/>
      <c r="R451" s="175"/>
      <c r="T451" s="176"/>
      <c r="U451" s="172"/>
      <c r="V451" s="172"/>
      <c r="W451" s="172"/>
      <c r="X451" s="172"/>
      <c r="Y451" s="172"/>
      <c r="Z451" s="172"/>
      <c r="AA451" s="177"/>
      <c r="AT451" s="178" t="s">
        <v>170</v>
      </c>
      <c r="AU451" s="178" t="s">
        <v>141</v>
      </c>
      <c r="AV451" s="10" t="s">
        <v>24</v>
      </c>
      <c r="AW451" s="10" t="s">
        <v>37</v>
      </c>
      <c r="AX451" s="10" t="s">
        <v>79</v>
      </c>
      <c r="AY451" s="178" t="s">
        <v>162</v>
      </c>
    </row>
    <row r="452" spans="2:51" s="11" customFormat="1" ht="22.5" customHeight="1">
      <c r="B452" s="179"/>
      <c r="C452" s="180"/>
      <c r="D452" s="180"/>
      <c r="E452" s="181" t="s">
        <v>5</v>
      </c>
      <c r="F452" s="263" t="s">
        <v>360</v>
      </c>
      <c r="G452" s="264"/>
      <c r="H452" s="264"/>
      <c r="I452" s="264"/>
      <c r="J452" s="180"/>
      <c r="K452" s="182">
        <v>-1.8</v>
      </c>
      <c r="L452" s="180"/>
      <c r="M452" s="180"/>
      <c r="N452" s="180"/>
      <c r="O452" s="180"/>
      <c r="P452" s="180"/>
      <c r="Q452" s="180"/>
      <c r="R452" s="183"/>
      <c r="T452" s="184"/>
      <c r="U452" s="180"/>
      <c r="V452" s="180"/>
      <c r="W452" s="180"/>
      <c r="X452" s="180"/>
      <c r="Y452" s="180"/>
      <c r="Z452" s="180"/>
      <c r="AA452" s="185"/>
      <c r="AT452" s="186" t="s">
        <v>170</v>
      </c>
      <c r="AU452" s="186" t="s">
        <v>141</v>
      </c>
      <c r="AV452" s="11" t="s">
        <v>141</v>
      </c>
      <c r="AW452" s="11" t="s">
        <v>37</v>
      </c>
      <c r="AX452" s="11" t="s">
        <v>79</v>
      </c>
      <c r="AY452" s="186" t="s">
        <v>162</v>
      </c>
    </row>
    <row r="453" spans="2:51" s="11" customFormat="1" ht="22.5" customHeight="1">
      <c r="B453" s="179"/>
      <c r="C453" s="180"/>
      <c r="D453" s="180"/>
      <c r="E453" s="181" t="s">
        <v>5</v>
      </c>
      <c r="F453" s="263" t="s">
        <v>361</v>
      </c>
      <c r="G453" s="264"/>
      <c r="H453" s="264"/>
      <c r="I453" s="264"/>
      <c r="J453" s="180"/>
      <c r="K453" s="182">
        <v>-14.499000000000001</v>
      </c>
      <c r="L453" s="180"/>
      <c r="M453" s="180"/>
      <c r="N453" s="180"/>
      <c r="O453" s="180"/>
      <c r="P453" s="180"/>
      <c r="Q453" s="180"/>
      <c r="R453" s="183"/>
      <c r="T453" s="184"/>
      <c r="U453" s="180"/>
      <c r="V453" s="180"/>
      <c r="W453" s="180"/>
      <c r="X453" s="180"/>
      <c r="Y453" s="180"/>
      <c r="Z453" s="180"/>
      <c r="AA453" s="185"/>
      <c r="AT453" s="186" t="s">
        <v>170</v>
      </c>
      <c r="AU453" s="186" t="s">
        <v>141</v>
      </c>
      <c r="AV453" s="11" t="s">
        <v>141</v>
      </c>
      <c r="AW453" s="11" t="s">
        <v>37</v>
      </c>
      <c r="AX453" s="11" t="s">
        <v>79</v>
      </c>
      <c r="AY453" s="186" t="s">
        <v>162</v>
      </c>
    </row>
    <row r="454" spans="2:51" s="10" customFormat="1" ht="22.5" customHeight="1">
      <c r="B454" s="171"/>
      <c r="C454" s="172"/>
      <c r="D454" s="172"/>
      <c r="E454" s="173" t="s">
        <v>5</v>
      </c>
      <c r="F454" s="273" t="s">
        <v>351</v>
      </c>
      <c r="G454" s="274"/>
      <c r="H454" s="274"/>
      <c r="I454" s="274"/>
      <c r="J454" s="172"/>
      <c r="K454" s="174" t="s">
        <v>5</v>
      </c>
      <c r="L454" s="172"/>
      <c r="M454" s="172"/>
      <c r="N454" s="172"/>
      <c r="O454" s="172"/>
      <c r="P454" s="172"/>
      <c r="Q454" s="172"/>
      <c r="R454" s="175"/>
      <c r="T454" s="176"/>
      <c r="U454" s="172"/>
      <c r="V454" s="172"/>
      <c r="W454" s="172"/>
      <c r="X454" s="172"/>
      <c r="Y454" s="172"/>
      <c r="Z454" s="172"/>
      <c r="AA454" s="177"/>
      <c r="AT454" s="178" t="s">
        <v>170</v>
      </c>
      <c r="AU454" s="178" t="s">
        <v>141</v>
      </c>
      <c r="AV454" s="10" t="s">
        <v>24</v>
      </c>
      <c r="AW454" s="10" t="s">
        <v>37</v>
      </c>
      <c r="AX454" s="10" t="s">
        <v>79</v>
      </c>
      <c r="AY454" s="178" t="s">
        <v>162</v>
      </c>
    </row>
    <row r="455" spans="2:51" s="11" customFormat="1" ht="22.5" customHeight="1">
      <c r="B455" s="179"/>
      <c r="C455" s="180"/>
      <c r="D455" s="180"/>
      <c r="E455" s="181" t="s">
        <v>5</v>
      </c>
      <c r="F455" s="263" t="s">
        <v>354</v>
      </c>
      <c r="G455" s="264"/>
      <c r="H455" s="264"/>
      <c r="I455" s="264"/>
      <c r="J455" s="180"/>
      <c r="K455" s="182">
        <v>18.936</v>
      </c>
      <c r="L455" s="180"/>
      <c r="M455" s="180"/>
      <c r="N455" s="180"/>
      <c r="O455" s="180"/>
      <c r="P455" s="180"/>
      <c r="Q455" s="180"/>
      <c r="R455" s="183"/>
      <c r="T455" s="184"/>
      <c r="U455" s="180"/>
      <c r="V455" s="180"/>
      <c r="W455" s="180"/>
      <c r="X455" s="180"/>
      <c r="Y455" s="180"/>
      <c r="Z455" s="180"/>
      <c r="AA455" s="185"/>
      <c r="AT455" s="186" t="s">
        <v>170</v>
      </c>
      <c r="AU455" s="186" t="s">
        <v>141</v>
      </c>
      <c r="AV455" s="11" t="s">
        <v>141</v>
      </c>
      <c r="AW455" s="11" t="s">
        <v>37</v>
      </c>
      <c r="AX455" s="11" t="s">
        <v>79</v>
      </c>
      <c r="AY455" s="186" t="s">
        <v>162</v>
      </c>
    </row>
    <row r="456" spans="2:51" s="10" customFormat="1" ht="22.5" customHeight="1">
      <c r="B456" s="171"/>
      <c r="C456" s="172"/>
      <c r="D456" s="172"/>
      <c r="E456" s="173" t="s">
        <v>5</v>
      </c>
      <c r="F456" s="273" t="s">
        <v>276</v>
      </c>
      <c r="G456" s="274"/>
      <c r="H456" s="274"/>
      <c r="I456" s="274"/>
      <c r="J456" s="172"/>
      <c r="K456" s="174" t="s">
        <v>5</v>
      </c>
      <c r="L456" s="172"/>
      <c r="M456" s="172"/>
      <c r="N456" s="172"/>
      <c r="O456" s="172"/>
      <c r="P456" s="172"/>
      <c r="Q456" s="172"/>
      <c r="R456" s="175"/>
      <c r="T456" s="176"/>
      <c r="U456" s="172"/>
      <c r="V456" s="172"/>
      <c r="W456" s="172"/>
      <c r="X456" s="172"/>
      <c r="Y456" s="172"/>
      <c r="Z456" s="172"/>
      <c r="AA456" s="177"/>
      <c r="AT456" s="178" t="s">
        <v>170</v>
      </c>
      <c r="AU456" s="178" t="s">
        <v>141</v>
      </c>
      <c r="AV456" s="10" t="s">
        <v>24</v>
      </c>
      <c r="AW456" s="10" t="s">
        <v>37</v>
      </c>
      <c r="AX456" s="10" t="s">
        <v>79</v>
      </c>
      <c r="AY456" s="178" t="s">
        <v>162</v>
      </c>
    </row>
    <row r="457" spans="2:51" s="11" customFormat="1" ht="22.5" customHeight="1">
      <c r="B457" s="179"/>
      <c r="C457" s="180"/>
      <c r="D457" s="180"/>
      <c r="E457" s="181" t="s">
        <v>5</v>
      </c>
      <c r="F457" s="263" t="s">
        <v>278</v>
      </c>
      <c r="G457" s="264"/>
      <c r="H457" s="264"/>
      <c r="I457" s="264"/>
      <c r="J457" s="180"/>
      <c r="K457" s="182">
        <v>5.4</v>
      </c>
      <c r="L457" s="180"/>
      <c r="M457" s="180"/>
      <c r="N457" s="180"/>
      <c r="O457" s="180"/>
      <c r="P457" s="180"/>
      <c r="Q457" s="180"/>
      <c r="R457" s="183"/>
      <c r="T457" s="184"/>
      <c r="U457" s="180"/>
      <c r="V457" s="180"/>
      <c r="W457" s="180"/>
      <c r="X457" s="180"/>
      <c r="Y457" s="180"/>
      <c r="Z457" s="180"/>
      <c r="AA457" s="185"/>
      <c r="AT457" s="186" t="s">
        <v>170</v>
      </c>
      <c r="AU457" s="186" t="s">
        <v>141</v>
      </c>
      <c r="AV457" s="11" t="s">
        <v>141</v>
      </c>
      <c r="AW457" s="11" t="s">
        <v>37</v>
      </c>
      <c r="AX457" s="11" t="s">
        <v>79</v>
      </c>
      <c r="AY457" s="186" t="s">
        <v>162</v>
      </c>
    </row>
    <row r="458" spans="2:51" s="13" customFormat="1" ht="22.5" customHeight="1">
      <c r="B458" s="199"/>
      <c r="C458" s="200"/>
      <c r="D458" s="200"/>
      <c r="E458" s="201" t="s">
        <v>5</v>
      </c>
      <c r="F458" s="282" t="s">
        <v>340</v>
      </c>
      <c r="G458" s="283"/>
      <c r="H458" s="283"/>
      <c r="I458" s="283"/>
      <c r="J458" s="200"/>
      <c r="K458" s="202">
        <v>196.173</v>
      </c>
      <c r="L458" s="200"/>
      <c r="M458" s="200"/>
      <c r="N458" s="200"/>
      <c r="O458" s="200"/>
      <c r="P458" s="200"/>
      <c r="Q458" s="200"/>
      <c r="R458" s="203"/>
      <c r="T458" s="204"/>
      <c r="U458" s="200"/>
      <c r="V458" s="200"/>
      <c r="W458" s="200"/>
      <c r="X458" s="200"/>
      <c r="Y458" s="200"/>
      <c r="Z458" s="200"/>
      <c r="AA458" s="205"/>
      <c r="AT458" s="206" t="s">
        <v>170</v>
      </c>
      <c r="AU458" s="206" t="s">
        <v>141</v>
      </c>
      <c r="AV458" s="13" t="s">
        <v>176</v>
      </c>
      <c r="AW458" s="13" t="s">
        <v>37</v>
      </c>
      <c r="AX458" s="13" t="s">
        <v>79</v>
      </c>
      <c r="AY458" s="206" t="s">
        <v>162</v>
      </c>
    </row>
    <row r="459" spans="2:51" s="10" customFormat="1" ht="22.5" customHeight="1">
      <c r="B459" s="171"/>
      <c r="C459" s="172"/>
      <c r="D459" s="172"/>
      <c r="E459" s="173" t="s">
        <v>5</v>
      </c>
      <c r="F459" s="273" t="s">
        <v>263</v>
      </c>
      <c r="G459" s="274"/>
      <c r="H459" s="274"/>
      <c r="I459" s="274"/>
      <c r="J459" s="172"/>
      <c r="K459" s="174" t="s">
        <v>5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170</v>
      </c>
      <c r="AU459" s="178" t="s">
        <v>141</v>
      </c>
      <c r="AV459" s="10" t="s">
        <v>24</v>
      </c>
      <c r="AW459" s="10" t="s">
        <v>37</v>
      </c>
      <c r="AX459" s="10" t="s">
        <v>79</v>
      </c>
      <c r="AY459" s="178" t="s">
        <v>162</v>
      </c>
    </row>
    <row r="460" spans="2:51" s="11" customFormat="1" ht="22.5" customHeight="1">
      <c r="B460" s="179"/>
      <c r="C460" s="180"/>
      <c r="D460" s="180"/>
      <c r="E460" s="181" t="s">
        <v>5</v>
      </c>
      <c r="F460" s="263" t="s">
        <v>359</v>
      </c>
      <c r="G460" s="264"/>
      <c r="H460" s="264"/>
      <c r="I460" s="264"/>
      <c r="J460" s="180"/>
      <c r="K460" s="182">
        <v>188.136</v>
      </c>
      <c r="L460" s="180"/>
      <c r="M460" s="180"/>
      <c r="N460" s="180"/>
      <c r="O460" s="180"/>
      <c r="P460" s="180"/>
      <c r="Q460" s="180"/>
      <c r="R460" s="183"/>
      <c r="T460" s="184"/>
      <c r="U460" s="180"/>
      <c r="V460" s="180"/>
      <c r="W460" s="180"/>
      <c r="X460" s="180"/>
      <c r="Y460" s="180"/>
      <c r="Z460" s="180"/>
      <c r="AA460" s="185"/>
      <c r="AT460" s="186" t="s">
        <v>170</v>
      </c>
      <c r="AU460" s="186" t="s">
        <v>141</v>
      </c>
      <c r="AV460" s="11" t="s">
        <v>141</v>
      </c>
      <c r="AW460" s="11" t="s">
        <v>37</v>
      </c>
      <c r="AX460" s="11" t="s">
        <v>79</v>
      </c>
      <c r="AY460" s="186" t="s">
        <v>162</v>
      </c>
    </row>
    <row r="461" spans="2:51" s="10" customFormat="1" ht="22.5" customHeight="1">
      <c r="B461" s="171"/>
      <c r="C461" s="172"/>
      <c r="D461" s="172"/>
      <c r="E461" s="173" t="s">
        <v>5</v>
      </c>
      <c r="F461" s="273" t="s">
        <v>342</v>
      </c>
      <c r="G461" s="274"/>
      <c r="H461" s="274"/>
      <c r="I461" s="274"/>
      <c r="J461" s="172"/>
      <c r="K461" s="174" t="s">
        <v>5</v>
      </c>
      <c r="L461" s="172"/>
      <c r="M461" s="172"/>
      <c r="N461" s="172"/>
      <c r="O461" s="172"/>
      <c r="P461" s="172"/>
      <c r="Q461" s="172"/>
      <c r="R461" s="175"/>
      <c r="T461" s="176"/>
      <c r="U461" s="172"/>
      <c r="V461" s="172"/>
      <c r="W461" s="172"/>
      <c r="X461" s="172"/>
      <c r="Y461" s="172"/>
      <c r="Z461" s="172"/>
      <c r="AA461" s="177"/>
      <c r="AT461" s="178" t="s">
        <v>170</v>
      </c>
      <c r="AU461" s="178" t="s">
        <v>141</v>
      </c>
      <c r="AV461" s="10" t="s">
        <v>24</v>
      </c>
      <c r="AW461" s="10" t="s">
        <v>37</v>
      </c>
      <c r="AX461" s="10" t="s">
        <v>79</v>
      </c>
      <c r="AY461" s="178" t="s">
        <v>162</v>
      </c>
    </row>
    <row r="462" spans="2:51" s="11" customFormat="1" ht="22.5" customHeight="1">
      <c r="B462" s="179"/>
      <c r="C462" s="180"/>
      <c r="D462" s="180"/>
      <c r="E462" s="181" t="s">
        <v>5</v>
      </c>
      <c r="F462" s="263" t="s">
        <v>357</v>
      </c>
      <c r="G462" s="264"/>
      <c r="H462" s="264"/>
      <c r="I462" s="264"/>
      <c r="J462" s="180"/>
      <c r="K462" s="182">
        <v>-4.32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170</v>
      </c>
      <c r="AU462" s="186" t="s">
        <v>141</v>
      </c>
      <c r="AV462" s="11" t="s">
        <v>141</v>
      </c>
      <c r="AW462" s="11" t="s">
        <v>37</v>
      </c>
      <c r="AX462" s="11" t="s">
        <v>79</v>
      </c>
      <c r="AY462" s="186" t="s">
        <v>162</v>
      </c>
    </row>
    <row r="463" spans="2:51" s="11" customFormat="1" ht="22.5" customHeight="1">
      <c r="B463" s="179"/>
      <c r="C463" s="180"/>
      <c r="D463" s="180"/>
      <c r="E463" s="181" t="s">
        <v>5</v>
      </c>
      <c r="F463" s="263" t="s">
        <v>362</v>
      </c>
      <c r="G463" s="264"/>
      <c r="H463" s="264"/>
      <c r="I463" s="264"/>
      <c r="J463" s="180"/>
      <c r="K463" s="182">
        <v>-11.34</v>
      </c>
      <c r="L463" s="180"/>
      <c r="M463" s="180"/>
      <c r="N463" s="180"/>
      <c r="O463" s="180"/>
      <c r="P463" s="180"/>
      <c r="Q463" s="180"/>
      <c r="R463" s="183"/>
      <c r="T463" s="184"/>
      <c r="U463" s="180"/>
      <c r="V463" s="180"/>
      <c r="W463" s="180"/>
      <c r="X463" s="180"/>
      <c r="Y463" s="180"/>
      <c r="Z463" s="180"/>
      <c r="AA463" s="185"/>
      <c r="AT463" s="186" t="s">
        <v>170</v>
      </c>
      <c r="AU463" s="186" t="s">
        <v>141</v>
      </c>
      <c r="AV463" s="11" t="s">
        <v>141</v>
      </c>
      <c r="AW463" s="11" t="s">
        <v>37</v>
      </c>
      <c r="AX463" s="11" t="s">
        <v>79</v>
      </c>
      <c r="AY463" s="186" t="s">
        <v>162</v>
      </c>
    </row>
    <row r="464" spans="2:51" s="10" customFormat="1" ht="22.5" customHeight="1">
      <c r="B464" s="171"/>
      <c r="C464" s="172"/>
      <c r="D464" s="172"/>
      <c r="E464" s="173" t="s">
        <v>5</v>
      </c>
      <c r="F464" s="273" t="s">
        <v>348</v>
      </c>
      <c r="G464" s="274"/>
      <c r="H464" s="274"/>
      <c r="I464" s="274"/>
      <c r="J464" s="172"/>
      <c r="K464" s="174" t="s">
        <v>5</v>
      </c>
      <c r="L464" s="172"/>
      <c r="M464" s="172"/>
      <c r="N464" s="172"/>
      <c r="O464" s="172"/>
      <c r="P464" s="172"/>
      <c r="Q464" s="172"/>
      <c r="R464" s="175"/>
      <c r="T464" s="176"/>
      <c r="U464" s="172"/>
      <c r="V464" s="172"/>
      <c r="W464" s="172"/>
      <c r="X464" s="172"/>
      <c r="Y464" s="172"/>
      <c r="Z464" s="172"/>
      <c r="AA464" s="177"/>
      <c r="AT464" s="178" t="s">
        <v>170</v>
      </c>
      <c r="AU464" s="178" t="s">
        <v>141</v>
      </c>
      <c r="AV464" s="10" t="s">
        <v>24</v>
      </c>
      <c r="AW464" s="10" t="s">
        <v>37</v>
      </c>
      <c r="AX464" s="10" t="s">
        <v>79</v>
      </c>
      <c r="AY464" s="178" t="s">
        <v>162</v>
      </c>
    </row>
    <row r="465" spans="2:51" s="11" customFormat="1" ht="22.5" customHeight="1">
      <c r="B465" s="179"/>
      <c r="C465" s="180"/>
      <c r="D465" s="180"/>
      <c r="E465" s="181" t="s">
        <v>5</v>
      </c>
      <c r="F465" s="263" t="s">
        <v>363</v>
      </c>
      <c r="G465" s="264"/>
      <c r="H465" s="264"/>
      <c r="I465" s="264"/>
      <c r="J465" s="180"/>
      <c r="K465" s="182">
        <v>1.841</v>
      </c>
      <c r="L465" s="180"/>
      <c r="M465" s="180"/>
      <c r="N465" s="180"/>
      <c r="O465" s="180"/>
      <c r="P465" s="180"/>
      <c r="Q465" s="180"/>
      <c r="R465" s="183"/>
      <c r="T465" s="184"/>
      <c r="U465" s="180"/>
      <c r="V465" s="180"/>
      <c r="W465" s="180"/>
      <c r="X465" s="180"/>
      <c r="Y465" s="180"/>
      <c r="Z465" s="180"/>
      <c r="AA465" s="185"/>
      <c r="AT465" s="186" t="s">
        <v>170</v>
      </c>
      <c r="AU465" s="186" t="s">
        <v>141</v>
      </c>
      <c r="AV465" s="11" t="s">
        <v>141</v>
      </c>
      <c r="AW465" s="11" t="s">
        <v>37</v>
      </c>
      <c r="AX465" s="11" t="s">
        <v>79</v>
      </c>
      <c r="AY465" s="186" t="s">
        <v>162</v>
      </c>
    </row>
    <row r="466" spans="2:51" s="10" customFormat="1" ht="22.5" customHeight="1">
      <c r="B466" s="171"/>
      <c r="C466" s="172"/>
      <c r="D466" s="172"/>
      <c r="E466" s="173" t="s">
        <v>5</v>
      </c>
      <c r="F466" s="273" t="s">
        <v>351</v>
      </c>
      <c r="G466" s="274"/>
      <c r="H466" s="274"/>
      <c r="I466" s="274"/>
      <c r="J466" s="172"/>
      <c r="K466" s="174" t="s">
        <v>5</v>
      </c>
      <c r="L466" s="172"/>
      <c r="M466" s="172"/>
      <c r="N466" s="172"/>
      <c r="O466" s="172"/>
      <c r="P466" s="172"/>
      <c r="Q466" s="172"/>
      <c r="R466" s="175"/>
      <c r="T466" s="176"/>
      <c r="U466" s="172"/>
      <c r="V466" s="172"/>
      <c r="W466" s="172"/>
      <c r="X466" s="172"/>
      <c r="Y466" s="172"/>
      <c r="Z466" s="172"/>
      <c r="AA466" s="177"/>
      <c r="AT466" s="178" t="s">
        <v>170</v>
      </c>
      <c r="AU466" s="178" t="s">
        <v>141</v>
      </c>
      <c r="AV466" s="10" t="s">
        <v>24</v>
      </c>
      <c r="AW466" s="10" t="s">
        <v>37</v>
      </c>
      <c r="AX466" s="10" t="s">
        <v>79</v>
      </c>
      <c r="AY466" s="178" t="s">
        <v>162</v>
      </c>
    </row>
    <row r="467" spans="2:51" s="11" customFormat="1" ht="22.5" customHeight="1">
      <c r="B467" s="179"/>
      <c r="C467" s="180"/>
      <c r="D467" s="180"/>
      <c r="E467" s="181" t="s">
        <v>5</v>
      </c>
      <c r="F467" s="263" t="s">
        <v>354</v>
      </c>
      <c r="G467" s="264"/>
      <c r="H467" s="264"/>
      <c r="I467" s="264"/>
      <c r="J467" s="180"/>
      <c r="K467" s="182">
        <v>18.936</v>
      </c>
      <c r="L467" s="180"/>
      <c r="M467" s="180"/>
      <c r="N467" s="180"/>
      <c r="O467" s="180"/>
      <c r="P467" s="180"/>
      <c r="Q467" s="180"/>
      <c r="R467" s="183"/>
      <c r="T467" s="184"/>
      <c r="U467" s="180"/>
      <c r="V467" s="180"/>
      <c r="W467" s="180"/>
      <c r="X467" s="180"/>
      <c r="Y467" s="180"/>
      <c r="Z467" s="180"/>
      <c r="AA467" s="185"/>
      <c r="AT467" s="186" t="s">
        <v>170</v>
      </c>
      <c r="AU467" s="186" t="s">
        <v>141</v>
      </c>
      <c r="AV467" s="11" t="s">
        <v>141</v>
      </c>
      <c r="AW467" s="11" t="s">
        <v>37</v>
      </c>
      <c r="AX467" s="11" t="s">
        <v>79</v>
      </c>
      <c r="AY467" s="186" t="s">
        <v>162</v>
      </c>
    </row>
    <row r="468" spans="2:51" s="10" customFormat="1" ht="22.5" customHeight="1">
      <c r="B468" s="171"/>
      <c r="C468" s="172"/>
      <c r="D468" s="172"/>
      <c r="E468" s="173" t="s">
        <v>5</v>
      </c>
      <c r="F468" s="273" t="s">
        <v>276</v>
      </c>
      <c r="G468" s="274"/>
      <c r="H468" s="274"/>
      <c r="I468" s="274"/>
      <c r="J468" s="172"/>
      <c r="K468" s="174" t="s">
        <v>5</v>
      </c>
      <c r="L468" s="172"/>
      <c r="M468" s="172"/>
      <c r="N468" s="172"/>
      <c r="O468" s="172"/>
      <c r="P468" s="172"/>
      <c r="Q468" s="172"/>
      <c r="R468" s="175"/>
      <c r="T468" s="176"/>
      <c r="U468" s="172"/>
      <c r="V468" s="172"/>
      <c r="W468" s="172"/>
      <c r="X468" s="172"/>
      <c r="Y468" s="172"/>
      <c r="Z468" s="172"/>
      <c r="AA468" s="177"/>
      <c r="AT468" s="178" t="s">
        <v>170</v>
      </c>
      <c r="AU468" s="178" t="s">
        <v>141</v>
      </c>
      <c r="AV468" s="10" t="s">
        <v>24</v>
      </c>
      <c r="AW468" s="10" t="s">
        <v>37</v>
      </c>
      <c r="AX468" s="10" t="s">
        <v>79</v>
      </c>
      <c r="AY468" s="178" t="s">
        <v>162</v>
      </c>
    </row>
    <row r="469" spans="2:51" s="11" customFormat="1" ht="22.5" customHeight="1">
      <c r="B469" s="179"/>
      <c r="C469" s="180"/>
      <c r="D469" s="180"/>
      <c r="E469" s="181" t="s">
        <v>5</v>
      </c>
      <c r="F469" s="263" t="s">
        <v>278</v>
      </c>
      <c r="G469" s="264"/>
      <c r="H469" s="264"/>
      <c r="I469" s="264"/>
      <c r="J469" s="180"/>
      <c r="K469" s="182">
        <v>5.4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170</v>
      </c>
      <c r="AU469" s="186" t="s">
        <v>141</v>
      </c>
      <c r="AV469" s="11" t="s">
        <v>141</v>
      </c>
      <c r="AW469" s="11" t="s">
        <v>37</v>
      </c>
      <c r="AX469" s="11" t="s">
        <v>79</v>
      </c>
      <c r="AY469" s="186" t="s">
        <v>162</v>
      </c>
    </row>
    <row r="470" spans="2:51" s="13" customFormat="1" ht="22.5" customHeight="1">
      <c r="B470" s="199"/>
      <c r="C470" s="200"/>
      <c r="D470" s="200"/>
      <c r="E470" s="201" t="s">
        <v>5</v>
      </c>
      <c r="F470" s="282" t="s">
        <v>340</v>
      </c>
      <c r="G470" s="283"/>
      <c r="H470" s="283"/>
      <c r="I470" s="283"/>
      <c r="J470" s="200"/>
      <c r="K470" s="202">
        <v>198.65299999999999</v>
      </c>
      <c r="L470" s="200"/>
      <c r="M470" s="200"/>
      <c r="N470" s="200"/>
      <c r="O470" s="200"/>
      <c r="P470" s="200"/>
      <c r="Q470" s="200"/>
      <c r="R470" s="203"/>
      <c r="T470" s="204"/>
      <c r="U470" s="200"/>
      <c r="V470" s="200"/>
      <c r="W470" s="200"/>
      <c r="X470" s="200"/>
      <c r="Y470" s="200"/>
      <c r="Z470" s="200"/>
      <c r="AA470" s="205"/>
      <c r="AT470" s="206" t="s">
        <v>170</v>
      </c>
      <c r="AU470" s="206" t="s">
        <v>141</v>
      </c>
      <c r="AV470" s="13" t="s">
        <v>176</v>
      </c>
      <c r="AW470" s="13" t="s">
        <v>37</v>
      </c>
      <c r="AX470" s="13" t="s">
        <v>79</v>
      </c>
      <c r="AY470" s="206" t="s">
        <v>162</v>
      </c>
    </row>
    <row r="471" spans="2:51" s="11" customFormat="1" ht="31.5" customHeight="1">
      <c r="B471" s="179"/>
      <c r="C471" s="180"/>
      <c r="D471" s="180"/>
      <c r="E471" s="181" t="s">
        <v>5</v>
      </c>
      <c r="F471" s="263" t="s">
        <v>364</v>
      </c>
      <c r="G471" s="264"/>
      <c r="H471" s="264"/>
      <c r="I471" s="264"/>
      <c r="J471" s="180"/>
      <c r="K471" s="182">
        <v>-11.8</v>
      </c>
      <c r="L471" s="180"/>
      <c r="M471" s="180"/>
      <c r="N471" s="180"/>
      <c r="O471" s="180"/>
      <c r="P471" s="180"/>
      <c r="Q471" s="180"/>
      <c r="R471" s="183"/>
      <c r="T471" s="184"/>
      <c r="U471" s="180"/>
      <c r="V471" s="180"/>
      <c r="W471" s="180"/>
      <c r="X471" s="180"/>
      <c r="Y471" s="180"/>
      <c r="Z471" s="180"/>
      <c r="AA471" s="185"/>
      <c r="AT471" s="186" t="s">
        <v>170</v>
      </c>
      <c r="AU471" s="186" t="s">
        <v>141</v>
      </c>
      <c r="AV471" s="11" t="s">
        <v>141</v>
      </c>
      <c r="AW471" s="11" t="s">
        <v>37</v>
      </c>
      <c r="AX471" s="11" t="s">
        <v>79</v>
      </c>
      <c r="AY471" s="186" t="s">
        <v>162</v>
      </c>
    </row>
    <row r="472" spans="2:51" s="10" customFormat="1" ht="22.5" customHeight="1">
      <c r="B472" s="171"/>
      <c r="C472" s="172"/>
      <c r="D472" s="172"/>
      <c r="E472" s="173" t="s">
        <v>5</v>
      </c>
      <c r="F472" s="273" t="s">
        <v>424</v>
      </c>
      <c r="G472" s="274"/>
      <c r="H472" s="274"/>
      <c r="I472" s="274"/>
      <c r="J472" s="172"/>
      <c r="K472" s="174" t="s">
        <v>5</v>
      </c>
      <c r="L472" s="172"/>
      <c r="M472" s="172"/>
      <c r="N472" s="172"/>
      <c r="O472" s="172"/>
      <c r="P472" s="172"/>
      <c r="Q472" s="172"/>
      <c r="R472" s="175"/>
      <c r="T472" s="176"/>
      <c r="U472" s="172"/>
      <c r="V472" s="172"/>
      <c r="W472" s="172"/>
      <c r="X472" s="172"/>
      <c r="Y472" s="172"/>
      <c r="Z472" s="172"/>
      <c r="AA472" s="177"/>
      <c r="AT472" s="178" t="s">
        <v>170</v>
      </c>
      <c r="AU472" s="178" t="s">
        <v>141</v>
      </c>
      <c r="AV472" s="10" t="s">
        <v>24</v>
      </c>
      <c r="AW472" s="10" t="s">
        <v>37</v>
      </c>
      <c r="AX472" s="10" t="s">
        <v>79</v>
      </c>
      <c r="AY472" s="178" t="s">
        <v>162</v>
      </c>
    </row>
    <row r="473" spans="2:51" s="10" customFormat="1" ht="22.5" customHeight="1">
      <c r="B473" s="171"/>
      <c r="C473" s="172"/>
      <c r="D473" s="172"/>
      <c r="E473" s="173" t="s">
        <v>5</v>
      </c>
      <c r="F473" s="273" t="s">
        <v>271</v>
      </c>
      <c r="G473" s="274"/>
      <c r="H473" s="274"/>
      <c r="I473" s="274"/>
      <c r="J473" s="172"/>
      <c r="K473" s="174" t="s">
        <v>5</v>
      </c>
      <c r="L473" s="172"/>
      <c r="M473" s="172"/>
      <c r="N473" s="172"/>
      <c r="O473" s="172"/>
      <c r="P473" s="172"/>
      <c r="Q473" s="172"/>
      <c r="R473" s="175"/>
      <c r="T473" s="176"/>
      <c r="U473" s="172"/>
      <c r="V473" s="172"/>
      <c r="W473" s="172"/>
      <c r="X473" s="172"/>
      <c r="Y473" s="172"/>
      <c r="Z473" s="172"/>
      <c r="AA473" s="177"/>
      <c r="AT473" s="178" t="s">
        <v>170</v>
      </c>
      <c r="AU473" s="178" t="s">
        <v>141</v>
      </c>
      <c r="AV473" s="10" t="s">
        <v>24</v>
      </c>
      <c r="AW473" s="10" t="s">
        <v>37</v>
      </c>
      <c r="AX473" s="10" t="s">
        <v>79</v>
      </c>
      <c r="AY473" s="178" t="s">
        <v>162</v>
      </c>
    </row>
    <row r="474" spans="2:51" s="11" customFormat="1" ht="22.5" customHeight="1">
      <c r="B474" s="179"/>
      <c r="C474" s="180"/>
      <c r="D474" s="180"/>
      <c r="E474" s="181" t="s">
        <v>5</v>
      </c>
      <c r="F474" s="263" t="s">
        <v>272</v>
      </c>
      <c r="G474" s="264"/>
      <c r="H474" s="264"/>
      <c r="I474" s="264"/>
      <c r="J474" s="180"/>
      <c r="K474" s="182">
        <v>11.8</v>
      </c>
      <c r="L474" s="180"/>
      <c r="M474" s="180"/>
      <c r="N474" s="180"/>
      <c r="O474" s="180"/>
      <c r="P474" s="180"/>
      <c r="Q474" s="180"/>
      <c r="R474" s="183"/>
      <c r="T474" s="184"/>
      <c r="U474" s="180"/>
      <c r="V474" s="180"/>
      <c r="W474" s="180"/>
      <c r="X474" s="180"/>
      <c r="Y474" s="180"/>
      <c r="Z474" s="180"/>
      <c r="AA474" s="185"/>
      <c r="AT474" s="186" t="s">
        <v>170</v>
      </c>
      <c r="AU474" s="186" t="s">
        <v>141</v>
      </c>
      <c r="AV474" s="11" t="s">
        <v>141</v>
      </c>
      <c r="AW474" s="11" t="s">
        <v>37</v>
      </c>
      <c r="AX474" s="11" t="s">
        <v>79</v>
      </c>
      <c r="AY474" s="186" t="s">
        <v>162</v>
      </c>
    </row>
    <row r="475" spans="2:51" s="10" customFormat="1" ht="22.5" customHeight="1">
      <c r="B475" s="171"/>
      <c r="C475" s="172"/>
      <c r="D475" s="172"/>
      <c r="E475" s="173" t="s">
        <v>5</v>
      </c>
      <c r="F475" s="273" t="s">
        <v>273</v>
      </c>
      <c r="G475" s="274"/>
      <c r="H475" s="274"/>
      <c r="I475" s="274"/>
      <c r="J475" s="172"/>
      <c r="K475" s="174" t="s">
        <v>5</v>
      </c>
      <c r="L475" s="172"/>
      <c r="M475" s="172"/>
      <c r="N475" s="172"/>
      <c r="O475" s="172"/>
      <c r="P475" s="172"/>
      <c r="Q475" s="172"/>
      <c r="R475" s="175"/>
      <c r="T475" s="176"/>
      <c r="U475" s="172"/>
      <c r="V475" s="172"/>
      <c r="W475" s="172"/>
      <c r="X475" s="172"/>
      <c r="Y475" s="172"/>
      <c r="Z475" s="172"/>
      <c r="AA475" s="177"/>
      <c r="AT475" s="178" t="s">
        <v>170</v>
      </c>
      <c r="AU475" s="178" t="s">
        <v>141</v>
      </c>
      <c r="AV475" s="10" t="s">
        <v>24</v>
      </c>
      <c r="AW475" s="10" t="s">
        <v>37</v>
      </c>
      <c r="AX475" s="10" t="s">
        <v>79</v>
      </c>
      <c r="AY475" s="178" t="s">
        <v>162</v>
      </c>
    </row>
    <row r="476" spans="2:51" s="10" customFormat="1" ht="22.5" customHeight="1">
      <c r="B476" s="171"/>
      <c r="C476" s="172"/>
      <c r="D476" s="172"/>
      <c r="E476" s="173" t="s">
        <v>5</v>
      </c>
      <c r="F476" s="273" t="s">
        <v>212</v>
      </c>
      <c r="G476" s="274"/>
      <c r="H476" s="274"/>
      <c r="I476" s="274"/>
      <c r="J476" s="172"/>
      <c r="K476" s="174" t="s">
        <v>5</v>
      </c>
      <c r="L476" s="172"/>
      <c r="M476" s="172"/>
      <c r="N476" s="172"/>
      <c r="O476" s="172"/>
      <c r="P476" s="172"/>
      <c r="Q476" s="172"/>
      <c r="R476" s="175"/>
      <c r="T476" s="176"/>
      <c r="U476" s="172"/>
      <c r="V476" s="172"/>
      <c r="W476" s="172"/>
      <c r="X476" s="172"/>
      <c r="Y476" s="172"/>
      <c r="Z476" s="172"/>
      <c r="AA476" s="177"/>
      <c r="AT476" s="178" t="s">
        <v>170</v>
      </c>
      <c r="AU476" s="178" t="s">
        <v>141</v>
      </c>
      <c r="AV476" s="10" t="s">
        <v>24</v>
      </c>
      <c r="AW476" s="10" t="s">
        <v>37</v>
      </c>
      <c r="AX476" s="10" t="s">
        <v>79</v>
      </c>
      <c r="AY476" s="178" t="s">
        <v>162</v>
      </c>
    </row>
    <row r="477" spans="2:51" s="10" customFormat="1" ht="22.5" customHeight="1">
      <c r="B477" s="171"/>
      <c r="C477" s="172"/>
      <c r="D477" s="172"/>
      <c r="E477" s="173" t="s">
        <v>5</v>
      </c>
      <c r="F477" s="273" t="s">
        <v>274</v>
      </c>
      <c r="G477" s="274"/>
      <c r="H477" s="274"/>
      <c r="I477" s="274"/>
      <c r="J477" s="172"/>
      <c r="K477" s="174" t="s">
        <v>5</v>
      </c>
      <c r="L477" s="172"/>
      <c r="M477" s="172"/>
      <c r="N477" s="172"/>
      <c r="O477" s="172"/>
      <c r="P477" s="172"/>
      <c r="Q477" s="172"/>
      <c r="R477" s="175"/>
      <c r="T477" s="176"/>
      <c r="U477" s="172"/>
      <c r="V477" s="172"/>
      <c r="W477" s="172"/>
      <c r="X477" s="172"/>
      <c r="Y477" s="172"/>
      <c r="Z477" s="172"/>
      <c r="AA477" s="177"/>
      <c r="AT477" s="178" t="s">
        <v>170</v>
      </c>
      <c r="AU477" s="178" t="s">
        <v>141</v>
      </c>
      <c r="AV477" s="10" t="s">
        <v>24</v>
      </c>
      <c r="AW477" s="10" t="s">
        <v>37</v>
      </c>
      <c r="AX477" s="10" t="s">
        <v>79</v>
      </c>
      <c r="AY477" s="178" t="s">
        <v>162</v>
      </c>
    </row>
    <row r="478" spans="2:51" s="11" customFormat="1" ht="22.5" customHeight="1">
      <c r="B478" s="179"/>
      <c r="C478" s="180"/>
      <c r="D478" s="180"/>
      <c r="E478" s="181" t="s">
        <v>5</v>
      </c>
      <c r="F478" s="263" t="s">
        <v>275</v>
      </c>
      <c r="G478" s="264"/>
      <c r="H478" s="264"/>
      <c r="I478" s="264"/>
      <c r="J478" s="180"/>
      <c r="K478" s="182">
        <v>10.635</v>
      </c>
      <c r="L478" s="180"/>
      <c r="M478" s="180"/>
      <c r="N478" s="180"/>
      <c r="O478" s="180"/>
      <c r="P478" s="180"/>
      <c r="Q478" s="180"/>
      <c r="R478" s="183"/>
      <c r="T478" s="184"/>
      <c r="U478" s="180"/>
      <c r="V478" s="180"/>
      <c r="W478" s="180"/>
      <c r="X478" s="180"/>
      <c r="Y478" s="180"/>
      <c r="Z478" s="180"/>
      <c r="AA478" s="185"/>
      <c r="AT478" s="186" t="s">
        <v>170</v>
      </c>
      <c r="AU478" s="186" t="s">
        <v>141</v>
      </c>
      <c r="AV478" s="11" t="s">
        <v>141</v>
      </c>
      <c r="AW478" s="11" t="s">
        <v>37</v>
      </c>
      <c r="AX478" s="11" t="s">
        <v>79</v>
      </c>
      <c r="AY478" s="186" t="s">
        <v>162</v>
      </c>
    </row>
    <row r="479" spans="2:51" s="10" customFormat="1" ht="22.5" customHeight="1">
      <c r="B479" s="171"/>
      <c r="C479" s="172"/>
      <c r="D479" s="172"/>
      <c r="E479" s="173" t="s">
        <v>5</v>
      </c>
      <c r="F479" s="273" t="s">
        <v>276</v>
      </c>
      <c r="G479" s="274"/>
      <c r="H479" s="274"/>
      <c r="I479" s="274"/>
      <c r="J479" s="172"/>
      <c r="K479" s="174" t="s">
        <v>5</v>
      </c>
      <c r="L479" s="172"/>
      <c r="M479" s="172"/>
      <c r="N479" s="172"/>
      <c r="O479" s="172"/>
      <c r="P479" s="172"/>
      <c r="Q479" s="172"/>
      <c r="R479" s="175"/>
      <c r="T479" s="176"/>
      <c r="U479" s="172"/>
      <c r="V479" s="172"/>
      <c r="W479" s="172"/>
      <c r="X479" s="172"/>
      <c r="Y479" s="172"/>
      <c r="Z479" s="172"/>
      <c r="AA479" s="177"/>
      <c r="AT479" s="178" t="s">
        <v>170</v>
      </c>
      <c r="AU479" s="178" t="s">
        <v>141</v>
      </c>
      <c r="AV479" s="10" t="s">
        <v>24</v>
      </c>
      <c r="AW479" s="10" t="s">
        <v>37</v>
      </c>
      <c r="AX479" s="10" t="s">
        <v>79</v>
      </c>
      <c r="AY479" s="178" t="s">
        <v>162</v>
      </c>
    </row>
    <row r="480" spans="2:51" s="11" customFormat="1" ht="22.5" customHeight="1">
      <c r="B480" s="179"/>
      <c r="C480" s="180"/>
      <c r="D480" s="180"/>
      <c r="E480" s="181" t="s">
        <v>5</v>
      </c>
      <c r="F480" s="263" t="s">
        <v>277</v>
      </c>
      <c r="G480" s="264"/>
      <c r="H480" s="264"/>
      <c r="I480" s="264"/>
      <c r="J480" s="180"/>
      <c r="K480" s="182">
        <v>23.76</v>
      </c>
      <c r="L480" s="180"/>
      <c r="M480" s="180"/>
      <c r="N480" s="180"/>
      <c r="O480" s="180"/>
      <c r="P480" s="180"/>
      <c r="Q480" s="180"/>
      <c r="R480" s="183"/>
      <c r="T480" s="184"/>
      <c r="U480" s="180"/>
      <c r="V480" s="180"/>
      <c r="W480" s="180"/>
      <c r="X480" s="180"/>
      <c r="Y480" s="180"/>
      <c r="Z480" s="180"/>
      <c r="AA480" s="185"/>
      <c r="AT480" s="186" t="s">
        <v>170</v>
      </c>
      <c r="AU480" s="186" t="s">
        <v>141</v>
      </c>
      <c r="AV480" s="11" t="s">
        <v>141</v>
      </c>
      <c r="AW480" s="11" t="s">
        <v>37</v>
      </c>
      <c r="AX480" s="11" t="s">
        <v>79</v>
      </c>
      <c r="AY480" s="186" t="s">
        <v>162</v>
      </c>
    </row>
    <row r="481" spans="2:51" s="10" customFormat="1" ht="22.5" customHeight="1">
      <c r="B481" s="171"/>
      <c r="C481" s="172"/>
      <c r="D481" s="172"/>
      <c r="E481" s="173" t="s">
        <v>5</v>
      </c>
      <c r="F481" s="273" t="s">
        <v>260</v>
      </c>
      <c r="G481" s="274"/>
      <c r="H481" s="274"/>
      <c r="I481" s="274"/>
      <c r="J481" s="172"/>
      <c r="K481" s="174" t="s">
        <v>5</v>
      </c>
      <c r="L481" s="172"/>
      <c r="M481" s="172"/>
      <c r="N481" s="172"/>
      <c r="O481" s="172"/>
      <c r="P481" s="172"/>
      <c r="Q481" s="172"/>
      <c r="R481" s="175"/>
      <c r="T481" s="176"/>
      <c r="U481" s="172"/>
      <c r="V481" s="172"/>
      <c r="W481" s="172"/>
      <c r="X481" s="172"/>
      <c r="Y481" s="172"/>
      <c r="Z481" s="172"/>
      <c r="AA481" s="177"/>
      <c r="AT481" s="178" t="s">
        <v>170</v>
      </c>
      <c r="AU481" s="178" t="s">
        <v>141</v>
      </c>
      <c r="AV481" s="10" t="s">
        <v>24</v>
      </c>
      <c r="AW481" s="10" t="s">
        <v>37</v>
      </c>
      <c r="AX481" s="10" t="s">
        <v>79</v>
      </c>
      <c r="AY481" s="178" t="s">
        <v>162</v>
      </c>
    </row>
    <row r="482" spans="2:51" s="10" customFormat="1" ht="22.5" customHeight="1">
      <c r="B482" s="171"/>
      <c r="C482" s="172"/>
      <c r="D482" s="172"/>
      <c r="E482" s="173" t="s">
        <v>5</v>
      </c>
      <c r="F482" s="273" t="s">
        <v>276</v>
      </c>
      <c r="G482" s="274"/>
      <c r="H482" s="274"/>
      <c r="I482" s="274"/>
      <c r="J482" s="172"/>
      <c r="K482" s="174" t="s">
        <v>5</v>
      </c>
      <c r="L482" s="172"/>
      <c r="M482" s="172"/>
      <c r="N482" s="172"/>
      <c r="O482" s="172"/>
      <c r="P482" s="172"/>
      <c r="Q482" s="172"/>
      <c r="R482" s="175"/>
      <c r="T482" s="176"/>
      <c r="U482" s="172"/>
      <c r="V482" s="172"/>
      <c r="W482" s="172"/>
      <c r="X482" s="172"/>
      <c r="Y482" s="172"/>
      <c r="Z482" s="172"/>
      <c r="AA482" s="177"/>
      <c r="AT482" s="178" t="s">
        <v>170</v>
      </c>
      <c r="AU482" s="178" t="s">
        <v>141</v>
      </c>
      <c r="AV482" s="10" t="s">
        <v>24</v>
      </c>
      <c r="AW482" s="10" t="s">
        <v>37</v>
      </c>
      <c r="AX482" s="10" t="s">
        <v>79</v>
      </c>
      <c r="AY482" s="178" t="s">
        <v>162</v>
      </c>
    </row>
    <row r="483" spans="2:51" s="11" customFormat="1" ht="22.5" customHeight="1">
      <c r="B483" s="179"/>
      <c r="C483" s="180"/>
      <c r="D483" s="180"/>
      <c r="E483" s="181" t="s">
        <v>5</v>
      </c>
      <c r="F483" s="263" t="s">
        <v>278</v>
      </c>
      <c r="G483" s="264"/>
      <c r="H483" s="264"/>
      <c r="I483" s="264"/>
      <c r="J483" s="180"/>
      <c r="K483" s="182">
        <v>5.4</v>
      </c>
      <c r="L483" s="180"/>
      <c r="M483" s="180"/>
      <c r="N483" s="180"/>
      <c r="O483" s="180"/>
      <c r="P483" s="180"/>
      <c r="Q483" s="180"/>
      <c r="R483" s="183"/>
      <c r="T483" s="184"/>
      <c r="U483" s="180"/>
      <c r="V483" s="180"/>
      <c r="W483" s="180"/>
      <c r="X483" s="180"/>
      <c r="Y483" s="180"/>
      <c r="Z483" s="180"/>
      <c r="AA483" s="185"/>
      <c r="AT483" s="186" t="s">
        <v>170</v>
      </c>
      <c r="AU483" s="186" t="s">
        <v>141</v>
      </c>
      <c r="AV483" s="11" t="s">
        <v>141</v>
      </c>
      <c r="AW483" s="11" t="s">
        <v>37</v>
      </c>
      <c r="AX483" s="11" t="s">
        <v>79</v>
      </c>
      <c r="AY483" s="186" t="s">
        <v>162</v>
      </c>
    </row>
    <row r="484" spans="2:51" s="10" customFormat="1" ht="22.5" customHeight="1">
      <c r="B484" s="171"/>
      <c r="C484" s="172"/>
      <c r="D484" s="172"/>
      <c r="E484" s="173" t="s">
        <v>5</v>
      </c>
      <c r="F484" s="273" t="s">
        <v>263</v>
      </c>
      <c r="G484" s="274"/>
      <c r="H484" s="274"/>
      <c r="I484" s="274"/>
      <c r="J484" s="172"/>
      <c r="K484" s="174" t="s">
        <v>5</v>
      </c>
      <c r="L484" s="172"/>
      <c r="M484" s="172"/>
      <c r="N484" s="172"/>
      <c r="O484" s="172"/>
      <c r="P484" s="172"/>
      <c r="Q484" s="172"/>
      <c r="R484" s="175"/>
      <c r="T484" s="176"/>
      <c r="U484" s="172"/>
      <c r="V484" s="172"/>
      <c r="W484" s="172"/>
      <c r="X484" s="172"/>
      <c r="Y484" s="172"/>
      <c r="Z484" s="172"/>
      <c r="AA484" s="177"/>
      <c r="AT484" s="178" t="s">
        <v>170</v>
      </c>
      <c r="AU484" s="178" t="s">
        <v>141</v>
      </c>
      <c r="AV484" s="10" t="s">
        <v>24</v>
      </c>
      <c r="AW484" s="10" t="s">
        <v>37</v>
      </c>
      <c r="AX484" s="10" t="s">
        <v>79</v>
      </c>
      <c r="AY484" s="178" t="s">
        <v>162</v>
      </c>
    </row>
    <row r="485" spans="2:51" s="10" customFormat="1" ht="22.5" customHeight="1">
      <c r="B485" s="171"/>
      <c r="C485" s="172"/>
      <c r="D485" s="172"/>
      <c r="E485" s="173" t="s">
        <v>5</v>
      </c>
      <c r="F485" s="273" t="s">
        <v>276</v>
      </c>
      <c r="G485" s="274"/>
      <c r="H485" s="274"/>
      <c r="I485" s="274"/>
      <c r="J485" s="172"/>
      <c r="K485" s="174" t="s">
        <v>5</v>
      </c>
      <c r="L485" s="172"/>
      <c r="M485" s="172"/>
      <c r="N485" s="172"/>
      <c r="O485" s="172"/>
      <c r="P485" s="172"/>
      <c r="Q485" s="172"/>
      <c r="R485" s="175"/>
      <c r="T485" s="176"/>
      <c r="U485" s="172"/>
      <c r="V485" s="172"/>
      <c r="W485" s="172"/>
      <c r="X485" s="172"/>
      <c r="Y485" s="172"/>
      <c r="Z485" s="172"/>
      <c r="AA485" s="177"/>
      <c r="AT485" s="178" t="s">
        <v>170</v>
      </c>
      <c r="AU485" s="178" t="s">
        <v>141</v>
      </c>
      <c r="AV485" s="10" t="s">
        <v>24</v>
      </c>
      <c r="AW485" s="10" t="s">
        <v>37</v>
      </c>
      <c r="AX485" s="10" t="s">
        <v>79</v>
      </c>
      <c r="AY485" s="178" t="s">
        <v>162</v>
      </c>
    </row>
    <row r="486" spans="2:51" s="11" customFormat="1" ht="22.5" customHeight="1">
      <c r="B486" s="179"/>
      <c r="C486" s="180"/>
      <c r="D486" s="180"/>
      <c r="E486" s="181" t="s">
        <v>5</v>
      </c>
      <c r="F486" s="263" t="s">
        <v>278</v>
      </c>
      <c r="G486" s="264"/>
      <c r="H486" s="264"/>
      <c r="I486" s="264"/>
      <c r="J486" s="180"/>
      <c r="K486" s="182">
        <v>5.4</v>
      </c>
      <c r="L486" s="180"/>
      <c r="M486" s="180"/>
      <c r="N486" s="180"/>
      <c r="O486" s="180"/>
      <c r="P486" s="180"/>
      <c r="Q486" s="180"/>
      <c r="R486" s="183"/>
      <c r="T486" s="184"/>
      <c r="U486" s="180"/>
      <c r="V486" s="180"/>
      <c r="W486" s="180"/>
      <c r="X486" s="180"/>
      <c r="Y486" s="180"/>
      <c r="Z486" s="180"/>
      <c r="AA486" s="185"/>
      <c r="AT486" s="186" t="s">
        <v>170</v>
      </c>
      <c r="AU486" s="186" t="s">
        <v>141</v>
      </c>
      <c r="AV486" s="11" t="s">
        <v>141</v>
      </c>
      <c r="AW486" s="11" t="s">
        <v>37</v>
      </c>
      <c r="AX486" s="11" t="s">
        <v>79</v>
      </c>
      <c r="AY486" s="186" t="s">
        <v>162</v>
      </c>
    </row>
    <row r="487" spans="2:51" s="10" customFormat="1" ht="22.5" customHeight="1">
      <c r="B487" s="171"/>
      <c r="C487" s="172"/>
      <c r="D487" s="172"/>
      <c r="E487" s="173" t="s">
        <v>5</v>
      </c>
      <c r="F487" s="273" t="s">
        <v>270</v>
      </c>
      <c r="G487" s="274"/>
      <c r="H487" s="274"/>
      <c r="I487" s="274"/>
      <c r="J487" s="172"/>
      <c r="K487" s="174" t="s">
        <v>5</v>
      </c>
      <c r="L487" s="172"/>
      <c r="M487" s="172"/>
      <c r="N487" s="172"/>
      <c r="O487" s="172"/>
      <c r="P487" s="172"/>
      <c r="Q487" s="172"/>
      <c r="R487" s="175"/>
      <c r="T487" s="176"/>
      <c r="U487" s="172"/>
      <c r="V487" s="172"/>
      <c r="W487" s="172"/>
      <c r="X487" s="172"/>
      <c r="Y487" s="172"/>
      <c r="Z487" s="172"/>
      <c r="AA487" s="177"/>
      <c r="AT487" s="178" t="s">
        <v>170</v>
      </c>
      <c r="AU487" s="178" t="s">
        <v>141</v>
      </c>
      <c r="AV487" s="10" t="s">
        <v>24</v>
      </c>
      <c r="AW487" s="10" t="s">
        <v>37</v>
      </c>
      <c r="AX487" s="10" t="s">
        <v>79</v>
      </c>
      <c r="AY487" s="178" t="s">
        <v>162</v>
      </c>
    </row>
    <row r="488" spans="2:51" s="10" customFormat="1" ht="31.5" customHeight="1">
      <c r="B488" s="171"/>
      <c r="C488" s="172"/>
      <c r="D488" s="172"/>
      <c r="E488" s="173" t="s">
        <v>5</v>
      </c>
      <c r="F488" s="273" t="s">
        <v>376</v>
      </c>
      <c r="G488" s="274"/>
      <c r="H488" s="274"/>
      <c r="I488" s="274"/>
      <c r="J488" s="172"/>
      <c r="K488" s="174" t="s">
        <v>5</v>
      </c>
      <c r="L488" s="172"/>
      <c r="M488" s="172"/>
      <c r="N488" s="172"/>
      <c r="O488" s="172"/>
      <c r="P488" s="172"/>
      <c r="Q488" s="172"/>
      <c r="R488" s="175"/>
      <c r="T488" s="176"/>
      <c r="U488" s="172"/>
      <c r="V488" s="172"/>
      <c r="W488" s="172"/>
      <c r="X488" s="172"/>
      <c r="Y488" s="172"/>
      <c r="Z488" s="172"/>
      <c r="AA488" s="177"/>
      <c r="AT488" s="178" t="s">
        <v>170</v>
      </c>
      <c r="AU488" s="178" t="s">
        <v>141</v>
      </c>
      <c r="AV488" s="10" t="s">
        <v>24</v>
      </c>
      <c r="AW488" s="10" t="s">
        <v>37</v>
      </c>
      <c r="AX488" s="10" t="s">
        <v>79</v>
      </c>
      <c r="AY488" s="178" t="s">
        <v>162</v>
      </c>
    </row>
    <row r="489" spans="2:51" s="10" customFormat="1" ht="22.5" customHeight="1">
      <c r="B489" s="171"/>
      <c r="C489" s="172"/>
      <c r="D489" s="172"/>
      <c r="E489" s="173" t="s">
        <v>5</v>
      </c>
      <c r="F489" s="273" t="s">
        <v>252</v>
      </c>
      <c r="G489" s="274"/>
      <c r="H489" s="274"/>
      <c r="I489" s="274"/>
      <c r="J489" s="172"/>
      <c r="K489" s="174" t="s">
        <v>5</v>
      </c>
      <c r="L489" s="172"/>
      <c r="M489" s="172"/>
      <c r="N489" s="172"/>
      <c r="O489" s="172"/>
      <c r="P489" s="172"/>
      <c r="Q489" s="172"/>
      <c r="R489" s="175"/>
      <c r="T489" s="176"/>
      <c r="U489" s="172"/>
      <c r="V489" s="172"/>
      <c r="W489" s="172"/>
      <c r="X489" s="172"/>
      <c r="Y489" s="172"/>
      <c r="Z489" s="172"/>
      <c r="AA489" s="177"/>
      <c r="AT489" s="178" t="s">
        <v>170</v>
      </c>
      <c r="AU489" s="178" t="s">
        <v>141</v>
      </c>
      <c r="AV489" s="10" t="s">
        <v>24</v>
      </c>
      <c r="AW489" s="10" t="s">
        <v>37</v>
      </c>
      <c r="AX489" s="10" t="s">
        <v>79</v>
      </c>
      <c r="AY489" s="178" t="s">
        <v>162</v>
      </c>
    </row>
    <row r="490" spans="2:51" s="11" customFormat="1" ht="22.5" customHeight="1">
      <c r="B490" s="179"/>
      <c r="C490" s="180"/>
      <c r="D490" s="180"/>
      <c r="E490" s="181" t="s">
        <v>5</v>
      </c>
      <c r="F490" s="263" t="s">
        <v>425</v>
      </c>
      <c r="G490" s="264"/>
      <c r="H490" s="264"/>
      <c r="I490" s="264"/>
      <c r="J490" s="180"/>
      <c r="K490" s="182">
        <v>72.864000000000004</v>
      </c>
      <c r="L490" s="180"/>
      <c r="M490" s="180"/>
      <c r="N490" s="180"/>
      <c r="O490" s="180"/>
      <c r="P490" s="180"/>
      <c r="Q490" s="180"/>
      <c r="R490" s="183"/>
      <c r="T490" s="184"/>
      <c r="U490" s="180"/>
      <c r="V490" s="180"/>
      <c r="W490" s="180"/>
      <c r="X490" s="180"/>
      <c r="Y490" s="180"/>
      <c r="Z490" s="180"/>
      <c r="AA490" s="185"/>
      <c r="AT490" s="186" t="s">
        <v>170</v>
      </c>
      <c r="AU490" s="186" t="s">
        <v>141</v>
      </c>
      <c r="AV490" s="11" t="s">
        <v>141</v>
      </c>
      <c r="AW490" s="11" t="s">
        <v>37</v>
      </c>
      <c r="AX490" s="11" t="s">
        <v>79</v>
      </c>
      <c r="AY490" s="186" t="s">
        <v>162</v>
      </c>
    </row>
    <row r="491" spans="2:51" s="11" customFormat="1" ht="22.5" customHeight="1">
      <c r="B491" s="179"/>
      <c r="C491" s="180"/>
      <c r="D491" s="180"/>
      <c r="E491" s="181" t="s">
        <v>5</v>
      </c>
      <c r="F491" s="263" t="s">
        <v>426</v>
      </c>
      <c r="G491" s="264"/>
      <c r="H491" s="264"/>
      <c r="I491" s="264"/>
      <c r="J491" s="180"/>
      <c r="K491" s="182">
        <v>1.87</v>
      </c>
      <c r="L491" s="180"/>
      <c r="M491" s="180"/>
      <c r="N491" s="180"/>
      <c r="O491" s="180"/>
      <c r="P491" s="180"/>
      <c r="Q491" s="180"/>
      <c r="R491" s="183"/>
      <c r="T491" s="184"/>
      <c r="U491" s="180"/>
      <c r="V491" s="180"/>
      <c r="W491" s="180"/>
      <c r="X491" s="180"/>
      <c r="Y491" s="180"/>
      <c r="Z491" s="180"/>
      <c r="AA491" s="185"/>
      <c r="AT491" s="186" t="s">
        <v>170</v>
      </c>
      <c r="AU491" s="186" t="s">
        <v>141</v>
      </c>
      <c r="AV491" s="11" t="s">
        <v>141</v>
      </c>
      <c r="AW491" s="11" t="s">
        <v>37</v>
      </c>
      <c r="AX491" s="11" t="s">
        <v>79</v>
      </c>
      <c r="AY491" s="186" t="s">
        <v>162</v>
      </c>
    </row>
    <row r="492" spans="2:51" s="11" customFormat="1" ht="22.5" customHeight="1">
      <c r="B492" s="179"/>
      <c r="C492" s="180"/>
      <c r="D492" s="180"/>
      <c r="E492" s="181" t="s">
        <v>5</v>
      </c>
      <c r="F492" s="263" t="s">
        <v>427</v>
      </c>
      <c r="G492" s="264"/>
      <c r="H492" s="264"/>
      <c r="I492" s="264"/>
      <c r="J492" s="180"/>
      <c r="K492" s="182">
        <v>1.804</v>
      </c>
      <c r="L492" s="180"/>
      <c r="M492" s="180"/>
      <c r="N492" s="180"/>
      <c r="O492" s="180"/>
      <c r="P492" s="180"/>
      <c r="Q492" s="180"/>
      <c r="R492" s="183"/>
      <c r="T492" s="184"/>
      <c r="U492" s="180"/>
      <c r="V492" s="180"/>
      <c r="W492" s="180"/>
      <c r="X492" s="180"/>
      <c r="Y492" s="180"/>
      <c r="Z492" s="180"/>
      <c r="AA492" s="185"/>
      <c r="AT492" s="186" t="s">
        <v>170</v>
      </c>
      <c r="AU492" s="186" t="s">
        <v>141</v>
      </c>
      <c r="AV492" s="11" t="s">
        <v>141</v>
      </c>
      <c r="AW492" s="11" t="s">
        <v>37</v>
      </c>
      <c r="AX492" s="11" t="s">
        <v>79</v>
      </c>
      <c r="AY492" s="186" t="s">
        <v>162</v>
      </c>
    </row>
    <row r="493" spans="2:51" s="11" customFormat="1" ht="31.5" customHeight="1">
      <c r="B493" s="179"/>
      <c r="C493" s="180"/>
      <c r="D493" s="180"/>
      <c r="E493" s="181" t="s">
        <v>5</v>
      </c>
      <c r="F493" s="263" t="s">
        <v>428</v>
      </c>
      <c r="G493" s="264"/>
      <c r="H493" s="264"/>
      <c r="I493" s="264"/>
      <c r="J493" s="180"/>
      <c r="K493" s="182">
        <v>10.824</v>
      </c>
      <c r="L493" s="180"/>
      <c r="M493" s="180"/>
      <c r="N493" s="180"/>
      <c r="O493" s="180"/>
      <c r="P493" s="180"/>
      <c r="Q493" s="180"/>
      <c r="R493" s="183"/>
      <c r="T493" s="184"/>
      <c r="U493" s="180"/>
      <c r="V493" s="180"/>
      <c r="W493" s="180"/>
      <c r="X493" s="180"/>
      <c r="Y493" s="180"/>
      <c r="Z493" s="180"/>
      <c r="AA493" s="185"/>
      <c r="AT493" s="186" t="s">
        <v>170</v>
      </c>
      <c r="AU493" s="186" t="s">
        <v>141</v>
      </c>
      <c r="AV493" s="11" t="s">
        <v>141</v>
      </c>
      <c r="AW493" s="11" t="s">
        <v>37</v>
      </c>
      <c r="AX493" s="11" t="s">
        <v>79</v>
      </c>
      <c r="AY493" s="186" t="s">
        <v>162</v>
      </c>
    </row>
    <row r="494" spans="2:51" s="11" customFormat="1" ht="31.5" customHeight="1">
      <c r="B494" s="179"/>
      <c r="C494" s="180"/>
      <c r="D494" s="180"/>
      <c r="E494" s="181" t="s">
        <v>5</v>
      </c>
      <c r="F494" s="263" t="s">
        <v>429</v>
      </c>
      <c r="G494" s="264"/>
      <c r="H494" s="264"/>
      <c r="I494" s="264"/>
      <c r="J494" s="180"/>
      <c r="K494" s="182">
        <v>5.399</v>
      </c>
      <c r="L494" s="180"/>
      <c r="M494" s="180"/>
      <c r="N494" s="180"/>
      <c r="O494" s="180"/>
      <c r="P494" s="180"/>
      <c r="Q494" s="180"/>
      <c r="R494" s="183"/>
      <c r="T494" s="184"/>
      <c r="U494" s="180"/>
      <c r="V494" s="180"/>
      <c r="W494" s="180"/>
      <c r="X494" s="180"/>
      <c r="Y494" s="180"/>
      <c r="Z494" s="180"/>
      <c r="AA494" s="185"/>
      <c r="AT494" s="186" t="s">
        <v>170</v>
      </c>
      <c r="AU494" s="186" t="s">
        <v>141</v>
      </c>
      <c r="AV494" s="11" t="s">
        <v>141</v>
      </c>
      <c r="AW494" s="11" t="s">
        <v>37</v>
      </c>
      <c r="AX494" s="11" t="s">
        <v>79</v>
      </c>
      <c r="AY494" s="186" t="s">
        <v>162</v>
      </c>
    </row>
    <row r="495" spans="2:51" s="10" customFormat="1" ht="22.5" customHeight="1">
      <c r="B495" s="171"/>
      <c r="C495" s="172"/>
      <c r="D495" s="172"/>
      <c r="E495" s="173" t="s">
        <v>5</v>
      </c>
      <c r="F495" s="273" t="s">
        <v>216</v>
      </c>
      <c r="G495" s="274"/>
      <c r="H495" s="274"/>
      <c r="I495" s="274"/>
      <c r="J495" s="172"/>
      <c r="K495" s="174" t="s">
        <v>5</v>
      </c>
      <c r="L495" s="172"/>
      <c r="M495" s="172"/>
      <c r="N495" s="172"/>
      <c r="O495" s="172"/>
      <c r="P495" s="172"/>
      <c r="Q495" s="172"/>
      <c r="R495" s="175"/>
      <c r="T495" s="176"/>
      <c r="U495" s="172"/>
      <c r="V495" s="172"/>
      <c r="W495" s="172"/>
      <c r="X495" s="172"/>
      <c r="Y495" s="172"/>
      <c r="Z495" s="172"/>
      <c r="AA495" s="177"/>
      <c r="AT495" s="178" t="s">
        <v>170</v>
      </c>
      <c r="AU495" s="178" t="s">
        <v>141</v>
      </c>
      <c r="AV495" s="10" t="s">
        <v>24</v>
      </c>
      <c r="AW495" s="10" t="s">
        <v>37</v>
      </c>
      <c r="AX495" s="10" t="s">
        <v>79</v>
      </c>
      <c r="AY495" s="178" t="s">
        <v>162</v>
      </c>
    </row>
    <row r="496" spans="2:51" s="11" customFormat="1" ht="22.5" customHeight="1">
      <c r="B496" s="179"/>
      <c r="C496" s="180"/>
      <c r="D496" s="180"/>
      <c r="E496" s="181" t="s">
        <v>5</v>
      </c>
      <c r="F496" s="263" t="s">
        <v>430</v>
      </c>
      <c r="G496" s="264"/>
      <c r="H496" s="264"/>
      <c r="I496" s="264"/>
      <c r="J496" s="180"/>
      <c r="K496" s="182">
        <v>87.031999999999996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170</v>
      </c>
      <c r="AU496" s="186" t="s">
        <v>141</v>
      </c>
      <c r="AV496" s="11" t="s">
        <v>141</v>
      </c>
      <c r="AW496" s="11" t="s">
        <v>37</v>
      </c>
      <c r="AX496" s="11" t="s">
        <v>79</v>
      </c>
      <c r="AY496" s="186" t="s">
        <v>162</v>
      </c>
    </row>
    <row r="497" spans="2:65" s="11" customFormat="1" ht="22.5" customHeight="1">
      <c r="B497" s="179"/>
      <c r="C497" s="180"/>
      <c r="D497" s="180"/>
      <c r="E497" s="181" t="s">
        <v>5</v>
      </c>
      <c r="F497" s="263" t="s">
        <v>431</v>
      </c>
      <c r="G497" s="264"/>
      <c r="H497" s="264"/>
      <c r="I497" s="264"/>
      <c r="J497" s="180"/>
      <c r="K497" s="182">
        <v>1.8919999999999999</v>
      </c>
      <c r="L497" s="180"/>
      <c r="M497" s="180"/>
      <c r="N497" s="180"/>
      <c r="O497" s="180"/>
      <c r="P497" s="180"/>
      <c r="Q497" s="180"/>
      <c r="R497" s="183"/>
      <c r="T497" s="184"/>
      <c r="U497" s="180"/>
      <c r="V497" s="180"/>
      <c r="W497" s="180"/>
      <c r="X497" s="180"/>
      <c r="Y497" s="180"/>
      <c r="Z497" s="180"/>
      <c r="AA497" s="185"/>
      <c r="AT497" s="186" t="s">
        <v>170</v>
      </c>
      <c r="AU497" s="186" t="s">
        <v>141</v>
      </c>
      <c r="AV497" s="11" t="s">
        <v>141</v>
      </c>
      <c r="AW497" s="11" t="s">
        <v>37</v>
      </c>
      <c r="AX497" s="11" t="s">
        <v>79</v>
      </c>
      <c r="AY497" s="186" t="s">
        <v>162</v>
      </c>
    </row>
    <row r="498" spans="2:65" s="10" customFormat="1" ht="22.5" customHeight="1">
      <c r="B498" s="171"/>
      <c r="C498" s="172"/>
      <c r="D498" s="172"/>
      <c r="E498" s="173" t="s">
        <v>5</v>
      </c>
      <c r="F498" s="273" t="s">
        <v>260</v>
      </c>
      <c r="G498" s="274"/>
      <c r="H498" s="274"/>
      <c r="I498" s="274"/>
      <c r="J498" s="172"/>
      <c r="K498" s="174" t="s">
        <v>5</v>
      </c>
      <c r="L498" s="172"/>
      <c r="M498" s="172"/>
      <c r="N498" s="172"/>
      <c r="O498" s="172"/>
      <c r="P498" s="172"/>
      <c r="Q498" s="172"/>
      <c r="R498" s="175"/>
      <c r="T498" s="176"/>
      <c r="U498" s="172"/>
      <c r="V498" s="172"/>
      <c r="W498" s="172"/>
      <c r="X498" s="172"/>
      <c r="Y498" s="172"/>
      <c r="Z498" s="172"/>
      <c r="AA498" s="177"/>
      <c r="AT498" s="178" t="s">
        <v>170</v>
      </c>
      <c r="AU498" s="178" t="s">
        <v>141</v>
      </c>
      <c r="AV498" s="10" t="s">
        <v>24</v>
      </c>
      <c r="AW498" s="10" t="s">
        <v>37</v>
      </c>
      <c r="AX498" s="10" t="s">
        <v>79</v>
      </c>
      <c r="AY498" s="178" t="s">
        <v>162</v>
      </c>
    </row>
    <row r="499" spans="2:65" s="11" customFormat="1" ht="22.5" customHeight="1">
      <c r="B499" s="179"/>
      <c r="C499" s="180"/>
      <c r="D499" s="180"/>
      <c r="E499" s="181" t="s">
        <v>5</v>
      </c>
      <c r="F499" s="263" t="s">
        <v>432</v>
      </c>
      <c r="G499" s="264"/>
      <c r="H499" s="264"/>
      <c r="I499" s="264"/>
      <c r="J499" s="180"/>
      <c r="K499" s="182">
        <v>1.8129999999999999</v>
      </c>
      <c r="L499" s="180"/>
      <c r="M499" s="180"/>
      <c r="N499" s="180"/>
      <c r="O499" s="180"/>
      <c r="P499" s="180"/>
      <c r="Q499" s="180"/>
      <c r="R499" s="183"/>
      <c r="T499" s="184"/>
      <c r="U499" s="180"/>
      <c r="V499" s="180"/>
      <c r="W499" s="180"/>
      <c r="X499" s="180"/>
      <c r="Y499" s="180"/>
      <c r="Z499" s="180"/>
      <c r="AA499" s="185"/>
      <c r="AT499" s="186" t="s">
        <v>170</v>
      </c>
      <c r="AU499" s="186" t="s">
        <v>141</v>
      </c>
      <c r="AV499" s="11" t="s">
        <v>141</v>
      </c>
      <c r="AW499" s="11" t="s">
        <v>37</v>
      </c>
      <c r="AX499" s="11" t="s">
        <v>79</v>
      </c>
      <c r="AY499" s="186" t="s">
        <v>162</v>
      </c>
    </row>
    <row r="500" spans="2:65" s="11" customFormat="1" ht="22.5" customHeight="1">
      <c r="B500" s="179"/>
      <c r="C500" s="180"/>
      <c r="D500" s="180"/>
      <c r="E500" s="181" t="s">
        <v>5</v>
      </c>
      <c r="F500" s="263" t="s">
        <v>433</v>
      </c>
      <c r="G500" s="264"/>
      <c r="H500" s="264"/>
      <c r="I500" s="264"/>
      <c r="J500" s="180"/>
      <c r="K500" s="182">
        <v>4.33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170</v>
      </c>
      <c r="AU500" s="186" t="s">
        <v>141</v>
      </c>
      <c r="AV500" s="11" t="s">
        <v>141</v>
      </c>
      <c r="AW500" s="11" t="s">
        <v>37</v>
      </c>
      <c r="AX500" s="11" t="s">
        <v>79</v>
      </c>
      <c r="AY500" s="186" t="s">
        <v>162</v>
      </c>
    </row>
    <row r="501" spans="2:65" s="10" customFormat="1" ht="22.5" customHeight="1">
      <c r="B501" s="171"/>
      <c r="C501" s="172"/>
      <c r="D501" s="172"/>
      <c r="E501" s="173" t="s">
        <v>5</v>
      </c>
      <c r="F501" s="273" t="s">
        <v>263</v>
      </c>
      <c r="G501" s="274"/>
      <c r="H501" s="274"/>
      <c r="I501" s="274"/>
      <c r="J501" s="172"/>
      <c r="K501" s="174" t="s">
        <v>5</v>
      </c>
      <c r="L501" s="172"/>
      <c r="M501" s="172"/>
      <c r="N501" s="172"/>
      <c r="O501" s="172"/>
      <c r="P501" s="172"/>
      <c r="Q501" s="172"/>
      <c r="R501" s="175"/>
      <c r="T501" s="176"/>
      <c r="U501" s="172"/>
      <c r="V501" s="172"/>
      <c r="W501" s="172"/>
      <c r="X501" s="172"/>
      <c r="Y501" s="172"/>
      <c r="Z501" s="172"/>
      <c r="AA501" s="177"/>
      <c r="AT501" s="178" t="s">
        <v>170</v>
      </c>
      <c r="AU501" s="178" t="s">
        <v>141</v>
      </c>
      <c r="AV501" s="10" t="s">
        <v>24</v>
      </c>
      <c r="AW501" s="10" t="s">
        <v>37</v>
      </c>
      <c r="AX501" s="10" t="s">
        <v>79</v>
      </c>
      <c r="AY501" s="178" t="s">
        <v>162</v>
      </c>
    </row>
    <row r="502" spans="2:65" s="11" customFormat="1" ht="22.5" customHeight="1">
      <c r="B502" s="179"/>
      <c r="C502" s="180"/>
      <c r="D502" s="180"/>
      <c r="E502" s="181" t="s">
        <v>5</v>
      </c>
      <c r="F502" s="263" t="s">
        <v>434</v>
      </c>
      <c r="G502" s="264"/>
      <c r="H502" s="264"/>
      <c r="I502" s="264"/>
      <c r="J502" s="180"/>
      <c r="K502" s="182">
        <v>1.276</v>
      </c>
      <c r="L502" s="180"/>
      <c r="M502" s="180"/>
      <c r="N502" s="180"/>
      <c r="O502" s="180"/>
      <c r="P502" s="180"/>
      <c r="Q502" s="180"/>
      <c r="R502" s="183"/>
      <c r="T502" s="184"/>
      <c r="U502" s="180"/>
      <c r="V502" s="180"/>
      <c r="W502" s="180"/>
      <c r="X502" s="180"/>
      <c r="Y502" s="180"/>
      <c r="Z502" s="180"/>
      <c r="AA502" s="185"/>
      <c r="AT502" s="186" t="s">
        <v>170</v>
      </c>
      <c r="AU502" s="186" t="s">
        <v>141</v>
      </c>
      <c r="AV502" s="11" t="s">
        <v>141</v>
      </c>
      <c r="AW502" s="11" t="s">
        <v>37</v>
      </c>
      <c r="AX502" s="11" t="s">
        <v>79</v>
      </c>
      <c r="AY502" s="186" t="s">
        <v>162</v>
      </c>
    </row>
    <row r="503" spans="2:65" s="11" customFormat="1" ht="22.5" customHeight="1">
      <c r="B503" s="179"/>
      <c r="C503" s="180"/>
      <c r="D503" s="180"/>
      <c r="E503" s="181" t="s">
        <v>5</v>
      </c>
      <c r="F503" s="263" t="s">
        <v>433</v>
      </c>
      <c r="G503" s="264"/>
      <c r="H503" s="264"/>
      <c r="I503" s="264"/>
      <c r="J503" s="180"/>
      <c r="K503" s="182">
        <v>4.33</v>
      </c>
      <c r="L503" s="180"/>
      <c r="M503" s="180"/>
      <c r="N503" s="180"/>
      <c r="O503" s="180"/>
      <c r="P503" s="180"/>
      <c r="Q503" s="180"/>
      <c r="R503" s="183"/>
      <c r="T503" s="184"/>
      <c r="U503" s="180"/>
      <c r="V503" s="180"/>
      <c r="W503" s="180"/>
      <c r="X503" s="180"/>
      <c r="Y503" s="180"/>
      <c r="Z503" s="180"/>
      <c r="AA503" s="185"/>
      <c r="AT503" s="186" t="s">
        <v>170</v>
      </c>
      <c r="AU503" s="186" t="s">
        <v>141</v>
      </c>
      <c r="AV503" s="11" t="s">
        <v>141</v>
      </c>
      <c r="AW503" s="11" t="s">
        <v>37</v>
      </c>
      <c r="AX503" s="11" t="s">
        <v>79</v>
      </c>
      <c r="AY503" s="186" t="s">
        <v>162</v>
      </c>
    </row>
    <row r="504" spans="2:65" s="11" customFormat="1" ht="22.5" customHeight="1">
      <c r="B504" s="179"/>
      <c r="C504" s="180"/>
      <c r="D504" s="180"/>
      <c r="E504" s="181" t="s">
        <v>5</v>
      </c>
      <c r="F504" s="263" t="s">
        <v>5</v>
      </c>
      <c r="G504" s="264"/>
      <c r="H504" s="264"/>
      <c r="I504" s="264"/>
      <c r="J504" s="180"/>
      <c r="K504" s="182">
        <v>0</v>
      </c>
      <c r="L504" s="180"/>
      <c r="M504" s="180"/>
      <c r="N504" s="180"/>
      <c r="O504" s="180"/>
      <c r="P504" s="180"/>
      <c r="Q504" s="180"/>
      <c r="R504" s="183"/>
      <c r="T504" s="184"/>
      <c r="U504" s="180"/>
      <c r="V504" s="180"/>
      <c r="W504" s="180"/>
      <c r="X504" s="180"/>
      <c r="Y504" s="180"/>
      <c r="Z504" s="180"/>
      <c r="AA504" s="185"/>
      <c r="AT504" s="186" t="s">
        <v>170</v>
      </c>
      <c r="AU504" s="186" t="s">
        <v>141</v>
      </c>
      <c r="AV504" s="11" t="s">
        <v>141</v>
      </c>
      <c r="AW504" s="11" t="s">
        <v>6</v>
      </c>
      <c r="AX504" s="11" t="s">
        <v>79</v>
      </c>
      <c r="AY504" s="186" t="s">
        <v>162</v>
      </c>
    </row>
    <row r="505" spans="2:65" s="10" customFormat="1" ht="22.5" customHeight="1">
      <c r="B505" s="171"/>
      <c r="C505" s="172"/>
      <c r="D505" s="172"/>
      <c r="E505" s="173" t="s">
        <v>5</v>
      </c>
      <c r="F505" s="273" t="s">
        <v>212</v>
      </c>
      <c r="G505" s="274"/>
      <c r="H505" s="274"/>
      <c r="I505" s="274"/>
      <c r="J505" s="172"/>
      <c r="K505" s="174" t="s">
        <v>5</v>
      </c>
      <c r="L505" s="172"/>
      <c r="M505" s="172"/>
      <c r="N505" s="172"/>
      <c r="O505" s="172"/>
      <c r="P505" s="172"/>
      <c r="Q505" s="172"/>
      <c r="R505" s="175"/>
      <c r="T505" s="176"/>
      <c r="U505" s="172"/>
      <c r="V505" s="172"/>
      <c r="W505" s="172"/>
      <c r="X505" s="172"/>
      <c r="Y505" s="172"/>
      <c r="Z505" s="172"/>
      <c r="AA505" s="177"/>
      <c r="AT505" s="178" t="s">
        <v>170</v>
      </c>
      <c r="AU505" s="178" t="s">
        <v>141</v>
      </c>
      <c r="AV505" s="10" t="s">
        <v>24</v>
      </c>
      <c r="AW505" s="10" t="s">
        <v>37</v>
      </c>
      <c r="AX505" s="10" t="s">
        <v>79</v>
      </c>
      <c r="AY505" s="178" t="s">
        <v>162</v>
      </c>
    </row>
    <row r="506" spans="2:65" s="11" customFormat="1" ht="22.5" customHeight="1">
      <c r="B506" s="179"/>
      <c r="C506" s="180"/>
      <c r="D506" s="180"/>
      <c r="E506" s="181" t="s">
        <v>5</v>
      </c>
      <c r="F506" s="263" t="s">
        <v>307</v>
      </c>
      <c r="G506" s="264"/>
      <c r="H506" s="264"/>
      <c r="I506" s="264"/>
      <c r="J506" s="180"/>
      <c r="K506" s="182">
        <v>3.6819999999999999</v>
      </c>
      <c r="L506" s="180"/>
      <c r="M506" s="180"/>
      <c r="N506" s="180"/>
      <c r="O506" s="180"/>
      <c r="P506" s="180"/>
      <c r="Q506" s="180"/>
      <c r="R506" s="183"/>
      <c r="T506" s="184"/>
      <c r="U506" s="180"/>
      <c r="V506" s="180"/>
      <c r="W506" s="180"/>
      <c r="X506" s="180"/>
      <c r="Y506" s="180"/>
      <c r="Z506" s="180"/>
      <c r="AA506" s="185"/>
      <c r="AT506" s="186" t="s">
        <v>170</v>
      </c>
      <c r="AU506" s="186" t="s">
        <v>141</v>
      </c>
      <c r="AV506" s="11" t="s">
        <v>141</v>
      </c>
      <c r="AW506" s="11" t="s">
        <v>37</v>
      </c>
      <c r="AX506" s="11" t="s">
        <v>79</v>
      </c>
      <c r="AY506" s="186" t="s">
        <v>162</v>
      </c>
    </row>
    <row r="507" spans="2:65" s="12" customFormat="1" ht="22.5" customHeight="1">
      <c r="B507" s="187"/>
      <c r="C507" s="188"/>
      <c r="D507" s="188"/>
      <c r="E507" s="189" t="s">
        <v>5</v>
      </c>
      <c r="F507" s="256" t="s">
        <v>172</v>
      </c>
      <c r="G507" s="257"/>
      <c r="H507" s="257"/>
      <c r="I507" s="257"/>
      <c r="J507" s="188"/>
      <c r="K507" s="190">
        <v>1409.6130000000001</v>
      </c>
      <c r="L507" s="188"/>
      <c r="M507" s="188"/>
      <c r="N507" s="188"/>
      <c r="O507" s="188"/>
      <c r="P507" s="188"/>
      <c r="Q507" s="188"/>
      <c r="R507" s="191"/>
      <c r="T507" s="192"/>
      <c r="U507" s="188"/>
      <c r="V507" s="188"/>
      <c r="W507" s="188"/>
      <c r="X507" s="188"/>
      <c r="Y507" s="188"/>
      <c r="Z507" s="188"/>
      <c r="AA507" s="193"/>
      <c r="AT507" s="194" t="s">
        <v>170</v>
      </c>
      <c r="AU507" s="194" t="s">
        <v>141</v>
      </c>
      <c r="AV507" s="12" t="s">
        <v>167</v>
      </c>
      <c r="AW507" s="12" t="s">
        <v>37</v>
      </c>
      <c r="AX507" s="12" t="s">
        <v>24</v>
      </c>
      <c r="AY507" s="194" t="s">
        <v>162</v>
      </c>
    </row>
    <row r="508" spans="2:65" s="1" customFormat="1" ht="31.5" customHeight="1">
      <c r="B508" s="135"/>
      <c r="C508" s="164" t="s">
        <v>435</v>
      </c>
      <c r="D508" s="164" t="s">
        <v>163</v>
      </c>
      <c r="E508" s="165" t="s">
        <v>436</v>
      </c>
      <c r="F508" s="258" t="s">
        <v>437</v>
      </c>
      <c r="G508" s="258"/>
      <c r="H508" s="258"/>
      <c r="I508" s="258"/>
      <c r="J508" s="166" t="s">
        <v>166</v>
      </c>
      <c r="K508" s="167">
        <v>87.6</v>
      </c>
      <c r="L508" s="259">
        <v>0</v>
      </c>
      <c r="M508" s="259"/>
      <c r="N508" s="260">
        <f>ROUND(L508*K508,2)</f>
        <v>0</v>
      </c>
      <c r="O508" s="260"/>
      <c r="P508" s="260"/>
      <c r="Q508" s="260"/>
      <c r="R508" s="138"/>
      <c r="T508" s="168" t="s">
        <v>5</v>
      </c>
      <c r="U508" s="47" t="s">
        <v>46</v>
      </c>
      <c r="V508" s="39"/>
      <c r="W508" s="169">
        <f>V508*K508</f>
        <v>0</v>
      </c>
      <c r="X508" s="169">
        <v>0</v>
      </c>
      <c r="Y508" s="169">
        <f>X508*K508</f>
        <v>0</v>
      </c>
      <c r="Z508" s="169">
        <v>0</v>
      </c>
      <c r="AA508" s="170">
        <f>Z508*K508</f>
        <v>0</v>
      </c>
      <c r="AR508" s="21" t="s">
        <v>167</v>
      </c>
      <c r="AT508" s="21" t="s">
        <v>163</v>
      </c>
      <c r="AU508" s="21" t="s">
        <v>141</v>
      </c>
      <c r="AY508" s="21" t="s">
        <v>162</v>
      </c>
      <c r="BE508" s="109">
        <f>IF(U508="základní",N508,0)</f>
        <v>0</v>
      </c>
      <c r="BF508" s="109">
        <f>IF(U508="snížená",N508,0)</f>
        <v>0</v>
      </c>
      <c r="BG508" s="109">
        <f>IF(U508="zákl. přenesená",N508,0)</f>
        <v>0</v>
      </c>
      <c r="BH508" s="109">
        <f>IF(U508="sníž. přenesená",N508,0)</f>
        <v>0</v>
      </c>
      <c r="BI508" s="109">
        <f>IF(U508="nulová",N508,0)</f>
        <v>0</v>
      </c>
      <c r="BJ508" s="21" t="s">
        <v>141</v>
      </c>
      <c r="BK508" s="109">
        <f>ROUND(L508*K508,2)</f>
        <v>0</v>
      </c>
      <c r="BL508" s="21" t="s">
        <v>167</v>
      </c>
      <c r="BM508" s="21" t="s">
        <v>438</v>
      </c>
    </row>
    <row r="509" spans="2:65" s="10" customFormat="1" ht="22.5" customHeight="1">
      <c r="B509" s="171"/>
      <c r="C509" s="172"/>
      <c r="D509" s="172"/>
      <c r="E509" s="173" t="s">
        <v>5</v>
      </c>
      <c r="F509" s="261" t="s">
        <v>439</v>
      </c>
      <c r="G509" s="262"/>
      <c r="H509" s="262"/>
      <c r="I509" s="262"/>
      <c r="J509" s="172"/>
      <c r="K509" s="174" t="s">
        <v>5</v>
      </c>
      <c r="L509" s="172"/>
      <c r="M509" s="172"/>
      <c r="N509" s="172"/>
      <c r="O509" s="172"/>
      <c r="P509" s="172"/>
      <c r="Q509" s="172"/>
      <c r="R509" s="175"/>
      <c r="T509" s="176"/>
      <c r="U509" s="172"/>
      <c r="V509" s="172"/>
      <c r="W509" s="172"/>
      <c r="X509" s="172"/>
      <c r="Y509" s="172"/>
      <c r="Z509" s="172"/>
      <c r="AA509" s="177"/>
      <c r="AT509" s="178" t="s">
        <v>170</v>
      </c>
      <c r="AU509" s="178" t="s">
        <v>141</v>
      </c>
      <c r="AV509" s="10" t="s">
        <v>24</v>
      </c>
      <c r="AW509" s="10" t="s">
        <v>37</v>
      </c>
      <c r="AX509" s="10" t="s">
        <v>79</v>
      </c>
      <c r="AY509" s="178" t="s">
        <v>162</v>
      </c>
    </row>
    <row r="510" spans="2:65" s="11" customFormat="1" ht="22.5" customHeight="1">
      <c r="B510" s="179"/>
      <c r="C510" s="180"/>
      <c r="D510" s="180"/>
      <c r="E510" s="181" t="s">
        <v>5</v>
      </c>
      <c r="F510" s="263" t="s">
        <v>327</v>
      </c>
      <c r="G510" s="264"/>
      <c r="H510" s="264"/>
      <c r="I510" s="264"/>
      <c r="J510" s="180"/>
      <c r="K510" s="182">
        <v>87.6</v>
      </c>
      <c r="L510" s="180"/>
      <c r="M510" s="180"/>
      <c r="N510" s="180"/>
      <c r="O510" s="180"/>
      <c r="P510" s="180"/>
      <c r="Q510" s="180"/>
      <c r="R510" s="183"/>
      <c r="T510" s="184"/>
      <c r="U510" s="180"/>
      <c r="V510" s="180"/>
      <c r="W510" s="180"/>
      <c r="X510" s="180"/>
      <c r="Y510" s="180"/>
      <c r="Z510" s="180"/>
      <c r="AA510" s="185"/>
      <c r="AT510" s="186" t="s">
        <v>170</v>
      </c>
      <c r="AU510" s="186" t="s">
        <v>141</v>
      </c>
      <c r="AV510" s="11" t="s">
        <v>141</v>
      </c>
      <c r="AW510" s="11" t="s">
        <v>37</v>
      </c>
      <c r="AX510" s="11" t="s">
        <v>79</v>
      </c>
      <c r="AY510" s="186" t="s">
        <v>162</v>
      </c>
    </row>
    <row r="511" spans="2:65" s="12" customFormat="1" ht="22.5" customHeight="1">
      <c r="B511" s="187"/>
      <c r="C511" s="188"/>
      <c r="D511" s="188"/>
      <c r="E511" s="189" t="s">
        <v>5</v>
      </c>
      <c r="F511" s="256" t="s">
        <v>172</v>
      </c>
      <c r="G511" s="257"/>
      <c r="H511" s="257"/>
      <c r="I511" s="257"/>
      <c r="J511" s="188"/>
      <c r="K511" s="190">
        <v>87.6</v>
      </c>
      <c r="L511" s="188"/>
      <c r="M511" s="188"/>
      <c r="N511" s="188"/>
      <c r="O511" s="188"/>
      <c r="P511" s="188"/>
      <c r="Q511" s="188"/>
      <c r="R511" s="191"/>
      <c r="T511" s="192"/>
      <c r="U511" s="188"/>
      <c r="V511" s="188"/>
      <c r="W511" s="188"/>
      <c r="X511" s="188"/>
      <c r="Y511" s="188"/>
      <c r="Z511" s="188"/>
      <c r="AA511" s="193"/>
      <c r="AT511" s="194" t="s">
        <v>170</v>
      </c>
      <c r="AU511" s="194" t="s">
        <v>141</v>
      </c>
      <c r="AV511" s="12" t="s">
        <v>167</v>
      </c>
      <c r="AW511" s="12" t="s">
        <v>37</v>
      </c>
      <c r="AX511" s="12" t="s">
        <v>24</v>
      </c>
      <c r="AY511" s="194" t="s">
        <v>162</v>
      </c>
    </row>
    <row r="512" spans="2:65" s="1" customFormat="1" ht="31.5" customHeight="1">
      <c r="B512" s="135"/>
      <c r="C512" s="164" t="s">
        <v>440</v>
      </c>
      <c r="D512" s="164" t="s">
        <v>163</v>
      </c>
      <c r="E512" s="165" t="s">
        <v>441</v>
      </c>
      <c r="F512" s="258" t="s">
        <v>442</v>
      </c>
      <c r="G512" s="258"/>
      <c r="H512" s="258"/>
      <c r="I512" s="258"/>
      <c r="J512" s="166" t="s">
        <v>222</v>
      </c>
      <c r="K512" s="167">
        <v>879.24</v>
      </c>
      <c r="L512" s="259">
        <v>0</v>
      </c>
      <c r="M512" s="259"/>
      <c r="N512" s="260">
        <f>ROUND(L512*K512,2)</f>
        <v>0</v>
      </c>
      <c r="O512" s="260"/>
      <c r="P512" s="260"/>
      <c r="Q512" s="260"/>
      <c r="R512" s="138"/>
      <c r="T512" s="168" t="s">
        <v>5</v>
      </c>
      <c r="U512" s="47" t="s">
        <v>46</v>
      </c>
      <c r="V512" s="39"/>
      <c r="W512" s="169">
        <f>V512*K512</f>
        <v>0</v>
      </c>
      <c r="X512" s="169">
        <v>4.4000000000000002E-4</v>
      </c>
      <c r="Y512" s="169">
        <f>X512*K512</f>
        <v>0.38686560000000003</v>
      </c>
      <c r="Z512" s="169">
        <v>0</v>
      </c>
      <c r="AA512" s="170">
        <f>Z512*K512</f>
        <v>0</v>
      </c>
      <c r="AR512" s="21" t="s">
        <v>167</v>
      </c>
      <c r="AT512" s="21" t="s">
        <v>163</v>
      </c>
      <c r="AU512" s="21" t="s">
        <v>141</v>
      </c>
      <c r="AY512" s="21" t="s">
        <v>162</v>
      </c>
      <c r="BE512" s="109">
        <f>IF(U512="základní",N512,0)</f>
        <v>0</v>
      </c>
      <c r="BF512" s="109">
        <f>IF(U512="snížená",N512,0)</f>
        <v>0</v>
      </c>
      <c r="BG512" s="109">
        <f>IF(U512="zákl. přenesená",N512,0)</f>
        <v>0</v>
      </c>
      <c r="BH512" s="109">
        <f>IF(U512="sníž. přenesená",N512,0)</f>
        <v>0</v>
      </c>
      <c r="BI512" s="109">
        <f>IF(U512="nulová",N512,0)</f>
        <v>0</v>
      </c>
      <c r="BJ512" s="21" t="s">
        <v>141</v>
      </c>
      <c r="BK512" s="109">
        <f>ROUND(L512*K512,2)</f>
        <v>0</v>
      </c>
      <c r="BL512" s="21" t="s">
        <v>167</v>
      </c>
      <c r="BM512" s="21" t="s">
        <v>443</v>
      </c>
    </row>
    <row r="513" spans="2:51" s="10" customFormat="1" ht="22.5" customHeight="1">
      <c r="B513" s="171"/>
      <c r="C513" s="172"/>
      <c r="D513" s="172"/>
      <c r="E513" s="173" t="s">
        <v>5</v>
      </c>
      <c r="F513" s="261" t="s">
        <v>250</v>
      </c>
      <c r="G513" s="262"/>
      <c r="H513" s="262"/>
      <c r="I513" s="262"/>
      <c r="J513" s="172"/>
      <c r="K513" s="174" t="s">
        <v>5</v>
      </c>
      <c r="L513" s="172"/>
      <c r="M513" s="172"/>
      <c r="N513" s="172"/>
      <c r="O513" s="172"/>
      <c r="P513" s="172"/>
      <c r="Q513" s="172"/>
      <c r="R513" s="175"/>
      <c r="T513" s="176"/>
      <c r="U513" s="172"/>
      <c r="V513" s="172"/>
      <c r="W513" s="172"/>
      <c r="X513" s="172"/>
      <c r="Y513" s="172"/>
      <c r="Z513" s="172"/>
      <c r="AA513" s="177"/>
      <c r="AT513" s="178" t="s">
        <v>170</v>
      </c>
      <c r="AU513" s="178" t="s">
        <v>141</v>
      </c>
      <c r="AV513" s="10" t="s">
        <v>24</v>
      </c>
      <c r="AW513" s="10" t="s">
        <v>37</v>
      </c>
      <c r="AX513" s="10" t="s">
        <v>79</v>
      </c>
      <c r="AY513" s="178" t="s">
        <v>162</v>
      </c>
    </row>
    <row r="514" spans="2:51" s="10" customFormat="1" ht="22.5" customHeight="1">
      <c r="B514" s="171"/>
      <c r="C514" s="172"/>
      <c r="D514" s="172"/>
      <c r="E514" s="173" t="s">
        <v>5</v>
      </c>
      <c r="F514" s="273" t="s">
        <v>251</v>
      </c>
      <c r="G514" s="274"/>
      <c r="H514" s="274"/>
      <c r="I514" s="274"/>
      <c r="J514" s="172"/>
      <c r="K514" s="174" t="s">
        <v>5</v>
      </c>
      <c r="L514" s="172"/>
      <c r="M514" s="172"/>
      <c r="N514" s="172"/>
      <c r="O514" s="172"/>
      <c r="P514" s="172"/>
      <c r="Q514" s="172"/>
      <c r="R514" s="175"/>
      <c r="T514" s="176"/>
      <c r="U514" s="172"/>
      <c r="V514" s="172"/>
      <c r="W514" s="172"/>
      <c r="X514" s="172"/>
      <c r="Y514" s="172"/>
      <c r="Z514" s="172"/>
      <c r="AA514" s="177"/>
      <c r="AT514" s="178" t="s">
        <v>170</v>
      </c>
      <c r="AU514" s="178" t="s">
        <v>141</v>
      </c>
      <c r="AV514" s="10" t="s">
        <v>24</v>
      </c>
      <c r="AW514" s="10" t="s">
        <v>37</v>
      </c>
      <c r="AX514" s="10" t="s">
        <v>79</v>
      </c>
      <c r="AY514" s="178" t="s">
        <v>162</v>
      </c>
    </row>
    <row r="515" spans="2:51" s="10" customFormat="1" ht="22.5" customHeight="1">
      <c r="B515" s="171"/>
      <c r="C515" s="172"/>
      <c r="D515" s="172"/>
      <c r="E515" s="173" t="s">
        <v>5</v>
      </c>
      <c r="F515" s="273" t="s">
        <v>252</v>
      </c>
      <c r="G515" s="274"/>
      <c r="H515" s="274"/>
      <c r="I515" s="274"/>
      <c r="J515" s="172"/>
      <c r="K515" s="174" t="s">
        <v>5</v>
      </c>
      <c r="L515" s="172"/>
      <c r="M515" s="172"/>
      <c r="N515" s="172"/>
      <c r="O515" s="172"/>
      <c r="P515" s="172"/>
      <c r="Q515" s="172"/>
      <c r="R515" s="175"/>
      <c r="T515" s="176"/>
      <c r="U515" s="172"/>
      <c r="V515" s="172"/>
      <c r="W515" s="172"/>
      <c r="X515" s="172"/>
      <c r="Y515" s="172"/>
      <c r="Z515" s="172"/>
      <c r="AA515" s="177"/>
      <c r="AT515" s="178" t="s">
        <v>170</v>
      </c>
      <c r="AU515" s="178" t="s">
        <v>141</v>
      </c>
      <c r="AV515" s="10" t="s">
        <v>24</v>
      </c>
      <c r="AW515" s="10" t="s">
        <v>37</v>
      </c>
      <c r="AX515" s="10" t="s">
        <v>79</v>
      </c>
      <c r="AY515" s="178" t="s">
        <v>162</v>
      </c>
    </row>
    <row r="516" spans="2:51" s="11" customFormat="1" ht="22.5" customHeight="1">
      <c r="B516" s="179"/>
      <c r="C516" s="180"/>
      <c r="D516" s="180"/>
      <c r="E516" s="181" t="s">
        <v>5</v>
      </c>
      <c r="F516" s="263" t="s">
        <v>253</v>
      </c>
      <c r="G516" s="264"/>
      <c r="H516" s="264"/>
      <c r="I516" s="264"/>
      <c r="J516" s="180"/>
      <c r="K516" s="182">
        <v>331.2</v>
      </c>
      <c r="L516" s="180"/>
      <c r="M516" s="180"/>
      <c r="N516" s="180"/>
      <c r="O516" s="180"/>
      <c r="P516" s="180"/>
      <c r="Q516" s="180"/>
      <c r="R516" s="183"/>
      <c r="T516" s="184"/>
      <c r="U516" s="180"/>
      <c r="V516" s="180"/>
      <c r="W516" s="180"/>
      <c r="X516" s="180"/>
      <c r="Y516" s="180"/>
      <c r="Z516" s="180"/>
      <c r="AA516" s="185"/>
      <c r="AT516" s="186" t="s">
        <v>170</v>
      </c>
      <c r="AU516" s="186" t="s">
        <v>141</v>
      </c>
      <c r="AV516" s="11" t="s">
        <v>141</v>
      </c>
      <c r="AW516" s="11" t="s">
        <v>37</v>
      </c>
      <c r="AX516" s="11" t="s">
        <v>79</v>
      </c>
      <c r="AY516" s="186" t="s">
        <v>162</v>
      </c>
    </row>
    <row r="517" spans="2:51" s="11" customFormat="1" ht="22.5" customHeight="1">
      <c r="B517" s="179"/>
      <c r="C517" s="180"/>
      <c r="D517" s="180"/>
      <c r="E517" s="181" t="s">
        <v>5</v>
      </c>
      <c r="F517" s="263" t="s">
        <v>254</v>
      </c>
      <c r="G517" s="264"/>
      <c r="H517" s="264"/>
      <c r="I517" s="264"/>
      <c r="J517" s="180"/>
      <c r="K517" s="182">
        <v>8.5</v>
      </c>
      <c r="L517" s="180"/>
      <c r="M517" s="180"/>
      <c r="N517" s="180"/>
      <c r="O517" s="180"/>
      <c r="P517" s="180"/>
      <c r="Q517" s="180"/>
      <c r="R517" s="183"/>
      <c r="T517" s="184"/>
      <c r="U517" s="180"/>
      <c r="V517" s="180"/>
      <c r="W517" s="180"/>
      <c r="X517" s="180"/>
      <c r="Y517" s="180"/>
      <c r="Z517" s="180"/>
      <c r="AA517" s="185"/>
      <c r="AT517" s="186" t="s">
        <v>170</v>
      </c>
      <c r="AU517" s="186" t="s">
        <v>141</v>
      </c>
      <c r="AV517" s="11" t="s">
        <v>141</v>
      </c>
      <c r="AW517" s="11" t="s">
        <v>37</v>
      </c>
      <c r="AX517" s="11" t="s">
        <v>79</v>
      </c>
      <c r="AY517" s="186" t="s">
        <v>162</v>
      </c>
    </row>
    <row r="518" spans="2:51" s="11" customFormat="1" ht="22.5" customHeight="1">
      <c r="B518" s="179"/>
      <c r="C518" s="180"/>
      <c r="D518" s="180"/>
      <c r="E518" s="181" t="s">
        <v>5</v>
      </c>
      <c r="F518" s="263" t="s">
        <v>255</v>
      </c>
      <c r="G518" s="264"/>
      <c r="H518" s="264"/>
      <c r="I518" s="264"/>
      <c r="J518" s="180"/>
      <c r="K518" s="182">
        <v>8.1999999999999993</v>
      </c>
      <c r="L518" s="180"/>
      <c r="M518" s="180"/>
      <c r="N518" s="180"/>
      <c r="O518" s="180"/>
      <c r="P518" s="180"/>
      <c r="Q518" s="180"/>
      <c r="R518" s="183"/>
      <c r="T518" s="184"/>
      <c r="U518" s="180"/>
      <c r="V518" s="180"/>
      <c r="W518" s="180"/>
      <c r="X518" s="180"/>
      <c r="Y518" s="180"/>
      <c r="Z518" s="180"/>
      <c r="AA518" s="185"/>
      <c r="AT518" s="186" t="s">
        <v>170</v>
      </c>
      <c r="AU518" s="186" t="s">
        <v>141</v>
      </c>
      <c r="AV518" s="11" t="s">
        <v>141</v>
      </c>
      <c r="AW518" s="11" t="s">
        <v>37</v>
      </c>
      <c r="AX518" s="11" t="s">
        <v>79</v>
      </c>
      <c r="AY518" s="186" t="s">
        <v>162</v>
      </c>
    </row>
    <row r="519" spans="2:51" s="11" customFormat="1" ht="22.5" customHeight="1">
      <c r="B519" s="179"/>
      <c r="C519" s="180"/>
      <c r="D519" s="180"/>
      <c r="E519" s="181" t="s">
        <v>5</v>
      </c>
      <c r="F519" s="263" t="s">
        <v>256</v>
      </c>
      <c r="G519" s="264"/>
      <c r="H519" s="264"/>
      <c r="I519" s="264"/>
      <c r="J519" s="180"/>
      <c r="K519" s="182">
        <v>49.2</v>
      </c>
      <c r="L519" s="180"/>
      <c r="M519" s="180"/>
      <c r="N519" s="180"/>
      <c r="O519" s="180"/>
      <c r="P519" s="180"/>
      <c r="Q519" s="180"/>
      <c r="R519" s="183"/>
      <c r="T519" s="184"/>
      <c r="U519" s="180"/>
      <c r="V519" s="180"/>
      <c r="W519" s="180"/>
      <c r="X519" s="180"/>
      <c r="Y519" s="180"/>
      <c r="Z519" s="180"/>
      <c r="AA519" s="185"/>
      <c r="AT519" s="186" t="s">
        <v>170</v>
      </c>
      <c r="AU519" s="186" t="s">
        <v>141</v>
      </c>
      <c r="AV519" s="11" t="s">
        <v>141</v>
      </c>
      <c r="AW519" s="11" t="s">
        <v>37</v>
      </c>
      <c r="AX519" s="11" t="s">
        <v>79</v>
      </c>
      <c r="AY519" s="186" t="s">
        <v>162</v>
      </c>
    </row>
    <row r="520" spans="2:51" s="11" customFormat="1" ht="22.5" customHeight="1">
      <c r="B520" s="179"/>
      <c r="C520" s="180"/>
      <c r="D520" s="180"/>
      <c r="E520" s="181" t="s">
        <v>5</v>
      </c>
      <c r="F520" s="263" t="s">
        <v>257</v>
      </c>
      <c r="G520" s="264"/>
      <c r="H520" s="264"/>
      <c r="I520" s="264"/>
      <c r="J520" s="180"/>
      <c r="K520" s="182">
        <v>24.54</v>
      </c>
      <c r="L520" s="180"/>
      <c r="M520" s="180"/>
      <c r="N520" s="180"/>
      <c r="O520" s="180"/>
      <c r="P520" s="180"/>
      <c r="Q520" s="180"/>
      <c r="R520" s="183"/>
      <c r="T520" s="184"/>
      <c r="U520" s="180"/>
      <c r="V520" s="180"/>
      <c r="W520" s="180"/>
      <c r="X520" s="180"/>
      <c r="Y520" s="180"/>
      <c r="Z520" s="180"/>
      <c r="AA520" s="185"/>
      <c r="AT520" s="186" t="s">
        <v>170</v>
      </c>
      <c r="AU520" s="186" t="s">
        <v>141</v>
      </c>
      <c r="AV520" s="11" t="s">
        <v>141</v>
      </c>
      <c r="AW520" s="11" t="s">
        <v>37</v>
      </c>
      <c r="AX520" s="11" t="s">
        <v>79</v>
      </c>
      <c r="AY520" s="186" t="s">
        <v>162</v>
      </c>
    </row>
    <row r="521" spans="2:51" s="10" customFormat="1" ht="22.5" customHeight="1">
      <c r="B521" s="171"/>
      <c r="C521" s="172"/>
      <c r="D521" s="172"/>
      <c r="E521" s="173" t="s">
        <v>5</v>
      </c>
      <c r="F521" s="273" t="s">
        <v>216</v>
      </c>
      <c r="G521" s="274"/>
      <c r="H521" s="274"/>
      <c r="I521" s="274"/>
      <c r="J521" s="172"/>
      <c r="K521" s="174" t="s">
        <v>5</v>
      </c>
      <c r="L521" s="172"/>
      <c r="M521" s="172"/>
      <c r="N521" s="172"/>
      <c r="O521" s="172"/>
      <c r="P521" s="172"/>
      <c r="Q521" s="172"/>
      <c r="R521" s="175"/>
      <c r="T521" s="176"/>
      <c r="U521" s="172"/>
      <c r="V521" s="172"/>
      <c r="W521" s="172"/>
      <c r="X521" s="172"/>
      <c r="Y521" s="172"/>
      <c r="Z521" s="172"/>
      <c r="AA521" s="177"/>
      <c r="AT521" s="178" t="s">
        <v>170</v>
      </c>
      <c r="AU521" s="178" t="s">
        <v>141</v>
      </c>
      <c r="AV521" s="10" t="s">
        <v>24</v>
      </c>
      <c r="AW521" s="10" t="s">
        <v>37</v>
      </c>
      <c r="AX521" s="10" t="s">
        <v>79</v>
      </c>
      <c r="AY521" s="178" t="s">
        <v>162</v>
      </c>
    </row>
    <row r="522" spans="2:51" s="11" customFormat="1" ht="22.5" customHeight="1">
      <c r="B522" s="179"/>
      <c r="C522" s="180"/>
      <c r="D522" s="180"/>
      <c r="E522" s="181" t="s">
        <v>5</v>
      </c>
      <c r="F522" s="263" t="s">
        <v>258</v>
      </c>
      <c r="G522" s="264"/>
      <c r="H522" s="264"/>
      <c r="I522" s="264"/>
      <c r="J522" s="180"/>
      <c r="K522" s="182">
        <v>395.6</v>
      </c>
      <c r="L522" s="180"/>
      <c r="M522" s="180"/>
      <c r="N522" s="180"/>
      <c r="O522" s="180"/>
      <c r="P522" s="180"/>
      <c r="Q522" s="180"/>
      <c r="R522" s="183"/>
      <c r="T522" s="184"/>
      <c r="U522" s="180"/>
      <c r="V522" s="180"/>
      <c r="W522" s="180"/>
      <c r="X522" s="180"/>
      <c r="Y522" s="180"/>
      <c r="Z522" s="180"/>
      <c r="AA522" s="185"/>
      <c r="AT522" s="186" t="s">
        <v>170</v>
      </c>
      <c r="AU522" s="186" t="s">
        <v>141</v>
      </c>
      <c r="AV522" s="11" t="s">
        <v>141</v>
      </c>
      <c r="AW522" s="11" t="s">
        <v>37</v>
      </c>
      <c r="AX522" s="11" t="s">
        <v>79</v>
      </c>
      <c r="AY522" s="186" t="s">
        <v>162</v>
      </c>
    </row>
    <row r="523" spans="2:51" s="11" customFormat="1" ht="22.5" customHeight="1">
      <c r="B523" s="179"/>
      <c r="C523" s="180"/>
      <c r="D523" s="180"/>
      <c r="E523" s="181" t="s">
        <v>5</v>
      </c>
      <c r="F523" s="263" t="s">
        <v>259</v>
      </c>
      <c r="G523" s="264"/>
      <c r="H523" s="264"/>
      <c r="I523" s="264"/>
      <c r="J523" s="180"/>
      <c r="K523" s="182">
        <v>8.6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170</v>
      </c>
      <c r="AU523" s="186" t="s">
        <v>141</v>
      </c>
      <c r="AV523" s="11" t="s">
        <v>141</v>
      </c>
      <c r="AW523" s="11" t="s">
        <v>37</v>
      </c>
      <c r="AX523" s="11" t="s">
        <v>79</v>
      </c>
      <c r="AY523" s="186" t="s">
        <v>162</v>
      </c>
    </row>
    <row r="524" spans="2:51" s="10" customFormat="1" ht="22.5" customHeight="1">
      <c r="B524" s="171"/>
      <c r="C524" s="172"/>
      <c r="D524" s="172"/>
      <c r="E524" s="173" t="s">
        <v>5</v>
      </c>
      <c r="F524" s="273" t="s">
        <v>260</v>
      </c>
      <c r="G524" s="274"/>
      <c r="H524" s="274"/>
      <c r="I524" s="274"/>
      <c r="J524" s="172"/>
      <c r="K524" s="174" t="s">
        <v>5</v>
      </c>
      <c r="L524" s="172"/>
      <c r="M524" s="172"/>
      <c r="N524" s="172"/>
      <c r="O524" s="172"/>
      <c r="P524" s="172"/>
      <c r="Q524" s="172"/>
      <c r="R524" s="175"/>
      <c r="T524" s="176"/>
      <c r="U524" s="172"/>
      <c r="V524" s="172"/>
      <c r="W524" s="172"/>
      <c r="X524" s="172"/>
      <c r="Y524" s="172"/>
      <c r="Z524" s="172"/>
      <c r="AA524" s="177"/>
      <c r="AT524" s="178" t="s">
        <v>170</v>
      </c>
      <c r="AU524" s="178" t="s">
        <v>141</v>
      </c>
      <c r="AV524" s="10" t="s">
        <v>24</v>
      </c>
      <c r="AW524" s="10" t="s">
        <v>37</v>
      </c>
      <c r="AX524" s="10" t="s">
        <v>79</v>
      </c>
      <c r="AY524" s="178" t="s">
        <v>162</v>
      </c>
    </row>
    <row r="525" spans="2:51" s="11" customFormat="1" ht="22.5" customHeight="1">
      <c r="B525" s="179"/>
      <c r="C525" s="180"/>
      <c r="D525" s="180"/>
      <c r="E525" s="181" t="s">
        <v>5</v>
      </c>
      <c r="F525" s="263" t="s">
        <v>261</v>
      </c>
      <c r="G525" s="264"/>
      <c r="H525" s="264"/>
      <c r="I525" s="264"/>
      <c r="J525" s="180"/>
      <c r="K525" s="182">
        <v>8.24</v>
      </c>
      <c r="L525" s="180"/>
      <c r="M525" s="180"/>
      <c r="N525" s="180"/>
      <c r="O525" s="180"/>
      <c r="P525" s="180"/>
      <c r="Q525" s="180"/>
      <c r="R525" s="183"/>
      <c r="T525" s="184"/>
      <c r="U525" s="180"/>
      <c r="V525" s="180"/>
      <c r="W525" s="180"/>
      <c r="X525" s="180"/>
      <c r="Y525" s="180"/>
      <c r="Z525" s="180"/>
      <c r="AA525" s="185"/>
      <c r="AT525" s="186" t="s">
        <v>170</v>
      </c>
      <c r="AU525" s="186" t="s">
        <v>141</v>
      </c>
      <c r="AV525" s="11" t="s">
        <v>141</v>
      </c>
      <c r="AW525" s="11" t="s">
        <v>37</v>
      </c>
      <c r="AX525" s="11" t="s">
        <v>79</v>
      </c>
      <c r="AY525" s="186" t="s">
        <v>162</v>
      </c>
    </row>
    <row r="526" spans="2:51" s="11" customFormat="1" ht="22.5" customHeight="1">
      <c r="B526" s="179"/>
      <c r="C526" s="180"/>
      <c r="D526" s="180"/>
      <c r="E526" s="181" t="s">
        <v>5</v>
      </c>
      <c r="F526" s="263" t="s">
        <v>262</v>
      </c>
      <c r="G526" s="264"/>
      <c r="H526" s="264"/>
      <c r="I526" s="264"/>
      <c r="J526" s="180"/>
      <c r="K526" s="182">
        <v>19.68</v>
      </c>
      <c r="L526" s="180"/>
      <c r="M526" s="180"/>
      <c r="N526" s="180"/>
      <c r="O526" s="180"/>
      <c r="P526" s="180"/>
      <c r="Q526" s="180"/>
      <c r="R526" s="183"/>
      <c r="T526" s="184"/>
      <c r="U526" s="180"/>
      <c r="V526" s="180"/>
      <c r="W526" s="180"/>
      <c r="X526" s="180"/>
      <c r="Y526" s="180"/>
      <c r="Z526" s="180"/>
      <c r="AA526" s="185"/>
      <c r="AT526" s="186" t="s">
        <v>170</v>
      </c>
      <c r="AU526" s="186" t="s">
        <v>141</v>
      </c>
      <c r="AV526" s="11" t="s">
        <v>141</v>
      </c>
      <c r="AW526" s="11" t="s">
        <v>37</v>
      </c>
      <c r="AX526" s="11" t="s">
        <v>79</v>
      </c>
      <c r="AY526" s="186" t="s">
        <v>162</v>
      </c>
    </row>
    <row r="527" spans="2:51" s="10" customFormat="1" ht="22.5" customHeight="1">
      <c r="B527" s="171"/>
      <c r="C527" s="172"/>
      <c r="D527" s="172"/>
      <c r="E527" s="173" t="s">
        <v>5</v>
      </c>
      <c r="F527" s="273" t="s">
        <v>263</v>
      </c>
      <c r="G527" s="274"/>
      <c r="H527" s="274"/>
      <c r="I527" s="274"/>
      <c r="J527" s="172"/>
      <c r="K527" s="174" t="s">
        <v>5</v>
      </c>
      <c r="L527" s="172"/>
      <c r="M527" s="172"/>
      <c r="N527" s="172"/>
      <c r="O527" s="172"/>
      <c r="P527" s="172"/>
      <c r="Q527" s="172"/>
      <c r="R527" s="175"/>
      <c r="T527" s="176"/>
      <c r="U527" s="172"/>
      <c r="V527" s="172"/>
      <c r="W527" s="172"/>
      <c r="X527" s="172"/>
      <c r="Y527" s="172"/>
      <c r="Z527" s="172"/>
      <c r="AA527" s="177"/>
      <c r="AT527" s="178" t="s">
        <v>170</v>
      </c>
      <c r="AU527" s="178" t="s">
        <v>141</v>
      </c>
      <c r="AV527" s="10" t="s">
        <v>24</v>
      </c>
      <c r="AW527" s="10" t="s">
        <v>37</v>
      </c>
      <c r="AX527" s="10" t="s">
        <v>79</v>
      </c>
      <c r="AY527" s="178" t="s">
        <v>162</v>
      </c>
    </row>
    <row r="528" spans="2:51" s="11" customFormat="1" ht="22.5" customHeight="1">
      <c r="B528" s="179"/>
      <c r="C528" s="180"/>
      <c r="D528" s="180"/>
      <c r="E528" s="181" t="s">
        <v>5</v>
      </c>
      <c r="F528" s="263" t="s">
        <v>264</v>
      </c>
      <c r="G528" s="264"/>
      <c r="H528" s="264"/>
      <c r="I528" s="264"/>
      <c r="J528" s="180"/>
      <c r="K528" s="182">
        <v>5.8</v>
      </c>
      <c r="L528" s="180"/>
      <c r="M528" s="180"/>
      <c r="N528" s="180"/>
      <c r="O528" s="180"/>
      <c r="P528" s="180"/>
      <c r="Q528" s="180"/>
      <c r="R528" s="183"/>
      <c r="T528" s="184"/>
      <c r="U528" s="180"/>
      <c r="V528" s="180"/>
      <c r="W528" s="180"/>
      <c r="X528" s="180"/>
      <c r="Y528" s="180"/>
      <c r="Z528" s="180"/>
      <c r="AA528" s="185"/>
      <c r="AT528" s="186" t="s">
        <v>170</v>
      </c>
      <c r="AU528" s="186" t="s">
        <v>141</v>
      </c>
      <c r="AV528" s="11" t="s">
        <v>141</v>
      </c>
      <c r="AW528" s="11" t="s">
        <v>37</v>
      </c>
      <c r="AX528" s="11" t="s">
        <v>79</v>
      </c>
      <c r="AY528" s="186" t="s">
        <v>162</v>
      </c>
    </row>
    <row r="529" spans="2:65" s="11" customFormat="1" ht="22.5" customHeight="1">
      <c r="B529" s="179"/>
      <c r="C529" s="180"/>
      <c r="D529" s="180"/>
      <c r="E529" s="181" t="s">
        <v>5</v>
      </c>
      <c r="F529" s="263" t="s">
        <v>265</v>
      </c>
      <c r="G529" s="264"/>
      <c r="H529" s="264"/>
      <c r="I529" s="264"/>
      <c r="J529" s="180"/>
      <c r="K529" s="182">
        <v>19.68</v>
      </c>
      <c r="L529" s="180"/>
      <c r="M529" s="180"/>
      <c r="N529" s="180"/>
      <c r="O529" s="180"/>
      <c r="P529" s="180"/>
      <c r="Q529" s="180"/>
      <c r="R529" s="183"/>
      <c r="T529" s="184"/>
      <c r="U529" s="180"/>
      <c r="V529" s="180"/>
      <c r="W529" s="180"/>
      <c r="X529" s="180"/>
      <c r="Y529" s="180"/>
      <c r="Z529" s="180"/>
      <c r="AA529" s="185"/>
      <c r="AT529" s="186" t="s">
        <v>170</v>
      </c>
      <c r="AU529" s="186" t="s">
        <v>141</v>
      </c>
      <c r="AV529" s="11" t="s">
        <v>141</v>
      </c>
      <c r="AW529" s="11" t="s">
        <v>37</v>
      </c>
      <c r="AX529" s="11" t="s">
        <v>79</v>
      </c>
      <c r="AY529" s="186" t="s">
        <v>162</v>
      </c>
    </row>
    <row r="530" spans="2:65" s="12" customFormat="1" ht="22.5" customHeight="1">
      <c r="B530" s="187"/>
      <c r="C530" s="188"/>
      <c r="D530" s="188"/>
      <c r="E530" s="189" t="s">
        <v>5</v>
      </c>
      <c r="F530" s="256" t="s">
        <v>172</v>
      </c>
      <c r="G530" s="257"/>
      <c r="H530" s="257"/>
      <c r="I530" s="257"/>
      <c r="J530" s="188"/>
      <c r="K530" s="190">
        <v>879.24</v>
      </c>
      <c r="L530" s="188"/>
      <c r="M530" s="188"/>
      <c r="N530" s="188"/>
      <c r="O530" s="188"/>
      <c r="P530" s="188"/>
      <c r="Q530" s="188"/>
      <c r="R530" s="191"/>
      <c r="T530" s="192"/>
      <c r="U530" s="188"/>
      <c r="V530" s="188"/>
      <c r="W530" s="188"/>
      <c r="X530" s="188"/>
      <c r="Y530" s="188"/>
      <c r="Z530" s="188"/>
      <c r="AA530" s="193"/>
      <c r="AT530" s="194" t="s">
        <v>170</v>
      </c>
      <c r="AU530" s="194" t="s">
        <v>141</v>
      </c>
      <c r="AV530" s="12" t="s">
        <v>167</v>
      </c>
      <c r="AW530" s="12" t="s">
        <v>37</v>
      </c>
      <c r="AX530" s="12" t="s">
        <v>24</v>
      </c>
      <c r="AY530" s="194" t="s">
        <v>162</v>
      </c>
    </row>
    <row r="531" spans="2:65" s="1" customFormat="1" ht="44.25" customHeight="1">
      <c r="B531" s="135"/>
      <c r="C531" s="164" t="s">
        <v>444</v>
      </c>
      <c r="D531" s="164" t="s">
        <v>163</v>
      </c>
      <c r="E531" s="165" t="s">
        <v>445</v>
      </c>
      <c r="F531" s="258" t="s">
        <v>446</v>
      </c>
      <c r="G531" s="258"/>
      <c r="H531" s="258"/>
      <c r="I531" s="258"/>
      <c r="J531" s="166" t="s">
        <v>222</v>
      </c>
      <c r="K531" s="167">
        <v>114</v>
      </c>
      <c r="L531" s="259">
        <v>0</v>
      </c>
      <c r="M531" s="259"/>
      <c r="N531" s="260">
        <f>ROUND(L531*K531,2)</f>
        <v>0</v>
      </c>
      <c r="O531" s="260"/>
      <c r="P531" s="260"/>
      <c r="Q531" s="260"/>
      <c r="R531" s="138"/>
      <c r="T531" s="168" t="s">
        <v>5</v>
      </c>
      <c r="U531" s="47" t="s">
        <v>46</v>
      </c>
      <c r="V531" s="39"/>
      <c r="W531" s="169">
        <f>V531*K531</f>
        <v>0</v>
      </c>
      <c r="X531" s="169">
        <v>0</v>
      </c>
      <c r="Y531" s="169">
        <f>X531*K531</f>
        <v>0</v>
      </c>
      <c r="Z531" s="169">
        <v>0</v>
      </c>
      <c r="AA531" s="170">
        <f>Z531*K531</f>
        <v>0</v>
      </c>
      <c r="AR531" s="21" t="s">
        <v>167</v>
      </c>
      <c r="AT531" s="21" t="s">
        <v>163</v>
      </c>
      <c r="AU531" s="21" t="s">
        <v>141</v>
      </c>
      <c r="AY531" s="21" t="s">
        <v>162</v>
      </c>
      <c r="BE531" s="109">
        <f>IF(U531="základní",N531,0)</f>
        <v>0</v>
      </c>
      <c r="BF531" s="109">
        <f>IF(U531="snížená",N531,0)</f>
        <v>0</v>
      </c>
      <c r="BG531" s="109">
        <f>IF(U531="zákl. přenesená",N531,0)</f>
        <v>0</v>
      </c>
      <c r="BH531" s="109">
        <f>IF(U531="sníž. přenesená",N531,0)</f>
        <v>0</v>
      </c>
      <c r="BI531" s="109">
        <f>IF(U531="nulová",N531,0)</f>
        <v>0</v>
      </c>
      <c r="BJ531" s="21" t="s">
        <v>141</v>
      </c>
      <c r="BK531" s="109">
        <f>ROUND(L531*K531,2)</f>
        <v>0</v>
      </c>
      <c r="BL531" s="21" t="s">
        <v>167</v>
      </c>
      <c r="BM531" s="21" t="s">
        <v>447</v>
      </c>
    </row>
    <row r="532" spans="2:65" s="10" customFormat="1" ht="22.5" customHeight="1">
      <c r="B532" s="171"/>
      <c r="C532" s="172"/>
      <c r="D532" s="172"/>
      <c r="E532" s="173" t="s">
        <v>5</v>
      </c>
      <c r="F532" s="261" t="s">
        <v>306</v>
      </c>
      <c r="G532" s="262"/>
      <c r="H532" s="262"/>
      <c r="I532" s="262"/>
      <c r="J532" s="172"/>
      <c r="K532" s="174" t="s">
        <v>5</v>
      </c>
      <c r="L532" s="172"/>
      <c r="M532" s="172"/>
      <c r="N532" s="172"/>
      <c r="O532" s="172"/>
      <c r="P532" s="172"/>
      <c r="Q532" s="172"/>
      <c r="R532" s="175"/>
      <c r="T532" s="176"/>
      <c r="U532" s="172"/>
      <c r="V532" s="172"/>
      <c r="W532" s="172"/>
      <c r="X532" s="172"/>
      <c r="Y532" s="172"/>
      <c r="Z532" s="172"/>
      <c r="AA532" s="177"/>
      <c r="AT532" s="178" t="s">
        <v>170</v>
      </c>
      <c r="AU532" s="178" t="s">
        <v>141</v>
      </c>
      <c r="AV532" s="10" t="s">
        <v>24</v>
      </c>
      <c r="AW532" s="10" t="s">
        <v>37</v>
      </c>
      <c r="AX532" s="10" t="s">
        <v>79</v>
      </c>
      <c r="AY532" s="178" t="s">
        <v>162</v>
      </c>
    </row>
    <row r="533" spans="2:65" s="10" customFormat="1" ht="22.5" customHeight="1">
      <c r="B533" s="171"/>
      <c r="C533" s="172"/>
      <c r="D533" s="172"/>
      <c r="E533" s="173" t="s">
        <v>5</v>
      </c>
      <c r="F533" s="273" t="s">
        <v>260</v>
      </c>
      <c r="G533" s="274"/>
      <c r="H533" s="274"/>
      <c r="I533" s="274"/>
      <c r="J533" s="172"/>
      <c r="K533" s="174" t="s">
        <v>5</v>
      </c>
      <c r="L533" s="172"/>
      <c r="M533" s="172"/>
      <c r="N533" s="172"/>
      <c r="O533" s="172"/>
      <c r="P533" s="172"/>
      <c r="Q533" s="172"/>
      <c r="R533" s="175"/>
      <c r="T533" s="176"/>
      <c r="U533" s="172"/>
      <c r="V533" s="172"/>
      <c r="W533" s="172"/>
      <c r="X533" s="172"/>
      <c r="Y533" s="172"/>
      <c r="Z533" s="172"/>
      <c r="AA533" s="177"/>
      <c r="AT533" s="178" t="s">
        <v>170</v>
      </c>
      <c r="AU533" s="178" t="s">
        <v>141</v>
      </c>
      <c r="AV533" s="10" t="s">
        <v>24</v>
      </c>
      <c r="AW533" s="10" t="s">
        <v>37</v>
      </c>
      <c r="AX533" s="10" t="s">
        <v>79</v>
      </c>
      <c r="AY533" s="178" t="s">
        <v>162</v>
      </c>
    </row>
    <row r="534" spans="2:65" s="11" customFormat="1" ht="22.5" customHeight="1">
      <c r="B534" s="179"/>
      <c r="C534" s="180"/>
      <c r="D534" s="180"/>
      <c r="E534" s="181" t="s">
        <v>5</v>
      </c>
      <c r="F534" s="263" t="s">
        <v>448</v>
      </c>
      <c r="G534" s="264"/>
      <c r="H534" s="264"/>
      <c r="I534" s="264"/>
      <c r="J534" s="180"/>
      <c r="K534" s="182">
        <v>57</v>
      </c>
      <c r="L534" s="180"/>
      <c r="M534" s="180"/>
      <c r="N534" s="180"/>
      <c r="O534" s="180"/>
      <c r="P534" s="180"/>
      <c r="Q534" s="180"/>
      <c r="R534" s="183"/>
      <c r="T534" s="184"/>
      <c r="U534" s="180"/>
      <c r="V534" s="180"/>
      <c r="W534" s="180"/>
      <c r="X534" s="180"/>
      <c r="Y534" s="180"/>
      <c r="Z534" s="180"/>
      <c r="AA534" s="185"/>
      <c r="AT534" s="186" t="s">
        <v>170</v>
      </c>
      <c r="AU534" s="186" t="s">
        <v>141</v>
      </c>
      <c r="AV534" s="11" t="s">
        <v>141</v>
      </c>
      <c r="AW534" s="11" t="s">
        <v>37</v>
      </c>
      <c r="AX534" s="11" t="s">
        <v>79</v>
      </c>
      <c r="AY534" s="186" t="s">
        <v>162</v>
      </c>
    </row>
    <row r="535" spans="2:65" s="10" customFormat="1" ht="22.5" customHeight="1">
      <c r="B535" s="171"/>
      <c r="C535" s="172"/>
      <c r="D535" s="172"/>
      <c r="E535" s="173" t="s">
        <v>5</v>
      </c>
      <c r="F535" s="273" t="s">
        <v>263</v>
      </c>
      <c r="G535" s="274"/>
      <c r="H535" s="274"/>
      <c r="I535" s="274"/>
      <c r="J535" s="172"/>
      <c r="K535" s="174" t="s">
        <v>5</v>
      </c>
      <c r="L535" s="172"/>
      <c r="M535" s="172"/>
      <c r="N535" s="172"/>
      <c r="O535" s="172"/>
      <c r="P535" s="172"/>
      <c r="Q535" s="172"/>
      <c r="R535" s="175"/>
      <c r="T535" s="176"/>
      <c r="U535" s="172"/>
      <c r="V535" s="172"/>
      <c r="W535" s="172"/>
      <c r="X535" s="172"/>
      <c r="Y535" s="172"/>
      <c r="Z535" s="172"/>
      <c r="AA535" s="177"/>
      <c r="AT535" s="178" t="s">
        <v>170</v>
      </c>
      <c r="AU535" s="178" t="s">
        <v>141</v>
      </c>
      <c r="AV535" s="10" t="s">
        <v>24</v>
      </c>
      <c r="AW535" s="10" t="s">
        <v>37</v>
      </c>
      <c r="AX535" s="10" t="s">
        <v>79</v>
      </c>
      <c r="AY535" s="178" t="s">
        <v>162</v>
      </c>
    </row>
    <row r="536" spans="2:65" s="11" customFormat="1" ht="22.5" customHeight="1">
      <c r="B536" s="179"/>
      <c r="C536" s="180"/>
      <c r="D536" s="180"/>
      <c r="E536" s="181" t="s">
        <v>5</v>
      </c>
      <c r="F536" s="263" t="s">
        <v>448</v>
      </c>
      <c r="G536" s="264"/>
      <c r="H536" s="264"/>
      <c r="I536" s="264"/>
      <c r="J536" s="180"/>
      <c r="K536" s="182">
        <v>57</v>
      </c>
      <c r="L536" s="180"/>
      <c r="M536" s="180"/>
      <c r="N536" s="180"/>
      <c r="O536" s="180"/>
      <c r="P536" s="180"/>
      <c r="Q536" s="180"/>
      <c r="R536" s="183"/>
      <c r="T536" s="184"/>
      <c r="U536" s="180"/>
      <c r="V536" s="180"/>
      <c r="W536" s="180"/>
      <c r="X536" s="180"/>
      <c r="Y536" s="180"/>
      <c r="Z536" s="180"/>
      <c r="AA536" s="185"/>
      <c r="AT536" s="186" t="s">
        <v>170</v>
      </c>
      <c r="AU536" s="186" t="s">
        <v>141</v>
      </c>
      <c r="AV536" s="11" t="s">
        <v>141</v>
      </c>
      <c r="AW536" s="11" t="s">
        <v>37</v>
      </c>
      <c r="AX536" s="11" t="s">
        <v>79</v>
      </c>
      <c r="AY536" s="186" t="s">
        <v>162</v>
      </c>
    </row>
    <row r="537" spans="2:65" s="12" customFormat="1" ht="22.5" customHeight="1">
      <c r="B537" s="187"/>
      <c r="C537" s="188"/>
      <c r="D537" s="188"/>
      <c r="E537" s="189" t="s">
        <v>5</v>
      </c>
      <c r="F537" s="256" t="s">
        <v>172</v>
      </c>
      <c r="G537" s="257"/>
      <c r="H537" s="257"/>
      <c r="I537" s="257"/>
      <c r="J537" s="188"/>
      <c r="K537" s="190">
        <v>114</v>
      </c>
      <c r="L537" s="188"/>
      <c r="M537" s="188"/>
      <c r="N537" s="188"/>
      <c r="O537" s="188"/>
      <c r="P537" s="188"/>
      <c r="Q537" s="188"/>
      <c r="R537" s="191"/>
      <c r="T537" s="192"/>
      <c r="U537" s="188"/>
      <c r="V537" s="188"/>
      <c r="W537" s="188"/>
      <c r="X537" s="188"/>
      <c r="Y537" s="188"/>
      <c r="Z537" s="188"/>
      <c r="AA537" s="193"/>
      <c r="AT537" s="194" t="s">
        <v>170</v>
      </c>
      <c r="AU537" s="194" t="s">
        <v>141</v>
      </c>
      <c r="AV537" s="12" t="s">
        <v>167</v>
      </c>
      <c r="AW537" s="12" t="s">
        <v>37</v>
      </c>
      <c r="AX537" s="12" t="s">
        <v>24</v>
      </c>
      <c r="AY537" s="194" t="s">
        <v>162</v>
      </c>
    </row>
    <row r="538" spans="2:65" s="1" customFormat="1" ht="31.5" customHeight="1">
      <c r="B538" s="135"/>
      <c r="C538" s="164" t="s">
        <v>449</v>
      </c>
      <c r="D538" s="164" t="s">
        <v>163</v>
      </c>
      <c r="E538" s="165" t="s">
        <v>450</v>
      </c>
      <c r="F538" s="258" t="s">
        <v>451</v>
      </c>
      <c r="G538" s="258"/>
      <c r="H538" s="258"/>
      <c r="I538" s="258"/>
      <c r="J538" s="166" t="s">
        <v>222</v>
      </c>
      <c r="K538" s="167">
        <v>257.8</v>
      </c>
      <c r="L538" s="259">
        <v>0</v>
      </c>
      <c r="M538" s="259"/>
      <c r="N538" s="260">
        <f>ROUND(L538*K538,2)</f>
        <v>0</v>
      </c>
      <c r="O538" s="260"/>
      <c r="P538" s="260"/>
      <c r="Q538" s="260"/>
      <c r="R538" s="138"/>
      <c r="T538" s="168" t="s">
        <v>5</v>
      </c>
      <c r="U538" s="47" t="s">
        <v>46</v>
      </c>
      <c r="V538" s="39"/>
      <c r="W538" s="169">
        <f>V538*K538</f>
        <v>0</v>
      </c>
      <c r="X538" s="169">
        <v>0</v>
      </c>
      <c r="Y538" s="169">
        <f>X538*K538</f>
        <v>0</v>
      </c>
      <c r="Z538" s="169">
        <v>0</v>
      </c>
      <c r="AA538" s="170">
        <f>Z538*K538</f>
        <v>0</v>
      </c>
      <c r="AR538" s="21" t="s">
        <v>167</v>
      </c>
      <c r="AT538" s="21" t="s">
        <v>163</v>
      </c>
      <c r="AU538" s="21" t="s">
        <v>141</v>
      </c>
      <c r="AY538" s="21" t="s">
        <v>162</v>
      </c>
      <c r="BE538" s="109">
        <f>IF(U538="základní",N538,0)</f>
        <v>0</v>
      </c>
      <c r="BF538" s="109">
        <f>IF(U538="snížená",N538,0)</f>
        <v>0</v>
      </c>
      <c r="BG538" s="109">
        <f>IF(U538="zákl. přenesená",N538,0)</f>
        <v>0</v>
      </c>
      <c r="BH538" s="109">
        <f>IF(U538="sníž. přenesená",N538,0)</f>
        <v>0</v>
      </c>
      <c r="BI538" s="109">
        <f>IF(U538="nulová",N538,0)</f>
        <v>0</v>
      </c>
      <c r="BJ538" s="21" t="s">
        <v>141</v>
      </c>
      <c r="BK538" s="109">
        <f>ROUND(L538*K538,2)</f>
        <v>0</v>
      </c>
      <c r="BL538" s="21" t="s">
        <v>167</v>
      </c>
      <c r="BM538" s="21" t="s">
        <v>452</v>
      </c>
    </row>
    <row r="539" spans="2:65" s="10" customFormat="1" ht="22.5" customHeight="1">
      <c r="B539" s="171"/>
      <c r="C539" s="172"/>
      <c r="D539" s="172"/>
      <c r="E539" s="173" t="s">
        <v>5</v>
      </c>
      <c r="F539" s="261" t="s">
        <v>453</v>
      </c>
      <c r="G539" s="262"/>
      <c r="H539" s="262"/>
      <c r="I539" s="262"/>
      <c r="J539" s="172"/>
      <c r="K539" s="174" t="s">
        <v>5</v>
      </c>
      <c r="L539" s="172"/>
      <c r="M539" s="172"/>
      <c r="N539" s="172"/>
      <c r="O539" s="172"/>
      <c r="P539" s="172"/>
      <c r="Q539" s="172"/>
      <c r="R539" s="175"/>
      <c r="T539" s="176"/>
      <c r="U539" s="172"/>
      <c r="V539" s="172"/>
      <c r="W539" s="172"/>
      <c r="X539" s="172"/>
      <c r="Y539" s="172"/>
      <c r="Z539" s="172"/>
      <c r="AA539" s="177"/>
      <c r="AT539" s="178" t="s">
        <v>170</v>
      </c>
      <c r="AU539" s="178" t="s">
        <v>141</v>
      </c>
      <c r="AV539" s="10" t="s">
        <v>24</v>
      </c>
      <c r="AW539" s="10" t="s">
        <v>37</v>
      </c>
      <c r="AX539" s="10" t="s">
        <v>79</v>
      </c>
      <c r="AY539" s="178" t="s">
        <v>162</v>
      </c>
    </row>
    <row r="540" spans="2:65" s="11" customFormat="1" ht="22.5" customHeight="1">
      <c r="B540" s="179"/>
      <c r="C540" s="180"/>
      <c r="D540" s="180"/>
      <c r="E540" s="181" t="s">
        <v>5</v>
      </c>
      <c r="F540" s="263" t="s">
        <v>454</v>
      </c>
      <c r="G540" s="264"/>
      <c r="H540" s="264"/>
      <c r="I540" s="264"/>
      <c r="J540" s="180"/>
      <c r="K540" s="182">
        <v>244.9</v>
      </c>
      <c r="L540" s="180"/>
      <c r="M540" s="180"/>
      <c r="N540" s="180"/>
      <c r="O540" s="180"/>
      <c r="P540" s="180"/>
      <c r="Q540" s="180"/>
      <c r="R540" s="183"/>
      <c r="T540" s="184"/>
      <c r="U540" s="180"/>
      <c r="V540" s="180"/>
      <c r="W540" s="180"/>
      <c r="X540" s="180"/>
      <c r="Y540" s="180"/>
      <c r="Z540" s="180"/>
      <c r="AA540" s="185"/>
      <c r="AT540" s="186" t="s">
        <v>170</v>
      </c>
      <c r="AU540" s="186" t="s">
        <v>141</v>
      </c>
      <c r="AV540" s="11" t="s">
        <v>141</v>
      </c>
      <c r="AW540" s="11" t="s">
        <v>37</v>
      </c>
      <c r="AX540" s="11" t="s">
        <v>79</v>
      </c>
      <c r="AY540" s="186" t="s">
        <v>162</v>
      </c>
    </row>
    <row r="541" spans="2:65" s="11" customFormat="1" ht="22.5" customHeight="1">
      <c r="B541" s="179"/>
      <c r="C541" s="180"/>
      <c r="D541" s="180"/>
      <c r="E541" s="181" t="s">
        <v>5</v>
      </c>
      <c r="F541" s="263" t="s">
        <v>455</v>
      </c>
      <c r="G541" s="264"/>
      <c r="H541" s="264"/>
      <c r="I541" s="264"/>
      <c r="J541" s="180"/>
      <c r="K541" s="182">
        <v>2.8</v>
      </c>
      <c r="L541" s="180"/>
      <c r="M541" s="180"/>
      <c r="N541" s="180"/>
      <c r="O541" s="180"/>
      <c r="P541" s="180"/>
      <c r="Q541" s="180"/>
      <c r="R541" s="183"/>
      <c r="T541" s="184"/>
      <c r="U541" s="180"/>
      <c r="V541" s="180"/>
      <c r="W541" s="180"/>
      <c r="X541" s="180"/>
      <c r="Y541" s="180"/>
      <c r="Z541" s="180"/>
      <c r="AA541" s="185"/>
      <c r="AT541" s="186" t="s">
        <v>170</v>
      </c>
      <c r="AU541" s="186" t="s">
        <v>141</v>
      </c>
      <c r="AV541" s="11" t="s">
        <v>141</v>
      </c>
      <c r="AW541" s="11" t="s">
        <v>37</v>
      </c>
      <c r="AX541" s="11" t="s">
        <v>79</v>
      </c>
      <c r="AY541" s="186" t="s">
        <v>162</v>
      </c>
    </row>
    <row r="542" spans="2:65" s="11" customFormat="1" ht="22.5" customHeight="1">
      <c r="B542" s="179"/>
      <c r="C542" s="180"/>
      <c r="D542" s="180"/>
      <c r="E542" s="181" t="s">
        <v>5</v>
      </c>
      <c r="F542" s="263" t="s">
        <v>456</v>
      </c>
      <c r="G542" s="264"/>
      <c r="H542" s="264"/>
      <c r="I542" s="264"/>
      <c r="J542" s="180"/>
      <c r="K542" s="182">
        <v>1.7</v>
      </c>
      <c r="L542" s="180"/>
      <c r="M542" s="180"/>
      <c r="N542" s="180"/>
      <c r="O542" s="180"/>
      <c r="P542" s="180"/>
      <c r="Q542" s="180"/>
      <c r="R542" s="183"/>
      <c r="T542" s="184"/>
      <c r="U542" s="180"/>
      <c r="V542" s="180"/>
      <c r="W542" s="180"/>
      <c r="X542" s="180"/>
      <c r="Y542" s="180"/>
      <c r="Z542" s="180"/>
      <c r="AA542" s="185"/>
      <c r="AT542" s="186" t="s">
        <v>170</v>
      </c>
      <c r="AU542" s="186" t="s">
        <v>141</v>
      </c>
      <c r="AV542" s="11" t="s">
        <v>141</v>
      </c>
      <c r="AW542" s="11" t="s">
        <v>37</v>
      </c>
      <c r="AX542" s="11" t="s">
        <v>79</v>
      </c>
      <c r="AY542" s="186" t="s">
        <v>162</v>
      </c>
    </row>
    <row r="543" spans="2:65" s="11" customFormat="1" ht="22.5" customHeight="1">
      <c r="B543" s="179"/>
      <c r="C543" s="180"/>
      <c r="D543" s="180"/>
      <c r="E543" s="181" t="s">
        <v>5</v>
      </c>
      <c r="F543" s="263" t="s">
        <v>457</v>
      </c>
      <c r="G543" s="264"/>
      <c r="H543" s="264"/>
      <c r="I543" s="264"/>
      <c r="J543" s="180"/>
      <c r="K543" s="182">
        <v>8.4</v>
      </c>
      <c r="L543" s="180"/>
      <c r="M543" s="180"/>
      <c r="N543" s="180"/>
      <c r="O543" s="180"/>
      <c r="P543" s="180"/>
      <c r="Q543" s="180"/>
      <c r="R543" s="183"/>
      <c r="T543" s="184"/>
      <c r="U543" s="180"/>
      <c r="V543" s="180"/>
      <c r="W543" s="180"/>
      <c r="X543" s="180"/>
      <c r="Y543" s="180"/>
      <c r="Z543" s="180"/>
      <c r="AA543" s="185"/>
      <c r="AT543" s="186" t="s">
        <v>170</v>
      </c>
      <c r="AU543" s="186" t="s">
        <v>141</v>
      </c>
      <c r="AV543" s="11" t="s">
        <v>141</v>
      </c>
      <c r="AW543" s="11" t="s">
        <v>37</v>
      </c>
      <c r="AX543" s="11" t="s">
        <v>79</v>
      </c>
      <c r="AY543" s="186" t="s">
        <v>162</v>
      </c>
    </row>
    <row r="544" spans="2:65" s="12" customFormat="1" ht="22.5" customHeight="1">
      <c r="B544" s="187"/>
      <c r="C544" s="188"/>
      <c r="D544" s="188"/>
      <c r="E544" s="189" t="s">
        <v>5</v>
      </c>
      <c r="F544" s="256" t="s">
        <v>172</v>
      </c>
      <c r="G544" s="257"/>
      <c r="H544" s="257"/>
      <c r="I544" s="257"/>
      <c r="J544" s="188"/>
      <c r="K544" s="190">
        <v>257.8</v>
      </c>
      <c r="L544" s="188"/>
      <c r="M544" s="188"/>
      <c r="N544" s="188"/>
      <c r="O544" s="188"/>
      <c r="P544" s="188"/>
      <c r="Q544" s="188"/>
      <c r="R544" s="191"/>
      <c r="T544" s="192"/>
      <c r="U544" s="188"/>
      <c r="V544" s="188"/>
      <c r="W544" s="188"/>
      <c r="X544" s="188"/>
      <c r="Y544" s="188"/>
      <c r="Z544" s="188"/>
      <c r="AA544" s="193"/>
      <c r="AT544" s="194" t="s">
        <v>170</v>
      </c>
      <c r="AU544" s="194" t="s">
        <v>141</v>
      </c>
      <c r="AV544" s="12" t="s">
        <v>167</v>
      </c>
      <c r="AW544" s="12" t="s">
        <v>37</v>
      </c>
      <c r="AX544" s="12" t="s">
        <v>24</v>
      </c>
      <c r="AY544" s="194" t="s">
        <v>162</v>
      </c>
    </row>
    <row r="545" spans="2:65" s="1" customFormat="1" ht="31.5" customHeight="1">
      <c r="B545" s="135"/>
      <c r="C545" s="164" t="s">
        <v>458</v>
      </c>
      <c r="D545" s="164" t="s">
        <v>163</v>
      </c>
      <c r="E545" s="165" t="s">
        <v>459</v>
      </c>
      <c r="F545" s="258" t="s">
        <v>460</v>
      </c>
      <c r="G545" s="258"/>
      <c r="H545" s="258"/>
      <c r="I545" s="258"/>
      <c r="J545" s="166" t="s">
        <v>166</v>
      </c>
      <c r="K545" s="167">
        <v>461.89299999999997</v>
      </c>
      <c r="L545" s="259">
        <v>0</v>
      </c>
      <c r="M545" s="259"/>
      <c r="N545" s="260">
        <f>ROUND(L545*K545,2)</f>
        <v>0</v>
      </c>
      <c r="O545" s="260"/>
      <c r="P545" s="260"/>
      <c r="Q545" s="260"/>
      <c r="R545" s="138"/>
      <c r="T545" s="168" t="s">
        <v>5</v>
      </c>
      <c r="U545" s="47" t="s">
        <v>46</v>
      </c>
      <c r="V545" s="39"/>
      <c r="W545" s="169">
        <f>V545*K545</f>
        <v>0</v>
      </c>
      <c r="X545" s="169">
        <v>1.2E-4</v>
      </c>
      <c r="Y545" s="169">
        <f>X545*K545</f>
        <v>5.5427159999999996E-2</v>
      </c>
      <c r="Z545" s="169">
        <v>0</v>
      </c>
      <c r="AA545" s="170">
        <f>Z545*K545</f>
        <v>0</v>
      </c>
      <c r="AR545" s="21" t="s">
        <v>167</v>
      </c>
      <c r="AT545" s="21" t="s">
        <v>163</v>
      </c>
      <c r="AU545" s="21" t="s">
        <v>141</v>
      </c>
      <c r="AY545" s="21" t="s">
        <v>162</v>
      </c>
      <c r="BE545" s="109">
        <f>IF(U545="základní",N545,0)</f>
        <v>0</v>
      </c>
      <c r="BF545" s="109">
        <f>IF(U545="snížená",N545,0)</f>
        <v>0</v>
      </c>
      <c r="BG545" s="109">
        <f>IF(U545="zákl. přenesená",N545,0)</f>
        <v>0</v>
      </c>
      <c r="BH545" s="109">
        <f>IF(U545="sníž. přenesená",N545,0)</f>
        <v>0</v>
      </c>
      <c r="BI545" s="109">
        <f>IF(U545="nulová",N545,0)</f>
        <v>0</v>
      </c>
      <c r="BJ545" s="21" t="s">
        <v>141</v>
      </c>
      <c r="BK545" s="109">
        <f>ROUND(L545*K545,2)</f>
        <v>0</v>
      </c>
      <c r="BL545" s="21" t="s">
        <v>167</v>
      </c>
      <c r="BM545" s="21" t="s">
        <v>461</v>
      </c>
    </row>
    <row r="546" spans="2:65" s="10" customFormat="1" ht="22.5" customHeight="1">
      <c r="B546" s="171"/>
      <c r="C546" s="172"/>
      <c r="D546" s="172"/>
      <c r="E546" s="173" t="s">
        <v>5</v>
      </c>
      <c r="F546" s="261" t="s">
        <v>306</v>
      </c>
      <c r="G546" s="262"/>
      <c r="H546" s="262"/>
      <c r="I546" s="262"/>
      <c r="J546" s="172"/>
      <c r="K546" s="174" t="s">
        <v>5</v>
      </c>
      <c r="L546" s="172"/>
      <c r="M546" s="172"/>
      <c r="N546" s="172"/>
      <c r="O546" s="172"/>
      <c r="P546" s="172"/>
      <c r="Q546" s="172"/>
      <c r="R546" s="175"/>
      <c r="T546" s="176"/>
      <c r="U546" s="172"/>
      <c r="V546" s="172"/>
      <c r="W546" s="172"/>
      <c r="X546" s="172"/>
      <c r="Y546" s="172"/>
      <c r="Z546" s="172"/>
      <c r="AA546" s="177"/>
      <c r="AT546" s="178" t="s">
        <v>170</v>
      </c>
      <c r="AU546" s="178" t="s">
        <v>141</v>
      </c>
      <c r="AV546" s="10" t="s">
        <v>24</v>
      </c>
      <c r="AW546" s="10" t="s">
        <v>37</v>
      </c>
      <c r="AX546" s="10" t="s">
        <v>79</v>
      </c>
      <c r="AY546" s="178" t="s">
        <v>162</v>
      </c>
    </row>
    <row r="547" spans="2:65" s="10" customFormat="1" ht="22.5" customHeight="1">
      <c r="B547" s="171"/>
      <c r="C547" s="172"/>
      <c r="D547" s="172"/>
      <c r="E547" s="173" t="s">
        <v>5</v>
      </c>
      <c r="F547" s="273" t="s">
        <v>462</v>
      </c>
      <c r="G547" s="274"/>
      <c r="H547" s="274"/>
      <c r="I547" s="274"/>
      <c r="J547" s="172"/>
      <c r="K547" s="174" t="s">
        <v>5</v>
      </c>
      <c r="L547" s="172"/>
      <c r="M547" s="172"/>
      <c r="N547" s="172"/>
      <c r="O547" s="172"/>
      <c r="P547" s="172"/>
      <c r="Q547" s="172"/>
      <c r="R547" s="175"/>
      <c r="T547" s="176"/>
      <c r="U547" s="172"/>
      <c r="V547" s="172"/>
      <c r="W547" s="172"/>
      <c r="X547" s="172"/>
      <c r="Y547" s="172"/>
      <c r="Z547" s="172"/>
      <c r="AA547" s="177"/>
      <c r="AT547" s="178" t="s">
        <v>170</v>
      </c>
      <c r="AU547" s="178" t="s">
        <v>141</v>
      </c>
      <c r="AV547" s="10" t="s">
        <v>24</v>
      </c>
      <c r="AW547" s="10" t="s">
        <v>37</v>
      </c>
      <c r="AX547" s="10" t="s">
        <v>79</v>
      </c>
      <c r="AY547" s="178" t="s">
        <v>162</v>
      </c>
    </row>
    <row r="548" spans="2:65" s="11" customFormat="1" ht="22.5" customHeight="1">
      <c r="B548" s="179"/>
      <c r="C548" s="180"/>
      <c r="D548" s="180"/>
      <c r="E548" s="181" t="s">
        <v>5</v>
      </c>
      <c r="F548" s="263" t="s">
        <v>463</v>
      </c>
      <c r="G548" s="264"/>
      <c r="H548" s="264"/>
      <c r="I548" s="264"/>
      <c r="J548" s="180"/>
      <c r="K548" s="182">
        <v>379.2</v>
      </c>
      <c r="L548" s="180"/>
      <c r="M548" s="180"/>
      <c r="N548" s="180"/>
      <c r="O548" s="180"/>
      <c r="P548" s="180"/>
      <c r="Q548" s="180"/>
      <c r="R548" s="183"/>
      <c r="T548" s="184"/>
      <c r="U548" s="180"/>
      <c r="V548" s="180"/>
      <c r="W548" s="180"/>
      <c r="X548" s="180"/>
      <c r="Y548" s="180"/>
      <c r="Z548" s="180"/>
      <c r="AA548" s="185"/>
      <c r="AT548" s="186" t="s">
        <v>170</v>
      </c>
      <c r="AU548" s="186" t="s">
        <v>141</v>
      </c>
      <c r="AV548" s="11" t="s">
        <v>141</v>
      </c>
      <c r="AW548" s="11" t="s">
        <v>37</v>
      </c>
      <c r="AX548" s="11" t="s">
        <v>79</v>
      </c>
      <c r="AY548" s="186" t="s">
        <v>162</v>
      </c>
    </row>
    <row r="549" spans="2:65" s="11" customFormat="1" ht="22.5" customHeight="1">
      <c r="B549" s="179"/>
      <c r="C549" s="180"/>
      <c r="D549" s="180"/>
      <c r="E549" s="181" t="s">
        <v>5</v>
      </c>
      <c r="F549" s="263" t="s">
        <v>464</v>
      </c>
      <c r="G549" s="264"/>
      <c r="H549" s="264"/>
      <c r="I549" s="264"/>
      <c r="J549" s="180"/>
      <c r="K549" s="182">
        <v>8.58</v>
      </c>
      <c r="L549" s="180"/>
      <c r="M549" s="180"/>
      <c r="N549" s="180"/>
      <c r="O549" s="180"/>
      <c r="P549" s="180"/>
      <c r="Q549" s="180"/>
      <c r="R549" s="183"/>
      <c r="T549" s="184"/>
      <c r="U549" s="180"/>
      <c r="V549" s="180"/>
      <c r="W549" s="180"/>
      <c r="X549" s="180"/>
      <c r="Y549" s="180"/>
      <c r="Z549" s="180"/>
      <c r="AA549" s="185"/>
      <c r="AT549" s="186" t="s">
        <v>170</v>
      </c>
      <c r="AU549" s="186" t="s">
        <v>141</v>
      </c>
      <c r="AV549" s="11" t="s">
        <v>141</v>
      </c>
      <c r="AW549" s="11" t="s">
        <v>37</v>
      </c>
      <c r="AX549" s="11" t="s">
        <v>79</v>
      </c>
      <c r="AY549" s="186" t="s">
        <v>162</v>
      </c>
    </row>
    <row r="550" spans="2:65" s="11" customFormat="1" ht="22.5" customHeight="1">
      <c r="B550" s="179"/>
      <c r="C550" s="180"/>
      <c r="D550" s="180"/>
      <c r="E550" s="181" t="s">
        <v>5</v>
      </c>
      <c r="F550" s="263" t="s">
        <v>465</v>
      </c>
      <c r="G550" s="264"/>
      <c r="H550" s="264"/>
      <c r="I550" s="264"/>
      <c r="J550" s="180"/>
      <c r="K550" s="182">
        <v>2.0230000000000001</v>
      </c>
      <c r="L550" s="180"/>
      <c r="M550" s="180"/>
      <c r="N550" s="180"/>
      <c r="O550" s="180"/>
      <c r="P550" s="180"/>
      <c r="Q550" s="180"/>
      <c r="R550" s="183"/>
      <c r="T550" s="184"/>
      <c r="U550" s="180"/>
      <c r="V550" s="180"/>
      <c r="W550" s="180"/>
      <c r="X550" s="180"/>
      <c r="Y550" s="180"/>
      <c r="Z550" s="180"/>
      <c r="AA550" s="185"/>
      <c r="AT550" s="186" t="s">
        <v>170</v>
      </c>
      <c r="AU550" s="186" t="s">
        <v>141</v>
      </c>
      <c r="AV550" s="11" t="s">
        <v>141</v>
      </c>
      <c r="AW550" s="11" t="s">
        <v>37</v>
      </c>
      <c r="AX550" s="11" t="s">
        <v>79</v>
      </c>
      <c r="AY550" s="186" t="s">
        <v>162</v>
      </c>
    </row>
    <row r="551" spans="2:65" s="11" customFormat="1" ht="22.5" customHeight="1">
      <c r="B551" s="179"/>
      <c r="C551" s="180"/>
      <c r="D551" s="180"/>
      <c r="E551" s="181" t="s">
        <v>5</v>
      </c>
      <c r="F551" s="263" t="s">
        <v>466</v>
      </c>
      <c r="G551" s="264"/>
      <c r="H551" s="264"/>
      <c r="I551" s="264"/>
      <c r="J551" s="180"/>
      <c r="K551" s="182">
        <v>23.832000000000001</v>
      </c>
      <c r="L551" s="180"/>
      <c r="M551" s="180"/>
      <c r="N551" s="180"/>
      <c r="O551" s="180"/>
      <c r="P551" s="180"/>
      <c r="Q551" s="180"/>
      <c r="R551" s="183"/>
      <c r="T551" s="184"/>
      <c r="U551" s="180"/>
      <c r="V551" s="180"/>
      <c r="W551" s="180"/>
      <c r="X551" s="180"/>
      <c r="Y551" s="180"/>
      <c r="Z551" s="180"/>
      <c r="AA551" s="185"/>
      <c r="AT551" s="186" t="s">
        <v>170</v>
      </c>
      <c r="AU551" s="186" t="s">
        <v>141</v>
      </c>
      <c r="AV551" s="11" t="s">
        <v>141</v>
      </c>
      <c r="AW551" s="11" t="s">
        <v>37</v>
      </c>
      <c r="AX551" s="11" t="s">
        <v>79</v>
      </c>
      <c r="AY551" s="186" t="s">
        <v>162</v>
      </c>
    </row>
    <row r="552" spans="2:65" s="11" customFormat="1" ht="22.5" customHeight="1">
      <c r="B552" s="179"/>
      <c r="C552" s="180"/>
      <c r="D552" s="180"/>
      <c r="E552" s="181" t="s">
        <v>5</v>
      </c>
      <c r="F552" s="263" t="s">
        <v>467</v>
      </c>
      <c r="G552" s="264"/>
      <c r="H552" s="264"/>
      <c r="I552" s="264"/>
      <c r="J552" s="180"/>
      <c r="K552" s="182">
        <v>9.36</v>
      </c>
      <c r="L552" s="180"/>
      <c r="M552" s="180"/>
      <c r="N552" s="180"/>
      <c r="O552" s="180"/>
      <c r="P552" s="180"/>
      <c r="Q552" s="180"/>
      <c r="R552" s="183"/>
      <c r="T552" s="184"/>
      <c r="U552" s="180"/>
      <c r="V552" s="180"/>
      <c r="W552" s="180"/>
      <c r="X552" s="180"/>
      <c r="Y552" s="180"/>
      <c r="Z552" s="180"/>
      <c r="AA552" s="185"/>
      <c r="AT552" s="186" t="s">
        <v>170</v>
      </c>
      <c r="AU552" s="186" t="s">
        <v>141</v>
      </c>
      <c r="AV552" s="11" t="s">
        <v>141</v>
      </c>
      <c r="AW552" s="11" t="s">
        <v>37</v>
      </c>
      <c r="AX552" s="11" t="s">
        <v>79</v>
      </c>
      <c r="AY552" s="186" t="s">
        <v>162</v>
      </c>
    </row>
    <row r="553" spans="2:65" s="11" customFormat="1" ht="22.5" customHeight="1">
      <c r="B553" s="179"/>
      <c r="C553" s="180"/>
      <c r="D553" s="180"/>
      <c r="E553" s="181" t="s">
        <v>5</v>
      </c>
      <c r="F553" s="263" t="s">
        <v>468</v>
      </c>
      <c r="G553" s="264"/>
      <c r="H553" s="264"/>
      <c r="I553" s="264"/>
      <c r="J553" s="180"/>
      <c r="K553" s="182">
        <v>4.32</v>
      </c>
      <c r="L553" s="180"/>
      <c r="M553" s="180"/>
      <c r="N553" s="180"/>
      <c r="O553" s="180"/>
      <c r="P553" s="180"/>
      <c r="Q553" s="180"/>
      <c r="R553" s="183"/>
      <c r="T553" s="184"/>
      <c r="U553" s="180"/>
      <c r="V553" s="180"/>
      <c r="W553" s="180"/>
      <c r="X553" s="180"/>
      <c r="Y553" s="180"/>
      <c r="Z553" s="180"/>
      <c r="AA553" s="185"/>
      <c r="AT553" s="186" t="s">
        <v>170</v>
      </c>
      <c r="AU553" s="186" t="s">
        <v>141</v>
      </c>
      <c r="AV553" s="11" t="s">
        <v>141</v>
      </c>
      <c r="AW553" s="11" t="s">
        <v>37</v>
      </c>
      <c r="AX553" s="11" t="s">
        <v>79</v>
      </c>
      <c r="AY553" s="186" t="s">
        <v>162</v>
      </c>
    </row>
    <row r="554" spans="2:65" s="10" customFormat="1" ht="22.5" customHeight="1">
      <c r="B554" s="171"/>
      <c r="C554" s="172"/>
      <c r="D554" s="172"/>
      <c r="E554" s="173" t="s">
        <v>5</v>
      </c>
      <c r="F554" s="273" t="s">
        <v>469</v>
      </c>
      <c r="G554" s="274"/>
      <c r="H554" s="274"/>
      <c r="I554" s="274"/>
      <c r="J554" s="172"/>
      <c r="K554" s="174" t="s">
        <v>5</v>
      </c>
      <c r="L554" s="172"/>
      <c r="M554" s="172"/>
      <c r="N554" s="172"/>
      <c r="O554" s="172"/>
      <c r="P554" s="172"/>
      <c r="Q554" s="172"/>
      <c r="R554" s="175"/>
      <c r="T554" s="176"/>
      <c r="U554" s="172"/>
      <c r="V554" s="172"/>
      <c r="W554" s="172"/>
      <c r="X554" s="172"/>
      <c r="Y554" s="172"/>
      <c r="Z554" s="172"/>
      <c r="AA554" s="177"/>
      <c r="AT554" s="178" t="s">
        <v>170</v>
      </c>
      <c r="AU554" s="178" t="s">
        <v>141</v>
      </c>
      <c r="AV554" s="10" t="s">
        <v>24</v>
      </c>
      <c r="AW554" s="10" t="s">
        <v>37</v>
      </c>
      <c r="AX554" s="10" t="s">
        <v>79</v>
      </c>
      <c r="AY554" s="178" t="s">
        <v>162</v>
      </c>
    </row>
    <row r="555" spans="2:65" s="11" customFormat="1" ht="22.5" customHeight="1">
      <c r="B555" s="179"/>
      <c r="C555" s="180"/>
      <c r="D555" s="180"/>
      <c r="E555" s="181" t="s">
        <v>5</v>
      </c>
      <c r="F555" s="263" t="s">
        <v>470</v>
      </c>
      <c r="G555" s="264"/>
      <c r="H555" s="264"/>
      <c r="I555" s="264"/>
      <c r="J555" s="180"/>
      <c r="K555" s="182">
        <v>1.8</v>
      </c>
      <c r="L555" s="180"/>
      <c r="M555" s="180"/>
      <c r="N555" s="180"/>
      <c r="O555" s="180"/>
      <c r="P555" s="180"/>
      <c r="Q555" s="180"/>
      <c r="R555" s="183"/>
      <c r="T555" s="184"/>
      <c r="U555" s="180"/>
      <c r="V555" s="180"/>
      <c r="W555" s="180"/>
      <c r="X555" s="180"/>
      <c r="Y555" s="180"/>
      <c r="Z555" s="180"/>
      <c r="AA555" s="185"/>
      <c r="AT555" s="186" t="s">
        <v>170</v>
      </c>
      <c r="AU555" s="186" t="s">
        <v>141</v>
      </c>
      <c r="AV555" s="11" t="s">
        <v>141</v>
      </c>
      <c r="AW555" s="11" t="s">
        <v>37</v>
      </c>
      <c r="AX555" s="11" t="s">
        <v>79</v>
      </c>
      <c r="AY555" s="186" t="s">
        <v>162</v>
      </c>
    </row>
    <row r="556" spans="2:65" s="11" customFormat="1" ht="22.5" customHeight="1">
      <c r="B556" s="179"/>
      <c r="C556" s="180"/>
      <c r="D556" s="180"/>
      <c r="E556" s="181" t="s">
        <v>5</v>
      </c>
      <c r="F556" s="263" t="s">
        <v>471</v>
      </c>
      <c r="G556" s="264"/>
      <c r="H556" s="264"/>
      <c r="I556" s="264"/>
      <c r="J556" s="180"/>
      <c r="K556" s="182">
        <v>28.998000000000001</v>
      </c>
      <c r="L556" s="180"/>
      <c r="M556" s="180"/>
      <c r="N556" s="180"/>
      <c r="O556" s="180"/>
      <c r="P556" s="180"/>
      <c r="Q556" s="180"/>
      <c r="R556" s="183"/>
      <c r="T556" s="184"/>
      <c r="U556" s="180"/>
      <c r="V556" s="180"/>
      <c r="W556" s="180"/>
      <c r="X556" s="180"/>
      <c r="Y556" s="180"/>
      <c r="Z556" s="180"/>
      <c r="AA556" s="185"/>
      <c r="AT556" s="186" t="s">
        <v>170</v>
      </c>
      <c r="AU556" s="186" t="s">
        <v>141</v>
      </c>
      <c r="AV556" s="11" t="s">
        <v>141</v>
      </c>
      <c r="AW556" s="11" t="s">
        <v>37</v>
      </c>
      <c r="AX556" s="11" t="s">
        <v>79</v>
      </c>
      <c r="AY556" s="186" t="s">
        <v>162</v>
      </c>
    </row>
    <row r="557" spans="2:65" s="11" customFormat="1" ht="22.5" customHeight="1">
      <c r="B557" s="179"/>
      <c r="C557" s="180"/>
      <c r="D557" s="180"/>
      <c r="E557" s="181" t="s">
        <v>5</v>
      </c>
      <c r="F557" s="263" t="s">
        <v>472</v>
      </c>
      <c r="G557" s="264"/>
      <c r="H557" s="264"/>
      <c r="I557" s="264"/>
      <c r="J557" s="180"/>
      <c r="K557" s="182">
        <v>3.78</v>
      </c>
      <c r="L557" s="180"/>
      <c r="M557" s="180"/>
      <c r="N557" s="180"/>
      <c r="O557" s="180"/>
      <c r="P557" s="180"/>
      <c r="Q557" s="180"/>
      <c r="R557" s="183"/>
      <c r="T557" s="184"/>
      <c r="U557" s="180"/>
      <c r="V557" s="180"/>
      <c r="W557" s="180"/>
      <c r="X557" s="180"/>
      <c r="Y557" s="180"/>
      <c r="Z557" s="180"/>
      <c r="AA557" s="185"/>
      <c r="AT557" s="186" t="s">
        <v>170</v>
      </c>
      <c r="AU557" s="186" t="s">
        <v>141</v>
      </c>
      <c r="AV557" s="11" t="s">
        <v>141</v>
      </c>
      <c r="AW557" s="11" t="s">
        <v>37</v>
      </c>
      <c r="AX557" s="11" t="s">
        <v>79</v>
      </c>
      <c r="AY557" s="186" t="s">
        <v>162</v>
      </c>
    </row>
    <row r="558" spans="2:65" s="12" customFormat="1" ht="22.5" customHeight="1">
      <c r="B558" s="187"/>
      <c r="C558" s="188"/>
      <c r="D558" s="188"/>
      <c r="E558" s="189" t="s">
        <v>5</v>
      </c>
      <c r="F558" s="256" t="s">
        <v>172</v>
      </c>
      <c r="G558" s="257"/>
      <c r="H558" s="257"/>
      <c r="I558" s="257"/>
      <c r="J558" s="188"/>
      <c r="K558" s="190">
        <v>461.89299999999997</v>
      </c>
      <c r="L558" s="188"/>
      <c r="M558" s="188"/>
      <c r="N558" s="188"/>
      <c r="O558" s="188"/>
      <c r="P558" s="188"/>
      <c r="Q558" s="188"/>
      <c r="R558" s="191"/>
      <c r="T558" s="192"/>
      <c r="U558" s="188"/>
      <c r="V558" s="188"/>
      <c r="W558" s="188"/>
      <c r="X558" s="188"/>
      <c r="Y558" s="188"/>
      <c r="Z558" s="188"/>
      <c r="AA558" s="193"/>
      <c r="AT558" s="194" t="s">
        <v>170</v>
      </c>
      <c r="AU558" s="194" t="s">
        <v>141</v>
      </c>
      <c r="AV558" s="12" t="s">
        <v>167</v>
      </c>
      <c r="AW558" s="12" t="s">
        <v>37</v>
      </c>
      <c r="AX558" s="12" t="s">
        <v>24</v>
      </c>
      <c r="AY558" s="194" t="s">
        <v>162</v>
      </c>
    </row>
    <row r="559" spans="2:65" s="1" customFormat="1" ht="22.5" customHeight="1">
      <c r="B559" s="135"/>
      <c r="C559" s="164" t="s">
        <v>473</v>
      </c>
      <c r="D559" s="164" t="s">
        <v>163</v>
      </c>
      <c r="E559" s="165" t="s">
        <v>474</v>
      </c>
      <c r="F559" s="258" t="s">
        <v>475</v>
      </c>
      <c r="G559" s="258"/>
      <c r="H559" s="258"/>
      <c r="I559" s="258"/>
      <c r="J559" s="166" t="s">
        <v>166</v>
      </c>
      <c r="K559" s="167">
        <v>1181.663</v>
      </c>
      <c r="L559" s="259">
        <v>0</v>
      </c>
      <c r="M559" s="259"/>
      <c r="N559" s="260">
        <f>ROUND(L559*K559,2)</f>
        <v>0</v>
      </c>
      <c r="O559" s="260"/>
      <c r="P559" s="260"/>
      <c r="Q559" s="260"/>
      <c r="R559" s="138"/>
      <c r="T559" s="168" t="s">
        <v>5</v>
      </c>
      <c r="U559" s="47" t="s">
        <v>46</v>
      </c>
      <c r="V559" s="39"/>
      <c r="W559" s="169">
        <f>V559*K559</f>
        <v>0</v>
      </c>
      <c r="X559" s="169">
        <v>0</v>
      </c>
      <c r="Y559" s="169">
        <f>X559*K559</f>
        <v>0</v>
      </c>
      <c r="Z559" s="169">
        <v>0</v>
      </c>
      <c r="AA559" s="170">
        <f>Z559*K559</f>
        <v>0</v>
      </c>
      <c r="AR559" s="21" t="s">
        <v>167</v>
      </c>
      <c r="AT559" s="21" t="s">
        <v>163</v>
      </c>
      <c r="AU559" s="21" t="s">
        <v>141</v>
      </c>
      <c r="AY559" s="21" t="s">
        <v>162</v>
      </c>
      <c r="BE559" s="109">
        <f>IF(U559="základní",N559,0)</f>
        <v>0</v>
      </c>
      <c r="BF559" s="109">
        <f>IF(U559="snížená",N559,0)</f>
        <v>0</v>
      </c>
      <c r="BG559" s="109">
        <f>IF(U559="zákl. přenesená",N559,0)</f>
        <v>0</v>
      </c>
      <c r="BH559" s="109">
        <f>IF(U559="sníž. přenesená",N559,0)</f>
        <v>0</v>
      </c>
      <c r="BI559" s="109">
        <f>IF(U559="nulová",N559,0)</f>
        <v>0</v>
      </c>
      <c r="BJ559" s="21" t="s">
        <v>141</v>
      </c>
      <c r="BK559" s="109">
        <f>ROUND(L559*K559,2)</f>
        <v>0</v>
      </c>
      <c r="BL559" s="21" t="s">
        <v>167</v>
      </c>
      <c r="BM559" s="21" t="s">
        <v>476</v>
      </c>
    </row>
    <row r="560" spans="2:65" s="10" customFormat="1" ht="22.5" customHeight="1">
      <c r="B560" s="171"/>
      <c r="C560" s="172"/>
      <c r="D560" s="172"/>
      <c r="E560" s="173" t="s">
        <v>5</v>
      </c>
      <c r="F560" s="261" t="s">
        <v>212</v>
      </c>
      <c r="G560" s="262"/>
      <c r="H560" s="262"/>
      <c r="I560" s="262"/>
      <c r="J560" s="172"/>
      <c r="K560" s="174" t="s">
        <v>5</v>
      </c>
      <c r="L560" s="172"/>
      <c r="M560" s="172"/>
      <c r="N560" s="172"/>
      <c r="O560" s="172"/>
      <c r="P560" s="172"/>
      <c r="Q560" s="172"/>
      <c r="R560" s="175"/>
      <c r="T560" s="176"/>
      <c r="U560" s="172"/>
      <c r="V560" s="172"/>
      <c r="W560" s="172"/>
      <c r="X560" s="172"/>
      <c r="Y560" s="172"/>
      <c r="Z560" s="172"/>
      <c r="AA560" s="177"/>
      <c r="AT560" s="178" t="s">
        <v>170</v>
      </c>
      <c r="AU560" s="178" t="s">
        <v>141</v>
      </c>
      <c r="AV560" s="10" t="s">
        <v>24</v>
      </c>
      <c r="AW560" s="10" t="s">
        <v>37</v>
      </c>
      <c r="AX560" s="10" t="s">
        <v>79</v>
      </c>
      <c r="AY560" s="178" t="s">
        <v>162</v>
      </c>
    </row>
    <row r="561" spans="2:51" s="11" customFormat="1" ht="22.5" customHeight="1">
      <c r="B561" s="179"/>
      <c r="C561" s="180"/>
      <c r="D561" s="180"/>
      <c r="E561" s="181" t="s">
        <v>5</v>
      </c>
      <c r="F561" s="263" t="s">
        <v>341</v>
      </c>
      <c r="G561" s="264"/>
      <c r="H561" s="264"/>
      <c r="I561" s="264"/>
      <c r="J561" s="180"/>
      <c r="K561" s="182">
        <v>484.209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170</v>
      </c>
      <c r="AU561" s="186" t="s">
        <v>141</v>
      </c>
      <c r="AV561" s="11" t="s">
        <v>141</v>
      </c>
      <c r="AW561" s="11" t="s">
        <v>37</v>
      </c>
      <c r="AX561" s="11" t="s">
        <v>79</v>
      </c>
      <c r="AY561" s="186" t="s">
        <v>162</v>
      </c>
    </row>
    <row r="562" spans="2:51" s="10" customFormat="1" ht="22.5" customHeight="1">
      <c r="B562" s="171"/>
      <c r="C562" s="172"/>
      <c r="D562" s="172"/>
      <c r="E562" s="173" t="s">
        <v>5</v>
      </c>
      <c r="F562" s="273" t="s">
        <v>342</v>
      </c>
      <c r="G562" s="274"/>
      <c r="H562" s="274"/>
      <c r="I562" s="274"/>
      <c r="J562" s="172"/>
      <c r="K562" s="174" t="s">
        <v>5</v>
      </c>
      <c r="L562" s="172"/>
      <c r="M562" s="172"/>
      <c r="N562" s="172"/>
      <c r="O562" s="172"/>
      <c r="P562" s="172"/>
      <c r="Q562" s="172"/>
      <c r="R562" s="175"/>
      <c r="T562" s="176"/>
      <c r="U562" s="172"/>
      <c r="V562" s="172"/>
      <c r="W562" s="172"/>
      <c r="X562" s="172"/>
      <c r="Y562" s="172"/>
      <c r="Z562" s="172"/>
      <c r="AA562" s="177"/>
      <c r="AT562" s="178" t="s">
        <v>170</v>
      </c>
      <c r="AU562" s="178" t="s">
        <v>141</v>
      </c>
      <c r="AV562" s="10" t="s">
        <v>24</v>
      </c>
      <c r="AW562" s="10" t="s">
        <v>37</v>
      </c>
      <c r="AX562" s="10" t="s">
        <v>79</v>
      </c>
      <c r="AY562" s="178" t="s">
        <v>162</v>
      </c>
    </row>
    <row r="563" spans="2:51" s="11" customFormat="1" ht="22.5" customHeight="1">
      <c r="B563" s="179"/>
      <c r="C563" s="180"/>
      <c r="D563" s="180"/>
      <c r="E563" s="181" t="s">
        <v>5</v>
      </c>
      <c r="F563" s="263" t="s">
        <v>343</v>
      </c>
      <c r="G563" s="264"/>
      <c r="H563" s="264"/>
      <c r="I563" s="264"/>
      <c r="J563" s="180"/>
      <c r="K563" s="182">
        <v>-172.8</v>
      </c>
      <c r="L563" s="180"/>
      <c r="M563" s="180"/>
      <c r="N563" s="180"/>
      <c r="O563" s="180"/>
      <c r="P563" s="180"/>
      <c r="Q563" s="180"/>
      <c r="R563" s="183"/>
      <c r="T563" s="184"/>
      <c r="U563" s="180"/>
      <c r="V563" s="180"/>
      <c r="W563" s="180"/>
      <c r="X563" s="180"/>
      <c r="Y563" s="180"/>
      <c r="Z563" s="180"/>
      <c r="AA563" s="185"/>
      <c r="AT563" s="186" t="s">
        <v>170</v>
      </c>
      <c r="AU563" s="186" t="s">
        <v>141</v>
      </c>
      <c r="AV563" s="11" t="s">
        <v>141</v>
      </c>
      <c r="AW563" s="11" t="s">
        <v>37</v>
      </c>
      <c r="AX563" s="11" t="s">
        <v>79</v>
      </c>
      <c r="AY563" s="186" t="s">
        <v>162</v>
      </c>
    </row>
    <row r="564" spans="2:51" s="11" customFormat="1" ht="22.5" customHeight="1">
      <c r="B564" s="179"/>
      <c r="C564" s="180"/>
      <c r="D564" s="180"/>
      <c r="E564" s="181" t="s">
        <v>5</v>
      </c>
      <c r="F564" s="263" t="s">
        <v>344</v>
      </c>
      <c r="G564" s="264"/>
      <c r="H564" s="264"/>
      <c r="I564" s="264"/>
      <c r="J564" s="180"/>
      <c r="K564" s="182">
        <v>-8.58</v>
      </c>
      <c r="L564" s="180"/>
      <c r="M564" s="180"/>
      <c r="N564" s="180"/>
      <c r="O564" s="180"/>
      <c r="P564" s="180"/>
      <c r="Q564" s="180"/>
      <c r="R564" s="183"/>
      <c r="T564" s="184"/>
      <c r="U564" s="180"/>
      <c r="V564" s="180"/>
      <c r="W564" s="180"/>
      <c r="X564" s="180"/>
      <c r="Y564" s="180"/>
      <c r="Z564" s="180"/>
      <c r="AA564" s="185"/>
      <c r="AT564" s="186" t="s">
        <v>170</v>
      </c>
      <c r="AU564" s="186" t="s">
        <v>141</v>
      </c>
      <c r="AV564" s="11" t="s">
        <v>141</v>
      </c>
      <c r="AW564" s="11" t="s">
        <v>37</v>
      </c>
      <c r="AX564" s="11" t="s">
        <v>79</v>
      </c>
      <c r="AY564" s="186" t="s">
        <v>162</v>
      </c>
    </row>
    <row r="565" spans="2:51" s="11" customFormat="1" ht="22.5" customHeight="1">
      <c r="B565" s="179"/>
      <c r="C565" s="180"/>
      <c r="D565" s="180"/>
      <c r="E565" s="181" t="s">
        <v>5</v>
      </c>
      <c r="F565" s="263" t="s">
        <v>345</v>
      </c>
      <c r="G565" s="264"/>
      <c r="H565" s="264"/>
      <c r="I565" s="264"/>
      <c r="J565" s="180"/>
      <c r="K565" s="182">
        <v>-2.0230000000000001</v>
      </c>
      <c r="L565" s="180"/>
      <c r="M565" s="180"/>
      <c r="N565" s="180"/>
      <c r="O565" s="180"/>
      <c r="P565" s="180"/>
      <c r="Q565" s="180"/>
      <c r="R565" s="183"/>
      <c r="T565" s="184"/>
      <c r="U565" s="180"/>
      <c r="V565" s="180"/>
      <c r="W565" s="180"/>
      <c r="X565" s="180"/>
      <c r="Y565" s="180"/>
      <c r="Z565" s="180"/>
      <c r="AA565" s="185"/>
      <c r="AT565" s="186" t="s">
        <v>170</v>
      </c>
      <c r="AU565" s="186" t="s">
        <v>141</v>
      </c>
      <c r="AV565" s="11" t="s">
        <v>141</v>
      </c>
      <c r="AW565" s="11" t="s">
        <v>37</v>
      </c>
      <c r="AX565" s="11" t="s">
        <v>79</v>
      </c>
      <c r="AY565" s="186" t="s">
        <v>162</v>
      </c>
    </row>
    <row r="566" spans="2:51" s="10" customFormat="1" ht="22.5" customHeight="1">
      <c r="B566" s="171"/>
      <c r="C566" s="172"/>
      <c r="D566" s="172"/>
      <c r="E566" s="173" t="s">
        <v>5</v>
      </c>
      <c r="F566" s="273" t="s">
        <v>477</v>
      </c>
      <c r="G566" s="274"/>
      <c r="H566" s="274"/>
      <c r="I566" s="274"/>
      <c r="J566" s="172"/>
      <c r="K566" s="174" t="s">
        <v>5</v>
      </c>
      <c r="L566" s="172"/>
      <c r="M566" s="172"/>
      <c r="N566" s="172"/>
      <c r="O566" s="172"/>
      <c r="P566" s="172"/>
      <c r="Q566" s="172"/>
      <c r="R566" s="175"/>
      <c r="T566" s="176"/>
      <c r="U566" s="172"/>
      <c r="V566" s="172"/>
      <c r="W566" s="172"/>
      <c r="X566" s="172"/>
      <c r="Y566" s="172"/>
      <c r="Z566" s="172"/>
      <c r="AA566" s="177"/>
      <c r="AT566" s="178" t="s">
        <v>170</v>
      </c>
      <c r="AU566" s="178" t="s">
        <v>141</v>
      </c>
      <c r="AV566" s="10" t="s">
        <v>24</v>
      </c>
      <c r="AW566" s="10" t="s">
        <v>37</v>
      </c>
      <c r="AX566" s="10" t="s">
        <v>79</v>
      </c>
      <c r="AY566" s="178" t="s">
        <v>162</v>
      </c>
    </row>
    <row r="567" spans="2:51" s="11" customFormat="1" ht="22.5" customHeight="1">
      <c r="B567" s="179"/>
      <c r="C567" s="180"/>
      <c r="D567" s="180"/>
      <c r="E567" s="181" t="s">
        <v>5</v>
      </c>
      <c r="F567" s="263" t="s">
        <v>478</v>
      </c>
      <c r="G567" s="264"/>
      <c r="H567" s="264"/>
      <c r="I567" s="264"/>
      <c r="J567" s="180"/>
      <c r="K567" s="182">
        <v>-4.8</v>
      </c>
      <c r="L567" s="180"/>
      <c r="M567" s="180"/>
      <c r="N567" s="180"/>
      <c r="O567" s="180"/>
      <c r="P567" s="180"/>
      <c r="Q567" s="180"/>
      <c r="R567" s="183"/>
      <c r="T567" s="184"/>
      <c r="U567" s="180"/>
      <c r="V567" s="180"/>
      <c r="W567" s="180"/>
      <c r="X567" s="180"/>
      <c r="Y567" s="180"/>
      <c r="Z567" s="180"/>
      <c r="AA567" s="185"/>
      <c r="AT567" s="186" t="s">
        <v>170</v>
      </c>
      <c r="AU567" s="186" t="s">
        <v>141</v>
      </c>
      <c r="AV567" s="11" t="s">
        <v>141</v>
      </c>
      <c r="AW567" s="11" t="s">
        <v>37</v>
      </c>
      <c r="AX567" s="11" t="s">
        <v>79</v>
      </c>
      <c r="AY567" s="186" t="s">
        <v>162</v>
      </c>
    </row>
    <row r="568" spans="2:51" s="11" customFormat="1" ht="22.5" customHeight="1">
      <c r="B568" s="179"/>
      <c r="C568" s="180"/>
      <c r="D568" s="180"/>
      <c r="E568" s="181" t="s">
        <v>5</v>
      </c>
      <c r="F568" s="263" t="s">
        <v>479</v>
      </c>
      <c r="G568" s="264"/>
      <c r="H568" s="264"/>
      <c r="I568" s="264"/>
      <c r="J568" s="180"/>
      <c r="K568" s="182">
        <v>-5.76</v>
      </c>
      <c r="L568" s="180"/>
      <c r="M568" s="180"/>
      <c r="N568" s="180"/>
      <c r="O568" s="180"/>
      <c r="P568" s="180"/>
      <c r="Q568" s="180"/>
      <c r="R568" s="183"/>
      <c r="T568" s="184"/>
      <c r="U568" s="180"/>
      <c r="V568" s="180"/>
      <c r="W568" s="180"/>
      <c r="X568" s="180"/>
      <c r="Y568" s="180"/>
      <c r="Z568" s="180"/>
      <c r="AA568" s="185"/>
      <c r="AT568" s="186" t="s">
        <v>170</v>
      </c>
      <c r="AU568" s="186" t="s">
        <v>141</v>
      </c>
      <c r="AV568" s="11" t="s">
        <v>141</v>
      </c>
      <c r="AW568" s="11" t="s">
        <v>37</v>
      </c>
      <c r="AX568" s="11" t="s">
        <v>79</v>
      </c>
      <c r="AY568" s="186" t="s">
        <v>162</v>
      </c>
    </row>
    <row r="569" spans="2:51" s="11" customFormat="1" ht="22.5" customHeight="1">
      <c r="B569" s="179"/>
      <c r="C569" s="180"/>
      <c r="D569" s="180"/>
      <c r="E569" s="181" t="s">
        <v>5</v>
      </c>
      <c r="F569" s="263" t="s">
        <v>480</v>
      </c>
      <c r="G569" s="264"/>
      <c r="H569" s="264"/>
      <c r="I569" s="264"/>
      <c r="J569" s="180"/>
      <c r="K569" s="182">
        <v>-26.88</v>
      </c>
      <c r="L569" s="180"/>
      <c r="M569" s="180"/>
      <c r="N569" s="180"/>
      <c r="O569" s="180"/>
      <c r="P569" s="180"/>
      <c r="Q569" s="180"/>
      <c r="R569" s="183"/>
      <c r="T569" s="184"/>
      <c r="U569" s="180"/>
      <c r="V569" s="180"/>
      <c r="W569" s="180"/>
      <c r="X569" s="180"/>
      <c r="Y569" s="180"/>
      <c r="Z569" s="180"/>
      <c r="AA569" s="185"/>
      <c r="AT569" s="186" t="s">
        <v>170</v>
      </c>
      <c r="AU569" s="186" t="s">
        <v>141</v>
      </c>
      <c r="AV569" s="11" t="s">
        <v>141</v>
      </c>
      <c r="AW569" s="11" t="s">
        <v>37</v>
      </c>
      <c r="AX569" s="11" t="s">
        <v>79</v>
      </c>
      <c r="AY569" s="186" t="s">
        <v>162</v>
      </c>
    </row>
    <row r="570" spans="2:51" s="10" customFormat="1" ht="22.5" customHeight="1">
      <c r="B570" s="171"/>
      <c r="C570" s="172"/>
      <c r="D570" s="172"/>
      <c r="E570" s="173" t="s">
        <v>5</v>
      </c>
      <c r="F570" s="273" t="s">
        <v>346</v>
      </c>
      <c r="G570" s="274"/>
      <c r="H570" s="274"/>
      <c r="I570" s="274"/>
      <c r="J570" s="172"/>
      <c r="K570" s="174" t="s">
        <v>5</v>
      </c>
      <c r="L570" s="172"/>
      <c r="M570" s="172"/>
      <c r="N570" s="172"/>
      <c r="O570" s="172"/>
      <c r="P570" s="172"/>
      <c r="Q570" s="172"/>
      <c r="R570" s="175"/>
      <c r="T570" s="176"/>
      <c r="U570" s="172"/>
      <c r="V570" s="172"/>
      <c r="W570" s="172"/>
      <c r="X570" s="172"/>
      <c r="Y570" s="172"/>
      <c r="Z570" s="172"/>
      <c r="AA570" s="177"/>
      <c r="AT570" s="178" t="s">
        <v>170</v>
      </c>
      <c r="AU570" s="178" t="s">
        <v>141</v>
      </c>
      <c r="AV570" s="10" t="s">
        <v>24</v>
      </c>
      <c r="AW570" s="10" t="s">
        <v>37</v>
      </c>
      <c r="AX570" s="10" t="s">
        <v>79</v>
      </c>
      <c r="AY570" s="178" t="s">
        <v>162</v>
      </c>
    </row>
    <row r="571" spans="2:51" s="11" customFormat="1" ht="22.5" customHeight="1">
      <c r="B571" s="179"/>
      <c r="C571" s="180"/>
      <c r="D571" s="180"/>
      <c r="E571" s="181" t="s">
        <v>5</v>
      </c>
      <c r="F571" s="263" t="s">
        <v>481</v>
      </c>
      <c r="G571" s="264"/>
      <c r="H571" s="264"/>
      <c r="I571" s="264"/>
      <c r="J571" s="180"/>
      <c r="K571" s="182">
        <v>12.06</v>
      </c>
      <c r="L571" s="180"/>
      <c r="M571" s="180"/>
      <c r="N571" s="180"/>
      <c r="O571" s="180"/>
      <c r="P571" s="180"/>
      <c r="Q571" s="180"/>
      <c r="R571" s="183"/>
      <c r="T571" s="184"/>
      <c r="U571" s="180"/>
      <c r="V571" s="180"/>
      <c r="W571" s="180"/>
      <c r="X571" s="180"/>
      <c r="Y571" s="180"/>
      <c r="Z571" s="180"/>
      <c r="AA571" s="185"/>
      <c r="AT571" s="186" t="s">
        <v>170</v>
      </c>
      <c r="AU571" s="186" t="s">
        <v>141</v>
      </c>
      <c r="AV571" s="11" t="s">
        <v>141</v>
      </c>
      <c r="AW571" s="11" t="s">
        <v>37</v>
      </c>
      <c r="AX571" s="11" t="s">
        <v>79</v>
      </c>
      <c r="AY571" s="186" t="s">
        <v>162</v>
      </c>
    </row>
    <row r="572" spans="2:51" s="10" customFormat="1" ht="22.5" customHeight="1">
      <c r="B572" s="171"/>
      <c r="C572" s="172"/>
      <c r="D572" s="172"/>
      <c r="E572" s="173" t="s">
        <v>5</v>
      </c>
      <c r="F572" s="273" t="s">
        <v>348</v>
      </c>
      <c r="G572" s="274"/>
      <c r="H572" s="274"/>
      <c r="I572" s="274"/>
      <c r="J572" s="172"/>
      <c r="K572" s="174" t="s">
        <v>5</v>
      </c>
      <c r="L572" s="172"/>
      <c r="M572" s="172"/>
      <c r="N572" s="172"/>
      <c r="O572" s="172"/>
      <c r="P572" s="172"/>
      <c r="Q572" s="172"/>
      <c r="R572" s="175"/>
      <c r="T572" s="176"/>
      <c r="U572" s="172"/>
      <c r="V572" s="172"/>
      <c r="W572" s="172"/>
      <c r="X572" s="172"/>
      <c r="Y572" s="172"/>
      <c r="Z572" s="172"/>
      <c r="AA572" s="177"/>
      <c r="AT572" s="178" t="s">
        <v>170</v>
      </c>
      <c r="AU572" s="178" t="s">
        <v>141</v>
      </c>
      <c r="AV572" s="10" t="s">
        <v>24</v>
      </c>
      <c r="AW572" s="10" t="s">
        <v>37</v>
      </c>
      <c r="AX572" s="10" t="s">
        <v>79</v>
      </c>
      <c r="AY572" s="178" t="s">
        <v>162</v>
      </c>
    </row>
    <row r="573" spans="2:51" s="11" customFormat="1" ht="31.5" customHeight="1">
      <c r="B573" s="179"/>
      <c r="C573" s="180"/>
      <c r="D573" s="180"/>
      <c r="E573" s="181" t="s">
        <v>5</v>
      </c>
      <c r="F573" s="263" t="s">
        <v>482</v>
      </c>
      <c r="G573" s="264"/>
      <c r="H573" s="264"/>
      <c r="I573" s="264"/>
      <c r="J573" s="180"/>
      <c r="K573" s="182">
        <v>11.704000000000001</v>
      </c>
      <c r="L573" s="180"/>
      <c r="M573" s="180"/>
      <c r="N573" s="180"/>
      <c r="O573" s="180"/>
      <c r="P573" s="180"/>
      <c r="Q573" s="180"/>
      <c r="R573" s="183"/>
      <c r="T573" s="184"/>
      <c r="U573" s="180"/>
      <c r="V573" s="180"/>
      <c r="W573" s="180"/>
      <c r="X573" s="180"/>
      <c r="Y573" s="180"/>
      <c r="Z573" s="180"/>
      <c r="AA573" s="185"/>
      <c r="AT573" s="186" t="s">
        <v>170</v>
      </c>
      <c r="AU573" s="186" t="s">
        <v>141</v>
      </c>
      <c r="AV573" s="11" t="s">
        <v>141</v>
      </c>
      <c r="AW573" s="11" t="s">
        <v>37</v>
      </c>
      <c r="AX573" s="11" t="s">
        <v>79</v>
      </c>
      <c r="AY573" s="186" t="s">
        <v>162</v>
      </c>
    </row>
    <row r="574" spans="2:51" s="11" customFormat="1" ht="22.5" customHeight="1">
      <c r="B574" s="179"/>
      <c r="C574" s="180"/>
      <c r="D574" s="180"/>
      <c r="E574" s="181" t="s">
        <v>5</v>
      </c>
      <c r="F574" s="263" t="s">
        <v>350</v>
      </c>
      <c r="G574" s="264"/>
      <c r="H574" s="264"/>
      <c r="I574" s="264"/>
      <c r="J574" s="180"/>
      <c r="K574" s="182">
        <v>3.6819999999999999</v>
      </c>
      <c r="L574" s="180"/>
      <c r="M574" s="180"/>
      <c r="N574" s="180"/>
      <c r="O574" s="180"/>
      <c r="P574" s="180"/>
      <c r="Q574" s="180"/>
      <c r="R574" s="183"/>
      <c r="T574" s="184"/>
      <c r="U574" s="180"/>
      <c r="V574" s="180"/>
      <c r="W574" s="180"/>
      <c r="X574" s="180"/>
      <c r="Y574" s="180"/>
      <c r="Z574" s="180"/>
      <c r="AA574" s="185"/>
      <c r="AT574" s="186" t="s">
        <v>170</v>
      </c>
      <c r="AU574" s="186" t="s">
        <v>141</v>
      </c>
      <c r="AV574" s="11" t="s">
        <v>141</v>
      </c>
      <c r="AW574" s="11" t="s">
        <v>37</v>
      </c>
      <c r="AX574" s="11" t="s">
        <v>79</v>
      </c>
      <c r="AY574" s="186" t="s">
        <v>162</v>
      </c>
    </row>
    <row r="575" spans="2:51" s="10" customFormat="1" ht="22.5" customHeight="1">
      <c r="B575" s="171"/>
      <c r="C575" s="172"/>
      <c r="D575" s="172"/>
      <c r="E575" s="173" t="s">
        <v>5</v>
      </c>
      <c r="F575" s="273" t="s">
        <v>351</v>
      </c>
      <c r="G575" s="274"/>
      <c r="H575" s="274"/>
      <c r="I575" s="274"/>
      <c r="J575" s="172"/>
      <c r="K575" s="174" t="s">
        <v>5</v>
      </c>
      <c r="L575" s="172"/>
      <c r="M575" s="172"/>
      <c r="N575" s="172"/>
      <c r="O575" s="172"/>
      <c r="P575" s="172"/>
      <c r="Q575" s="172"/>
      <c r="R575" s="175"/>
      <c r="T575" s="176"/>
      <c r="U575" s="172"/>
      <c r="V575" s="172"/>
      <c r="W575" s="172"/>
      <c r="X575" s="172"/>
      <c r="Y575" s="172"/>
      <c r="Z575" s="172"/>
      <c r="AA575" s="177"/>
      <c r="AT575" s="178" t="s">
        <v>170</v>
      </c>
      <c r="AU575" s="178" t="s">
        <v>141</v>
      </c>
      <c r="AV575" s="10" t="s">
        <v>24</v>
      </c>
      <c r="AW575" s="10" t="s">
        <v>37</v>
      </c>
      <c r="AX575" s="10" t="s">
        <v>79</v>
      </c>
      <c r="AY575" s="178" t="s">
        <v>162</v>
      </c>
    </row>
    <row r="576" spans="2:51" s="11" customFormat="1" ht="22.5" customHeight="1">
      <c r="B576" s="179"/>
      <c r="C576" s="180"/>
      <c r="D576" s="180"/>
      <c r="E576" s="181" t="s">
        <v>5</v>
      </c>
      <c r="F576" s="263" t="s">
        <v>483</v>
      </c>
      <c r="G576" s="264"/>
      <c r="H576" s="264"/>
      <c r="I576" s="264"/>
      <c r="J576" s="180"/>
      <c r="K576" s="182">
        <v>22.091999999999999</v>
      </c>
      <c r="L576" s="180"/>
      <c r="M576" s="180"/>
      <c r="N576" s="180"/>
      <c r="O576" s="180"/>
      <c r="P576" s="180"/>
      <c r="Q576" s="180"/>
      <c r="R576" s="183"/>
      <c r="T576" s="184"/>
      <c r="U576" s="180"/>
      <c r="V576" s="180"/>
      <c r="W576" s="180"/>
      <c r="X576" s="180"/>
      <c r="Y576" s="180"/>
      <c r="Z576" s="180"/>
      <c r="AA576" s="185"/>
      <c r="AT576" s="186" t="s">
        <v>170</v>
      </c>
      <c r="AU576" s="186" t="s">
        <v>141</v>
      </c>
      <c r="AV576" s="11" t="s">
        <v>141</v>
      </c>
      <c r="AW576" s="11" t="s">
        <v>37</v>
      </c>
      <c r="AX576" s="11" t="s">
        <v>79</v>
      </c>
      <c r="AY576" s="186" t="s">
        <v>162</v>
      </c>
    </row>
    <row r="577" spans="2:51" s="10" customFormat="1" ht="22.5" customHeight="1">
      <c r="B577" s="171"/>
      <c r="C577" s="172"/>
      <c r="D577" s="172"/>
      <c r="E577" s="173" t="s">
        <v>5</v>
      </c>
      <c r="F577" s="273" t="s">
        <v>353</v>
      </c>
      <c r="G577" s="274"/>
      <c r="H577" s="274"/>
      <c r="I577" s="274"/>
      <c r="J577" s="172"/>
      <c r="K577" s="174" t="s">
        <v>5</v>
      </c>
      <c r="L577" s="172"/>
      <c r="M577" s="172"/>
      <c r="N577" s="172"/>
      <c r="O577" s="172"/>
      <c r="P577" s="172"/>
      <c r="Q577" s="172"/>
      <c r="R577" s="175"/>
      <c r="T577" s="176"/>
      <c r="U577" s="172"/>
      <c r="V577" s="172"/>
      <c r="W577" s="172"/>
      <c r="X577" s="172"/>
      <c r="Y577" s="172"/>
      <c r="Z577" s="172"/>
      <c r="AA577" s="177"/>
      <c r="AT577" s="178" t="s">
        <v>170</v>
      </c>
      <c r="AU577" s="178" t="s">
        <v>141</v>
      </c>
      <c r="AV577" s="10" t="s">
        <v>24</v>
      </c>
      <c r="AW577" s="10" t="s">
        <v>37</v>
      </c>
      <c r="AX577" s="10" t="s">
        <v>79</v>
      </c>
      <c r="AY577" s="178" t="s">
        <v>162</v>
      </c>
    </row>
    <row r="578" spans="2:51" s="11" customFormat="1" ht="22.5" customHeight="1">
      <c r="B578" s="179"/>
      <c r="C578" s="180"/>
      <c r="D578" s="180"/>
      <c r="E578" s="181" t="s">
        <v>5</v>
      </c>
      <c r="F578" s="263" t="s">
        <v>354</v>
      </c>
      <c r="G578" s="264"/>
      <c r="H578" s="264"/>
      <c r="I578" s="264"/>
      <c r="J578" s="180"/>
      <c r="K578" s="182">
        <v>18.936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170</v>
      </c>
      <c r="AU578" s="186" t="s">
        <v>141</v>
      </c>
      <c r="AV578" s="11" t="s">
        <v>141</v>
      </c>
      <c r="AW578" s="11" t="s">
        <v>37</v>
      </c>
      <c r="AX578" s="11" t="s">
        <v>79</v>
      </c>
      <c r="AY578" s="186" t="s">
        <v>162</v>
      </c>
    </row>
    <row r="579" spans="2:51" s="11" customFormat="1" ht="22.5" customHeight="1">
      <c r="B579" s="179"/>
      <c r="C579" s="180"/>
      <c r="D579" s="180"/>
      <c r="E579" s="181" t="s">
        <v>5</v>
      </c>
      <c r="F579" s="263" t="s">
        <v>355</v>
      </c>
      <c r="G579" s="264"/>
      <c r="H579" s="264"/>
      <c r="I579" s="264"/>
      <c r="J579" s="180"/>
      <c r="K579" s="182">
        <v>-9.36</v>
      </c>
      <c r="L579" s="180"/>
      <c r="M579" s="180"/>
      <c r="N579" s="180"/>
      <c r="O579" s="180"/>
      <c r="P579" s="180"/>
      <c r="Q579" s="180"/>
      <c r="R579" s="183"/>
      <c r="T579" s="184"/>
      <c r="U579" s="180"/>
      <c r="V579" s="180"/>
      <c r="W579" s="180"/>
      <c r="X579" s="180"/>
      <c r="Y579" s="180"/>
      <c r="Z579" s="180"/>
      <c r="AA579" s="185"/>
      <c r="AT579" s="186" t="s">
        <v>170</v>
      </c>
      <c r="AU579" s="186" t="s">
        <v>141</v>
      </c>
      <c r="AV579" s="11" t="s">
        <v>141</v>
      </c>
      <c r="AW579" s="11" t="s">
        <v>37</v>
      </c>
      <c r="AX579" s="11" t="s">
        <v>79</v>
      </c>
      <c r="AY579" s="186" t="s">
        <v>162</v>
      </c>
    </row>
    <row r="580" spans="2:51" s="10" customFormat="1" ht="22.5" customHeight="1">
      <c r="B580" s="171"/>
      <c r="C580" s="172"/>
      <c r="D580" s="172"/>
      <c r="E580" s="173" t="s">
        <v>5</v>
      </c>
      <c r="F580" s="273" t="s">
        <v>274</v>
      </c>
      <c r="G580" s="274"/>
      <c r="H580" s="274"/>
      <c r="I580" s="274"/>
      <c r="J580" s="172"/>
      <c r="K580" s="174" t="s">
        <v>5</v>
      </c>
      <c r="L580" s="172"/>
      <c r="M580" s="172"/>
      <c r="N580" s="172"/>
      <c r="O580" s="172"/>
      <c r="P580" s="172"/>
      <c r="Q580" s="172"/>
      <c r="R580" s="175"/>
      <c r="T580" s="176"/>
      <c r="U580" s="172"/>
      <c r="V580" s="172"/>
      <c r="W580" s="172"/>
      <c r="X580" s="172"/>
      <c r="Y580" s="172"/>
      <c r="Z580" s="172"/>
      <c r="AA580" s="177"/>
      <c r="AT580" s="178" t="s">
        <v>170</v>
      </c>
      <c r="AU580" s="178" t="s">
        <v>141</v>
      </c>
      <c r="AV580" s="10" t="s">
        <v>24</v>
      </c>
      <c r="AW580" s="10" t="s">
        <v>37</v>
      </c>
      <c r="AX580" s="10" t="s">
        <v>79</v>
      </c>
      <c r="AY580" s="178" t="s">
        <v>162</v>
      </c>
    </row>
    <row r="581" spans="2:51" s="11" customFormat="1" ht="22.5" customHeight="1">
      <c r="B581" s="179"/>
      <c r="C581" s="180"/>
      <c r="D581" s="180"/>
      <c r="E581" s="181" t="s">
        <v>5</v>
      </c>
      <c r="F581" s="263" t="s">
        <v>275</v>
      </c>
      <c r="G581" s="264"/>
      <c r="H581" s="264"/>
      <c r="I581" s="264"/>
      <c r="J581" s="180"/>
      <c r="K581" s="182">
        <v>10.635</v>
      </c>
      <c r="L581" s="180"/>
      <c r="M581" s="180"/>
      <c r="N581" s="180"/>
      <c r="O581" s="180"/>
      <c r="P581" s="180"/>
      <c r="Q581" s="180"/>
      <c r="R581" s="183"/>
      <c r="T581" s="184"/>
      <c r="U581" s="180"/>
      <c r="V581" s="180"/>
      <c r="W581" s="180"/>
      <c r="X581" s="180"/>
      <c r="Y581" s="180"/>
      <c r="Z581" s="180"/>
      <c r="AA581" s="185"/>
      <c r="AT581" s="186" t="s">
        <v>170</v>
      </c>
      <c r="AU581" s="186" t="s">
        <v>141</v>
      </c>
      <c r="AV581" s="11" t="s">
        <v>141</v>
      </c>
      <c r="AW581" s="11" t="s">
        <v>37</v>
      </c>
      <c r="AX581" s="11" t="s">
        <v>79</v>
      </c>
      <c r="AY581" s="186" t="s">
        <v>162</v>
      </c>
    </row>
    <row r="582" spans="2:51" s="10" customFormat="1" ht="22.5" customHeight="1">
      <c r="B582" s="171"/>
      <c r="C582" s="172"/>
      <c r="D582" s="172"/>
      <c r="E582" s="173" t="s">
        <v>5</v>
      </c>
      <c r="F582" s="273" t="s">
        <v>276</v>
      </c>
      <c r="G582" s="274"/>
      <c r="H582" s="274"/>
      <c r="I582" s="274"/>
      <c r="J582" s="172"/>
      <c r="K582" s="174" t="s">
        <v>5</v>
      </c>
      <c r="L582" s="172"/>
      <c r="M582" s="172"/>
      <c r="N582" s="172"/>
      <c r="O582" s="172"/>
      <c r="P582" s="172"/>
      <c r="Q582" s="172"/>
      <c r="R582" s="175"/>
      <c r="T582" s="176"/>
      <c r="U582" s="172"/>
      <c r="V582" s="172"/>
      <c r="W582" s="172"/>
      <c r="X582" s="172"/>
      <c r="Y582" s="172"/>
      <c r="Z582" s="172"/>
      <c r="AA582" s="177"/>
      <c r="AT582" s="178" t="s">
        <v>170</v>
      </c>
      <c r="AU582" s="178" t="s">
        <v>141</v>
      </c>
      <c r="AV582" s="10" t="s">
        <v>24</v>
      </c>
      <c r="AW582" s="10" t="s">
        <v>37</v>
      </c>
      <c r="AX582" s="10" t="s">
        <v>79</v>
      </c>
      <c r="AY582" s="178" t="s">
        <v>162</v>
      </c>
    </row>
    <row r="583" spans="2:51" s="11" customFormat="1" ht="22.5" customHeight="1">
      <c r="B583" s="179"/>
      <c r="C583" s="180"/>
      <c r="D583" s="180"/>
      <c r="E583" s="181" t="s">
        <v>5</v>
      </c>
      <c r="F583" s="263" t="s">
        <v>277</v>
      </c>
      <c r="G583" s="264"/>
      <c r="H583" s="264"/>
      <c r="I583" s="264"/>
      <c r="J583" s="180"/>
      <c r="K583" s="182">
        <v>23.76</v>
      </c>
      <c r="L583" s="180"/>
      <c r="M583" s="180"/>
      <c r="N583" s="180"/>
      <c r="O583" s="180"/>
      <c r="P583" s="180"/>
      <c r="Q583" s="180"/>
      <c r="R583" s="183"/>
      <c r="T583" s="184"/>
      <c r="U583" s="180"/>
      <c r="V583" s="180"/>
      <c r="W583" s="180"/>
      <c r="X583" s="180"/>
      <c r="Y583" s="180"/>
      <c r="Z583" s="180"/>
      <c r="AA583" s="185"/>
      <c r="AT583" s="186" t="s">
        <v>170</v>
      </c>
      <c r="AU583" s="186" t="s">
        <v>141</v>
      </c>
      <c r="AV583" s="11" t="s">
        <v>141</v>
      </c>
      <c r="AW583" s="11" t="s">
        <v>37</v>
      </c>
      <c r="AX583" s="11" t="s">
        <v>79</v>
      </c>
      <c r="AY583" s="186" t="s">
        <v>162</v>
      </c>
    </row>
    <row r="584" spans="2:51" s="13" customFormat="1" ht="22.5" customHeight="1">
      <c r="B584" s="199"/>
      <c r="C584" s="200"/>
      <c r="D584" s="200"/>
      <c r="E584" s="201" t="s">
        <v>5</v>
      </c>
      <c r="F584" s="282" t="s">
        <v>340</v>
      </c>
      <c r="G584" s="283"/>
      <c r="H584" s="283"/>
      <c r="I584" s="283"/>
      <c r="J584" s="200"/>
      <c r="K584" s="202">
        <v>356.875</v>
      </c>
      <c r="L584" s="200"/>
      <c r="M584" s="200"/>
      <c r="N584" s="200"/>
      <c r="O584" s="200"/>
      <c r="P584" s="200"/>
      <c r="Q584" s="200"/>
      <c r="R584" s="203"/>
      <c r="T584" s="204"/>
      <c r="U584" s="200"/>
      <c r="V584" s="200"/>
      <c r="W584" s="200"/>
      <c r="X584" s="200"/>
      <c r="Y584" s="200"/>
      <c r="Z584" s="200"/>
      <c r="AA584" s="205"/>
      <c r="AT584" s="206" t="s">
        <v>170</v>
      </c>
      <c r="AU584" s="206" t="s">
        <v>141</v>
      </c>
      <c r="AV584" s="13" t="s">
        <v>176</v>
      </c>
      <c r="AW584" s="13" t="s">
        <v>37</v>
      </c>
      <c r="AX584" s="13" t="s">
        <v>79</v>
      </c>
      <c r="AY584" s="206" t="s">
        <v>162</v>
      </c>
    </row>
    <row r="585" spans="2:51" s="10" customFormat="1" ht="22.5" customHeight="1">
      <c r="B585" s="171"/>
      <c r="C585" s="172"/>
      <c r="D585" s="172"/>
      <c r="E585" s="173" t="s">
        <v>5</v>
      </c>
      <c r="F585" s="273" t="s">
        <v>216</v>
      </c>
      <c r="G585" s="274"/>
      <c r="H585" s="274"/>
      <c r="I585" s="274"/>
      <c r="J585" s="172"/>
      <c r="K585" s="174" t="s">
        <v>5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170</v>
      </c>
      <c r="AU585" s="178" t="s">
        <v>141</v>
      </c>
      <c r="AV585" s="10" t="s">
        <v>24</v>
      </c>
      <c r="AW585" s="10" t="s">
        <v>37</v>
      </c>
      <c r="AX585" s="10" t="s">
        <v>79</v>
      </c>
      <c r="AY585" s="178" t="s">
        <v>162</v>
      </c>
    </row>
    <row r="586" spans="2:51" s="11" customFormat="1" ht="22.5" customHeight="1">
      <c r="B586" s="179"/>
      <c r="C586" s="180"/>
      <c r="D586" s="180"/>
      <c r="E586" s="181" t="s">
        <v>5</v>
      </c>
      <c r="F586" s="263" t="s">
        <v>341</v>
      </c>
      <c r="G586" s="264"/>
      <c r="H586" s="264"/>
      <c r="I586" s="264"/>
      <c r="J586" s="180"/>
      <c r="K586" s="182">
        <v>484.209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170</v>
      </c>
      <c r="AU586" s="186" t="s">
        <v>141</v>
      </c>
      <c r="AV586" s="11" t="s">
        <v>141</v>
      </c>
      <c r="AW586" s="11" t="s">
        <v>37</v>
      </c>
      <c r="AX586" s="11" t="s">
        <v>79</v>
      </c>
      <c r="AY586" s="186" t="s">
        <v>162</v>
      </c>
    </row>
    <row r="587" spans="2:51" s="10" customFormat="1" ht="22.5" customHeight="1">
      <c r="B587" s="171"/>
      <c r="C587" s="172"/>
      <c r="D587" s="172"/>
      <c r="E587" s="173" t="s">
        <v>5</v>
      </c>
      <c r="F587" s="273" t="s">
        <v>342</v>
      </c>
      <c r="G587" s="274"/>
      <c r="H587" s="274"/>
      <c r="I587" s="274"/>
      <c r="J587" s="172"/>
      <c r="K587" s="174" t="s">
        <v>5</v>
      </c>
      <c r="L587" s="172"/>
      <c r="M587" s="172"/>
      <c r="N587" s="172"/>
      <c r="O587" s="172"/>
      <c r="P587" s="172"/>
      <c r="Q587" s="172"/>
      <c r="R587" s="175"/>
      <c r="T587" s="176"/>
      <c r="U587" s="172"/>
      <c r="V587" s="172"/>
      <c r="W587" s="172"/>
      <c r="X587" s="172"/>
      <c r="Y587" s="172"/>
      <c r="Z587" s="172"/>
      <c r="AA587" s="177"/>
      <c r="AT587" s="178" t="s">
        <v>170</v>
      </c>
      <c r="AU587" s="178" t="s">
        <v>141</v>
      </c>
      <c r="AV587" s="10" t="s">
        <v>24</v>
      </c>
      <c r="AW587" s="10" t="s">
        <v>37</v>
      </c>
      <c r="AX587" s="10" t="s">
        <v>79</v>
      </c>
      <c r="AY587" s="178" t="s">
        <v>162</v>
      </c>
    </row>
    <row r="588" spans="2:51" s="11" customFormat="1" ht="22.5" customHeight="1">
      <c r="B588" s="179"/>
      <c r="C588" s="180"/>
      <c r="D588" s="180"/>
      <c r="E588" s="181" t="s">
        <v>5</v>
      </c>
      <c r="F588" s="263" t="s">
        <v>356</v>
      </c>
      <c r="G588" s="264"/>
      <c r="H588" s="264"/>
      <c r="I588" s="264"/>
      <c r="J588" s="180"/>
      <c r="K588" s="182">
        <v>-206.4</v>
      </c>
      <c r="L588" s="180"/>
      <c r="M588" s="180"/>
      <c r="N588" s="180"/>
      <c r="O588" s="180"/>
      <c r="P588" s="180"/>
      <c r="Q588" s="180"/>
      <c r="R588" s="183"/>
      <c r="T588" s="184"/>
      <c r="U588" s="180"/>
      <c r="V588" s="180"/>
      <c r="W588" s="180"/>
      <c r="X588" s="180"/>
      <c r="Y588" s="180"/>
      <c r="Z588" s="180"/>
      <c r="AA588" s="185"/>
      <c r="AT588" s="186" t="s">
        <v>170</v>
      </c>
      <c r="AU588" s="186" t="s">
        <v>141</v>
      </c>
      <c r="AV588" s="11" t="s">
        <v>141</v>
      </c>
      <c r="AW588" s="11" t="s">
        <v>37</v>
      </c>
      <c r="AX588" s="11" t="s">
        <v>79</v>
      </c>
      <c r="AY588" s="186" t="s">
        <v>162</v>
      </c>
    </row>
    <row r="589" spans="2:51" s="11" customFormat="1" ht="22.5" customHeight="1">
      <c r="B589" s="179"/>
      <c r="C589" s="180"/>
      <c r="D589" s="180"/>
      <c r="E589" s="181" t="s">
        <v>5</v>
      </c>
      <c r="F589" s="263" t="s">
        <v>484</v>
      </c>
      <c r="G589" s="264"/>
      <c r="H589" s="264"/>
      <c r="I589" s="264"/>
      <c r="J589" s="180"/>
      <c r="K589" s="182">
        <v>-4.32</v>
      </c>
      <c r="L589" s="180"/>
      <c r="M589" s="180"/>
      <c r="N589" s="180"/>
      <c r="O589" s="180"/>
      <c r="P589" s="180"/>
      <c r="Q589" s="180"/>
      <c r="R589" s="183"/>
      <c r="T589" s="184"/>
      <c r="U589" s="180"/>
      <c r="V589" s="180"/>
      <c r="W589" s="180"/>
      <c r="X589" s="180"/>
      <c r="Y589" s="180"/>
      <c r="Z589" s="180"/>
      <c r="AA589" s="185"/>
      <c r="AT589" s="186" t="s">
        <v>170</v>
      </c>
      <c r="AU589" s="186" t="s">
        <v>141</v>
      </c>
      <c r="AV589" s="11" t="s">
        <v>141</v>
      </c>
      <c r="AW589" s="11" t="s">
        <v>37</v>
      </c>
      <c r="AX589" s="11" t="s">
        <v>79</v>
      </c>
      <c r="AY589" s="186" t="s">
        <v>162</v>
      </c>
    </row>
    <row r="590" spans="2:51" s="10" customFormat="1" ht="22.5" customHeight="1">
      <c r="B590" s="171"/>
      <c r="C590" s="172"/>
      <c r="D590" s="172"/>
      <c r="E590" s="173" t="s">
        <v>5</v>
      </c>
      <c r="F590" s="273" t="s">
        <v>477</v>
      </c>
      <c r="G590" s="274"/>
      <c r="H590" s="274"/>
      <c r="I590" s="274"/>
      <c r="J590" s="172"/>
      <c r="K590" s="174" t="s">
        <v>5</v>
      </c>
      <c r="L590" s="172"/>
      <c r="M590" s="172"/>
      <c r="N590" s="172"/>
      <c r="O590" s="172"/>
      <c r="P590" s="172"/>
      <c r="Q590" s="172"/>
      <c r="R590" s="175"/>
      <c r="T590" s="176"/>
      <c r="U590" s="172"/>
      <c r="V590" s="172"/>
      <c r="W590" s="172"/>
      <c r="X590" s="172"/>
      <c r="Y590" s="172"/>
      <c r="Z590" s="172"/>
      <c r="AA590" s="177"/>
      <c r="AT590" s="178" t="s">
        <v>170</v>
      </c>
      <c r="AU590" s="178" t="s">
        <v>141</v>
      </c>
      <c r="AV590" s="10" t="s">
        <v>24</v>
      </c>
      <c r="AW590" s="10" t="s">
        <v>37</v>
      </c>
      <c r="AX590" s="10" t="s">
        <v>79</v>
      </c>
      <c r="AY590" s="178" t="s">
        <v>162</v>
      </c>
    </row>
    <row r="591" spans="2:51" s="11" customFormat="1" ht="22.5" customHeight="1">
      <c r="B591" s="179"/>
      <c r="C591" s="180"/>
      <c r="D591" s="180"/>
      <c r="E591" s="181" t="s">
        <v>5</v>
      </c>
      <c r="F591" s="263" t="s">
        <v>478</v>
      </c>
      <c r="G591" s="264"/>
      <c r="H591" s="264"/>
      <c r="I591" s="264"/>
      <c r="J591" s="180"/>
      <c r="K591" s="182">
        <v>-4.8</v>
      </c>
      <c r="L591" s="180"/>
      <c r="M591" s="180"/>
      <c r="N591" s="180"/>
      <c r="O591" s="180"/>
      <c r="P591" s="180"/>
      <c r="Q591" s="180"/>
      <c r="R591" s="183"/>
      <c r="T591" s="184"/>
      <c r="U591" s="180"/>
      <c r="V591" s="180"/>
      <c r="W591" s="180"/>
      <c r="X591" s="180"/>
      <c r="Y591" s="180"/>
      <c r="Z591" s="180"/>
      <c r="AA591" s="185"/>
      <c r="AT591" s="186" t="s">
        <v>170</v>
      </c>
      <c r="AU591" s="186" t="s">
        <v>141</v>
      </c>
      <c r="AV591" s="11" t="s">
        <v>141</v>
      </c>
      <c r="AW591" s="11" t="s">
        <v>37</v>
      </c>
      <c r="AX591" s="11" t="s">
        <v>79</v>
      </c>
      <c r="AY591" s="186" t="s">
        <v>162</v>
      </c>
    </row>
    <row r="592" spans="2:51" s="11" customFormat="1" ht="22.5" customHeight="1">
      <c r="B592" s="179"/>
      <c r="C592" s="180"/>
      <c r="D592" s="180"/>
      <c r="E592" s="181" t="s">
        <v>5</v>
      </c>
      <c r="F592" s="263" t="s">
        <v>485</v>
      </c>
      <c r="G592" s="264"/>
      <c r="H592" s="264"/>
      <c r="I592" s="264"/>
      <c r="J592" s="180"/>
      <c r="K592" s="182">
        <v>-38.4</v>
      </c>
      <c r="L592" s="180"/>
      <c r="M592" s="180"/>
      <c r="N592" s="180"/>
      <c r="O592" s="180"/>
      <c r="P592" s="180"/>
      <c r="Q592" s="180"/>
      <c r="R592" s="183"/>
      <c r="T592" s="184"/>
      <c r="U592" s="180"/>
      <c r="V592" s="180"/>
      <c r="W592" s="180"/>
      <c r="X592" s="180"/>
      <c r="Y592" s="180"/>
      <c r="Z592" s="180"/>
      <c r="AA592" s="185"/>
      <c r="AT592" s="186" t="s">
        <v>170</v>
      </c>
      <c r="AU592" s="186" t="s">
        <v>141</v>
      </c>
      <c r="AV592" s="11" t="s">
        <v>141</v>
      </c>
      <c r="AW592" s="11" t="s">
        <v>37</v>
      </c>
      <c r="AX592" s="11" t="s">
        <v>79</v>
      </c>
      <c r="AY592" s="186" t="s">
        <v>162</v>
      </c>
    </row>
    <row r="593" spans="2:51" s="10" customFormat="1" ht="22.5" customHeight="1">
      <c r="B593" s="171"/>
      <c r="C593" s="172"/>
      <c r="D593" s="172"/>
      <c r="E593" s="173" t="s">
        <v>5</v>
      </c>
      <c r="F593" s="273" t="s">
        <v>346</v>
      </c>
      <c r="G593" s="274"/>
      <c r="H593" s="274"/>
      <c r="I593" s="274"/>
      <c r="J593" s="172"/>
      <c r="K593" s="174" t="s">
        <v>5</v>
      </c>
      <c r="L593" s="172"/>
      <c r="M593" s="172"/>
      <c r="N593" s="172"/>
      <c r="O593" s="172"/>
      <c r="P593" s="172"/>
      <c r="Q593" s="172"/>
      <c r="R593" s="175"/>
      <c r="T593" s="176"/>
      <c r="U593" s="172"/>
      <c r="V593" s="172"/>
      <c r="W593" s="172"/>
      <c r="X593" s="172"/>
      <c r="Y593" s="172"/>
      <c r="Z593" s="172"/>
      <c r="AA593" s="177"/>
      <c r="AT593" s="178" t="s">
        <v>170</v>
      </c>
      <c r="AU593" s="178" t="s">
        <v>141</v>
      </c>
      <c r="AV593" s="10" t="s">
        <v>24</v>
      </c>
      <c r="AW593" s="10" t="s">
        <v>37</v>
      </c>
      <c r="AX593" s="10" t="s">
        <v>79</v>
      </c>
      <c r="AY593" s="178" t="s">
        <v>162</v>
      </c>
    </row>
    <row r="594" spans="2:51" s="11" customFormat="1" ht="22.5" customHeight="1">
      <c r="B594" s="179"/>
      <c r="C594" s="180"/>
      <c r="D594" s="180"/>
      <c r="E594" s="181" t="s">
        <v>5</v>
      </c>
      <c r="F594" s="263" t="s">
        <v>486</v>
      </c>
      <c r="G594" s="264"/>
      <c r="H594" s="264"/>
      <c r="I594" s="264"/>
      <c r="J594" s="180"/>
      <c r="K594" s="182">
        <v>9.6479999999999997</v>
      </c>
      <c r="L594" s="180"/>
      <c r="M594" s="180"/>
      <c r="N594" s="180"/>
      <c r="O594" s="180"/>
      <c r="P594" s="180"/>
      <c r="Q594" s="180"/>
      <c r="R594" s="183"/>
      <c r="T594" s="184"/>
      <c r="U594" s="180"/>
      <c r="V594" s="180"/>
      <c r="W594" s="180"/>
      <c r="X594" s="180"/>
      <c r="Y594" s="180"/>
      <c r="Z594" s="180"/>
      <c r="AA594" s="185"/>
      <c r="AT594" s="186" t="s">
        <v>170</v>
      </c>
      <c r="AU594" s="186" t="s">
        <v>141</v>
      </c>
      <c r="AV594" s="11" t="s">
        <v>141</v>
      </c>
      <c r="AW594" s="11" t="s">
        <v>37</v>
      </c>
      <c r="AX594" s="11" t="s">
        <v>79</v>
      </c>
      <c r="AY594" s="186" t="s">
        <v>162</v>
      </c>
    </row>
    <row r="595" spans="2:51" s="13" customFormat="1" ht="22.5" customHeight="1">
      <c r="B595" s="199"/>
      <c r="C595" s="200"/>
      <c r="D595" s="200"/>
      <c r="E595" s="201" t="s">
        <v>5</v>
      </c>
      <c r="F595" s="282" t="s">
        <v>340</v>
      </c>
      <c r="G595" s="283"/>
      <c r="H595" s="283"/>
      <c r="I595" s="283"/>
      <c r="J595" s="200"/>
      <c r="K595" s="202">
        <v>239.93700000000001</v>
      </c>
      <c r="L595" s="200"/>
      <c r="M595" s="200"/>
      <c r="N595" s="200"/>
      <c r="O595" s="200"/>
      <c r="P595" s="200"/>
      <c r="Q595" s="200"/>
      <c r="R595" s="203"/>
      <c r="T595" s="204"/>
      <c r="U595" s="200"/>
      <c r="V595" s="200"/>
      <c r="W595" s="200"/>
      <c r="X595" s="200"/>
      <c r="Y595" s="200"/>
      <c r="Z595" s="200"/>
      <c r="AA595" s="205"/>
      <c r="AT595" s="206" t="s">
        <v>170</v>
      </c>
      <c r="AU595" s="206" t="s">
        <v>141</v>
      </c>
      <c r="AV595" s="13" t="s">
        <v>176</v>
      </c>
      <c r="AW595" s="13" t="s">
        <v>37</v>
      </c>
      <c r="AX595" s="13" t="s">
        <v>79</v>
      </c>
      <c r="AY595" s="206" t="s">
        <v>162</v>
      </c>
    </row>
    <row r="596" spans="2:51" s="10" customFormat="1" ht="22.5" customHeight="1">
      <c r="B596" s="171"/>
      <c r="C596" s="172"/>
      <c r="D596" s="172"/>
      <c r="E596" s="173" t="s">
        <v>5</v>
      </c>
      <c r="F596" s="273" t="s">
        <v>260</v>
      </c>
      <c r="G596" s="274"/>
      <c r="H596" s="274"/>
      <c r="I596" s="274"/>
      <c r="J596" s="172"/>
      <c r="K596" s="174" t="s">
        <v>5</v>
      </c>
      <c r="L596" s="172"/>
      <c r="M596" s="172"/>
      <c r="N596" s="172"/>
      <c r="O596" s="172"/>
      <c r="P596" s="172"/>
      <c r="Q596" s="172"/>
      <c r="R596" s="175"/>
      <c r="T596" s="176"/>
      <c r="U596" s="172"/>
      <c r="V596" s="172"/>
      <c r="W596" s="172"/>
      <c r="X596" s="172"/>
      <c r="Y596" s="172"/>
      <c r="Z596" s="172"/>
      <c r="AA596" s="177"/>
      <c r="AT596" s="178" t="s">
        <v>170</v>
      </c>
      <c r="AU596" s="178" t="s">
        <v>141</v>
      </c>
      <c r="AV596" s="10" t="s">
        <v>24</v>
      </c>
      <c r="AW596" s="10" t="s">
        <v>37</v>
      </c>
      <c r="AX596" s="10" t="s">
        <v>79</v>
      </c>
      <c r="AY596" s="178" t="s">
        <v>162</v>
      </c>
    </row>
    <row r="597" spans="2:51" s="11" customFormat="1" ht="22.5" customHeight="1">
      <c r="B597" s="179"/>
      <c r="C597" s="180"/>
      <c r="D597" s="180"/>
      <c r="E597" s="181" t="s">
        <v>5</v>
      </c>
      <c r="F597" s="263" t="s">
        <v>359</v>
      </c>
      <c r="G597" s="264"/>
      <c r="H597" s="264"/>
      <c r="I597" s="264"/>
      <c r="J597" s="180"/>
      <c r="K597" s="182">
        <v>188.136</v>
      </c>
      <c r="L597" s="180"/>
      <c r="M597" s="180"/>
      <c r="N597" s="180"/>
      <c r="O597" s="180"/>
      <c r="P597" s="180"/>
      <c r="Q597" s="180"/>
      <c r="R597" s="183"/>
      <c r="T597" s="184"/>
      <c r="U597" s="180"/>
      <c r="V597" s="180"/>
      <c r="W597" s="180"/>
      <c r="X597" s="180"/>
      <c r="Y597" s="180"/>
      <c r="Z597" s="180"/>
      <c r="AA597" s="185"/>
      <c r="AT597" s="186" t="s">
        <v>170</v>
      </c>
      <c r="AU597" s="186" t="s">
        <v>141</v>
      </c>
      <c r="AV597" s="11" t="s">
        <v>141</v>
      </c>
      <c r="AW597" s="11" t="s">
        <v>37</v>
      </c>
      <c r="AX597" s="11" t="s">
        <v>79</v>
      </c>
      <c r="AY597" s="186" t="s">
        <v>162</v>
      </c>
    </row>
    <row r="598" spans="2:51" s="10" customFormat="1" ht="22.5" customHeight="1">
      <c r="B598" s="171"/>
      <c r="C598" s="172"/>
      <c r="D598" s="172"/>
      <c r="E598" s="173" t="s">
        <v>5</v>
      </c>
      <c r="F598" s="273" t="s">
        <v>342</v>
      </c>
      <c r="G598" s="274"/>
      <c r="H598" s="274"/>
      <c r="I598" s="274"/>
      <c r="J598" s="172"/>
      <c r="K598" s="174" t="s">
        <v>5</v>
      </c>
      <c r="L598" s="172"/>
      <c r="M598" s="172"/>
      <c r="N598" s="172"/>
      <c r="O598" s="172"/>
      <c r="P598" s="172"/>
      <c r="Q598" s="172"/>
      <c r="R598" s="175"/>
      <c r="T598" s="176"/>
      <c r="U598" s="172"/>
      <c r="V598" s="172"/>
      <c r="W598" s="172"/>
      <c r="X598" s="172"/>
      <c r="Y598" s="172"/>
      <c r="Z598" s="172"/>
      <c r="AA598" s="177"/>
      <c r="AT598" s="178" t="s">
        <v>170</v>
      </c>
      <c r="AU598" s="178" t="s">
        <v>141</v>
      </c>
      <c r="AV598" s="10" t="s">
        <v>24</v>
      </c>
      <c r="AW598" s="10" t="s">
        <v>37</v>
      </c>
      <c r="AX598" s="10" t="s">
        <v>79</v>
      </c>
      <c r="AY598" s="178" t="s">
        <v>162</v>
      </c>
    </row>
    <row r="599" spans="2:51" s="11" customFormat="1" ht="22.5" customHeight="1">
      <c r="B599" s="179"/>
      <c r="C599" s="180"/>
      <c r="D599" s="180"/>
      <c r="E599" s="181" t="s">
        <v>5</v>
      </c>
      <c r="F599" s="263" t="s">
        <v>360</v>
      </c>
      <c r="G599" s="264"/>
      <c r="H599" s="264"/>
      <c r="I599" s="264"/>
      <c r="J599" s="180"/>
      <c r="K599" s="182">
        <v>-1.8</v>
      </c>
      <c r="L599" s="180"/>
      <c r="M599" s="180"/>
      <c r="N599" s="180"/>
      <c r="O599" s="180"/>
      <c r="P599" s="180"/>
      <c r="Q599" s="180"/>
      <c r="R599" s="183"/>
      <c r="T599" s="184"/>
      <c r="U599" s="180"/>
      <c r="V599" s="180"/>
      <c r="W599" s="180"/>
      <c r="X599" s="180"/>
      <c r="Y599" s="180"/>
      <c r="Z599" s="180"/>
      <c r="AA599" s="185"/>
      <c r="AT599" s="186" t="s">
        <v>170</v>
      </c>
      <c r="AU599" s="186" t="s">
        <v>141</v>
      </c>
      <c r="AV599" s="11" t="s">
        <v>141</v>
      </c>
      <c r="AW599" s="11" t="s">
        <v>37</v>
      </c>
      <c r="AX599" s="11" t="s">
        <v>79</v>
      </c>
      <c r="AY599" s="186" t="s">
        <v>162</v>
      </c>
    </row>
    <row r="600" spans="2:51" s="11" customFormat="1" ht="22.5" customHeight="1">
      <c r="B600" s="179"/>
      <c r="C600" s="180"/>
      <c r="D600" s="180"/>
      <c r="E600" s="181" t="s">
        <v>5</v>
      </c>
      <c r="F600" s="263" t="s">
        <v>361</v>
      </c>
      <c r="G600" s="264"/>
      <c r="H600" s="264"/>
      <c r="I600" s="264"/>
      <c r="J600" s="180"/>
      <c r="K600" s="182">
        <v>-14.499000000000001</v>
      </c>
      <c r="L600" s="180"/>
      <c r="M600" s="180"/>
      <c r="N600" s="180"/>
      <c r="O600" s="180"/>
      <c r="P600" s="180"/>
      <c r="Q600" s="180"/>
      <c r="R600" s="183"/>
      <c r="T600" s="184"/>
      <c r="U600" s="180"/>
      <c r="V600" s="180"/>
      <c r="W600" s="180"/>
      <c r="X600" s="180"/>
      <c r="Y600" s="180"/>
      <c r="Z600" s="180"/>
      <c r="AA600" s="185"/>
      <c r="AT600" s="186" t="s">
        <v>170</v>
      </c>
      <c r="AU600" s="186" t="s">
        <v>141</v>
      </c>
      <c r="AV600" s="11" t="s">
        <v>141</v>
      </c>
      <c r="AW600" s="11" t="s">
        <v>37</v>
      </c>
      <c r="AX600" s="11" t="s">
        <v>79</v>
      </c>
      <c r="AY600" s="186" t="s">
        <v>162</v>
      </c>
    </row>
    <row r="601" spans="2:51" s="10" customFormat="1" ht="22.5" customHeight="1">
      <c r="B601" s="171"/>
      <c r="C601" s="172"/>
      <c r="D601" s="172"/>
      <c r="E601" s="173" t="s">
        <v>5</v>
      </c>
      <c r="F601" s="273" t="s">
        <v>351</v>
      </c>
      <c r="G601" s="274"/>
      <c r="H601" s="274"/>
      <c r="I601" s="274"/>
      <c r="J601" s="172"/>
      <c r="K601" s="174" t="s">
        <v>5</v>
      </c>
      <c r="L601" s="172"/>
      <c r="M601" s="172"/>
      <c r="N601" s="172"/>
      <c r="O601" s="172"/>
      <c r="P601" s="172"/>
      <c r="Q601" s="172"/>
      <c r="R601" s="175"/>
      <c r="T601" s="176"/>
      <c r="U601" s="172"/>
      <c r="V601" s="172"/>
      <c r="W601" s="172"/>
      <c r="X601" s="172"/>
      <c r="Y601" s="172"/>
      <c r="Z601" s="172"/>
      <c r="AA601" s="177"/>
      <c r="AT601" s="178" t="s">
        <v>170</v>
      </c>
      <c r="AU601" s="178" t="s">
        <v>141</v>
      </c>
      <c r="AV601" s="10" t="s">
        <v>24</v>
      </c>
      <c r="AW601" s="10" t="s">
        <v>37</v>
      </c>
      <c r="AX601" s="10" t="s">
        <v>79</v>
      </c>
      <c r="AY601" s="178" t="s">
        <v>162</v>
      </c>
    </row>
    <row r="602" spans="2:51" s="11" customFormat="1" ht="22.5" customHeight="1">
      <c r="B602" s="179"/>
      <c r="C602" s="180"/>
      <c r="D602" s="180"/>
      <c r="E602" s="181" t="s">
        <v>5</v>
      </c>
      <c r="F602" s="263" t="s">
        <v>354</v>
      </c>
      <c r="G602" s="264"/>
      <c r="H602" s="264"/>
      <c r="I602" s="264"/>
      <c r="J602" s="180"/>
      <c r="K602" s="182">
        <v>18.936</v>
      </c>
      <c r="L602" s="180"/>
      <c r="M602" s="180"/>
      <c r="N602" s="180"/>
      <c r="O602" s="180"/>
      <c r="P602" s="180"/>
      <c r="Q602" s="180"/>
      <c r="R602" s="183"/>
      <c r="T602" s="184"/>
      <c r="U602" s="180"/>
      <c r="V602" s="180"/>
      <c r="W602" s="180"/>
      <c r="X602" s="180"/>
      <c r="Y602" s="180"/>
      <c r="Z602" s="180"/>
      <c r="AA602" s="185"/>
      <c r="AT602" s="186" t="s">
        <v>170</v>
      </c>
      <c r="AU602" s="186" t="s">
        <v>141</v>
      </c>
      <c r="AV602" s="11" t="s">
        <v>141</v>
      </c>
      <c r="AW602" s="11" t="s">
        <v>37</v>
      </c>
      <c r="AX602" s="11" t="s">
        <v>79</v>
      </c>
      <c r="AY602" s="186" t="s">
        <v>162</v>
      </c>
    </row>
    <row r="603" spans="2:51" s="10" customFormat="1" ht="22.5" customHeight="1">
      <c r="B603" s="171"/>
      <c r="C603" s="172"/>
      <c r="D603" s="172"/>
      <c r="E603" s="173" t="s">
        <v>5</v>
      </c>
      <c r="F603" s="273" t="s">
        <v>276</v>
      </c>
      <c r="G603" s="274"/>
      <c r="H603" s="274"/>
      <c r="I603" s="274"/>
      <c r="J603" s="172"/>
      <c r="K603" s="174" t="s">
        <v>5</v>
      </c>
      <c r="L603" s="172"/>
      <c r="M603" s="172"/>
      <c r="N603" s="172"/>
      <c r="O603" s="172"/>
      <c r="P603" s="172"/>
      <c r="Q603" s="172"/>
      <c r="R603" s="175"/>
      <c r="T603" s="176"/>
      <c r="U603" s="172"/>
      <c r="V603" s="172"/>
      <c r="W603" s="172"/>
      <c r="X603" s="172"/>
      <c r="Y603" s="172"/>
      <c r="Z603" s="172"/>
      <c r="AA603" s="177"/>
      <c r="AT603" s="178" t="s">
        <v>170</v>
      </c>
      <c r="AU603" s="178" t="s">
        <v>141</v>
      </c>
      <c r="AV603" s="10" t="s">
        <v>24</v>
      </c>
      <c r="AW603" s="10" t="s">
        <v>37</v>
      </c>
      <c r="AX603" s="10" t="s">
        <v>79</v>
      </c>
      <c r="AY603" s="178" t="s">
        <v>162</v>
      </c>
    </row>
    <row r="604" spans="2:51" s="11" customFormat="1" ht="22.5" customHeight="1">
      <c r="B604" s="179"/>
      <c r="C604" s="180"/>
      <c r="D604" s="180"/>
      <c r="E604" s="181" t="s">
        <v>5</v>
      </c>
      <c r="F604" s="263" t="s">
        <v>278</v>
      </c>
      <c r="G604" s="264"/>
      <c r="H604" s="264"/>
      <c r="I604" s="264"/>
      <c r="J604" s="180"/>
      <c r="K604" s="182">
        <v>5.4</v>
      </c>
      <c r="L604" s="180"/>
      <c r="M604" s="180"/>
      <c r="N604" s="180"/>
      <c r="O604" s="180"/>
      <c r="P604" s="180"/>
      <c r="Q604" s="180"/>
      <c r="R604" s="183"/>
      <c r="T604" s="184"/>
      <c r="U604" s="180"/>
      <c r="V604" s="180"/>
      <c r="W604" s="180"/>
      <c r="X604" s="180"/>
      <c r="Y604" s="180"/>
      <c r="Z604" s="180"/>
      <c r="AA604" s="185"/>
      <c r="AT604" s="186" t="s">
        <v>170</v>
      </c>
      <c r="AU604" s="186" t="s">
        <v>141</v>
      </c>
      <c r="AV604" s="11" t="s">
        <v>141</v>
      </c>
      <c r="AW604" s="11" t="s">
        <v>37</v>
      </c>
      <c r="AX604" s="11" t="s">
        <v>79</v>
      </c>
      <c r="AY604" s="186" t="s">
        <v>162</v>
      </c>
    </row>
    <row r="605" spans="2:51" s="13" customFormat="1" ht="22.5" customHeight="1">
      <c r="B605" s="199"/>
      <c r="C605" s="200"/>
      <c r="D605" s="200"/>
      <c r="E605" s="201" t="s">
        <v>5</v>
      </c>
      <c r="F605" s="282" t="s">
        <v>340</v>
      </c>
      <c r="G605" s="283"/>
      <c r="H605" s="283"/>
      <c r="I605" s="283"/>
      <c r="J605" s="200"/>
      <c r="K605" s="202">
        <v>196.173</v>
      </c>
      <c r="L605" s="200"/>
      <c r="M605" s="200"/>
      <c r="N605" s="200"/>
      <c r="O605" s="200"/>
      <c r="P605" s="200"/>
      <c r="Q605" s="200"/>
      <c r="R605" s="203"/>
      <c r="T605" s="204"/>
      <c r="U605" s="200"/>
      <c r="V605" s="200"/>
      <c r="W605" s="200"/>
      <c r="X605" s="200"/>
      <c r="Y605" s="200"/>
      <c r="Z605" s="200"/>
      <c r="AA605" s="205"/>
      <c r="AT605" s="206" t="s">
        <v>170</v>
      </c>
      <c r="AU605" s="206" t="s">
        <v>141</v>
      </c>
      <c r="AV605" s="13" t="s">
        <v>176</v>
      </c>
      <c r="AW605" s="13" t="s">
        <v>37</v>
      </c>
      <c r="AX605" s="13" t="s">
        <v>79</v>
      </c>
      <c r="AY605" s="206" t="s">
        <v>162</v>
      </c>
    </row>
    <row r="606" spans="2:51" s="10" customFormat="1" ht="22.5" customHeight="1">
      <c r="B606" s="171"/>
      <c r="C606" s="172"/>
      <c r="D606" s="172"/>
      <c r="E606" s="173" t="s">
        <v>5</v>
      </c>
      <c r="F606" s="273" t="s">
        <v>263</v>
      </c>
      <c r="G606" s="274"/>
      <c r="H606" s="274"/>
      <c r="I606" s="274"/>
      <c r="J606" s="172"/>
      <c r="K606" s="174" t="s">
        <v>5</v>
      </c>
      <c r="L606" s="172"/>
      <c r="M606" s="172"/>
      <c r="N606" s="172"/>
      <c r="O606" s="172"/>
      <c r="P606" s="172"/>
      <c r="Q606" s="172"/>
      <c r="R606" s="175"/>
      <c r="T606" s="176"/>
      <c r="U606" s="172"/>
      <c r="V606" s="172"/>
      <c r="W606" s="172"/>
      <c r="X606" s="172"/>
      <c r="Y606" s="172"/>
      <c r="Z606" s="172"/>
      <c r="AA606" s="177"/>
      <c r="AT606" s="178" t="s">
        <v>170</v>
      </c>
      <c r="AU606" s="178" t="s">
        <v>141</v>
      </c>
      <c r="AV606" s="10" t="s">
        <v>24</v>
      </c>
      <c r="AW606" s="10" t="s">
        <v>37</v>
      </c>
      <c r="AX606" s="10" t="s">
        <v>79</v>
      </c>
      <c r="AY606" s="178" t="s">
        <v>162</v>
      </c>
    </row>
    <row r="607" spans="2:51" s="11" customFormat="1" ht="22.5" customHeight="1">
      <c r="B607" s="179"/>
      <c r="C607" s="180"/>
      <c r="D607" s="180"/>
      <c r="E607" s="181" t="s">
        <v>5</v>
      </c>
      <c r="F607" s="263" t="s">
        <v>359</v>
      </c>
      <c r="G607" s="264"/>
      <c r="H607" s="264"/>
      <c r="I607" s="264"/>
      <c r="J607" s="180"/>
      <c r="K607" s="182">
        <v>188.136</v>
      </c>
      <c r="L607" s="180"/>
      <c r="M607" s="180"/>
      <c r="N607" s="180"/>
      <c r="O607" s="180"/>
      <c r="P607" s="180"/>
      <c r="Q607" s="180"/>
      <c r="R607" s="183"/>
      <c r="T607" s="184"/>
      <c r="U607" s="180"/>
      <c r="V607" s="180"/>
      <c r="W607" s="180"/>
      <c r="X607" s="180"/>
      <c r="Y607" s="180"/>
      <c r="Z607" s="180"/>
      <c r="AA607" s="185"/>
      <c r="AT607" s="186" t="s">
        <v>170</v>
      </c>
      <c r="AU607" s="186" t="s">
        <v>141</v>
      </c>
      <c r="AV607" s="11" t="s">
        <v>141</v>
      </c>
      <c r="AW607" s="11" t="s">
        <v>37</v>
      </c>
      <c r="AX607" s="11" t="s">
        <v>79</v>
      </c>
      <c r="AY607" s="186" t="s">
        <v>162</v>
      </c>
    </row>
    <row r="608" spans="2:51" s="10" customFormat="1" ht="22.5" customHeight="1">
      <c r="B608" s="171"/>
      <c r="C608" s="172"/>
      <c r="D608" s="172"/>
      <c r="E608" s="173" t="s">
        <v>5</v>
      </c>
      <c r="F608" s="273" t="s">
        <v>342</v>
      </c>
      <c r="G608" s="274"/>
      <c r="H608" s="274"/>
      <c r="I608" s="274"/>
      <c r="J608" s="172"/>
      <c r="K608" s="174" t="s">
        <v>5</v>
      </c>
      <c r="L608" s="172"/>
      <c r="M608" s="172"/>
      <c r="N608" s="172"/>
      <c r="O608" s="172"/>
      <c r="P608" s="172"/>
      <c r="Q608" s="172"/>
      <c r="R608" s="175"/>
      <c r="T608" s="176"/>
      <c r="U608" s="172"/>
      <c r="V608" s="172"/>
      <c r="W608" s="172"/>
      <c r="X608" s="172"/>
      <c r="Y608" s="172"/>
      <c r="Z608" s="172"/>
      <c r="AA608" s="177"/>
      <c r="AT608" s="178" t="s">
        <v>170</v>
      </c>
      <c r="AU608" s="178" t="s">
        <v>141</v>
      </c>
      <c r="AV608" s="10" t="s">
        <v>24</v>
      </c>
      <c r="AW608" s="10" t="s">
        <v>37</v>
      </c>
      <c r="AX608" s="10" t="s">
        <v>79</v>
      </c>
      <c r="AY608" s="178" t="s">
        <v>162</v>
      </c>
    </row>
    <row r="609" spans="2:65" s="11" customFormat="1" ht="22.5" customHeight="1">
      <c r="B609" s="179"/>
      <c r="C609" s="180"/>
      <c r="D609" s="180"/>
      <c r="E609" s="181" t="s">
        <v>5</v>
      </c>
      <c r="F609" s="263" t="s">
        <v>361</v>
      </c>
      <c r="G609" s="264"/>
      <c r="H609" s="264"/>
      <c r="I609" s="264"/>
      <c r="J609" s="180"/>
      <c r="K609" s="182">
        <v>-14.499000000000001</v>
      </c>
      <c r="L609" s="180"/>
      <c r="M609" s="180"/>
      <c r="N609" s="180"/>
      <c r="O609" s="180"/>
      <c r="P609" s="180"/>
      <c r="Q609" s="180"/>
      <c r="R609" s="183"/>
      <c r="T609" s="184"/>
      <c r="U609" s="180"/>
      <c r="V609" s="180"/>
      <c r="W609" s="180"/>
      <c r="X609" s="180"/>
      <c r="Y609" s="180"/>
      <c r="Z609" s="180"/>
      <c r="AA609" s="185"/>
      <c r="AT609" s="186" t="s">
        <v>170</v>
      </c>
      <c r="AU609" s="186" t="s">
        <v>141</v>
      </c>
      <c r="AV609" s="11" t="s">
        <v>141</v>
      </c>
      <c r="AW609" s="11" t="s">
        <v>37</v>
      </c>
      <c r="AX609" s="11" t="s">
        <v>79</v>
      </c>
      <c r="AY609" s="186" t="s">
        <v>162</v>
      </c>
    </row>
    <row r="610" spans="2:65" s="11" customFormat="1" ht="22.5" customHeight="1">
      <c r="B610" s="179"/>
      <c r="C610" s="180"/>
      <c r="D610" s="180"/>
      <c r="E610" s="181" t="s">
        <v>5</v>
      </c>
      <c r="F610" s="263" t="s">
        <v>487</v>
      </c>
      <c r="G610" s="264"/>
      <c r="H610" s="264"/>
      <c r="I610" s="264"/>
      <c r="J610" s="180"/>
      <c r="K610" s="182">
        <v>-3.78</v>
      </c>
      <c r="L610" s="180"/>
      <c r="M610" s="180"/>
      <c r="N610" s="180"/>
      <c r="O610" s="180"/>
      <c r="P610" s="180"/>
      <c r="Q610" s="180"/>
      <c r="R610" s="183"/>
      <c r="T610" s="184"/>
      <c r="U610" s="180"/>
      <c r="V610" s="180"/>
      <c r="W610" s="180"/>
      <c r="X610" s="180"/>
      <c r="Y610" s="180"/>
      <c r="Z610" s="180"/>
      <c r="AA610" s="185"/>
      <c r="AT610" s="186" t="s">
        <v>170</v>
      </c>
      <c r="AU610" s="186" t="s">
        <v>141</v>
      </c>
      <c r="AV610" s="11" t="s">
        <v>141</v>
      </c>
      <c r="AW610" s="11" t="s">
        <v>37</v>
      </c>
      <c r="AX610" s="11" t="s">
        <v>79</v>
      </c>
      <c r="AY610" s="186" t="s">
        <v>162</v>
      </c>
    </row>
    <row r="611" spans="2:65" s="10" customFormat="1" ht="22.5" customHeight="1">
      <c r="B611" s="171"/>
      <c r="C611" s="172"/>
      <c r="D611" s="172"/>
      <c r="E611" s="173" t="s">
        <v>5</v>
      </c>
      <c r="F611" s="273" t="s">
        <v>348</v>
      </c>
      <c r="G611" s="274"/>
      <c r="H611" s="274"/>
      <c r="I611" s="274"/>
      <c r="J611" s="172"/>
      <c r="K611" s="174" t="s">
        <v>5</v>
      </c>
      <c r="L611" s="172"/>
      <c r="M611" s="172"/>
      <c r="N611" s="172"/>
      <c r="O611" s="172"/>
      <c r="P611" s="172"/>
      <c r="Q611" s="172"/>
      <c r="R611" s="175"/>
      <c r="T611" s="176"/>
      <c r="U611" s="172"/>
      <c r="V611" s="172"/>
      <c r="W611" s="172"/>
      <c r="X611" s="172"/>
      <c r="Y611" s="172"/>
      <c r="Z611" s="172"/>
      <c r="AA611" s="177"/>
      <c r="AT611" s="178" t="s">
        <v>170</v>
      </c>
      <c r="AU611" s="178" t="s">
        <v>141</v>
      </c>
      <c r="AV611" s="10" t="s">
        <v>24</v>
      </c>
      <c r="AW611" s="10" t="s">
        <v>37</v>
      </c>
      <c r="AX611" s="10" t="s">
        <v>79</v>
      </c>
      <c r="AY611" s="178" t="s">
        <v>162</v>
      </c>
    </row>
    <row r="612" spans="2:65" s="11" customFormat="1" ht="22.5" customHeight="1">
      <c r="B612" s="179"/>
      <c r="C612" s="180"/>
      <c r="D612" s="180"/>
      <c r="E612" s="181" t="s">
        <v>5</v>
      </c>
      <c r="F612" s="263" t="s">
        <v>488</v>
      </c>
      <c r="G612" s="264"/>
      <c r="H612" s="264"/>
      <c r="I612" s="264"/>
      <c r="J612" s="180"/>
      <c r="K612" s="182">
        <v>1.052</v>
      </c>
      <c r="L612" s="180"/>
      <c r="M612" s="180"/>
      <c r="N612" s="180"/>
      <c r="O612" s="180"/>
      <c r="P612" s="180"/>
      <c r="Q612" s="180"/>
      <c r="R612" s="183"/>
      <c r="T612" s="184"/>
      <c r="U612" s="180"/>
      <c r="V612" s="180"/>
      <c r="W612" s="180"/>
      <c r="X612" s="180"/>
      <c r="Y612" s="180"/>
      <c r="Z612" s="180"/>
      <c r="AA612" s="185"/>
      <c r="AT612" s="186" t="s">
        <v>170</v>
      </c>
      <c r="AU612" s="186" t="s">
        <v>141</v>
      </c>
      <c r="AV612" s="11" t="s">
        <v>141</v>
      </c>
      <c r="AW612" s="11" t="s">
        <v>37</v>
      </c>
      <c r="AX612" s="11" t="s">
        <v>79</v>
      </c>
      <c r="AY612" s="186" t="s">
        <v>162</v>
      </c>
    </row>
    <row r="613" spans="2:65" s="10" customFormat="1" ht="22.5" customHeight="1">
      <c r="B613" s="171"/>
      <c r="C613" s="172"/>
      <c r="D613" s="172"/>
      <c r="E613" s="173" t="s">
        <v>5</v>
      </c>
      <c r="F613" s="273" t="s">
        <v>351</v>
      </c>
      <c r="G613" s="274"/>
      <c r="H613" s="274"/>
      <c r="I613" s="274"/>
      <c r="J613" s="172"/>
      <c r="K613" s="174" t="s">
        <v>5</v>
      </c>
      <c r="L613" s="172"/>
      <c r="M613" s="172"/>
      <c r="N613" s="172"/>
      <c r="O613" s="172"/>
      <c r="P613" s="172"/>
      <c r="Q613" s="172"/>
      <c r="R613" s="175"/>
      <c r="T613" s="176"/>
      <c r="U613" s="172"/>
      <c r="V613" s="172"/>
      <c r="W613" s="172"/>
      <c r="X613" s="172"/>
      <c r="Y613" s="172"/>
      <c r="Z613" s="172"/>
      <c r="AA613" s="177"/>
      <c r="AT613" s="178" t="s">
        <v>170</v>
      </c>
      <c r="AU613" s="178" t="s">
        <v>141</v>
      </c>
      <c r="AV613" s="10" t="s">
        <v>24</v>
      </c>
      <c r="AW613" s="10" t="s">
        <v>37</v>
      </c>
      <c r="AX613" s="10" t="s">
        <v>79</v>
      </c>
      <c r="AY613" s="178" t="s">
        <v>162</v>
      </c>
    </row>
    <row r="614" spans="2:65" s="11" customFormat="1" ht="22.5" customHeight="1">
      <c r="B614" s="179"/>
      <c r="C614" s="180"/>
      <c r="D614" s="180"/>
      <c r="E614" s="181" t="s">
        <v>5</v>
      </c>
      <c r="F614" s="263" t="s">
        <v>354</v>
      </c>
      <c r="G614" s="264"/>
      <c r="H614" s="264"/>
      <c r="I614" s="264"/>
      <c r="J614" s="180"/>
      <c r="K614" s="182">
        <v>18.936</v>
      </c>
      <c r="L614" s="180"/>
      <c r="M614" s="180"/>
      <c r="N614" s="180"/>
      <c r="O614" s="180"/>
      <c r="P614" s="180"/>
      <c r="Q614" s="180"/>
      <c r="R614" s="183"/>
      <c r="T614" s="184"/>
      <c r="U614" s="180"/>
      <c r="V614" s="180"/>
      <c r="W614" s="180"/>
      <c r="X614" s="180"/>
      <c r="Y614" s="180"/>
      <c r="Z614" s="180"/>
      <c r="AA614" s="185"/>
      <c r="AT614" s="186" t="s">
        <v>170</v>
      </c>
      <c r="AU614" s="186" t="s">
        <v>141</v>
      </c>
      <c r="AV614" s="11" t="s">
        <v>141</v>
      </c>
      <c r="AW614" s="11" t="s">
        <v>37</v>
      </c>
      <c r="AX614" s="11" t="s">
        <v>79</v>
      </c>
      <c r="AY614" s="186" t="s">
        <v>162</v>
      </c>
    </row>
    <row r="615" spans="2:65" s="10" customFormat="1" ht="22.5" customHeight="1">
      <c r="B615" s="171"/>
      <c r="C615" s="172"/>
      <c r="D615" s="172"/>
      <c r="E615" s="173" t="s">
        <v>5</v>
      </c>
      <c r="F615" s="273" t="s">
        <v>276</v>
      </c>
      <c r="G615" s="274"/>
      <c r="H615" s="274"/>
      <c r="I615" s="274"/>
      <c r="J615" s="172"/>
      <c r="K615" s="174" t="s">
        <v>5</v>
      </c>
      <c r="L615" s="172"/>
      <c r="M615" s="172"/>
      <c r="N615" s="172"/>
      <c r="O615" s="172"/>
      <c r="P615" s="172"/>
      <c r="Q615" s="172"/>
      <c r="R615" s="175"/>
      <c r="T615" s="176"/>
      <c r="U615" s="172"/>
      <c r="V615" s="172"/>
      <c r="W615" s="172"/>
      <c r="X615" s="172"/>
      <c r="Y615" s="172"/>
      <c r="Z615" s="172"/>
      <c r="AA615" s="177"/>
      <c r="AT615" s="178" t="s">
        <v>170</v>
      </c>
      <c r="AU615" s="178" t="s">
        <v>141</v>
      </c>
      <c r="AV615" s="10" t="s">
        <v>24</v>
      </c>
      <c r="AW615" s="10" t="s">
        <v>37</v>
      </c>
      <c r="AX615" s="10" t="s">
        <v>79</v>
      </c>
      <c r="AY615" s="178" t="s">
        <v>162</v>
      </c>
    </row>
    <row r="616" spans="2:65" s="11" customFormat="1" ht="22.5" customHeight="1">
      <c r="B616" s="179"/>
      <c r="C616" s="180"/>
      <c r="D616" s="180"/>
      <c r="E616" s="181" t="s">
        <v>5</v>
      </c>
      <c r="F616" s="263" t="s">
        <v>278</v>
      </c>
      <c r="G616" s="264"/>
      <c r="H616" s="264"/>
      <c r="I616" s="264"/>
      <c r="J616" s="180"/>
      <c r="K616" s="182">
        <v>5.4</v>
      </c>
      <c r="L616" s="180"/>
      <c r="M616" s="180"/>
      <c r="N616" s="180"/>
      <c r="O616" s="180"/>
      <c r="P616" s="180"/>
      <c r="Q616" s="180"/>
      <c r="R616" s="183"/>
      <c r="T616" s="184"/>
      <c r="U616" s="180"/>
      <c r="V616" s="180"/>
      <c r="W616" s="180"/>
      <c r="X616" s="180"/>
      <c r="Y616" s="180"/>
      <c r="Z616" s="180"/>
      <c r="AA616" s="185"/>
      <c r="AT616" s="186" t="s">
        <v>170</v>
      </c>
      <c r="AU616" s="186" t="s">
        <v>141</v>
      </c>
      <c r="AV616" s="11" t="s">
        <v>141</v>
      </c>
      <c r="AW616" s="11" t="s">
        <v>37</v>
      </c>
      <c r="AX616" s="11" t="s">
        <v>79</v>
      </c>
      <c r="AY616" s="186" t="s">
        <v>162</v>
      </c>
    </row>
    <row r="617" spans="2:65" s="13" customFormat="1" ht="22.5" customHeight="1">
      <c r="B617" s="199"/>
      <c r="C617" s="200"/>
      <c r="D617" s="200"/>
      <c r="E617" s="201" t="s">
        <v>5</v>
      </c>
      <c r="F617" s="282" t="s">
        <v>340</v>
      </c>
      <c r="G617" s="283"/>
      <c r="H617" s="283"/>
      <c r="I617" s="283"/>
      <c r="J617" s="200"/>
      <c r="K617" s="202">
        <v>195.245</v>
      </c>
      <c r="L617" s="200"/>
      <c r="M617" s="200"/>
      <c r="N617" s="200"/>
      <c r="O617" s="200"/>
      <c r="P617" s="200"/>
      <c r="Q617" s="200"/>
      <c r="R617" s="203"/>
      <c r="T617" s="204"/>
      <c r="U617" s="200"/>
      <c r="V617" s="200"/>
      <c r="W617" s="200"/>
      <c r="X617" s="200"/>
      <c r="Y617" s="200"/>
      <c r="Z617" s="200"/>
      <c r="AA617" s="205"/>
      <c r="AT617" s="206" t="s">
        <v>170</v>
      </c>
      <c r="AU617" s="206" t="s">
        <v>141</v>
      </c>
      <c r="AV617" s="13" t="s">
        <v>176</v>
      </c>
      <c r="AW617" s="13" t="s">
        <v>37</v>
      </c>
      <c r="AX617" s="13" t="s">
        <v>79</v>
      </c>
      <c r="AY617" s="206" t="s">
        <v>162</v>
      </c>
    </row>
    <row r="618" spans="2:65" s="11" customFormat="1" ht="22.5" customHeight="1">
      <c r="B618" s="179"/>
      <c r="C618" s="180"/>
      <c r="D618" s="180"/>
      <c r="E618" s="181" t="s">
        <v>5</v>
      </c>
      <c r="F618" s="263" t="s">
        <v>489</v>
      </c>
      <c r="G618" s="264"/>
      <c r="H618" s="264"/>
      <c r="I618" s="264"/>
      <c r="J618" s="180"/>
      <c r="K618" s="182">
        <v>193.43299999999999</v>
      </c>
      <c r="L618" s="180"/>
      <c r="M618" s="180"/>
      <c r="N618" s="180"/>
      <c r="O618" s="180"/>
      <c r="P618" s="180"/>
      <c r="Q618" s="180"/>
      <c r="R618" s="183"/>
      <c r="T618" s="184"/>
      <c r="U618" s="180"/>
      <c r="V618" s="180"/>
      <c r="W618" s="180"/>
      <c r="X618" s="180"/>
      <c r="Y618" s="180"/>
      <c r="Z618" s="180"/>
      <c r="AA618" s="185"/>
      <c r="AT618" s="186" t="s">
        <v>170</v>
      </c>
      <c r="AU618" s="186" t="s">
        <v>141</v>
      </c>
      <c r="AV618" s="11" t="s">
        <v>141</v>
      </c>
      <c r="AW618" s="11" t="s">
        <v>37</v>
      </c>
      <c r="AX618" s="11" t="s">
        <v>79</v>
      </c>
      <c r="AY618" s="186" t="s">
        <v>162</v>
      </c>
    </row>
    <row r="619" spans="2:65" s="12" customFormat="1" ht="22.5" customHeight="1">
      <c r="B619" s="187"/>
      <c r="C619" s="188"/>
      <c r="D619" s="188"/>
      <c r="E619" s="189" t="s">
        <v>5</v>
      </c>
      <c r="F619" s="256" t="s">
        <v>172</v>
      </c>
      <c r="G619" s="257"/>
      <c r="H619" s="257"/>
      <c r="I619" s="257"/>
      <c r="J619" s="188"/>
      <c r="K619" s="190">
        <v>1181.663</v>
      </c>
      <c r="L619" s="188"/>
      <c r="M619" s="188"/>
      <c r="N619" s="188"/>
      <c r="O619" s="188"/>
      <c r="P619" s="188"/>
      <c r="Q619" s="188"/>
      <c r="R619" s="191"/>
      <c r="T619" s="192"/>
      <c r="U619" s="188"/>
      <c r="V619" s="188"/>
      <c r="W619" s="188"/>
      <c r="X619" s="188"/>
      <c r="Y619" s="188"/>
      <c r="Z619" s="188"/>
      <c r="AA619" s="193"/>
      <c r="AT619" s="194" t="s">
        <v>170</v>
      </c>
      <c r="AU619" s="194" t="s">
        <v>141</v>
      </c>
      <c r="AV619" s="12" t="s">
        <v>167</v>
      </c>
      <c r="AW619" s="12" t="s">
        <v>37</v>
      </c>
      <c r="AX619" s="12" t="s">
        <v>24</v>
      </c>
      <c r="AY619" s="194" t="s">
        <v>162</v>
      </c>
    </row>
    <row r="620" spans="2:65" s="1" customFormat="1" ht="31.5" customHeight="1">
      <c r="B620" s="135"/>
      <c r="C620" s="164" t="s">
        <v>490</v>
      </c>
      <c r="D620" s="164" t="s">
        <v>163</v>
      </c>
      <c r="E620" s="165" t="s">
        <v>491</v>
      </c>
      <c r="F620" s="258" t="s">
        <v>492</v>
      </c>
      <c r="G620" s="258"/>
      <c r="H620" s="258"/>
      <c r="I620" s="258"/>
      <c r="J620" s="166" t="s">
        <v>179</v>
      </c>
      <c r="K620" s="167">
        <v>2.0739999999999998</v>
      </c>
      <c r="L620" s="259">
        <v>0</v>
      </c>
      <c r="M620" s="259"/>
      <c r="N620" s="260">
        <f>ROUND(L620*K620,2)</f>
        <v>0</v>
      </c>
      <c r="O620" s="260"/>
      <c r="P620" s="260"/>
      <c r="Q620" s="260"/>
      <c r="R620" s="138"/>
      <c r="T620" s="168" t="s">
        <v>5</v>
      </c>
      <c r="U620" s="47" t="s">
        <v>46</v>
      </c>
      <c r="V620" s="39"/>
      <c r="W620" s="169">
        <f>V620*K620</f>
        <v>0</v>
      </c>
      <c r="X620" s="169">
        <v>2.2563399999999998</v>
      </c>
      <c r="Y620" s="169">
        <f>X620*K620</f>
        <v>4.6796491599999994</v>
      </c>
      <c r="Z620" s="169">
        <v>0</v>
      </c>
      <c r="AA620" s="170">
        <f>Z620*K620</f>
        <v>0</v>
      </c>
      <c r="AR620" s="21" t="s">
        <v>167</v>
      </c>
      <c r="AT620" s="21" t="s">
        <v>163</v>
      </c>
      <c r="AU620" s="21" t="s">
        <v>141</v>
      </c>
      <c r="AY620" s="21" t="s">
        <v>162</v>
      </c>
      <c r="BE620" s="109">
        <f>IF(U620="základní",N620,0)</f>
        <v>0</v>
      </c>
      <c r="BF620" s="109">
        <f>IF(U620="snížená",N620,0)</f>
        <v>0</v>
      </c>
      <c r="BG620" s="109">
        <f>IF(U620="zákl. přenesená",N620,0)</f>
        <v>0</v>
      </c>
      <c r="BH620" s="109">
        <f>IF(U620="sníž. přenesená",N620,0)</f>
        <v>0</v>
      </c>
      <c r="BI620" s="109">
        <f>IF(U620="nulová",N620,0)</f>
        <v>0</v>
      </c>
      <c r="BJ620" s="21" t="s">
        <v>141</v>
      </c>
      <c r="BK620" s="109">
        <f>ROUND(L620*K620,2)</f>
        <v>0</v>
      </c>
      <c r="BL620" s="21" t="s">
        <v>167</v>
      </c>
      <c r="BM620" s="21" t="s">
        <v>493</v>
      </c>
    </row>
    <row r="621" spans="2:65" s="10" customFormat="1" ht="22.5" customHeight="1">
      <c r="B621" s="171"/>
      <c r="C621" s="172"/>
      <c r="D621" s="172"/>
      <c r="E621" s="173" t="s">
        <v>5</v>
      </c>
      <c r="F621" s="261" t="s">
        <v>494</v>
      </c>
      <c r="G621" s="262"/>
      <c r="H621" s="262"/>
      <c r="I621" s="262"/>
      <c r="J621" s="172"/>
      <c r="K621" s="174" t="s">
        <v>5</v>
      </c>
      <c r="L621" s="172"/>
      <c r="M621" s="172"/>
      <c r="N621" s="172"/>
      <c r="O621" s="172"/>
      <c r="P621" s="172"/>
      <c r="Q621" s="172"/>
      <c r="R621" s="175"/>
      <c r="T621" s="176"/>
      <c r="U621" s="172"/>
      <c r="V621" s="172"/>
      <c r="W621" s="172"/>
      <c r="X621" s="172"/>
      <c r="Y621" s="172"/>
      <c r="Z621" s="172"/>
      <c r="AA621" s="177"/>
      <c r="AT621" s="178" t="s">
        <v>170</v>
      </c>
      <c r="AU621" s="178" t="s">
        <v>141</v>
      </c>
      <c r="AV621" s="10" t="s">
        <v>24</v>
      </c>
      <c r="AW621" s="10" t="s">
        <v>37</v>
      </c>
      <c r="AX621" s="10" t="s">
        <v>79</v>
      </c>
      <c r="AY621" s="178" t="s">
        <v>162</v>
      </c>
    </row>
    <row r="622" spans="2:65" s="10" customFormat="1" ht="22.5" customHeight="1">
      <c r="B622" s="171"/>
      <c r="C622" s="172"/>
      <c r="D622" s="172"/>
      <c r="E622" s="173" t="s">
        <v>5</v>
      </c>
      <c r="F622" s="273" t="s">
        <v>313</v>
      </c>
      <c r="G622" s="274"/>
      <c r="H622" s="274"/>
      <c r="I622" s="274"/>
      <c r="J622" s="172"/>
      <c r="K622" s="174" t="s">
        <v>5</v>
      </c>
      <c r="L622" s="172"/>
      <c r="M622" s="172"/>
      <c r="N622" s="172"/>
      <c r="O622" s="172"/>
      <c r="P622" s="172"/>
      <c r="Q622" s="172"/>
      <c r="R622" s="175"/>
      <c r="T622" s="176"/>
      <c r="U622" s="172"/>
      <c r="V622" s="172"/>
      <c r="W622" s="172"/>
      <c r="X622" s="172"/>
      <c r="Y622" s="172"/>
      <c r="Z622" s="172"/>
      <c r="AA622" s="177"/>
      <c r="AT622" s="178" t="s">
        <v>170</v>
      </c>
      <c r="AU622" s="178" t="s">
        <v>141</v>
      </c>
      <c r="AV622" s="10" t="s">
        <v>24</v>
      </c>
      <c r="AW622" s="10" t="s">
        <v>37</v>
      </c>
      <c r="AX622" s="10" t="s">
        <v>79</v>
      </c>
      <c r="AY622" s="178" t="s">
        <v>162</v>
      </c>
    </row>
    <row r="623" spans="2:65" s="10" customFormat="1" ht="22.5" customHeight="1">
      <c r="B623" s="171"/>
      <c r="C623" s="172"/>
      <c r="D623" s="172"/>
      <c r="E623" s="173" t="s">
        <v>5</v>
      </c>
      <c r="F623" s="273" t="s">
        <v>252</v>
      </c>
      <c r="G623" s="274"/>
      <c r="H623" s="274"/>
      <c r="I623" s="274"/>
      <c r="J623" s="172"/>
      <c r="K623" s="174" t="s">
        <v>5</v>
      </c>
      <c r="L623" s="172"/>
      <c r="M623" s="172"/>
      <c r="N623" s="172"/>
      <c r="O623" s="172"/>
      <c r="P623" s="172"/>
      <c r="Q623" s="172"/>
      <c r="R623" s="175"/>
      <c r="T623" s="176"/>
      <c r="U623" s="172"/>
      <c r="V623" s="172"/>
      <c r="W623" s="172"/>
      <c r="X623" s="172"/>
      <c r="Y623" s="172"/>
      <c r="Z623" s="172"/>
      <c r="AA623" s="177"/>
      <c r="AT623" s="178" t="s">
        <v>170</v>
      </c>
      <c r="AU623" s="178" t="s">
        <v>141</v>
      </c>
      <c r="AV623" s="10" t="s">
        <v>24</v>
      </c>
      <c r="AW623" s="10" t="s">
        <v>37</v>
      </c>
      <c r="AX623" s="10" t="s">
        <v>79</v>
      </c>
      <c r="AY623" s="178" t="s">
        <v>162</v>
      </c>
    </row>
    <row r="624" spans="2:65" s="11" customFormat="1" ht="22.5" customHeight="1">
      <c r="B624" s="179"/>
      <c r="C624" s="180"/>
      <c r="D624" s="180"/>
      <c r="E624" s="181" t="s">
        <v>5</v>
      </c>
      <c r="F624" s="263" t="s">
        <v>495</v>
      </c>
      <c r="G624" s="264"/>
      <c r="H624" s="264"/>
      <c r="I624" s="264"/>
      <c r="J624" s="180"/>
      <c r="K624" s="182">
        <v>1.4259999999999999</v>
      </c>
      <c r="L624" s="180"/>
      <c r="M624" s="180"/>
      <c r="N624" s="180"/>
      <c r="O624" s="180"/>
      <c r="P624" s="180"/>
      <c r="Q624" s="180"/>
      <c r="R624" s="183"/>
      <c r="T624" s="184"/>
      <c r="U624" s="180"/>
      <c r="V624" s="180"/>
      <c r="W624" s="180"/>
      <c r="X624" s="180"/>
      <c r="Y624" s="180"/>
      <c r="Z624" s="180"/>
      <c r="AA624" s="185"/>
      <c r="AT624" s="186" t="s">
        <v>170</v>
      </c>
      <c r="AU624" s="186" t="s">
        <v>141</v>
      </c>
      <c r="AV624" s="11" t="s">
        <v>141</v>
      </c>
      <c r="AW624" s="11" t="s">
        <v>37</v>
      </c>
      <c r="AX624" s="11" t="s">
        <v>79</v>
      </c>
      <c r="AY624" s="186" t="s">
        <v>162</v>
      </c>
    </row>
    <row r="625" spans="2:65" s="10" customFormat="1" ht="22.5" customHeight="1">
      <c r="B625" s="171"/>
      <c r="C625" s="172"/>
      <c r="D625" s="172"/>
      <c r="E625" s="173" t="s">
        <v>5</v>
      </c>
      <c r="F625" s="273" t="s">
        <v>260</v>
      </c>
      <c r="G625" s="274"/>
      <c r="H625" s="274"/>
      <c r="I625" s="274"/>
      <c r="J625" s="172"/>
      <c r="K625" s="174" t="s">
        <v>5</v>
      </c>
      <c r="L625" s="172"/>
      <c r="M625" s="172"/>
      <c r="N625" s="172"/>
      <c r="O625" s="172"/>
      <c r="P625" s="172"/>
      <c r="Q625" s="172"/>
      <c r="R625" s="175"/>
      <c r="T625" s="176"/>
      <c r="U625" s="172"/>
      <c r="V625" s="172"/>
      <c r="W625" s="172"/>
      <c r="X625" s="172"/>
      <c r="Y625" s="172"/>
      <c r="Z625" s="172"/>
      <c r="AA625" s="177"/>
      <c r="AT625" s="178" t="s">
        <v>170</v>
      </c>
      <c r="AU625" s="178" t="s">
        <v>141</v>
      </c>
      <c r="AV625" s="10" t="s">
        <v>24</v>
      </c>
      <c r="AW625" s="10" t="s">
        <v>37</v>
      </c>
      <c r="AX625" s="10" t="s">
        <v>79</v>
      </c>
      <c r="AY625" s="178" t="s">
        <v>162</v>
      </c>
    </row>
    <row r="626" spans="2:65" s="11" customFormat="1" ht="22.5" customHeight="1">
      <c r="B626" s="179"/>
      <c r="C626" s="180"/>
      <c r="D626" s="180"/>
      <c r="E626" s="181" t="s">
        <v>5</v>
      </c>
      <c r="F626" s="263" t="s">
        <v>496</v>
      </c>
      <c r="G626" s="264"/>
      <c r="H626" s="264"/>
      <c r="I626" s="264"/>
      <c r="J626" s="180"/>
      <c r="K626" s="182">
        <v>0.32400000000000001</v>
      </c>
      <c r="L626" s="180"/>
      <c r="M626" s="180"/>
      <c r="N626" s="180"/>
      <c r="O626" s="180"/>
      <c r="P626" s="180"/>
      <c r="Q626" s="180"/>
      <c r="R626" s="183"/>
      <c r="T626" s="184"/>
      <c r="U626" s="180"/>
      <c r="V626" s="180"/>
      <c r="W626" s="180"/>
      <c r="X626" s="180"/>
      <c r="Y626" s="180"/>
      <c r="Z626" s="180"/>
      <c r="AA626" s="185"/>
      <c r="AT626" s="186" t="s">
        <v>170</v>
      </c>
      <c r="AU626" s="186" t="s">
        <v>141</v>
      </c>
      <c r="AV626" s="11" t="s">
        <v>141</v>
      </c>
      <c r="AW626" s="11" t="s">
        <v>37</v>
      </c>
      <c r="AX626" s="11" t="s">
        <v>79</v>
      </c>
      <c r="AY626" s="186" t="s">
        <v>162</v>
      </c>
    </row>
    <row r="627" spans="2:65" s="10" customFormat="1" ht="22.5" customHeight="1">
      <c r="B627" s="171"/>
      <c r="C627" s="172"/>
      <c r="D627" s="172"/>
      <c r="E627" s="173" t="s">
        <v>5</v>
      </c>
      <c r="F627" s="273" t="s">
        <v>263</v>
      </c>
      <c r="G627" s="274"/>
      <c r="H627" s="274"/>
      <c r="I627" s="274"/>
      <c r="J627" s="172"/>
      <c r="K627" s="174" t="s">
        <v>5</v>
      </c>
      <c r="L627" s="172"/>
      <c r="M627" s="172"/>
      <c r="N627" s="172"/>
      <c r="O627" s="172"/>
      <c r="P627" s="172"/>
      <c r="Q627" s="172"/>
      <c r="R627" s="175"/>
      <c r="T627" s="176"/>
      <c r="U627" s="172"/>
      <c r="V627" s="172"/>
      <c r="W627" s="172"/>
      <c r="X627" s="172"/>
      <c r="Y627" s="172"/>
      <c r="Z627" s="172"/>
      <c r="AA627" s="177"/>
      <c r="AT627" s="178" t="s">
        <v>170</v>
      </c>
      <c r="AU627" s="178" t="s">
        <v>141</v>
      </c>
      <c r="AV627" s="10" t="s">
        <v>24</v>
      </c>
      <c r="AW627" s="10" t="s">
        <v>37</v>
      </c>
      <c r="AX627" s="10" t="s">
        <v>79</v>
      </c>
      <c r="AY627" s="178" t="s">
        <v>162</v>
      </c>
    </row>
    <row r="628" spans="2:65" s="11" customFormat="1" ht="22.5" customHeight="1">
      <c r="B628" s="179"/>
      <c r="C628" s="180"/>
      <c r="D628" s="180"/>
      <c r="E628" s="181" t="s">
        <v>5</v>
      </c>
      <c r="F628" s="263" t="s">
        <v>496</v>
      </c>
      <c r="G628" s="264"/>
      <c r="H628" s="264"/>
      <c r="I628" s="264"/>
      <c r="J628" s="180"/>
      <c r="K628" s="182">
        <v>0.32400000000000001</v>
      </c>
      <c r="L628" s="180"/>
      <c r="M628" s="180"/>
      <c r="N628" s="180"/>
      <c r="O628" s="180"/>
      <c r="P628" s="180"/>
      <c r="Q628" s="180"/>
      <c r="R628" s="183"/>
      <c r="T628" s="184"/>
      <c r="U628" s="180"/>
      <c r="V628" s="180"/>
      <c r="W628" s="180"/>
      <c r="X628" s="180"/>
      <c r="Y628" s="180"/>
      <c r="Z628" s="180"/>
      <c r="AA628" s="185"/>
      <c r="AT628" s="186" t="s">
        <v>170</v>
      </c>
      <c r="AU628" s="186" t="s">
        <v>141</v>
      </c>
      <c r="AV628" s="11" t="s">
        <v>141</v>
      </c>
      <c r="AW628" s="11" t="s">
        <v>37</v>
      </c>
      <c r="AX628" s="11" t="s">
        <v>79</v>
      </c>
      <c r="AY628" s="186" t="s">
        <v>162</v>
      </c>
    </row>
    <row r="629" spans="2:65" s="12" customFormat="1" ht="22.5" customHeight="1">
      <c r="B629" s="187"/>
      <c r="C629" s="188"/>
      <c r="D629" s="188"/>
      <c r="E629" s="189" t="s">
        <v>5</v>
      </c>
      <c r="F629" s="256" t="s">
        <v>172</v>
      </c>
      <c r="G629" s="257"/>
      <c r="H629" s="257"/>
      <c r="I629" s="257"/>
      <c r="J629" s="188"/>
      <c r="K629" s="190">
        <v>2.0739999999999998</v>
      </c>
      <c r="L629" s="188"/>
      <c r="M629" s="188"/>
      <c r="N629" s="188"/>
      <c r="O629" s="188"/>
      <c r="P629" s="188"/>
      <c r="Q629" s="188"/>
      <c r="R629" s="191"/>
      <c r="T629" s="192"/>
      <c r="U629" s="188"/>
      <c r="V629" s="188"/>
      <c r="W629" s="188"/>
      <c r="X629" s="188"/>
      <c r="Y629" s="188"/>
      <c r="Z629" s="188"/>
      <c r="AA629" s="193"/>
      <c r="AT629" s="194" t="s">
        <v>170</v>
      </c>
      <c r="AU629" s="194" t="s">
        <v>141</v>
      </c>
      <c r="AV629" s="12" t="s">
        <v>167</v>
      </c>
      <c r="AW629" s="12" t="s">
        <v>37</v>
      </c>
      <c r="AX629" s="12" t="s">
        <v>24</v>
      </c>
      <c r="AY629" s="194" t="s">
        <v>162</v>
      </c>
    </row>
    <row r="630" spans="2:65" s="1" customFormat="1" ht="22.5" customHeight="1">
      <c r="B630" s="135"/>
      <c r="C630" s="164" t="s">
        <v>497</v>
      </c>
      <c r="D630" s="164" t="s">
        <v>163</v>
      </c>
      <c r="E630" s="165" t="s">
        <v>498</v>
      </c>
      <c r="F630" s="258" t="s">
        <v>499</v>
      </c>
      <c r="G630" s="258"/>
      <c r="H630" s="258"/>
      <c r="I630" s="258"/>
      <c r="J630" s="166" t="s">
        <v>200</v>
      </c>
      <c r="K630" s="167">
        <v>0.115</v>
      </c>
      <c r="L630" s="259">
        <v>0</v>
      </c>
      <c r="M630" s="259"/>
      <c r="N630" s="260">
        <f>ROUND(L630*K630,2)</f>
        <v>0</v>
      </c>
      <c r="O630" s="260"/>
      <c r="P630" s="260"/>
      <c r="Q630" s="260"/>
      <c r="R630" s="138"/>
      <c r="T630" s="168" t="s">
        <v>5</v>
      </c>
      <c r="U630" s="47" t="s">
        <v>46</v>
      </c>
      <c r="V630" s="39"/>
      <c r="W630" s="169">
        <f>V630*K630</f>
        <v>0</v>
      </c>
      <c r="X630" s="169">
        <v>1.0530600000000001</v>
      </c>
      <c r="Y630" s="169">
        <f>X630*K630</f>
        <v>0.12110190000000001</v>
      </c>
      <c r="Z630" s="169">
        <v>0</v>
      </c>
      <c r="AA630" s="170">
        <f>Z630*K630</f>
        <v>0</v>
      </c>
      <c r="AR630" s="21" t="s">
        <v>167</v>
      </c>
      <c r="AT630" s="21" t="s">
        <v>163</v>
      </c>
      <c r="AU630" s="21" t="s">
        <v>141</v>
      </c>
      <c r="AY630" s="21" t="s">
        <v>162</v>
      </c>
      <c r="BE630" s="109">
        <f>IF(U630="základní",N630,0)</f>
        <v>0</v>
      </c>
      <c r="BF630" s="109">
        <f>IF(U630="snížená",N630,0)</f>
        <v>0</v>
      </c>
      <c r="BG630" s="109">
        <f>IF(U630="zákl. přenesená",N630,0)</f>
        <v>0</v>
      </c>
      <c r="BH630" s="109">
        <f>IF(U630="sníž. přenesená",N630,0)</f>
        <v>0</v>
      </c>
      <c r="BI630" s="109">
        <f>IF(U630="nulová",N630,0)</f>
        <v>0</v>
      </c>
      <c r="BJ630" s="21" t="s">
        <v>141</v>
      </c>
      <c r="BK630" s="109">
        <f>ROUND(L630*K630,2)</f>
        <v>0</v>
      </c>
      <c r="BL630" s="21" t="s">
        <v>167</v>
      </c>
      <c r="BM630" s="21" t="s">
        <v>500</v>
      </c>
    </row>
    <row r="631" spans="2:65" s="10" customFormat="1" ht="22.5" customHeight="1">
      <c r="B631" s="171"/>
      <c r="C631" s="172"/>
      <c r="D631" s="172"/>
      <c r="E631" s="173" t="s">
        <v>5</v>
      </c>
      <c r="F631" s="261" t="s">
        <v>494</v>
      </c>
      <c r="G631" s="262"/>
      <c r="H631" s="262"/>
      <c r="I631" s="262"/>
      <c r="J631" s="172"/>
      <c r="K631" s="174" t="s">
        <v>5</v>
      </c>
      <c r="L631" s="172"/>
      <c r="M631" s="172"/>
      <c r="N631" s="172"/>
      <c r="O631" s="172"/>
      <c r="P631" s="172"/>
      <c r="Q631" s="172"/>
      <c r="R631" s="175"/>
      <c r="T631" s="176"/>
      <c r="U631" s="172"/>
      <c r="V631" s="172"/>
      <c r="W631" s="172"/>
      <c r="X631" s="172"/>
      <c r="Y631" s="172"/>
      <c r="Z631" s="172"/>
      <c r="AA631" s="177"/>
      <c r="AT631" s="178" t="s">
        <v>170</v>
      </c>
      <c r="AU631" s="178" t="s">
        <v>141</v>
      </c>
      <c r="AV631" s="10" t="s">
        <v>24</v>
      </c>
      <c r="AW631" s="10" t="s">
        <v>37</v>
      </c>
      <c r="AX631" s="10" t="s">
        <v>79</v>
      </c>
      <c r="AY631" s="178" t="s">
        <v>162</v>
      </c>
    </row>
    <row r="632" spans="2:65" s="10" customFormat="1" ht="22.5" customHeight="1">
      <c r="B632" s="171"/>
      <c r="C632" s="172"/>
      <c r="D632" s="172"/>
      <c r="E632" s="173" t="s">
        <v>5</v>
      </c>
      <c r="F632" s="273" t="s">
        <v>313</v>
      </c>
      <c r="G632" s="274"/>
      <c r="H632" s="274"/>
      <c r="I632" s="274"/>
      <c r="J632" s="172"/>
      <c r="K632" s="174" t="s">
        <v>5</v>
      </c>
      <c r="L632" s="172"/>
      <c r="M632" s="172"/>
      <c r="N632" s="172"/>
      <c r="O632" s="172"/>
      <c r="P632" s="172"/>
      <c r="Q632" s="172"/>
      <c r="R632" s="175"/>
      <c r="T632" s="176"/>
      <c r="U632" s="172"/>
      <c r="V632" s="172"/>
      <c r="W632" s="172"/>
      <c r="X632" s="172"/>
      <c r="Y632" s="172"/>
      <c r="Z632" s="172"/>
      <c r="AA632" s="177"/>
      <c r="AT632" s="178" t="s">
        <v>170</v>
      </c>
      <c r="AU632" s="178" t="s">
        <v>141</v>
      </c>
      <c r="AV632" s="10" t="s">
        <v>24</v>
      </c>
      <c r="AW632" s="10" t="s">
        <v>37</v>
      </c>
      <c r="AX632" s="10" t="s">
        <v>79</v>
      </c>
      <c r="AY632" s="178" t="s">
        <v>162</v>
      </c>
    </row>
    <row r="633" spans="2:65" s="10" customFormat="1" ht="22.5" customHeight="1">
      <c r="B633" s="171"/>
      <c r="C633" s="172"/>
      <c r="D633" s="172"/>
      <c r="E633" s="173" t="s">
        <v>5</v>
      </c>
      <c r="F633" s="273" t="s">
        <v>252</v>
      </c>
      <c r="G633" s="274"/>
      <c r="H633" s="274"/>
      <c r="I633" s="274"/>
      <c r="J633" s="172"/>
      <c r="K633" s="174" t="s">
        <v>5</v>
      </c>
      <c r="L633" s="172"/>
      <c r="M633" s="172"/>
      <c r="N633" s="172"/>
      <c r="O633" s="172"/>
      <c r="P633" s="172"/>
      <c r="Q633" s="172"/>
      <c r="R633" s="175"/>
      <c r="T633" s="176"/>
      <c r="U633" s="172"/>
      <c r="V633" s="172"/>
      <c r="W633" s="172"/>
      <c r="X633" s="172"/>
      <c r="Y633" s="172"/>
      <c r="Z633" s="172"/>
      <c r="AA633" s="177"/>
      <c r="AT633" s="178" t="s">
        <v>170</v>
      </c>
      <c r="AU633" s="178" t="s">
        <v>141</v>
      </c>
      <c r="AV633" s="10" t="s">
        <v>24</v>
      </c>
      <c r="AW633" s="10" t="s">
        <v>37</v>
      </c>
      <c r="AX633" s="10" t="s">
        <v>79</v>
      </c>
      <c r="AY633" s="178" t="s">
        <v>162</v>
      </c>
    </row>
    <row r="634" spans="2:65" s="11" customFormat="1" ht="22.5" customHeight="1">
      <c r="B634" s="179"/>
      <c r="C634" s="180"/>
      <c r="D634" s="180"/>
      <c r="E634" s="181" t="s">
        <v>5</v>
      </c>
      <c r="F634" s="263" t="s">
        <v>501</v>
      </c>
      <c r="G634" s="264"/>
      <c r="H634" s="264"/>
      <c r="I634" s="264"/>
      <c r="J634" s="180"/>
      <c r="K634" s="182">
        <v>7.9000000000000001E-2</v>
      </c>
      <c r="L634" s="180"/>
      <c r="M634" s="180"/>
      <c r="N634" s="180"/>
      <c r="O634" s="180"/>
      <c r="P634" s="180"/>
      <c r="Q634" s="180"/>
      <c r="R634" s="183"/>
      <c r="T634" s="184"/>
      <c r="U634" s="180"/>
      <c r="V634" s="180"/>
      <c r="W634" s="180"/>
      <c r="X634" s="180"/>
      <c r="Y634" s="180"/>
      <c r="Z634" s="180"/>
      <c r="AA634" s="185"/>
      <c r="AT634" s="186" t="s">
        <v>170</v>
      </c>
      <c r="AU634" s="186" t="s">
        <v>141</v>
      </c>
      <c r="AV634" s="11" t="s">
        <v>141</v>
      </c>
      <c r="AW634" s="11" t="s">
        <v>37</v>
      </c>
      <c r="AX634" s="11" t="s">
        <v>79</v>
      </c>
      <c r="AY634" s="186" t="s">
        <v>162</v>
      </c>
    </row>
    <row r="635" spans="2:65" s="10" customFormat="1" ht="22.5" customHeight="1">
      <c r="B635" s="171"/>
      <c r="C635" s="172"/>
      <c r="D635" s="172"/>
      <c r="E635" s="173" t="s">
        <v>5</v>
      </c>
      <c r="F635" s="273" t="s">
        <v>260</v>
      </c>
      <c r="G635" s="274"/>
      <c r="H635" s="274"/>
      <c r="I635" s="274"/>
      <c r="J635" s="172"/>
      <c r="K635" s="174" t="s">
        <v>5</v>
      </c>
      <c r="L635" s="172"/>
      <c r="M635" s="172"/>
      <c r="N635" s="172"/>
      <c r="O635" s="172"/>
      <c r="P635" s="172"/>
      <c r="Q635" s="172"/>
      <c r="R635" s="175"/>
      <c r="T635" s="176"/>
      <c r="U635" s="172"/>
      <c r="V635" s="172"/>
      <c r="W635" s="172"/>
      <c r="X635" s="172"/>
      <c r="Y635" s="172"/>
      <c r="Z635" s="172"/>
      <c r="AA635" s="177"/>
      <c r="AT635" s="178" t="s">
        <v>170</v>
      </c>
      <c r="AU635" s="178" t="s">
        <v>141</v>
      </c>
      <c r="AV635" s="10" t="s">
        <v>24</v>
      </c>
      <c r="AW635" s="10" t="s">
        <v>37</v>
      </c>
      <c r="AX635" s="10" t="s">
        <v>79</v>
      </c>
      <c r="AY635" s="178" t="s">
        <v>162</v>
      </c>
    </row>
    <row r="636" spans="2:65" s="11" customFormat="1" ht="22.5" customHeight="1">
      <c r="B636" s="179"/>
      <c r="C636" s="180"/>
      <c r="D636" s="180"/>
      <c r="E636" s="181" t="s">
        <v>5</v>
      </c>
      <c r="F636" s="263" t="s">
        <v>502</v>
      </c>
      <c r="G636" s="264"/>
      <c r="H636" s="264"/>
      <c r="I636" s="264"/>
      <c r="J636" s="180"/>
      <c r="K636" s="182">
        <v>1.7999999999999999E-2</v>
      </c>
      <c r="L636" s="180"/>
      <c r="M636" s="180"/>
      <c r="N636" s="180"/>
      <c r="O636" s="180"/>
      <c r="P636" s="180"/>
      <c r="Q636" s="180"/>
      <c r="R636" s="183"/>
      <c r="T636" s="184"/>
      <c r="U636" s="180"/>
      <c r="V636" s="180"/>
      <c r="W636" s="180"/>
      <c r="X636" s="180"/>
      <c r="Y636" s="180"/>
      <c r="Z636" s="180"/>
      <c r="AA636" s="185"/>
      <c r="AT636" s="186" t="s">
        <v>170</v>
      </c>
      <c r="AU636" s="186" t="s">
        <v>141</v>
      </c>
      <c r="AV636" s="11" t="s">
        <v>141</v>
      </c>
      <c r="AW636" s="11" t="s">
        <v>37</v>
      </c>
      <c r="AX636" s="11" t="s">
        <v>79</v>
      </c>
      <c r="AY636" s="186" t="s">
        <v>162</v>
      </c>
    </row>
    <row r="637" spans="2:65" s="10" customFormat="1" ht="22.5" customHeight="1">
      <c r="B637" s="171"/>
      <c r="C637" s="172"/>
      <c r="D637" s="172"/>
      <c r="E637" s="173" t="s">
        <v>5</v>
      </c>
      <c r="F637" s="273" t="s">
        <v>263</v>
      </c>
      <c r="G637" s="274"/>
      <c r="H637" s="274"/>
      <c r="I637" s="274"/>
      <c r="J637" s="172"/>
      <c r="K637" s="174" t="s">
        <v>5</v>
      </c>
      <c r="L637" s="172"/>
      <c r="M637" s="172"/>
      <c r="N637" s="172"/>
      <c r="O637" s="172"/>
      <c r="P637" s="172"/>
      <c r="Q637" s="172"/>
      <c r="R637" s="175"/>
      <c r="T637" s="176"/>
      <c r="U637" s="172"/>
      <c r="V637" s="172"/>
      <c r="W637" s="172"/>
      <c r="X637" s="172"/>
      <c r="Y637" s="172"/>
      <c r="Z637" s="172"/>
      <c r="AA637" s="177"/>
      <c r="AT637" s="178" t="s">
        <v>170</v>
      </c>
      <c r="AU637" s="178" t="s">
        <v>141</v>
      </c>
      <c r="AV637" s="10" t="s">
        <v>24</v>
      </c>
      <c r="AW637" s="10" t="s">
        <v>37</v>
      </c>
      <c r="AX637" s="10" t="s">
        <v>79</v>
      </c>
      <c r="AY637" s="178" t="s">
        <v>162</v>
      </c>
    </row>
    <row r="638" spans="2:65" s="11" customFormat="1" ht="22.5" customHeight="1">
      <c r="B638" s="179"/>
      <c r="C638" s="180"/>
      <c r="D638" s="180"/>
      <c r="E638" s="181" t="s">
        <v>5</v>
      </c>
      <c r="F638" s="263" t="s">
        <v>502</v>
      </c>
      <c r="G638" s="264"/>
      <c r="H638" s="264"/>
      <c r="I638" s="264"/>
      <c r="J638" s="180"/>
      <c r="K638" s="182">
        <v>1.7999999999999999E-2</v>
      </c>
      <c r="L638" s="180"/>
      <c r="M638" s="180"/>
      <c r="N638" s="180"/>
      <c r="O638" s="180"/>
      <c r="P638" s="180"/>
      <c r="Q638" s="180"/>
      <c r="R638" s="183"/>
      <c r="T638" s="184"/>
      <c r="U638" s="180"/>
      <c r="V638" s="180"/>
      <c r="W638" s="180"/>
      <c r="X638" s="180"/>
      <c r="Y638" s="180"/>
      <c r="Z638" s="180"/>
      <c r="AA638" s="185"/>
      <c r="AT638" s="186" t="s">
        <v>170</v>
      </c>
      <c r="AU638" s="186" t="s">
        <v>141</v>
      </c>
      <c r="AV638" s="11" t="s">
        <v>141</v>
      </c>
      <c r="AW638" s="11" t="s">
        <v>37</v>
      </c>
      <c r="AX638" s="11" t="s">
        <v>79</v>
      </c>
      <c r="AY638" s="186" t="s">
        <v>162</v>
      </c>
    </row>
    <row r="639" spans="2:65" s="12" customFormat="1" ht="22.5" customHeight="1">
      <c r="B639" s="187"/>
      <c r="C639" s="188"/>
      <c r="D639" s="188"/>
      <c r="E639" s="189" t="s">
        <v>5</v>
      </c>
      <c r="F639" s="256" t="s">
        <v>172</v>
      </c>
      <c r="G639" s="257"/>
      <c r="H639" s="257"/>
      <c r="I639" s="257"/>
      <c r="J639" s="188"/>
      <c r="K639" s="190">
        <v>0.115</v>
      </c>
      <c r="L639" s="188"/>
      <c r="M639" s="188"/>
      <c r="N639" s="188"/>
      <c r="O639" s="188"/>
      <c r="P639" s="188"/>
      <c r="Q639" s="188"/>
      <c r="R639" s="191"/>
      <c r="T639" s="192"/>
      <c r="U639" s="188"/>
      <c r="V639" s="188"/>
      <c r="W639" s="188"/>
      <c r="X639" s="188"/>
      <c r="Y639" s="188"/>
      <c r="Z639" s="188"/>
      <c r="AA639" s="193"/>
      <c r="AT639" s="194" t="s">
        <v>170</v>
      </c>
      <c r="AU639" s="194" t="s">
        <v>141</v>
      </c>
      <c r="AV639" s="12" t="s">
        <v>167</v>
      </c>
      <c r="AW639" s="12" t="s">
        <v>37</v>
      </c>
      <c r="AX639" s="12" t="s">
        <v>24</v>
      </c>
      <c r="AY639" s="194" t="s">
        <v>162</v>
      </c>
    </row>
    <row r="640" spans="2:65" s="1" customFormat="1" ht="22.5" customHeight="1">
      <c r="B640" s="135"/>
      <c r="C640" s="164" t="s">
        <v>503</v>
      </c>
      <c r="D640" s="164" t="s">
        <v>163</v>
      </c>
      <c r="E640" s="165" t="s">
        <v>504</v>
      </c>
      <c r="F640" s="258" t="s">
        <v>505</v>
      </c>
      <c r="G640" s="258"/>
      <c r="H640" s="258"/>
      <c r="I640" s="258"/>
      <c r="J640" s="166" t="s">
        <v>166</v>
      </c>
      <c r="K640" s="167">
        <v>86.16</v>
      </c>
      <c r="L640" s="259">
        <v>0</v>
      </c>
      <c r="M640" s="259"/>
      <c r="N640" s="260">
        <f>ROUND(L640*K640,2)</f>
        <v>0</v>
      </c>
      <c r="O640" s="260"/>
      <c r="P640" s="260"/>
      <c r="Q640" s="260"/>
      <c r="R640" s="138"/>
      <c r="T640" s="168" t="s">
        <v>5</v>
      </c>
      <c r="U640" s="47" t="s">
        <v>46</v>
      </c>
      <c r="V640" s="39"/>
      <c r="W640" s="169">
        <f>V640*K640</f>
        <v>0</v>
      </c>
      <c r="X640" s="169">
        <v>1.2E-4</v>
      </c>
      <c r="Y640" s="169">
        <f>X640*K640</f>
        <v>1.03392E-2</v>
      </c>
      <c r="Z640" s="169">
        <v>0</v>
      </c>
      <c r="AA640" s="170">
        <f>Z640*K640</f>
        <v>0</v>
      </c>
      <c r="AR640" s="21" t="s">
        <v>167</v>
      </c>
      <c r="AT640" s="21" t="s">
        <v>163</v>
      </c>
      <c r="AU640" s="21" t="s">
        <v>141</v>
      </c>
      <c r="AY640" s="21" t="s">
        <v>162</v>
      </c>
      <c r="BE640" s="109">
        <f>IF(U640="základní",N640,0)</f>
        <v>0</v>
      </c>
      <c r="BF640" s="109">
        <f>IF(U640="snížená",N640,0)</f>
        <v>0</v>
      </c>
      <c r="BG640" s="109">
        <f>IF(U640="zákl. přenesená",N640,0)</f>
        <v>0</v>
      </c>
      <c r="BH640" s="109">
        <f>IF(U640="sníž. přenesená",N640,0)</f>
        <v>0</v>
      </c>
      <c r="BI640" s="109">
        <f>IF(U640="nulová",N640,0)</f>
        <v>0</v>
      </c>
      <c r="BJ640" s="21" t="s">
        <v>141</v>
      </c>
      <c r="BK640" s="109">
        <f>ROUND(L640*K640,2)</f>
        <v>0</v>
      </c>
      <c r="BL640" s="21" t="s">
        <v>167</v>
      </c>
      <c r="BM640" s="21" t="s">
        <v>506</v>
      </c>
    </row>
    <row r="641" spans="2:51" s="10" customFormat="1" ht="22.5" customHeight="1">
      <c r="B641" s="171"/>
      <c r="C641" s="172"/>
      <c r="D641" s="172"/>
      <c r="E641" s="173" t="s">
        <v>5</v>
      </c>
      <c r="F641" s="261" t="s">
        <v>507</v>
      </c>
      <c r="G641" s="262"/>
      <c r="H641" s="262"/>
      <c r="I641" s="262"/>
      <c r="J641" s="172"/>
      <c r="K641" s="174" t="s">
        <v>5</v>
      </c>
      <c r="L641" s="172"/>
      <c r="M641" s="172"/>
      <c r="N641" s="172"/>
      <c r="O641" s="172"/>
      <c r="P641" s="172"/>
      <c r="Q641" s="172"/>
      <c r="R641" s="175"/>
      <c r="T641" s="176"/>
      <c r="U641" s="172"/>
      <c r="V641" s="172"/>
      <c r="W641" s="172"/>
      <c r="X641" s="172"/>
      <c r="Y641" s="172"/>
      <c r="Z641" s="172"/>
      <c r="AA641" s="177"/>
      <c r="AT641" s="178" t="s">
        <v>170</v>
      </c>
      <c r="AU641" s="178" t="s">
        <v>141</v>
      </c>
      <c r="AV641" s="10" t="s">
        <v>24</v>
      </c>
      <c r="AW641" s="10" t="s">
        <v>37</v>
      </c>
      <c r="AX641" s="10" t="s">
        <v>79</v>
      </c>
      <c r="AY641" s="178" t="s">
        <v>162</v>
      </c>
    </row>
    <row r="642" spans="2:51" s="10" customFormat="1" ht="22.5" customHeight="1">
      <c r="B642" s="171"/>
      <c r="C642" s="172"/>
      <c r="D642" s="172"/>
      <c r="E642" s="173" t="s">
        <v>5</v>
      </c>
      <c r="F642" s="273" t="s">
        <v>508</v>
      </c>
      <c r="G642" s="274"/>
      <c r="H642" s="274"/>
      <c r="I642" s="274"/>
      <c r="J642" s="172"/>
      <c r="K642" s="174" t="s">
        <v>5</v>
      </c>
      <c r="L642" s="172"/>
      <c r="M642" s="172"/>
      <c r="N642" s="172"/>
      <c r="O642" s="172"/>
      <c r="P642" s="172"/>
      <c r="Q642" s="172"/>
      <c r="R642" s="175"/>
      <c r="T642" s="176"/>
      <c r="U642" s="172"/>
      <c r="V642" s="172"/>
      <c r="W642" s="172"/>
      <c r="X642" s="172"/>
      <c r="Y642" s="172"/>
      <c r="Z642" s="172"/>
      <c r="AA642" s="177"/>
      <c r="AT642" s="178" t="s">
        <v>170</v>
      </c>
      <c r="AU642" s="178" t="s">
        <v>141</v>
      </c>
      <c r="AV642" s="10" t="s">
        <v>24</v>
      </c>
      <c r="AW642" s="10" t="s">
        <v>37</v>
      </c>
      <c r="AX642" s="10" t="s">
        <v>79</v>
      </c>
      <c r="AY642" s="178" t="s">
        <v>162</v>
      </c>
    </row>
    <row r="643" spans="2:51" s="10" customFormat="1" ht="22.5" customHeight="1">
      <c r="B643" s="171"/>
      <c r="C643" s="172"/>
      <c r="D643" s="172"/>
      <c r="E643" s="173" t="s">
        <v>5</v>
      </c>
      <c r="F643" s="273" t="s">
        <v>509</v>
      </c>
      <c r="G643" s="274"/>
      <c r="H643" s="274"/>
      <c r="I643" s="274"/>
      <c r="J643" s="172"/>
      <c r="K643" s="174" t="s">
        <v>5</v>
      </c>
      <c r="L643" s="172"/>
      <c r="M643" s="172"/>
      <c r="N643" s="172"/>
      <c r="O643" s="172"/>
      <c r="P643" s="172"/>
      <c r="Q643" s="172"/>
      <c r="R643" s="175"/>
      <c r="T643" s="176"/>
      <c r="U643" s="172"/>
      <c r="V643" s="172"/>
      <c r="W643" s="172"/>
      <c r="X643" s="172"/>
      <c r="Y643" s="172"/>
      <c r="Z643" s="172"/>
      <c r="AA643" s="177"/>
      <c r="AT643" s="178" t="s">
        <v>170</v>
      </c>
      <c r="AU643" s="178" t="s">
        <v>141</v>
      </c>
      <c r="AV643" s="10" t="s">
        <v>24</v>
      </c>
      <c r="AW643" s="10" t="s">
        <v>37</v>
      </c>
      <c r="AX643" s="10" t="s">
        <v>79</v>
      </c>
      <c r="AY643" s="178" t="s">
        <v>162</v>
      </c>
    </row>
    <row r="644" spans="2:51" s="10" customFormat="1" ht="22.5" customHeight="1">
      <c r="B644" s="171"/>
      <c r="C644" s="172"/>
      <c r="D644" s="172"/>
      <c r="E644" s="173" t="s">
        <v>5</v>
      </c>
      <c r="F644" s="273" t="s">
        <v>252</v>
      </c>
      <c r="G644" s="274"/>
      <c r="H644" s="274"/>
      <c r="I644" s="274"/>
      <c r="J644" s="172"/>
      <c r="K644" s="174" t="s">
        <v>5</v>
      </c>
      <c r="L644" s="172"/>
      <c r="M644" s="172"/>
      <c r="N644" s="172"/>
      <c r="O644" s="172"/>
      <c r="P644" s="172"/>
      <c r="Q644" s="172"/>
      <c r="R644" s="175"/>
      <c r="T644" s="176"/>
      <c r="U644" s="172"/>
      <c r="V644" s="172"/>
      <c r="W644" s="172"/>
      <c r="X644" s="172"/>
      <c r="Y644" s="172"/>
      <c r="Z644" s="172"/>
      <c r="AA644" s="177"/>
      <c r="AT644" s="178" t="s">
        <v>170</v>
      </c>
      <c r="AU644" s="178" t="s">
        <v>141</v>
      </c>
      <c r="AV644" s="10" t="s">
        <v>24</v>
      </c>
      <c r="AW644" s="10" t="s">
        <v>37</v>
      </c>
      <c r="AX644" s="10" t="s">
        <v>79</v>
      </c>
      <c r="AY644" s="178" t="s">
        <v>162</v>
      </c>
    </row>
    <row r="645" spans="2:51" s="11" customFormat="1" ht="22.5" customHeight="1">
      <c r="B645" s="179"/>
      <c r="C645" s="180"/>
      <c r="D645" s="180"/>
      <c r="E645" s="181" t="s">
        <v>5</v>
      </c>
      <c r="F645" s="263" t="s">
        <v>510</v>
      </c>
      <c r="G645" s="264"/>
      <c r="H645" s="264"/>
      <c r="I645" s="264"/>
      <c r="J645" s="180"/>
      <c r="K645" s="182">
        <v>23.76</v>
      </c>
      <c r="L645" s="180"/>
      <c r="M645" s="180"/>
      <c r="N645" s="180"/>
      <c r="O645" s="180"/>
      <c r="P645" s="180"/>
      <c r="Q645" s="180"/>
      <c r="R645" s="183"/>
      <c r="T645" s="184"/>
      <c r="U645" s="180"/>
      <c r="V645" s="180"/>
      <c r="W645" s="180"/>
      <c r="X645" s="180"/>
      <c r="Y645" s="180"/>
      <c r="Z645" s="180"/>
      <c r="AA645" s="185"/>
      <c r="AT645" s="186" t="s">
        <v>170</v>
      </c>
      <c r="AU645" s="186" t="s">
        <v>141</v>
      </c>
      <c r="AV645" s="11" t="s">
        <v>141</v>
      </c>
      <c r="AW645" s="11" t="s">
        <v>37</v>
      </c>
      <c r="AX645" s="11" t="s">
        <v>79</v>
      </c>
      <c r="AY645" s="186" t="s">
        <v>162</v>
      </c>
    </row>
    <row r="646" spans="2:51" s="10" customFormat="1" ht="22.5" customHeight="1">
      <c r="B646" s="171"/>
      <c r="C646" s="172"/>
      <c r="D646" s="172"/>
      <c r="E646" s="173" t="s">
        <v>5</v>
      </c>
      <c r="F646" s="273" t="s">
        <v>260</v>
      </c>
      <c r="G646" s="274"/>
      <c r="H646" s="274"/>
      <c r="I646" s="274"/>
      <c r="J646" s="172"/>
      <c r="K646" s="174" t="s">
        <v>5</v>
      </c>
      <c r="L646" s="172"/>
      <c r="M646" s="172"/>
      <c r="N646" s="172"/>
      <c r="O646" s="172"/>
      <c r="P646" s="172"/>
      <c r="Q646" s="172"/>
      <c r="R646" s="175"/>
      <c r="T646" s="176"/>
      <c r="U646" s="172"/>
      <c r="V646" s="172"/>
      <c r="W646" s="172"/>
      <c r="X646" s="172"/>
      <c r="Y646" s="172"/>
      <c r="Z646" s="172"/>
      <c r="AA646" s="177"/>
      <c r="AT646" s="178" t="s">
        <v>170</v>
      </c>
      <c r="AU646" s="178" t="s">
        <v>141</v>
      </c>
      <c r="AV646" s="10" t="s">
        <v>24</v>
      </c>
      <c r="AW646" s="10" t="s">
        <v>37</v>
      </c>
      <c r="AX646" s="10" t="s">
        <v>79</v>
      </c>
      <c r="AY646" s="178" t="s">
        <v>162</v>
      </c>
    </row>
    <row r="647" spans="2:51" s="11" customFormat="1" ht="22.5" customHeight="1">
      <c r="B647" s="179"/>
      <c r="C647" s="180"/>
      <c r="D647" s="180"/>
      <c r="E647" s="181" t="s">
        <v>5</v>
      </c>
      <c r="F647" s="263" t="s">
        <v>278</v>
      </c>
      <c r="G647" s="264"/>
      <c r="H647" s="264"/>
      <c r="I647" s="264"/>
      <c r="J647" s="180"/>
      <c r="K647" s="182">
        <v>5.4</v>
      </c>
      <c r="L647" s="180"/>
      <c r="M647" s="180"/>
      <c r="N647" s="180"/>
      <c r="O647" s="180"/>
      <c r="P647" s="180"/>
      <c r="Q647" s="180"/>
      <c r="R647" s="183"/>
      <c r="T647" s="184"/>
      <c r="U647" s="180"/>
      <c r="V647" s="180"/>
      <c r="W647" s="180"/>
      <c r="X647" s="180"/>
      <c r="Y647" s="180"/>
      <c r="Z647" s="180"/>
      <c r="AA647" s="185"/>
      <c r="AT647" s="186" t="s">
        <v>170</v>
      </c>
      <c r="AU647" s="186" t="s">
        <v>141</v>
      </c>
      <c r="AV647" s="11" t="s">
        <v>141</v>
      </c>
      <c r="AW647" s="11" t="s">
        <v>37</v>
      </c>
      <c r="AX647" s="11" t="s">
        <v>79</v>
      </c>
      <c r="AY647" s="186" t="s">
        <v>162</v>
      </c>
    </row>
    <row r="648" spans="2:51" s="10" customFormat="1" ht="22.5" customHeight="1">
      <c r="B648" s="171"/>
      <c r="C648" s="172"/>
      <c r="D648" s="172"/>
      <c r="E648" s="173" t="s">
        <v>5</v>
      </c>
      <c r="F648" s="273" t="s">
        <v>263</v>
      </c>
      <c r="G648" s="274"/>
      <c r="H648" s="274"/>
      <c r="I648" s="274"/>
      <c r="J648" s="172"/>
      <c r="K648" s="174" t="s">
        <v>5</v>
      </c>
      <c r="L648" s="172"/>
      <c r="M648" s="172"/>
      <c r="N648" s="172"/>
      <c r="O648" s="172"/>
      <c r="P648" s="172"/>
      <c r="Q648" s="172"/>
      <c r="R648" s="175"/>
      <c r="T648" s="176"/>
      <c r="U648" s="172"/>
      <c r="V648" s="172"/>
      <c r="W648" s="172"/>
      <c r="X648" s="172"/>
      <c r="Y648" s="172"/>
      <c r="Z648" s="172"/>
      <c r="AA648" s="177"/>
      <c r="AT648" s="178" t="s">
        <v>170</v>
      </c>
      <c r="AU648" s="178" t="s">
        <v>141</v>
      </c>
      <c r="AV648" s="10" t="s">
        <v>24</v>
      </c>
      <c r="AW648" s="10" t="s">
        <v>37</v>
      </c>
      <c r="AX648" s="10" t="s">
        <v>79</v>
      </c>
      <c r="AY648" s="178" t="s">
        <v>162</v>
      </c>
    </row>
    <row r="649" spans="2:51" s="11" customFormat="1" ht="22.5" customHeight="1">
      <c r="B649" s="179"/>
      <c r="C649" s="180"/>
      <c r="D649" s="180"/>
      <c r="E649" s="181" t="s">
        <v>5</v>
      </c>
      <c r="F649" s="263" t="s">
        <v>278</v>
      </c>
      <c r="G649" s="264"/>
      <c r="H649" s="264"/>
      <c r="I649" s="264"/>
      <c r="J649" s="180"/>
      <c r="K649" s="182">
        <v>5.4</v>
      </c>
      <c r="L649" s="180"/>
      <c r="M649" s="180"/>
      <c r="N649" s="180"/>
      <c r="O649" s="180"/>
      <c r="P649" s="180"/>
      <c r="Q649" s="180"/>
      <c r="R649" s="183"/>
      <c r="T649" s="184"/>
      <c r="U649" s="180"/>
      <c r="V649" s="180"/>
      <c r="W649" s="180"/>
      <c r="X649" s="180"/>
      <c r="Y649" s="180"/>
      <c r="Z649" s="180"/>
      <c r="AA649" s="185"/>
      <c r="AT649" s="186" t="s">
        <v>170</v>
      </c>
      <c r="AU649" s="186" t="s">
        <v>141</v>
      </c>
      <c r="AV649" s="11" t="s">
        <v>141</v>
      </c>
      <c r="AW649" s="11" t="s">
        <v>37</v>
      </c>
      <c r="AX649" s="11" t="s">
        <v>79</v>
      </c>
      <c r="AY649" s="186" t="s">
        <v>162</v>
      </c>
    </row>
    <row r="650" spans="2:51" s="10" customFormat="1" ht="22.5" customHeight="1">
      <c r="B650" s="171"/>
      <c r="C650" s="172"/>
      <c r="D650" s="172"/>
      <c r="E650" s="173" t="s">
        <v>5</v>
      </c>
      <c r="F650" s="273" t="s">
        <v>511</v>
      </c>
      <c r="G650" s="274"/>
      <c r="H650" s="274"/>
      <c r="I650" s="274"/>
      <c r="J650" s="172"/>
      <c r="K650" s="174" t="s">
        <v>5</v>
      </c>
      <c r="L650" s="172"/>
      <c r="M650" s="172"/>
      <c r="N650" s="172"/>
      <c r="O650" s="172"/>
      <c r="P650" s="172"/>
      <c r="Q650" s="172"/>
      <c r="R650" s="175"/>
      <c r="T650" s="176"/>
      <c r="U650" s="172"/>
      <c r="V650" s="172"/>
      <c r="W650" s="172"/>
      <c r="X650" s="172"/>
      <c r="Y650" s="172"/>
      <c r="Z650" s="172"/>
      <c r="AA650" s="177"/>
      <c r="AT650" s="178" t="s">
        <v>170</v>
      </c>
      <c r="AU650" s="178" t="s">
        <v>141</v>
      </c>
      <c r="AV650" s="10" t="s">
        <v>24</v>
      </c>
      <c r="AW650" s="10" t="s">
        <v>37</v>
      </c>
      <c r="AX650" s="10" t="s">
        <v>79</v>
      </c>
      <c r="AY650" s="178" t="s">
        <v>162</v>
      </c>
    </row>
    <row r="651" spans="2:51" s="11" customFormat="1" ht="22.5" customHeight="1">
      <c r="B651" s="179"/>
      <c r="C651" s="180"/>
      <c r="D651" s="180"/>
      <c r="E651" s="181" t="s">
        <v>5</v>
      </c>
      <c r="F651" s="263" t="s">
        <v>512</v>
      </c>
      <c r="G651" s="264"/>
      <c r="H651" s="264"/>
      <c r="I651" s="264"/>
      <c r="J651" s="180"/>
      <c r="K651" s="182">
        <v>6.12</v>
      </c>
      <c r="L651" s="180"/>
      <c r="M651" s="180"/>
      <c r="N651" s="180"/>
      <c r="O651" s="180"/>
      <c r="P651" s="180"/>
      <c r="Q651" s="180"/>
      <c r="R651" s="183"/>
      <c r="T651" s="184"/>
      <c r="U651" s="180"/>
      <c r="V651" s="180"/>
      <c r="W651" s="180"/>
      <c r="X651" s="180"/>
      <c r="Y651" s="180"/>
      <c r="Z651" s="180"/>
      <c r="AA651" s="185"/>
      <c r="AT651" s="186" t="s">
        <v>170</v>
      </c>
      <c r="AU651" s="186" t="s">
        <v>141</v>
      </c>
      <c r="AV651" s="11" t="s">
        <v>141</v>
      </c>
      <c r="AW651" s="11" t="s">
        <v>37</v>
      </c>
      <c r="AX651" s="11" t="s">
        <v>79</v>
      </c>
      <c r="AY651" s="186" t="s">
        <v>162</v>
      </c>
    </row>
    <row r="652" spans="2:51" s="11" customFormat="1" ht="22.5" customHeight="1">
      <c r="B652" s="179"/>
      <c r="C652" s="180"/>
      <c r="D652" s="180"/>
      <c r="E652" s="181" t="s">
        <v>5</v>
      </c>
      <c r="F652" s="263" t="s">
        <v>513</v>
      </c>
      <c r="G652" s="264"/>
      <c r="H652" s="264"/>
      <c r="I652" s="264"/>
      <c r="J652" s="180"/>
      <c r="K652" s="182">
        <v>1.2</v>
      </c>
      <c r="L652" s="180"/>
      <c r="M652" s="180"/>
      <c r="N652" s="180"/>
      <c r="O652" s="180"/>
      <c r="P652" s="180"/>
      <c r="Q652" s="180"/>
      <c r="R652" s="183"/>
      <c r="T652" s="184"/>
      <c r="U652" s="180"/>
      <c r="V652" s="180"/>
      <c r="W652" s="180"/>
      <c r="X652" s="180"/>
      <c r="Y652" s="180"/>
      <c r="Z652" s="180"/>
      <c r="AA652" s="185"/>
      <c r="AT652" s="186" t="s">
        <v>170</v>
      </c>
      <c r="AU652" s="186" t="s">
        <v>141</v>
      </c>
      <c r="AV652" s="11" t="s">
        <v>141</v>
      </c>
      <c r="AW652" s="11" t="s">
        <v>37</v>
      </c>
      <c r="AX652" s="11" t="s">
        <v>79</v>
      </c>
      <c r="AY652" s="186" t="s">
        <v>162</v>
      </c>
    </row>
    <row r="653" spans="2:51" s="11" customFormat="1" ht="22.5" customHeight="1">
      <c r="B653" s="179"/>
      <c r="C653" s="180"/>
      <c r="D653" s="180"/>
      <c r="E653" s="181" t="s">
        <v>5</v>
      </c>
      <c r="F653" s="263" t="s">
        <v>513</v>
      </c>
      <c r="G653" s="264"/>
      <c r="H653" s="264"/>
      <c r="I653" s="264"/>
      <c r="J653" s="180"/>
      <c r="K653" s="182">
        <v>1.2</v>
      </c>
      <c r="L653" s="180"/>
      <c r="M653" s="180"/>
      <c r="N653" s="180"/>
      <c r="O653" s="180"/>
      <c r="P653" s="180"/>
      <c r="Q653" s="180"/>
      <c r="R653" s="183"/>
      <c r="T653" s="184"/>
      <c r="U653" s="180"/>
      <c r="V653" s="180"/>
      <c r="W653" s="180"/>
      <c r="X653" s="180"/>
      <c r="Y653" s="180"/>
      <c r="Z653" s="180"/>
      <c r="AA653" s="185"/>
      <c r="AT653" s="186" t="s">
        <v>170</v>
      </c>
      <c r="AU653" s="186" t="s">
        <v>141</v>
      </c>
      <c r="AV653" s="11" t="s">
        <v>141</v>
      </c>
      <c r="AW653" s="11" t="s">
        <v>37</v>
      </c>
      <c r="AX653" s="11" t="s">
        <v>79</v>
      </c>
      <c r="AY653" s="186" t="s">
        <v>162</v>
      </c>
    </row>
    <row r="654" spans="2:51" s="13" customFormat="1" ht="22.5" customHeight="1">
      <c r="B654" s="199"/>
      <c r="C654" s="200"/>
      <c r="D654" s="200"/>
      <c r="E654" s="201" t="s">
        <v>5</v>
      </c>
      <c r="F654" s="282" t="s">
        <v>340</v>
      </c>
      <c r="G654" s="283"/>
      <c r="H654" s="283"/>
      <c r="I654" s="283"/>
      <c r="J654" s="200"/>
      <c r="K654" s="202">
        <v>43.08</v>
      </c>
      <c r="L654" s="200"/>
      <c r="M654" s="200"/>
      <c r="N654" s="200"/>
      <c r="O654" s="200"/>
      <c r="P654" s="200"/>
      <c r="Q654" s="200"/>
      <c r="R654" s="203"/>
      <c r="T654" s="204"/>
      <c r="U654" s="200"/>
      <c r="V654" s="200"/>
      <c r="W654" s="200"/>
      <c r="X654" s="200"/>
      <c r="Y654" s="200"/>
      <c r="Z654" s="200"/>
      <c r="AA654" s="205"/>
      <c r="AT654" s="206" t="s">
        <v>170</v>
      </c>
      <c r="AU654" s="206" t="s">
        <v>141</v>
      </c>
      <c r="AV654" s="13" t="s">
        <v>176</v>
      </c>
      <c r="AW654" s="13" t="s">
        <v>37</v>
      </c>
      <c r="AX654" s="13" t="s">
        <v>79</v>
      </c>
      <c r="AY654" s="206" t="s">
        <v>162</v>
      </c>
    </row>
    <row r="655" spans="2:51" s="10" customFormat="1" ht="22.5" customHeight="1">
      <c r="B655" s="171"/>
      <c r="C655" s="172"/>
      <c r="D655" s="172"/>
      <c r="E655" s="173" t="s">
        <v>5</v>
      </c>
      <c r="F655" s="273" t="s">
        <v>514</v>
      </c>
      <c r="G655" s="274"/>
      <c r="H655" s="274"/>
      <c r="I655" s="274"/>
      <c r="J655" s="172"/>
      <c r="K655" s="174" t="s">
        <v>5</v>
      </c>
      <c r="L655" s="172"/>
      <c r="M655" s="172"/>
      <c r="N655" s="172"/>
      <c r="O655" s="172"/>
      <c r="P655" s="172"/>
      <c r="Q655" s="172"/>
      <c r="R655" s="175"/>
      <c r="T655" s="176"/>
      <c r="U655" s="172"/>
      <c r="V655" s="172"/>
      <c r="W655" s="172"/>
      <c r="X655" s="172"/>
      <c r="Y655" s="172"/>
      <c r="Z655" s="172"/>
      <c r="AA655" s="177"/>
      <c r="AT655" s="178" t="s">
        <v>170</v>
      </c>
      <c r="AU655" s="178" t="s">
        <v>141</v>
      </c>
      <c r="AV655" s="10" t="s">
        <v>24</v>
      </c>
      <c r="AW655" s="10" t="s">
        <v>37</v>
      </c>
      <c r="AX655" s="10" t="s">
        <v>79</v>
      </c>
      <c r="AY655" s="178" t="s">
        <v>162</v>
      </c>
    </row>
    <row r="656" spans="2:51" s="11" customFormat="1" ht="22.5" customHeight="1">
      <c r="B656" s="179"/>
      <c r="C656" s="180"/>
      <c r="D656" s="180"/>
      <c r="E656" s="181" t="s">
        <v>5</v>
      </c>
      <c r="F656" s="263" t="s">
        <v>515</v>
      </c>
      <c r="G656" s="264"/>
      <c r="H656" s="264"/>
      <c r="I656" s="264"/>
      <c r="J656" s="180"/>
      <c r="K656" s="182">
        <v>43.08</v>
      </c>
      <c r="L656" s="180"/>
      <c r="M656" s="180"/>
      <c r="N656" s="180"/>
      <c r="O656" s="180"/>
      <c r="P656" s="180"/>
      <c r="Q656" s="180"/>
      <c r="R656" s="183"/>
      <c r="T656" s="184"/>
      <c r="U656" s="180"/>
      <c r="V656" s="180"/>
      <c r="W656" s="180"/>
      <c r="X656" s="180"/>
      <c r="Y656" s="180"/>
      <c r="Z656" s="180"/>
      <c r="AA656" s="185"/>
      <c r="AT656" s="186" t="s">
        <v>170</v>
      </c>
      <c r="AU656" s="186" t="s">
        <v>141</v>
      </c>
      <c r="AV656" s="11" t="s">
        <v>141</v>
      </c>
      <c r="AW656" s="11" t="s">
        <v>37</v>
      </c>
      <c r="AX656" s="11" t="s">
        <v>79</v>
      </c>
      <c r="AY656" s="186" t="s">
        <v>162</v>
      </c>
    </row>
    <row r="657" spans="2:65" s="12" customFormat="1" ht="22.5" customHeight="1">
      <c r="B657" s="187"/>
      <c r="C657" s="188"/>
      <c r="D657" s="188"/>
      <c r="E657" s="189" t="s">
        <v>5</v>
      </c>
      <c r="F657" s="256" t="s">
        <v>172</v>
      </c>
      <c r="G657" s="257"/>
      <c r="H657" s="257"/>
      <c r="I657" s="257"/>
      <c r="J657" s="188"/>
      <c r="K657" s="190">
        <v>86.16</v>
      </c>
      <c r="L657" s="188"/>
      <c r="M657" s="188"/>
      <c r="N657" s="188"/>
      <c r="O657" s="188"/>
      <c r="P657" s="188"/>
      <c r="Q657" s="188"/>
      <c r="R657" s="191"/>
      <c r="T657" s="192"/>
      <c r="U657" s="188"/>
      <c r="V657" s="188"/>
      <c r="W657" s="188"/>
      <c r="X657" s="188"/>
      <c r="Y657" s="188"/>
      <c r="Z657" s="188"/>
      <c r="AA657" s="193"/>
      <c r="AT657" s="194" t="s">
        <v>170</v>
      </c>
      <c r="AU657" s="194" t="s">
        <v>141</v>
      </c>
      <c r="AV657" s="12" t="s">
        <v>167</v>
      </c>
      <c r="AW657" s="12" t="s">
        <v>37</v>
      </c>
      <c r="AX657" s="12" t="s">
        <v>24</v>
      </c>
      <c r="AY657" s="194" t="s">
        <v>162</v>
      </c>
    </row>
    <row r="658" spans="2:65" s="1" customFormat="1" ht="44.25" customHeight="1">
      <c r="B658" s="135"/>
      <c r="C658" s="164" t="s">
        <v>516</v>
      </c>
      <c r="D658" s="164" t="s">
        <v>163</v>
      </c>
      <c r="E658" s="165" t="s">
        <v>517</v>
      </c>
      <c r="F658" s="258" t="s">
        <v>518</v>
      </c>
      <c r="G658" s="258"/>
      <c r="H658" s="258"/>
      <c r="I658" s="258"/>
      <c r="J658" s="166" t="s">
        <v>166</v>
      </c>
      <c r="K658" s="167">
        <v>93</v>
      </c>
      <c r="L658" s="259">
        <v>0</v>
      </c>
      <c r="M658" s="259"/>
      <c r="N658" s="260">
        <f>ROUND(L658*K658,2)</f>
        <v>0</v>
      </c>
      <c r="O658" s="260"/>
      <c r="P658" s="260"/>
      <c r="Q658" s="260"/>
      <c r="R658" s="138"/>
      <c r="T658" s="168" t="s">
        <v>5</v>
      </c>
      <c r="U658" s="47" t="s">
        <v>46</v>
      </c>
      <c r="V658" s="39"/>
      <c r="W658" s="169">
        <f>V658*K658</f>
        <v>0</v>
      </c>
      <c r="X658" s="169">
        <v>0.24217</v>
      </c>
      <c r="Y658" s="169">
        <f>X658*K658</f>
        <v>22.521809999999999</v>
      </c>
      <c r="Z658" s="169">
        <v>0</v>
      </c>
      <c r="AA658" s="170">
        <f>Z658*K658</f>
        <v>0</v>
      </c>
      <c r="AR658" s="21" t="s">
        <v>167</v>
      </c>
      <c r="AT658" s="21" t="s">
        <v>163</v>
      </c>
      <c r="AU658" s="21" t="s">
        <v>141</v>
      </c>
      <c r="AY658" s="21" t="s">
        <v>162</v>
      </c>
      <c r="BE658" s="109">
        <f>IF(U658="základní",N658,0)</f>
        <v>0</v>
      </c>
      <c r="BF658" s="109">
        <f>IF(U658="snížená",N658,0)</f>
        <v>0</v>
      </c>
      <c r="BG658" s="109">
        <f>IF(U658="zákl. přenesená",N658,0)</f>
        <v>0</v>
      </c>
      <c r="BH658" s="109">
        <f>IF(U658="sníž. přenesená",N658,0)</f>
        <v>0</v>
      </c>
      <c r="BI658" s="109">
        <f>IF(U658="nulová",N658,0)</f>
        <v>0</v>
      </c>
      <c r="BJ658" s="21" t="s">
        <v>141</v>
      </c>
      <c r="BK658" s="109">
        <f>ROUND(L658*K658,2)</f>
        <v>0</v>
      </c>
      <c r="BL658" s="21" t="s">
        <v>167</v>
      </c>
      <c r="BM658" s="21" t="s">
        <v>519</v>
      </c>
    </row>
    <row r="659" spans="2:65" s="10" customFormat="1" ht="31.5" customHeight="1">
      <c r="B659" s="171"/>
      <c r="C659" s="172"/>
      <c r="D659" s="172"/>
      <c r="E659" s="173" t="s">
        <v>5</v>
      </c>
      <c r="F659" s="261" t="s">
        <v>169</v>
      </c>
      <c r="G659" s="262"/>
      <c r="H659" s="262"/>
      <c r="I659" s="262"/>
      <c r="J659" s="172"/>
      <c r="K659" s="174" t="s">
        <v>5</v>
      </c>
      <c r="L659" s="172"/>
      <c r="M659" s="172"/>
      <c r="N659" s="172"/>
      <c r="O659" s="172"/>
      <c r="P659" s="172"/>
      <c r="Q659" s="172"/>
      <c r="R659" s="175"/>
      <c r="T659" s="176"/>
      <c r="U659" s="172"/>
      <c r="V659" s="172"/>
      <c r="W659" s="172"/>
      <c r="X659" s="172"/>
      <c r="Y659" s="172"/>
      <c r="Z659" s="172"/>
      <c r="AA659" s="177"/>
      <c r="AT659" s="178" t="s">
        <v>170</v>
      </c>
      <c r="AU659" s="178" t="s">
        <v>141</v>
      </c>
      <c r="AV659" s="10" t="s">
        <v>24</v>
      </c>
      <c r="AW659" s="10" t="s">
        <v>37</v>
      </c>
      <c r="AX659" s="10" t="s">
        <v>79</v>
      </c>
      <c r="AY659" s="178" t="s">
        <v>162</v>
      </c>
    </row>
    <row r="660" spans="2:65" s="11" customFormat="1" ht="22.5" customHeight="1">
      <c r="B660" s="179"/>
      <c r="C660" s="180"/>
      <c r="D660" s="180"/>
      <c r="E660" s="181" t="s">
        <v>5</v>
      </c>
      <c r="F660" s="263" t="s">
        <v>171</v>
      </c>
      <c r="G660" s="264"/>
      <c r="H660" s="264"/>
      <c r="I660" s="264"/>
      <c r="J660" s="180"/>
      <c r="K660" s="182">
        <v>93</v>
      </c>
      <c r="L660" s="180"/>
      <c r="M660" s="180"/>
      <c r="N660" s="180"/>
      <c r="O660" s="180"/>
      <c r="P660" s="180"/>
      <c r="Q660" s="180"/>
      <c r="R660" s="183"/>
      <c r="T660" s="184"/>
      <c r="U660" s="180"/>
      <c r="V660" s="180"/>
      <c r="W660" s="180"/>
      <c r="X660" s="180"/>
      <c r="Y660" s="180"/>
      <c r="Z660" s="180"/>
      <c r="AA660" s="185"/>
      <c r="AT660" s="186" t="s">
        <v>170</v>
      </c>
      <c r="AU660" s="186" t="s">
        <v>141</v>
      </c>
      <c r="AV660" s="11" t="s">
        <v>141</v>
      </c>
      <c r="AW660" s="11" t="s">
        <v>37</v>
      </c>
      <c r="AX660" s="11" t="s">
        <v>79</v>
      </c>
      <c r="AY660" s="186" t="s">
        <v>162</v>
      </c>
    </row>
    <row r="661" spans="2:65" s="12" customFormat="1" ht="22.5" customHeight="1">
      <c r="B661" s="187"/>
      <c r="C661" s="188"/>
      <c r="D661" s="188"/>
      <c r="E661" s="189" t="s">
        <v>5</v>
      </c>
      <c r="F661" s="256" t="s">
        <v>172</v>
      </c>
      <c r="G661" s="257"/>
      <c r="H661" s="257"/>
      <c r="I661" s="257"/>
      <c r="J661" s="188"/>
      <c r="K661" s="190">
        <v>93</v>
      </c>
      <c r="L661" s="188"/>
      <c r="M661" s="188"/>
      <c r="N661" s="188"/>
      <c r="O661" s="188"/>
      <c r="P661" s="188"/>
      <c r="Q661" s="188"/>
      <c r="R661" s="191"/>
      <c r="T661" s="192"/>
      <c r="U661" s="188"/>
      <c r="V661" s="188"/>
      <c r="W661" s="188"/>
      <c r="X661" s="188"/>
      <c r="Y661" s="188"/>
      <c r="Z661" s="188"/>
      <c r="AA661" s="193"/>
      <c r="AT661" s="194" t="s">
        <v>170</v>
      </c>
      <c r="AU661" s="194" t="s">
        <v>141</v>
      </c>
      <c r="AV661" s="12" t="s">
        <v>167</v>
      </c>
      <c r="AW661" s="12" t="s">
        <v>37</v>
      </c>
      <c r="AX661" s="12" t="s">
        <v>24</v>
      </c>
      <c r="AY661" s="194" t="s">
        <v>162</v>
      </c>
    </row>
    <row r="662" spans="2:65" s="1" customFormat="1" ht="31.5" customHeight="1">
      <c r="B662" s="135"/>
      <c r="C662" s="164" t="s">
        <v>520</v>
      </c>
      <c r="D662" s="164" t="s">
        <v>163</v>
      </c>
      <c r="E662" s="165" t="s">
        <v>521</v>
      </c>
      <c r="F662" s="258" t="s">
        <v>522</v>
      </c>
      <c r="G662" s="258"/>
      <c r="H662" s="258"/>
      <c r="I662" s="258"/>
      <c r="J662" s="166" t="s">
        <v>222</v>
      </c>
      <c r="K662" s="167">
        <v>111.7</v>
      </c>
      <c r="L662" s="259">
        <v>0</v>
      </c>
      <c r="M662" s="259"/>
      <c r="N662" s="260">
        <f>ROUND(L662*K662,2)</f>
        <v>0</v>
      </c>
      <c r="O662" s="260"/>
      <c r="P662" s="260"/>
      <c r="Q662" s="260"/>
      <c r="R662" s="138"/>
      <c r="T662" s="168" t="s">
        <v>5</v>
      </c>
      <c r="U662" s="47" t="s">
        <v>46</v>
      </c>
      <c r="V662" s="39"/>
      <c r="W662" s="169">
        <f>V662*K662</f>
        <v>0</v>
      </c>
      <c r="X662" s="169">
        <v>0.19747999999999999</v>
      </c>
      <c r="Y662" s="169">
        <f>X662*K662</f>
        <v>22.058516000000001</v>
      </c>
      <c r="Z662" s="169">
        <v>0</v>
      </c>
      <c r="AA662" s="170">
        <f>Z662*K662</f>
        <v>0</v>
      </c>
      <c r="AR662" s="21" t="s">
        <v>167</v>
      </c>
      <c r="AT662" s="21" t="s">
        <v>163</v>
      </c>
      <c r="AU662" s="21" t="s">
        <v>141</v>
      </c>
      <c r="AY662" s="21" t="s">
        <v>162</v>
      </c>
      <c r="BE662" s="109">
        <f>IF(U662="základní",N662,0)</f>
        <v>0</v>
      </c>
      <c r="BF662" s="109">
        <f>IF(U662="snížená",N662,0)</f>
        <v>0</v>
      </c>
      <c r="BG662" s="109">
        <f>IF(U662="zákl. přenesená",N662,0)</f>
        <v>0</v>
      </c>
      <c r="BH662" s="109">
        <f>IF(U662="sníž. přenesená",N662,0)</f>
        <v>0</v>
      </c>
      <c r="BI662" s="109">
        <f>IF(U662="nulová",N662,0)</f>
        <v>0</v>
      </c>
      <c r="BJ662" s="21" t="s">
        <v>141</v>
      </c>
      <c r="BK662" s="109">
        <f>ROUND(L662*K662,2)</f>
        <v>0</v>
      </c>
      <c r="BL662" s="21" t="s">
        <v>167</v>
      </c>
      <c r="BM662" s="21" t="s">
        <v>523</v>
      </c>
    </row>
    <row r="663" spans="2:65" s="10" customFormat="1" ht="31.5" customHeight="1">
      <c r="B663" s="171"/>
      <c r="C663" s="172"/>
      <c r="D663" s="172"/>
      <c r="E663" s="173" t="s">
        <v>5</v>
      </c>
      <c r="F663" s="261" t="s">
        <v>524</v>
      </c>
      <c r="G663" s="262"/>
      <c r="H663" s="262"/>
      <c r="I663" s="262"/>
      <c r="J663" s="172"/>
      <c r="K663" s="174" t="s">
        <v>5</v>
      </c>
      <c r="L663" s="172"/>
      <c r="M663" s="172"/>
      <c r="N663" s="172"/>
      <c r="O663" s="172"/>
      <c r="P663" s="172"/>
      <c r="Q663" s="172"/>
      <c r="R663" s="175"/>
      <c r="T663" s="176"/>
      <c r="U663" s="172"/>
      <c r="V663" s="172"/>
      <c r="W663" s="172"/>
      <c r="X663" s="172"/>
      <c r="Y663" s="172"/>
      <c r="Z663" s="172"/>
      <c r="AA663" s="177"/>
      <c r="AT663" s="178" t="s">
        <v>170</v>
      </c>
      <c r="AU663" s="178" t="s">
        <v>141</v>
      </c>
      <c r="AV663" s="10" t="s">
        <v>24</v>
      </c>
      <c r="AW663" s="10" t="s">
        <v>37</v>
      </c>
      <c r="AX663" s="10" t="s">
        <v>79</v>
      </c>
      <c r="AY663" s="178" t="s">
        <v>162</v>
      </c>
    </row>
    <row r="664" spans="2:65" s="11" customFormat="1" ht="22.5" customHeight="1">
      <c r="B664" s="179"/>
      <c r="C664" s="180"/>
      <c r="D664" s="180"/>
      <c r="E664" s="181" t="s">
        <v>5</v>
      </c>
      <c r="F664" s="263" t="s">
        <v>525</v>
      </c>
      <c r="G664" s="264"/>
      <c r="H664" s="264"/>
      <c r="I664" s="264"/>
      <c r="J664" s="180"/>
      <c r="K664" s="182">
        <v>35.700000000000003</v>
      </c>
      <c r="L664" s="180"/>
      <c r="M664" s="180"/>
      <c r="N664" s="180"/>
      <c r="O664" s="180"/>
      <c r="P664" s="180"/>
      <c r="Q664" s="180"/>
      <c r="R664" s="183"/>
      <c r="T664" s="184"/>
      <c r="U664" s="180"/>
      <c r="V664" s="180"/>
      <c r="W664" s="180"/>
      <c r="X664" s="180"/>
      <c r="Y664" s="180"/>
      <c r="Z664" s="180"/>
      <c r="AA664" s="185"/>
      <c r="AT664" s="186" t="s">
        <v>170</v>
      </c>
      <c r="AU664" s="186" t="s">
        <v>141</v>
      </c>
      <c r="AV664" s="11" t="s">
        <v>141</v>
      </c>
      <c r="AW664" s="11" t="s">
        <v>37</v>
      </c>
      <c r="AX664" s="11" t="s">
        <v>79</v>
      </c>
      <c r="AY664" s="186" t="s">
        <v>162</v>
      </c>
    </row>
    <row r="665" spans="2:65" s="11" customFormat="1" ht="22.5" customHeight="1">
      <c r="B665" s="179"/>
      <c r="C665" s="180"/>
      <c r="D665" s="180"/>
      <c r="E665" s="181" t="s">
        <v>5</v>
      </c>
      <c r="F665" s="263" t="s">
        <v>526</v>
      </c>
      <c r="G665" s="264"/>
      <c r="H665" s="264"/>
      <c r="I665" s="264"/>
      <c r="J665" s="180"/>
      <c r="K665" s="182">
        <v>41.6</v>
      </c>
      <c r="L665" s="180"/>
      <c r="M665" s="180"/>
      <c r="N665" s="180"/>
      <c r="O665" s="180"/>
      <c r="P665" s="180"/>
      <c r="Q665" s="180"/>
      <c r="R665" s="183"/>
      <c r="T665" s="184"/>
      <c r="U665" s="180"/>
      <c r="V665" s="180"/>
      <c r="W665" s="180"/>
      <c r="X665" s="180"/>
      <c r="Y665" s="180"/>
      <c r="Z665" s="180"/>
      <c r="AA665" s="185"/>
      <c r="AT665" s="186" t="s">
        <v>170</v>
      </c>
      <c r="AU665" s="186" t="s">
        <v>141</v>
      </c>
      <c r="AV665" s="11" t="s">
        <v>141</v>
      </c>
      <c r="AW665" s="11" t="s">
        <v>37</v>
      </c>
      <c r="AX665" s="11" t="s">
        <v>79</v>
      </c>
      <c r="AY665" s="186" t="s">
        <v>162</v>
      </c>
    </row>
    <row r="666" spans="2:65" s="11" customFormat="1" ht="22.5" customHeight="1">
      <c r="B666" s="179"/>
      <c r="C666" s="180"/>
      <c r="D666" s="180"/>
      <c r="E666" s="181" t="s">
        <v>5</v>
      </c>
      <c r="F666" s="263" t="s">
        <v>527</v>
      </c>
      <c r="G666" s="264"/>
      <c r="H666" s="264"/>
      <c r="I666" s="264"/>
      <c r="J666" s="180"/>
      <c r="K666" s="182">
        <v>17.2</v>
      </c>
      <c r="L666" s="180"/>
      <c r="M666" s="180"/>
      <c r="N666" s="180"/>
      <c r="O666" s="180"/>
      <c r="P666" s="180"/>
      <c r="Q666" s="180"/>
      <c r="R666" s="183"/>
      <c r="T666" s="184"/>
      <c r="U666" s="180"/>
      <c r="V666" s="180"/>
      <c r="W666" s="180"/>
      <c r="X666" s="180"/>
      <c r="Y666" s="180"/>
      <c r="Z666" s="180"/>
      <c r="AA666" s="185"/>
      <c r="AT666" s="186" t="s">
        <v>170</v>
      </c>
      <c r="AU666" s="186" t="s">
        <v>141</v>
      </c>
      <c r="AV666" s="11" t="s">
        <v>141</v>
      </c>
      <c r="AW666" s="11" t="s">
        <v>37</v>
      </c>
      <c r="AX666" s="11" t="s">
        <v>79</v>
      </c>
      <c r="AY666" s="186" t="s">
        <v>162</v>
      </c>
    </row>
    <row r="667" spans="2:65" s="11" customFormat="1" ht="22.5" customHeight="1">
      <c r="B667" s="179"/>
      <c r="C667" s="180"/>
      <c r="D667" s="180"/>
      <c r="E667" s="181" t="s">
        <v>5</v>
      </c>
      <c r="F667" s="263" t="s">
        <v>528</v>
      </c>
      <c r="G667" s="264"/>
      <c r="H667" s="264"/>
      <c r="I667" s="264"/>
      <c r="J667" s="180"/>
      <c r="K667" s="182">
        <v>17.2</v>
      </c>
      <c r="L667" s="180"/>
      <c r="M667" s="180"/>
      <c r="N667" s="180"/>
      <c r="O667" s="180"/>
      <c r="P667" s="180"/>
      <c r="Q667" s="180"/>
      <c r="R667" s="183"/>
      <c r="T667" s="184"/>
      <c r="U667" s="180"/>
      <c r="V667" s="180"/>
      <c r="W667" s="180"/>
      <c r="X667" s="180"/>
      <c r="Y667" s="180"/>
      <c r="Z667" s="180"/>
      <c r="AA667" s="185"/>
      <c r="AT667" s="186" t="s">
        <v>170</v>
      </c>
      <c r="AU667" s="186" t="s">
        <v>141</v>
      </c>
      <c r="AV667" s="11" t="s">
        <v>141</v>
      </c>
      <c r="AW667" s="11" t="s">
        <v>37</v>
      </c>
      <c r="AX667" s="11" t="s">
        <v>79</v>
      </c>
      <c r="AY667" s="186" t="s">
        <v>162</v>
      </c>
    </row>
    <row r="668" spans="2:65" s="12" customFormat="1" ht="22.5" customHeight="1">
      <c r="B668" s="187"/>
      <c r="C668" s="188"/>
      <c r="D668" s="188"/>
      <c r="E668" s="189" t="s">
        <v>5</v>
      </c>
      <c r="F668" s="256" t="s">
        <v>172</v>
      </c>
      <c r="G668" s="257"/>
      <c r="H668" s="257"/>
      <c r="I668" s="257"/>
      <c r="J668" s="188"/>
      <c r="K668" s="190">
        <v>111.7</v>
      </c>
      <c r="L668" s="188"/>
      <c r="M668" s="188"/>
      <c r="N668" s="188"/>
      <c r="O668" s="188"/>
      <c r="P668" s="188"/>
      <c r="Q668" s="188"/>
      <c r="R668" s="191"/>
      <c r="T668" s="192"/>
      <c r="U668" s="188"/>
      <c r="V668" s="188"/>
      <c r="W668" s="188"/>
      <c r="X668" s="188"/>
      <c r="Y668" s="188"/>
      <c r="Z668" s="188"/>
      <c r="AA668" s="193"/>
      <c r="AT668" s="194" t="s">
        <v>170</v>
      </c>
      <c r="AU668" s="194" t="s">
        <v>141</v>
      </c>
      <c r="AV668" s="12" t="s">
        <v>167</v>
      </c>
      <c r="AW668" s="12" t="s">
        <v>37</v>
      </c>
      <c r="AX668" s="12" t="s">
        <v>24</v>
      </c>
      <c r="AY668" s="194" t="s">
        <v>162</v>
      </c>
    </row>
    <row r="669" spans="2:65" s="9" customFormat="1" ht="29.85" customHeight="1">
      <c r="B669" s="153"/>
      <c r="C669" s="154"/>
      <c r="D669" s="163" t="s">
        <v>120</v>
      </c>
      <c r="E669" s="163"/>
      <c r="F669" s="163"/>
      <c r="G669" s="163"/>
      <c r="H669" s="163"/>
      <c r="I669" s="163"/>
      <c r="J669" s="163"/>
      <c r="K669" s="163"/>
      <c r="L669" s="163"/>
      <c r="M669" s="163"/>
      <c r="N669" s="267">
        <f>BK669</f>
        <v>0</v>
      </c>
      <c r="O669" s="268"/>
      <c r="P669" s="268"/>
      <c r="Q669" s="268"/>
      <c r="R669" s="156"/>
      <c r="T669" s="157"/>
      <c r="U669" s="154"/>
      <c r="V669" s="154"/>
      <c r="W669" s="158">
        <f>SUM(W670:W746)</f>
        <v>0</v>
      </c>
      <c r="X669" s="154"/>
      <c r="Y669" s="158">
        <f>SUM(Y670:Y746)</f>
        <v>2.5053600000000002E-2</v>
      </c>
      <c r="Z669" s="154"/>
      <c r="AA669" s="159">
        <f>SUM(AA670:AA746)</f>
        <v>0</v>
      </c>
      <c r="AR669" s="160" t="s">
        <v>24</v>
      </c>
      <c r="AT669" s="161" t="s">
        <v>78</v>
      </c>
      <c r="AU669" s="161" t="s">
        <v>24</v>
      </c>
      <c r="AY669" s="160" t="s">
        <v>162</v>
      </c>
      <c r="BK669" s="162">
        <f>SUM(BK670:BK746)</f>
        <v>0</v>
      </c>
    </row>
    <row r="670" spans="2:65" s="1" customFormat="1" ht="44.25" customHeight="1">
      <c r="B670" s="135"/>
      <c r="C670" s="164" t="s">
        <v>529</v>
      </c>
      <c r="D670" s="164" t="s">
        <v>163</v>
      </c>
      <c r="E670" s="165" t="s">
        <v>530</v>
      </c>
      <c r="F670" s="258" t="s">
        <v>531</v>
      </c>
      <c r="G670" s="258"/>
      <c r="H670" s="258"/>
      <c r="I670" s="258"/>
      <c r="J670" s="166" t="s">
        <v>166</v>
      </c>
      <c r="K670" s="167">
        <v>1455.6</v>
      </c>
      <c r="L670" s="259">
        <v>0</v>
      </c>
      <c r="M670" s="259"/>
      <c r="N670" s="260">
        <f>ROUND(L670*K670,2)</f>
        <v>0</v>
      </c>
      <c r="O670" s="260"/>
      <c r="P670" s="260"/>
      <c r="Q670" s="260"/>
      <c r="R670" s="138"/>
      <c r="T670" s="168" t="s">
        <v>5</v>
      </c>
      <c r="U670" s="47" t="s">
        <v>46</v>
      </c>
      <c r="V670" s="39"/>
      <c r="W670" s="169">
        <f>V670*K670</f>
        <v>0</v>
      </c>
      <c r="X670" s="169">
        <v>0</v>
      </c>
      <c r="Y670" s="169">
        <f>X670*K670</f>
        <v>0</v>
      </c>
      <c r="Z670" s="169">
        <v>0</v>
      </c>
      <c r="AA670" s="170">
        <f>Z670*K670</f>
        <v>0</v>
      </c>
      <c r="AR670" s="21" t="s">
        <v>167</v>
      </c>
      <c r="AT670" s="21" t="s">
        <v>163</v>
      </c>
      <c r="AU670" s="21" t="s">
        <v>141</v>
      </c>
      <c r="AY670" s="21" t="s">
        <v>162</v>
      </c>
      <c r="BE670" s="109">
        <f>IF(U670="základní",N670,0)</f>
        <v>0</v>
      </c>
      <c r="BF670" s="109">
        <f>IF(U670="snížená",N670,0)</f>
        <v>0</v>
      </c>
      <c r="BG670" s="109">
        <f>IF(U670="zákl. přenesená",N670,0)</f>
        <v>0</v>
      </c>
      <c r="BH670" s="109">
        <f>IF(U670="sníž. přenesená",N670,0)</f>
        <v>0</v>
      </c>
      <c r="BI670" s="109">
        <f>IF(U670="nulová",N670,0)</f>
        <v>0</v>
      </c>
      <c r="BJ670" s="21" t="s">
        <v>141</v>
      </c>
      <c r="BK670" s="109">
        <f>ROUND(L670*K670,2)</f>
        <v>0</v>
      </c>
      <c r="BL670" s="21" t="s">
        <v>167</v>
      </c>
      <c r="BM670" s="21" t="s">
        <v>532</v>
      </c>
    </row>
    <row r="671" spans="2:65" s="10" customFormat="1" ht="22.5" customHeight="1">
      <c r="B671" s="171"/>
      <c r="C671" s="172"/>
      <c r="D671" s="172"/>
      <c r="E671" s="173" t="s">
        <v>5</v>
      </c>
      <c r="F671" s="261" t="s">
        <v>306</v>
      </c>
      <c r="G671" s="262"/>
      <c r="H671" s="262"/>
      <c r="I671" s="262"/>
      <c r="J671" s="172"/>
      <c r="K671" s="174" t="s">
        <v>5</v>
      </c>
      <c r="L671" s="172"/>
      <c r="M671" s="172"/>
      <c r="N671" s="172"/>
      <c r="O671" s="172"/>
      <c r="P671" s="172"/>
      <c r="Q671" s="172"/>
      <c r="R671" s="175"/>
      <c r="T671" s="176"/>
      <c r="U671" s="172"/>
      <c r="V671" s="172"/>
      <c r="W671" s="172"/>
      <c r="X671" s="172"/>
      <c r="Y671" s="172"/>
      <c r="Z671" s="172"/>
      <c r="AA671" s="177"/>
      <c r="AT671" s="178" t="s">
        <v>170</v>
      </c>
      <c r="AU671" s="178" t="s">
        <v>141</v>
      </c>
      <c r="AV671" s="10" t="s">
        <v>24</v>
      </c>
      <c r="AW671" s="10" t="s">
        <v>37</v>
      </c>
      <c r="AX671" s="10" t="s">
        <v>79</v>
      </c>
      <c r="AY671" s="178" t="s">
        <v>162</v>
      </c>
    </row>
    <row r="672" spans="2:65" s="10" customFormat="1" ht="22.5" customHeight="1">
      <c r="B672" s="171"/>
      <c r="C672" s="172"/>
      <c r="D672" s="172"/>
      <c r="E672" s="173" t="s">
        <v>5</v>
      </c>
      <c r="F672" s="273" t="s">
        <v>252</v>
      </c>
      <c r="G672" s="274"/>
      <c r="H672" s="274"/>
      <c r="I672" s="274"/>
      <c r="J672" s="172"/>
      <c r="K672" s="174" t="s">
        <v>5</v>
      </c>
      <c r="L672" s="172"/>
      <c r="M672" s="172"/>
      <c r="N672" s="172"/>
      <c r="O672" s="172"/>
      <c r="P672" s="172"/>
      <c r="Q672" s="172"/>
      <c r="R672" s="175"/>
      <c r="T672" s="176"/>
      <c r="U672" s="172"/>
      <c r="V672" s="172"/>
      <c r="W672" s="172"/>
      <c r="X672" s="172"/>
      <c r="Y672" s="172"/>
      <c r="Z672" s="172"/>
      <c r="AA672" s="177"/>
      <c r="AT672" s="178" t="s">
        <v>170</v>
      </c>
      <c r="AU672" s="178" t="s">
        <v>141</v>
      </c>
      <c r="AV672" s="10" t="s">
        <v>24</v>
      </c>
      <c r="AW672" s="10" t="s">
        <v>37</v>
      </c>
      <c r="AX672" s="10" t="s">
        <v>79</v>
      </c>
      <c r="AY672" s="178" t="s">
        <v>162</v>
      </c>
    </row>
    <row r="673" spans="2:65" s="11" customFormat="1" ht="22.5" customHeight="1">
      <c r="B673" s="179"/>
      <c r="C673" s="180"/>
      <c r="D673" s="180"/>
      <c r="E673" s="181" t="s">
        <v>5</v>
      </c>
      <c r="F673" s="263" t="s">
        <v>533</v>
      </c>
      <c r="G673" s="264"/>
      <c r="H673" s="264"/>
      <c r="I673" s="264"/>
      <c r="J673" s="180"/>
      <c r="K673" s="182">
        <v>522.66</v>
      </c>
      <c r="L673" s="180"/>
      <c r="M673" s="180"/>
      <c r="N673" s="180"/>
      <c r="O673" s="180"/>
      <c r="P673" s="180"/>
      <c r="Q673" s="180"/>
      <c r="R673" s="183"/>
      <c r="T673" s="184"/>
      <c r="U673" s="180"/>
      <c r="V673" s="180"/>
      <c r="W673" s="180"/>
      <c r="X673" s="180"/>
      <c r="Y673" s="180"/>
      <c r="Z673" s="180"/>
      <c r="AA673" s="185"/>
      <c r="AT673" s="186" t="s">
        <v>170</v>
      </c>
      <c r="AU673" s="186" t="s">
        <v>141</v>
      </c>
      <c r="AV673" s="11" t="s">
        <v>141</v>
      </c>
      <c r="AW673" s="11" t="s">
        <v>37</v>
      </c>
      <c r="AX673" s="11" t="s">
        <v>79</v>
      </c>
      <c r="AY673" s="186" t="s">
        <v>162</v>
      </c>
    </row>
    <row r="674" spans="2:65" s="10" customFormat="1" ht="22.5" customHeight="1">
      <c r="B674" s="171"/>
      <c r="C674" s="172"/>
      <c r="D674" s="172"/>
      <c r="E674" s="173" t="s">
        <v>5</v>
      </c>
      <c r="F674" s="273" t="s">
        <v>216</v>
      </c>
      <c r="G674" s="274"/>
      <c r="H674" s="274"/>
      <c r="I674" s="274"/>
      <c r="J674" s="172"/>
      <c r="K674" s="174" t="s">
        <v>5</v>
      </c>
      <c r="L674" s="172"/>
      <c r="M674" s="172"/>
      <c r="N674" s="172"/>
      <c r="O674" s="172"/>
      <c r="P674" s="172"/>
      <c r="Q674" s="172"/>
      <c r="R674" s="175"/>
      <c r="T674" s="176"/>
      <c r="U674" s="172"/>
      <c r="V674" s="172"/>
      <c r="W674" s="172"/>
      <c r="X674" s="172"/>
      <c r="Y674" s="172"/>
      <c r="Z674" s="172"/>
      <c r="AA674" s="177"/>
      <c r="AT674" s="178" t="s">
        <v>170</v>
      </c>
      <c r="AU674" s="178" t="s">
        <v>141</v>
      </c>
      <c r="AV674" s="10" t="s">
        <v>24</v>
      </c>
      <c r="AW674" s="10" t="s">
        <v>37</v>
      </c>
      <c r="AX674" s="10" t="s">
        <v>79</v>
      </c>
      <c r="AY674" s="178" t="s">
        <v>162</v>
      </c>
    </row>
    <row r="675" spans="2:65" s="11" customFormat="1" ht="22.5" customHeight="1">
      <c r="B675" s="179"/>
      <c r="C675" s="180"/>
      <c r="D675" s="180"/>
      <c r="E675" s="181" t="s">
        <v>5</v>
      </c>
      <c r="F675" s="263" t="s">
        <v>533</v>
      </c>
      <c r="G675" s="264"/>
      <c r="H675" s="264"/>
      <c r="I675" s="264"/>
      <c r="J675" s="180"/>
      <c r="K675" s="182">
        <v>522.66</v>
      </c>
      <c r="L675" s="180"/>
      <c r="M675" s="180"/>
      <c r="N675" s="180"/>
      <c r="O675" s="180"/>
      <c r="P675" s="180"/>
      <c r="Q675" s="180"/>
      <c r="R675" s="183"/>
      <c r="T675" s="184"/>
      <c r="U675" s="180"/>
      <c r="V675" s="180"/>
      <c r="W675" s="180"/>
      <c r="X675" s="180"/>
      <c r="Y675" s="180"/>
      <c r="Z675" s="180"/>
      <c r="AA675" s="185"/>
      <c r="AT675" s="186" t="s">
        <v>170</v>
      </c>
      <c r="AU675" s="186" t="s">
        <v>141</v>
      </c>
      <c r="AV675" s="11" t="s">
        <v>141</v>
      </c>
      <c r="AW675" s="11" t="s">
        <v>37</v>
      </c>
      <c r="AX675" s="11" t="s">
        <v>79</v>
      </c>
      <c r="AY675" s="186" t="s">
        <v>162</v>
      </c>
    </row>
    <row r="676" spans="2:65" s="10" customFormat="1" ht="22.5" customHeight="1">
      <c r="B676" s="171"/>
      <c r="C676" s="172"/>
      <c r="D676" s="172"/>
      <c r="E676" s="173" t="s">
        <v>5</v>
      </c>
      <c r="F676" s="273" t="s">
        <v>260</v>
      </c>
      <c r="G676" s="274"/>
      <c r="H676" s="274"/>
      <c r="I676" s="274"/>
      <c r="J676" s="172"/>
      <c r="K676" s="174" t="s">
        <v>5</v>
      </c>
      <c r="L676" s="172"/>
      <c r="M676" s="172"/>
      <c r="N676" s="172"/>
      <c r="O676" s="172"/>
      <c r="P676" s="172"/>
      <c r="Q676" s="172"/>
      <c r="R676" s="175"/>
      <c r="T676" s="176"/>
      <c r="U676" s="172"/>
      <c r="V676" s="172"/>
      <c r="W676" s="172"/>
      <c r="X676" s="172"/>
      <c r="Y676" s="172"/>
      <c r="Z676" s="172"/>
      <c r="AA676" s="177"/>
      <c r="AT676" s="178" t="s">
        <v>170</v>
      </c>
      <c r="AU676" s="178" t="s">
        <v>141</v>
      </c>
      <c r="AV676" s="10" t="s">
        <v>24</v>
      </c>
      <c r="AW676" s="10" t="s">
        <v>37</v>
      </c>
      <c r="AX676" s="10" t="s">
        <v>79</v>
      </c>
      <c r="AY676" s="178" t="s">
        <v>162</v>
      </c>
    </row>
    <row r="677" spans="2:65" s="11" customFormat="1" ht="22.5" customHeight="1">
      <c r="B677" s="179"/>
      <c r="C677" s="180"/>
      <c r="D677" s="180"/>
      <c r="E677" s="181" t="s">
        <v>5</v>
      </c>
      <c r="F677" s="263" t="s">
        <v>534</v>
      </c>
      <c r="G677" s="264"/>
      <c r="H677" s="264"/>
      <c r="I677" s="264"/>
      <c r="J677" s="180"/>
      <c r="K677" s="182">
        <v>205.14</v>
      </c>
      <c r="L677" s="180"/>
      <c r="M677" s="180"/>
      <c r="N677" s="180"/>
      <c r="O677" s="180"/>
      <c r="P677" s="180"/>
      <c r="Q677" s="180"/>
      <c r="R677" s="183"/>
      <c r="T677" s="184"/>
      <c r="U677" s="180"/>
      <c r="V677" s="180"/>
      <c r="W677" s="180"/>
      <c r="X677" s="180"/>
      <c r="Y677" s="180"/>
      <c r="Z677" s="180"/>
      <c r="AA677" s="185"/>
      <c r="AT677" s="186" t="s">
        <v>170</v>
      </c>
      <c r="AU677" s="186" t="s">
        <v>141</v>
      </c>
      <c r="AV677" s="11" t="s">
        <v>141</v>
      </c>
      <c r="AW677" s="11" t="s">
        <v>37</v>
      </c>
      <c r="AX677" s="11" t="s">
        <v>79</v>
      </c>
      <c r="AY677" s="186" t="s">
        <v>162</v>
      </c>
    </row>
    <row r="678" spans="2:65" s="10" customFormat="1" ht="22.5" customHeight="1">
      <c r="B678" s="171"/>
      <c r="C678" s="172"/>
      <c r="D678" s="172"/>
      <c r="E678" s="173" t="s">
        <v>5</v>
      </c>
      <c r="F678" s="273" t="s">
        <v>263</v>
      </c>
      <c r="G678" s="274"/>
      <c r="H678" s="274"/>
      <c r="I678" s="274"/>
      <c r="J678" s="172"/>
      <c r="K678" s="174" t="s">
        <v>5</v>
      </c>
      <c r="L678" s="172"/>
      <c r="M678" s="172"/>
      <c r="N678" s="172"/>
      <c r="O678" s="172"/>
      <c r="P678" s="172"/>
      <c r="Q678" s="172"/>
      <c r="R678" s="175"/>
      <c r="T678" s="176"/>
      <c r="U678" s="172"/>
      <c r="V678" s="172"/>
      <c r="W678" s="172"/>
      <c r="X678" s="172"/>
      <c r="Y678" s="172"/>
      <c r="Z678" s="172"/>
      <c r="AA678" s="177"/>
      <c r="AT678" s="178" t="s">
        <v>170</v>
      </c>
      <c r="AU678" s="178" t="s">
        <v>141</v>
      </c>
      <c r="AV678" s="10" t="s">
        <v>24</v>
      </c>
      <c r="AW678" s="10" t="s">
        <v>37</v>
      </c>
      <c r="AX678" s="10" t="s">
        <v>79</v>
      </c>
      <c r="AY678" s="178" t="s">
        <v>162</v>
      </c>
    </row>
    <row r="679" spans="2:65" s="11" customFormat="1" ht="22.5" customHeight="1">
      <c r="B679" s="179"/>
      <c r="C679" s="180"/>
      <c r="D679" s="180"/>
      <c r="E679" s="181" t="s">
        <v>5</v>
      </c>
      <c r="F679" s="263" t="s">
        <v>534</v>
      </c>
      <c r="G679" s="264"/>
      <c r="H679" s="264"/>
      <c r="I679" s="264"/>
      <c r="J679" s="180"/>
      <c r="K679" s="182">
        <v>205.14</v>
      </c>
      <c r="L679" s="180"/>
      <c r="M679" s="180"/>
      <c r="N679" s="180"/>
      <c r="O679" s="180"/>
      <c r="P679" s="180"/>
      <c r="Q679" s="180"/>
      <c r="R679" s="183"/>
      <c r="T679" s="184"/>
      <c r="U679" s="180"/>
      <c r="V679" s="180"/>
      <c r="W679" s="180"/>
      <c r="X679" s="180"/>
      <c r="Y679" s="180"/>
      <c r="Z679" s="180"/>
      <c r="AA679" s="185"/>
      <c r="AT679" s="186" t="s">
        <v>170</v>
      </c>
      <c r="AU679" s="186" t="s">
        <v>141</v>
      </c>
      <c r="AV679" s="11" t="s">
        <v>141</v>
      </c>
      <c r="AW679" s="11" t="s">
        <v>37</v>
      </c>
      <c r="AX679" s="11" t="s">
        <v>79</v>
      </c>
      <c r="AY679" s="186" t="s">
        <v>162</v>
      </c>
    </row>
    <row r="680" spans="2:65" s="12" customFormat="1" ht="22.5" customHeight="1">
      <c r="B680" s="187"/>
      <c r="C680" s="188"/>
      <c r="D680" s="188"/>
      <c r="E680" s="189" t="s">
        <v>5</v>
      </c>
      <c r="F680" s="256" t="s">
        <v>172</v>
      </c>
      <c r="G680" s="257"/>
      <c r="H680" s="257"/>
      <c r="I680" s="257"/>
      <c r="J680" s="188"/>
      <c r="K680" s="190">
        <v>1455.6</v>
      </c>
      <c r="L680" s="188"/>
      <c r="M680" s="188"/>
      <c r="N680" s="188"/>
      <c r="O680" s="188"/>
      <c r="P680" s="188"/>
      <c r="Q680" s="188"/>
      <c r="R680" s="191"/>
      <c r="T680" s="192"/>
      <c r="U680" s="188"/>
      <c r="V680" s="188"/>
      <c r="W680" s="188"/>
      <c r="X680" s="188"/>
      <c r="Y680" s="188"/>
      <c r="Z680" s="188"/>
      <c r="AA680" s="193"/>
      <c r="AT680" s="194" t="s">
        <v>170</v>
      </c>
      <c r="AU680" s="194" t="s">
        <v>141</v>
      </c>
      <c r="AV680" s="12" t="s">
        <v>167</v>
      </c>
      <c r="AW680" s="12" t="s">
        <v>37</v>
      </c>
      <c r="AX680" s="12" t="s">
        <v>24</v>
      </c>
      <c r="AY680" s="194" t="s">
        <v>162</v>
      </c>
    </row>
    <row r="681" spans="2:65" s="1" customFormat="1" ht="44.25" customHeight="1">
      <c r="B681" s="135"/>
      <c r="C681" s="164" t="s">
        <v>535</v>
      </c>
      <c r="D681" s="164" t="s">
        <v>163</v>
      </c>
      <c r="E681" s="165" t="s">
        <v>536</v>
      </c>
      <c r="F681" s="258" t="s">
        <v>537</v>
      </c>
      <c r="G681" s="258"/>
      <c r="H681" s="258"/>
      <c r="I681" s="258"/>
      <c r="J681" s="166" t="s">
        <v>166</v>
      </c>
      <c r="K681" s="167">
        <v>218340</v>
      </c>
      <c r="L681" s="259">
        <v>0</v>
      </c>
      <c r="M681" s="259"/>
      <c r="N681" s="260">
        <f t="shared" ref="N681:N686" si="5">ROUND(L681*K681,2)</f>
        <v>0</v>
      </c>
      <c r="O681" s="260"/>
      <c r="P681" s="260"/>
      <c r="Q681" s="260"/>
      <c r="R681" s="138"/>
      <c r="T681" s="168" t="s">
        <v>5</v>
      </c>
      <c r="U681" s="47" t="s">
        <v>46</v>
      </c>
      <c r="V681" s="39"/>
      <c r="W681" s="169">
        <f t="shared" ref="W681:W686" si="6">V681*K681</f>
        <v>0</v>
      </c>
      <c r="X681" s="169">
        <v>0</v>
      </c>
      <c r="Y681" s="169">
        <f t="shared" ref="Y681:Y686" si="7">X681*K681</f>
        <v>0</v>
      </c>
      <c r="Z681" s="169">
        <v>0</v>
      </c>
      <c r="AA681" s="170">
        <f t="shared" ref="AA681:AA686" si="8">Z681*K681</f>
        <v>0</v>
      </c>
      <c r="AR681" s="21" t="s">
        <v>167</v>
      </c>
      <c r="AT681" s="21" t="s">
        <v>163</v>
      </c>
      <c r="AU681" s="21" t="s">
        <v>141</v>
      </c>
      <c r="AY681" s="21" t="s">
        <v>162</v>
      </c>
      <c r="BE681" s="109">
        <f t="shared" ref="BE681:BE686" si="9">IF(U681="základní",N681,0)</f>
        <v>0</v>
      </c>
      <c r="BF681" s="109">
        <f t="shared" ref="BF681:BF686" si="10">IF(U681="snížená",N681,0)</f>
        <v>0</v>
      </c>
      <c r="BG681" s="109">
        <f t="shared" ref="BG681:BG686" si="11">IF(U681="zákl. přenesená",N681,0)</f>
        <v>0</v>
      </c>
      <c r="BH681" s="109">
        <f t="shared" ref="BH681:BH686" si="12">IF(U681="sníž. přenesená",N681,0)</f>
        <v>0</v>
      </c>
      <c r="BI681" s="109">
        <f t="shared" ref="BI681:BI686" si="13">IF(U681="nulová",N681,0)</f>
        <v>0</v>
      </c>
      <c r="BJ681" s="21" t="s">
        <v>141</v>
      </c>
      <c r="BK681" s="109">
        <f t="shared" ref="BK681:BK686" si="14">ROUND(L681*K681,2)</f>
        <v>0</v>
      </c>
      <c r="BL681" s="21" t="s">
        <v>167</v>
      </c>
      <c r="BM681" s="21" t="s">
        <v>538</v>
      </c>
    </row>
    <row r="682" spans="2:65" s="1" customFormat="1" ht="44.25" customHeight="1">
      <c r="B682" s="135"/>
      <c r="C682" s="164" t="s">
        <v>539</v>
      </c>
      <c r="D682" s="164" t="s">
        <v>163</v>
      </c>
      <c r="E682" s="165" t="s">
        <v>540</v>
      </c>
      <c r="F682" s="258" t="s">
        <v>541</v>
      </c>
      <c r="G682" s="258"/>
      <c r="H682" s="258"/>
      <c r="I682" s="258"/>
      <c r="J682" s="166" t="s">
        <v>166</v>
      </c>
      <c r="K682" s="167">
        <v>1455.6</v>
      </c>
      <c r="L682" s="259">
        <v>0</v>
      </c>
      <c r="M682" s="259"/>
      <c r="N682" s="260">
        <f t="shared" si="5"/>
        <v>0</v>
      </c>
      <c r="O682" s="260"/>
      <c r="P682" s="260"/>
      <c r="Q682" s="260"/>
      <c r="R682" s="138"/>
      <c r="T682" s="168" t="s">
        <v>5</v>
      </c>
      <c r="U682" s="47" t="s">
        <v>46</v>
      </c>
      <c r="V682" s="39"/>
      <c r="W682" s="169">
        <f t="shared" si="6"/>
        <v>0</v>
      </c>
      <c r="X682" s="169">
        <v>0</v>
      </c>
      <c r="Y682" s="169">
        <f t="shared" si="7"/>
        <v>0</v>
      </c>
      <c r="Z682" s="169">
        <v>0</v>
      </c>
      <c r="AA682" s="170">
        <f t="shared" si="8"/>
        <v>0</v>
      </c>
      <c r="AR682" s="21" t="s">
        <v>167</v>
      </c>
      <c r="AT682" s="21" t="s">
        <v>163</v>
      </c>
      <c r="AU682" s="21" t="s">
        <v>141</v>
      </c>
      <c r="AY682" s="21" t="s">
        <v>162</v>
      </c>
      <c r="BE682" s="109">
        <f t="shared" si="9"/>
        <v>0</v>
      </c>
      <c r="BF682" s="109">
        <f t="shared" si="10"/>
        <v>0</v>
      </c>
      <c r="BG682" s="109">
        <f t="shared" si="11"/>
        <v>0</v>
      </c>
      <c r="BH682" s="109">
        <f t="shared" si="12"/>
        <v>0</v>
      </c>
      <c r="BI682" s="109">
        <f t="shared" si="13"/>
        <v>0</v>
      </c>
      <c r="BJ682" s="21" t="s">
        <v>141</v>
      </c>
      <c r="BK682" s="109">
        <f t="shared" si="14"/>
        <v>0</v>
      </c>
      <c r="BL682" s="21" t="s">
        <v>167</v>
      </c>
      <c r="BM682" s="21" t="s">
        <v>542</v>
      </c>
    </row>
    <row r="683" spans="2:65" s="1" customFormat="1" ht="22.5" customHeight="1">
      <c r="B683" s="135"/>
      <c r="C683" s="164" t="s">
        <v>543</v>
      </c>
      <c r="D683" s="164" t="s">
        <v>163</v>
      </c>
      <c r="E683" s="165" t="s">
        <v>544</v>
      </c>
      <c r="F683" s="258" t="s">
        <v>545</v>
      </c>
      <c r="G683" s="258"/>
      <c r="H683" s="258"/>
      <c r="I683" s="258"/>
      <c r="J683" s="166" t="s">
        <v>166</v>
      </c>
      <c r="K683" s="167">
        <v>1455.6</v>
      </c>
      <c r="L683" s="259">
        <v>0</v>
      </c>
      <c r="M683" s="259"/>
      <c r="N683" s="260">
        <f t="shared" si="5"/>
        <v>0</v>
      </c>
      <c r="O683" s="260"/>
      <c r="P683" s="260"/>
      <c r="Q683" s="260"/>
      <c r="R683" s="138"/>
      <c r="T683" s="168" t="s">
        <v>5</v>
      </c>
      <c r="U683" s="47" t="s">
        <v>46</v>
      </c>
      <c r="V683" s="39"/>
      <c r="W683" s="169">
        <f t="shared" si="6"/>
        <v>0</v>
      </c>
      <c r="X683" s="169">
        <v>0</v>
      </c>
      <c r="Y683" s="169">
        <f t="shared" si="7"/>
        <v>0</v>
      </c>
      <c r="Z683" s="169">
        <v>0</v>
      </c>
      <c r="AA683" s="170">
        <f t="shared" si="8"/>
        <v>0</v>
      </c>
      <c r="AR683" s="21" t="s">
        <v>167</v>
      </c>
      <c r="AT683" s="21" t="s">
        <v>163</v>
      </c>
      <c r="AU683" s="21" t="s">
        <v>141</v>
      </c>
      <c r="AY683" s="21" t="s">
        <v>162</v>
      </c>
      <c r="BE683" s="109">
        <f t="shared" si="9"/>
        <v>0</v>
      </c>
      <c r="BF683" s="109">
        <f t="shared" si="10"/>
        <v>0</v>
      </c>
      <c r="BG683" s="109">
        <f t="shared" si="11"/>
        <v>0</v>
      </c>
      <c r="BH683" s="109">
        <f t="shared" si="12"/>
        <v>0</v>
      </c>
      <c r="BI683" s="109">
        <f t="shared" si="13"/>
        <v>0</v>
      </c>
      <c r="BJ683" s="21" t="s">
        <v>141</v>
      </c>
      <c r="BK683" s="109">
        <f t="shared" si="14"/>
        <v>0</v>
      </c>
      <c r="BL683" s="21" t="s">
        <v>167</v>
      </c>
      <c r="BM683" s="21" t="s">
        <v>546</v>
      </c>
    </row>
    <row r="684" spans="2:65" s="1" customFormat="1" ht="31.5" customHeight="1">
      <c r="B684" s="135"/>
      <c r="C684" s="164" t="s">
        <v>547</v>
      </c>
      <c r="D684" s="164" t="s">
        <v>163</v>
      </c>
      <c r="E684" s="165" t="s">
        <v>548</v>
      </c>
      <c r="F684" s="258" t="s">
        <v>549</v>
      </c>
      <c r="G684" s="258"/>
      <c r="H684" s="258"/>
      <c r="I684" s="258"/>
      <c r="J684" s="166" t="s">
        <v>166</v>
      </c>
      <c r="K684" s="167">
        <v>218340</v>
      </c>
      <c r="L684" s="259">
        <v>0</v>
      </c>
      <c r="M684" s="259"/>
      <c r="N684" s="260">
        <f t="shared" si="5"/>
        <v>0</v>
      </c>
      <c r="O684" s="260"/>
      <c r="P684" s="260"/>
      <c r="Q684" s="260"/>
      <c r="R684" s="138"/>
      <c r="T684" s="168" t="s">
        <v>5</v>
      </c>
      <c r="U684" s="47" t="s">
        <v>46</v>
      </c>
      <c r="V684" s="39"/>
      <c r="W684" s="169">
        <f t="shared" si="6"/>
        <v>0</v>
      </c>
      <c r="X684" s="169">
        <v>0</v>
      </c>
      <c r="Y684" s="169">
        <f t="shared" si="7"/>
        <v>0</v>
      </c>
      <c r="Z684" s="169">
        <v>0</v>
      </c>
      <c r="AA684" s="170">
        <f t="shared" si="8"/>
        <v>0</v>
      </c>
      <c r="AR684" s="21" t="s">
        <v>167</v>
      </c>
      <c r="AT684" s="21" t="s">
        <v>163</v>
      </c>
      <c r="AU684" s="21" t="s">
        <v>141</v>
      </c>
      <c r="AY684" s="21" t="s">
        <v>162</v>
      </c>
      <c r="BE684" s="109">
        <f t="shared" si="9"/>
        <v>0</v>
      </c>
      <c r="BF684" s="109">
        <f t="shared" si="10"/>
        <v>0</v>
      </c>
      <c r="BG684" s="109">
        <f t="shared" si="11"/>
        <v>0</v>
      </c>
      <c r="BH684" s="109">
        <f t="shared" si="12"/>
        <v>0</v>
      </c>
      <c r="BI684" s="109">
        <f t="shared" si="13"/>
        <v>0</v>
      </c>
      <c r="BJ684" s="21" t="s">
        <v>141</v>
      </c>
      <c r="BK684" s="109">
        <f t="shared" si="14"/>
        <v>0</v>
      </c>
      <c r="BL684" s="21" t="s">
        <v>167</v>
      </c>
      <c r="BM684" s="21" t="s">
        <v>550</v>
      </c>
    </row>
    <row r="685" spans="2:65" s="1" customFormat="1" ht="31.5" customHeight="1">
      <c r="B685" s="135"/>
      <c r="C685" s="164" t="s">
        <v>551</v>
      </c>
      <c r="D685" s="164" t="s">
        <v>163</v>
      </c>
      <c r="E685" s="165" t="s">
        <v>552</v>
      </c>
      <c r="F685" s="258" t="s">
        <v>553</v>
      </c>
      <c r="G685" s="258"/>
      <c r="H685" s="258"/>
      <c r="I685" s="258"/>
      <c r="J685" s="166" t="s">
        <v>166</v>
      </c>
      <c r="K685" s="167">
        <v>1455.6</v>
      </c>
      <c r="L685" s="259">
        <v>0</v>
      </c>
      <c r="M685" s="259"/>
      <c r="N685" s="260">
        <f t="shared" si="5"/>
        <v>0</v>
      </c>
      <c r="O685" s="260"/>
      <c r="P685" s="260"/>
      <c r="Q685" s="260"/>
      <c r="R685" s="138"/>
      <c r="T685" s="168" t="s">
        <v>5</v>
      </c>
      <c r="U685" s="47" t="s">
        <v>46</v>
      </c>
      <c r="V685" s="39"/>
      <c r="W685" s="169">
        <f t="shared" si="6"/>
        <v>0</v>
      </c>
      <c r="X685" s="169">
        <v>0</v>
      </c>
      <c r="Y685" s="169">
        <f t="shared" si="7"/>
        <v>0</v>
      </c>
      <c r="Z685" s="169">
        <v>0</v>
      </c>
      <c r="AA685" s="170">
        <f t="shared" si="8"/>
        <v>0</v>
      </c>
      <c r="AR685" s="21" t="s">
        <v>167</v>
      </c>
      <c r="AT685" s="21" t="s">
        <v>163</v>
      </c>
      <c r="AU685" s="21" t="s">
        <v>141</v>
      </c>
      <c r="AY685" s="21" t="s">
        <v>162</v>
      </c>
      <c r="BE685" s="109">
        <f t="shared" si="9"/>
        <v>0</v>
      </c>
      <c r="BF685" s="109">
        <f t="shared" si="10"/>
        <v>0</v>
      </c>
      <c r="BG685" s="109">
        <f t="shared" si="11"/>
        <v>0</v>
      </c>
      <c r="BH685" s="109">
        <f t="shared" si="12"/>
        <v>0</v>
      </c>
      <c r="BI685" s="109">
        <f t="shared" si="13"/>
        <v>0</v>
      </c>
      <c r="BJ685" s="21" t="s">
        <v>141</v>
      </c>
      <c r="BK685" s="109">
        <f t="shared" si="14"/>
        <v>0</v>
      </c>
      <c r="BL685" s="21" t="s">
        <v>167</v>
      </c>
      <c r="BM685" s="21" t="s">
        <v>554</v>
      </c>
    </row>
    <row r="686" spans="2:65" s="1" customFormat="1" ht="31.5" customHeight="1">
      <c r="B686" s="135"/>
      <c r="C686" s="164" t="s">
        <v>555</v>
      </c>
      <c r="D686" s="164" t="s">
        <v>163</v>
      </c>
      <c r="E686" s="165" t="s">
        <v>556</v>
      </c>
      <c r="F686" s="258" t="s">
        <v>557</v>
      </c>
      <c r="G686" s="258"/>
      <c r="H686" s="258"/>
      <c r="I686" s="258"/>
      <c r="J686" s="166" t="s">
        <v>166</v>
      </c>
      <c r="K686" s="167">
        <v>626.34</v>
      </c>
      <c r="L686" s="259">
        <v>0</v>
      </c>
      <c r="M686" s="259"/>
      <c r="N686" s="260">
        <f t="shared" si="5"/>
        <v>0</v>
      </c>
      <c r="O686" s="260"/>
      <c r="P686" s="260"/>
      <c r="Q686" s="260"/>
      <c r="R686" s="138"/>
      <c r="T686" s="168" t="s">
        <v>5</v>
      </c>
      <c r="U686" s="47" t="s">
        <v>46</v>
      </c>
      <c r="V686" s="39"/>
      <c r="W686" s="169">
        <f t="shared" si="6"/>
        <v>0</v>
      </c>
      <c r="X686" s="169">
        <v>4.0000000000000003E-5</v>
      </c>
      <c r="Y686" s="169">
        <f t="shared" si="7"/>
        <v>2.5053600000000002E-2</v>
      </c>
      <c r="Z686" s="169">
        <v>0</v>
      </c>
      <c r="AA686" s="170">
        <f t="shared" si="8"/>
        <v>0</v>
      </c>
      <c r="AR686" s="21" t="s">
        <v>167</v>
      </c>
      <c r="AT686" s="21" t="s">
        <v>163</v>
      </c>
      <c r="AU686" s="21" t="s">
        <v>141</v>
      </c>
      <c r="AY686" s="21" t="s">
        <v>162</v>
      </c>
      <c r="BE686" s="109">
        <f t="shared" si="9"/>
        <v>0</v>
      </c>
      <c r="BF686" s="109">
        <f t="shared" si="10"/>
        <v>0</v>
      </c>
      <c r="BG686" s="109">
        <f t="shared" si="11"/>
        <v>0</v>
      </c>
      <c r="BH686" s="109">
        <f t="shared" si="12"/>
        <v>0</v>
      </c>
      <c r="BI686" s="109">
        <f t="shared" si="13"/>
        <v>0</v>
      </c>
      <c r="BJ686" s="21" t="s">
        <v>141</v>
      </c>
      <c r="BK686" s="109">
        <f t="shared" si="14"/>
        <v>0</v>
      </c>
      <c r="BL686" s="21" t="s">
        <v>167</v>
      </c>
      <c r="BM686" s="21" t="s">
        <v>558</v>
      </c>
    </row>
    <row r="687" spans="2:65" s="10" customFormat="1" ht="22.5" customHeight="1">
      <c r="B687" s="171"/>
      <c r="C687" s="172"/>
      <c r="D687" s="172"/>
      <c r="E687" s="173" t="s">
        <v>5</v>
      </c>
      <c r="F687" s="261" t="s">
        <v>243</v>
      </c>
      <c r="G687" s="262"/>
      <c r="H687" s="262"/>
      <c r="I687" s="262"/>
      <c r="J687" s="172"/>
      <c r="K687" s="174" t="s">
        <v>5</v>
      </c>
      <c r="L687" s="172"/>
      <c r="M687" s="172"/>
      <c r="N687" s="172"/>
      <c r="O687" s="172"/>
      <c r="P687" s="172"/>
      <c r="Q687" s="172"/>
      <c r="R687" s="175"/>
      <c r="T687" s="176"/>
      <c r="U687" s="172"/>
      <c r="V687" s="172"/>
      <c r="W687" s="172"/>
      <c r="X687" s="172"/>
      <c r="Y687" s="172"/>
      <c r="Z687" s="172"/>
      <c r="AA687" s="177"/>
      <c r="AT687" s="178" t="s">
        <v>170</v>
      </c>
      <c r="AU687" s="178" t="s">
        <v>141</v>
      </c>
      <c r="AV687" s="10" t="s">
        <v>24</v>
      </c>
      <c r="AW687" s="10" t="s">
        <v>37</v>
      </c>
      <c r="AX687" s="10" t="s">
        <v>79</v>
      </c>
      <c r="AY687" s="178" t="s">
        <v>162</v>
      </c>
    </row>
    <row r="688" spans="2:65" s="11" customFormat="1" ht="22.5" customHeight="1">
      <c r="B688" s="179"/>
      <c r="C688" s="180"/>
      <c r="D688" s="180"/>
      <c r="E688" s="181" t="s">
        <v>5</v>
      </c>
      <c r="F688" s="263" t="s">
        <v>559</v>
      </c>
      <c r="G688" s="264"/>
      <c r="H688" s="264"/>
      <c r="I688" s="264"/>
      <c r="J688" s="180"/>
      <c r="K688" s="182">
        <v>626.34</v>
      </c>
      <c r="L688" s="180"/>
      <c r="M688" s="180"/>
      <c r="N688" s="180"/>
      <c r="O688" s="180"/>
      <c r="P688" s="180"/>
      <c r="Q688" s="180"/>
      <c r="R688" s="183"/>
      <c r="T688" s="184"/>
      <c r="U688" s="180"/>
      <c r="V688" s="180"/>
      <c r="W688" s="180"/>
      <c r="X688" s="180"/>
      <c r="Y688" s="180"/>
      <c r="Z688" s="180"/>
      <c r="AA688" s="185"/>
      <c r="AT688" s="186" t="s">
        <v>170</v>
      </c>
      <c r="AU688" s="186" t="s">
        <v>141</v>
      </c>
      <c r="AV688" s="11" t="s">
        <v>141</v>
      </c>
      <c r="AW688" s="11" t="s">
        <v>37</v>
      </c>
      <c r="AX688" s="11" t="s">
        <v>79</v>
      </c>
      <c r="AY688" s="186" t="s">
        <v>162</v>
      </c>
    </row>
    <row r="689" spans="2:65" s="12" customFormat="1" ht="22.5" customHeight="1">
      <c r="B689" s="187"/>
      <c r="C689" s="188"/>
      <c r="D689" s="188"/>
      <c r="E689" s="189" t="s">
        <v>5</v>
      </c>
      <c r="F689" s="256" t="s">
        <v>172</v>
      </c>
      <c r="G689" s="257"/>
      <c r="H689" s="257"/>
      <c r="I689" s="257"/>
      <c r="J689" s="188"/>
      <c r="K689" s="190">
        <v>626.34</v>
      </c>
      <c r="L689" s="188"/>
      <c r="M689" s="188"/>
      <c r="N689" s="188"/>
      <c r="O689" s="188"/>
      <c r="P689" s="188"/>
      <c r="Q689" s="188"/>
      <c r="R689" s="191"/>
      <c r="T689" s="192"/>
      <c r="U689" s="188"/>
      <c r="V689" s="188"/>
      <c r="W689" s="188"/>
      <c r="X689" s="188"/>
      <c r="Y689" s="188"/>
      <c r="Z689" s="188"/>
      <c r="AA689" s="193"/>
      <c r="AT689" s="194" t="s">
        <v>170</v>
      </c>
      <c r="AU689" s="194" t="s">
        <v>141</v>
      </c>
      <c r="AV689" s="12" t="s">
        <v>167</v>
      </c>
      <c r="AW689" s="12" t="s">
        <v>37</v>
      </c>
      <c r="AX689" s="12" t="s">
        <v>24</v>
      </c>
      <c r="AY689" s="194" t="s">
        <v>162</v>
      </c>
    </row>
    <row r="690" spans="2:65" s="1" customFormat="1" ht="22.5" customHeight="1">
      <c r="B690" s="135"/>
      <c r="C690" s="164" t="s">
        <v>560</v>
      </c>
      <c r="D690" s="164" t="s">
        <v>163</v>
      </c>
      <c r="E690" s="165" t="s">
        <v>561</v>
      </c>
      <c r="F690" s="258" t="s">
        <v>562</v>
      </c>
      <c r="G690" s="258"/>
      <c r="H690" s="258"/>
      <c r="I690" s="258"/>
      <c r="J690" s="166" t="s">
        <v>563</v>
      </c>
      <c r="K690" s="167">
        <v>132</v>
      </c>
      <c r="L690" s="259">
        <v>0</v>
      </c>
      <c r="M690" s="259"/>
      <c r="N690" s="260">
        <f>ROUND(L690*K690,2)</f>
        <v>0</v>
      </c>
      <c r="O690" s="260"/>
      <c r="P690" s="260"/>
      <c r="Q690" s="260"/>
      <c r="R690" s="138"/>
      <c r="T690" s="168" t="s">
        <v>5</v>
      </c>
      <c r="U690" s="47" t="s">
        <v>46</v>
      </c>
      <c r="V690" s="39"/>
      <c r="W690" s="169">
        <f>V690*K690</f>
        <v>0</v>
      </c>
      <c r="X690" s="169">
        <v>0</v>
      </c>
      <c r="Y690" s="169">
        <f>X690*K690</f>
        <v>0</v>
      </c>
      <c r="Z690" s="169">
        <v>0</v>
      </c>
      <c r="AA690" s="170">
        <f>Z690*K690</f>
        <v>0</v>
      </c>
      <c r="AR690" s="21" t="s">
        <v>167</v>
      </c>
      <c r="AT690" s="21" t="s">
        <v>163</v>
      </c>
      <c r="AU690" s="21" t="s">
        <v>141</v>
      </c>
      <c r="AY690" s="21" t="s">
        <v>162</v>
      </c>
      <c r="BE690" s="109">
        <f>IF(U690="základní",N690,0)</f>
        <v>0</v>
      </c>
      <c r="BF690" s="109">
        <f>IF(U690="snížená",N690,0)</f>
        <v>0</v>
      </c>
      <c r="BG690" s="109">
        <f>IF(U690="zákl. přenesená",N690,0)</f>
        <v>0</v>
      </c>
      <c r="BH690" s="109">
        <f>IF(U690="sníž. přenesená",N690,0)</f>
        <v>0</v>
      </c>
      <c r="BI690" s="109">
        <f>IF(U690="nulová",N690,0)</f>
        <v>0</v>
      </c>
      <c r="BJ690" s="21" t="s">
        <v>141</v>
      </c>
      <c r="BK690" s="109">
        <f>ROUND(L690*K690,2)</f>
        <v>0</v>
      </c>
      <c r="BL690" s="21" t="s">
        <v>167</v>
      </c>
      <c r="BM690" s="21" t="s">
        <v>564</v>
      </c>
    </row>
    <row r="691" spans="2:65" s="10" customFormat="1" ht="22.5" customHeight="1">
      <c r="B691" s="171"/>
      <c r="C691" s="172"/>
      <c r="D691" s="172"/>
      <c r="E691" s="173" t="s">
        <v>5</v>
      </c>
      <c r="F691" s="261" t="s">
        <v>306</v>
      </c>
      <c r="G691" s="262"/>
      <c r="H691" s="262"/>
      <c r="I691" s="262"/>
      <c r="J691" s="172"/>
      <c r="K691" s="174" t="s">
        <v>5</v>
      </c>
      <c r="L691" s="172"/>
      <c r="M691" s="172"/>
      <c r="N691" s="172"/>
      <c r="O691" s="172"/>
      <c r="P691" s="172"/>
      <c r="Q691" s="172"/>
      <c r="R691" s="175"/>
      <c r="T691" s="176"/>
      <c r="U691" s="172"/>
      <c r="V691" s="172"/>
      <c r="W691" s="172"/>
      <c r="X691" s="172"/>
      <c r="Y691" s="172"/>
      <c r="Z691" s="172"/>
      <c r="AA691" s="177"/>
      <c r="AT691" s="178" t="s">
        <v>170</v>
      </c>
      <c r="AU691" s="178" t="s">
        <v>141</v>
      </c>
      <c r="AV691" s="10" t="s">
        <v>24</v>
      </c>
      <c r="AW691" s="10" t="s">
        <v>37</v>
      </c>
      <c r="AX691" s="10" t="s">
        <v>79</v>
      </c>
      <c r="AY691" s="178" t="s">
        <v>162</v>
      </c>
    </row>
    <row r="692" spans="2:65" s="10" customFormat="1" ht="22.5" customHeight="1">
      <c r="B692" s="171"/>
      <c r="C692" s="172"/>
      <c r="D692" s="172"/>
      <c r="E692" s="173" t="s">
        <v>5</v>
      </c>
      <c r="F692" s="273" t="s">
        <v>252</v>
      </c>
      <c r="G692" s="274"/>
      <c r="H692" s="274"/>
      <c r="I692" s="274"/>
      <c r="J692" s="172"/>
      <c r="K692" s="174" t="s">
        <v>5</v>
      </c>
      <c r="L692" s="172"/>
      <c r="M692" s="172"/>
      <c r="N692" s="172"/>
      <c r="O692" s="172"/>
      <c r="P692" s="172"/>
      <c r="Q692" s="172"/>
      <c r="R692" s="175"/>
      <c r="T692" s="176"/>
      <c r="U692" s="172"/>
      <c r="V692" s="172"/>
      <c r="W692" s="172"/>
      <c r="X692" s="172"/>
      <c r="Y692" s="172"/>
      <c r="Z692" s="172"/>
      <c r="AA692" s="177"/>
      <c r="AT692" s="178" t="s">
        <v>170</v>
      </c>
      <c r="AU692" s="178" t="s">
        <v>141</v>
      </c>
      <c r="AV692" s="10" t="s">
        <v>24</v>
      </c>
      <c r="AW692" s="10" t="s">
        <v>37</v>
      </c>
      <c r="AX692" s="10" t="s">
        <v>79</v>
      </c>
      <c r="AY692" s="178" t="s">
        <v>162</v>
      </c>
    </row>
    <row r="693" spans="2:65" s="11" customFormat="1" ht="22.5" customHeight="1">
      <c r="B693" s="179"/>
      <c r="C693" s="180"/>
      <c r="D693" s="180"/>
      <c r="E693" s="181" t="s">
        <v>5</v>
      </c>
      <c r="F693" s="263" t="s">
        <v>565</v>
      </c>
      <c r="G693" s="264"/>
      <c r="H693" s="264"/>
      <c r="I693" s="264"/>
      <c r="J693" s="180"/>
      <c r="K693" s="182">
        <v>66</v>
      </c>
      <c r="L693" s="180"/>
      <c r="M693" s="180"/>
      <c r="N693" s="180"/>
      <c r="O693" s="180"/>
      <c r="P693" s="180"/>
      <c r="Q693" s="180"/>
      <c r="R693" s="183"/>
      <c r="T693" s="184"/>
      <c r="U693" s="180"/>
      <c r="V693" s="180"/>
      <c r="W693" s="180"/>
      <c r="X693" s="180"/>
      <c r="Y693" s="180"/>
      <c r="Z693" s="180"/>
      <c r="AA693" s="185"/>
      <c r="AT693" s="186" t="s">
        <v>170</v>
      </c>
      <c r="AU693" s="186" t="s">
        <v>141</v>
      </c>
      <c r="AV693" s="11" t="s">
        <v>141</v>
      </c>
      <c r="AW693" s="11" t="s">
        <v>37</v>
      </c>
      <c r="AX693" s="11" t="s">
        <v>79</v>
      </c>
      <c r="AY693" s="186" t="s">
        <v>162</v>
      </c>
    </row>
    <row r="694" spans="2:65" s="10" customFormat="1" ht="22.5" customHeight="1">
      <c r="B694" s="171"/>
      <c r="C694" s="172"/>
      <c r="D694" s="172"/>
      <c r="E694" s="173" t="s">
        <v>5</v>
      </c>
      <c r="F694" s="273" t="s">
        <v>216</v>
      </c>
      <c r="G694" s="274"/>
      <c r="H694" s="274"/>
      <c r="I694" s="274"/>
      <c r="J694" s="172"/>
      <c r="K694" s="174" t="s">
        <v>5</v>
      </c>
      <c r="L694" s="172"/>
      <c r="M694" s="172"/>
      <c r="N694" s="172"/>
      <c r="O694" s="172"/>
      <c r="P694" s="172"/>
      <c r="Q694" s="172"/>
      <c r="R694" s="175"/>
      <c r="T694" s="176"/>
      <c r="U694" s="172"/>
      <c r="V694" s="172"/>
      <c r="W694" s="172"/>
      <c r="X694" s="172"/>
      <c r="Y694" s="172"/>
      <c r="Z694" s="172"/>
      <c r="AA694" s="177"/>
      <c r="AT694" s="178" t="s">
        <v>170</v>
      </c>
      <c r="AU694" s="178" t="s">
        <v>141</v>
      </c>
      <c r="AV694" s="10" t="s">
        <v>24</v>
      </c>
      <c r="AW694" s="10" t="s">
        <v>37</v>
      </c>
      <c r="AX694" s="10" t="s">
        <v>79</v>
      </c>
      <c r="AY694" s="178" t="s">
        <v>162</v>
      </c>
    </row>
    <row r="695" spans="2:65" s="11" customFormat="1" ht="22.5" customHeight="1">
      <c r="B695" s="179"/>
      <c r="C695" s="180"/>
      <c r="D695" s="180"/>
      <c r="E695" s="181" t="s">
        <v>5</v>
      </c>
      <c r="F695" s="263" t="s">
        <v>565</v>
      </c>
      <c r="G695" s="264"/>
      <c r="H695" s="264"/>
      <c r="I695" s="264"/>
      <c r="J695" s="180"/>
      <c r="K695" s="182">
        <v>66</v>
      </c>
      <c r="L695" s="180"/>
      <c r="M695" s="180"/>
      <c r="N695" s="180"/>
      <c r="O695" s="180"/>
      <c r="P695" s="180"/>
      <c r="Q695" s="180"/>
      <c r="R695" s="183"/>
      <c r="T695" s="184"/>
      <c r="U695" s="180"/>
      <c r="V695" s="180"/>
      <c r="W695" s="180"/>
      <c r="X695" s="180"/>
      <c r="Y695" s="180"/>
      <c r="Z695" s="180"/>
      <c r="AA695" s="185"/>
      <c r="AT695" s="186" t="s">
        <v>170</v>
      </c>
      <c r="AU695" s="186" t="s">
        <v>141</v>
      </c>
      <c r="AV695" s="11" t="s">
        <v>141</v>
      </c>
      <c r="AW695" s="11" t="s">
        <v>37</v>
      </c>
      <c r="AX695" s="11" t="s">
        <v>79</v>
      </c>
      <c r="AY695" s="186" t="s">
        <v>162</v>
      </c>
    </row>
    <row r="696" spans="2:65" s="12" customFormat="1" ht="22.5" customHeight="1">
      <c r="B696" s="187"/>
      <c r="C696" s="188"/>
      <c r="D696" s="188"/>
      <c r="E696" s="189" t="s">
        <v>5</v>
      </c>
      <c r="F696" s="256" t="s">
        <v>172</v>
      </c>
      <c r="G696" s="257"/>
      <c r="H696" s="257"/>
      <c r="I696" s="257"/>
      <c r="J696" s="188"/>
      <c r="K696" s="190">
        <v>132</v>
      </c>
      <c r="L696" s="188"/>
      <c r="M696" s="188"/>
      <c r="N696" s="188"/>
      <c r="O696" s="188"/>
      <c r="P696" s="188"/>
      <c r="Q696" s="188"/>
      <c r="R696" s="191"/>
      <c r="T696" s="192"/>
      <c r="U696" s="188"/>
      <c r="V696" s="188"/>
      <c r="W696" s="188"/>
      <c r="X696" s="188"/>
      <c r="Y696" s="188"/>
      <c r="Z696" s="188"/>
      <c r="AA696" s="193"/>
      <c r="AT696" s="194" t="s">
        <v>170</v>
      </c>
      <c r="AU696" s="194" t="s">
        <v>141</v>
      </c>
      <c r="AV696" s="12" t="s">
        <v>167</v>
      </c>
      <c r="AW696" s="12" t="s">
        <v>37</v>
      </c>
      <c r="AX696" s="12" t="s">
        <v>24</v>
      </c>
      <c r="AY696" s="194" t="s">
        <v>162</v>
      </c>
    </row>
    <row r="697" spans="2:65" s="1" customFormat="1" ht="44.25" customHeight="1">
      <c r="B697" s="135"/>
      <c r="C697" s="164" t="s">
        <v>566</v>
      </c>
      <c r="D697" s="164" t="s">
        <v>163</v>
      </c>
      <c r="E697" s="165" t="s">
        <v>567</v>
      </c>
      <c r="F697" s="258" t="s">
        <v>568</v>
      </c>
      <c r="G697" s="258"/>
      <c r="H697" s="258"/>
      <c r="I697" s="258"/>
      <c r="J697" s="166" t="s">
        <v>179</v>
      </c>
      <c r="K697" s="167">
        <v>2.0739999999999998</v>
      </c>
      <c r="L697" s="259">
        <v>0</v>
      </c>
      <c r="M697" s="259"/>
      <c r="N697" s="260">
        <f>ROUND(L697*K697,2)</f>
        <v>0</v>
      </c>
      <c r="O697" s="260"/>
      <c r="P697" s="260"/>
      <c r="Q697" s="260"/>
      <c r="R697" s="138"/>
      <c r="T697" s="168" t="s">
        <v>5</v>
      </c>
      <c r="U697" s="47" t="s">
        <v>46</v>
      </c>
      <c r="V697" s="39"/>
      <c r="W697" s="169">
        <f>V697*K697</f>
        <v>0</v>
      </c>
      <c r="X697" s="169">
        <v>0</v>
      </c>
      <c r="Y697" s="169">
        <f>X697*K697</f>
        <v>0</v>
      </c>
      <c r="Z697" s="169">
        <v>0</v>
      </c>
      <c r="AA697" s="170">
        <f>Z697*K697</f>
        <v>0</v>
      </c>
      <c r="AR697" s="21" t="s">
        <v>167</v>
      </c>
      <c r="AT697" s="21" t="s">
        <v>163</v>
      </c>
      <c r="AU697" s="21" t="s">
        <v>141</v>
      </c>
      <c r="AY697" s="21" t="s">
        <v>162</v>
      </c>
      <c r="BE697" s="109">
        <f>IF(U697="základní",N697,0)</f>
        <v>0</v>
      </c>
      <c r="BF697" s="109">
        <f>IF(U697="snížená",N697,0)</f>
        <v>0</v>
      </c>
      <c r="BG697" s="109">
        <f>IF(U697="zákl. přenesená",N697,0)</f>
        <v>0</v>
      </c>
      <c r="BH697" s="109">
        <f>IF(U697="sníž. přenesená",N697,0)</f>
        <v>0</v>
      </c>
      <c r="BI697" s="109">
        <f>IF(U697="nulová",N697,0)</f>
        <v>0</v>
      </c>
      <c r="BJ697" s="21" t="s">
        <v>141</v>
      </c>
      <c r="BK697" s="109">
        <f>ROUND(L697*K697,2)</f>
        <v>0</v>
      </c>
      <c r="BL697" s="21" t="s">
        <v>167</v>
      </c>
      <c r="BM697" s="21" t="s">
        <v>569</v>
      </c>
    </row>
    <row r="698" spans="2:65" s="10" customFormat="1" ht="22.5" customHeight="1">
      <c r="B698" s="171"/>
      <c r="C698" s="172"/>
      <c r="D698" s="172"/>
      <c r="E698" s="173" t="s">
        <v>5</v>
      </c>
      <c r="F698" s="261" t="s">
        <v>570</v>
      </c>
      <c r="G698" s="262"/>
      <c r="H698" s="262"/>
      <c r="I698" s="262"/>
      <c r="J698" s="172"/>
      <c r="K698" s="174" t="s">
        <v>5</v>
      </c>
      <c r="L698" s="172"/>
      <c r="M698" s="172"/>
      <c r="N698" s="172"/>
      <c r="O698" s="172"/>
      <c r="P698" s="172"/>
      <c r="Q698" s="172"/>
      <c r="R698" s="175"/>
      <c r="T698" s="176"/>
      <c r="U698" s="172"/>
      <c r="V698" s="172"/>
      <c r="W698" s="172"/>
      <c r="X698" s="172"/>
      <c r="Y698" s="172"/>
      <c r="Z698" s="172"/>
      <c r="AA698" s="177"/>
      <c r="AT698" s="178" t="s">
        <v>170</v>
      </c>
      <c r="AU698" s="178" t="s">
        <v>141</v>
      </c>
      <c r="AV698" s="10" t="s">
        <v>24</v>
      </c>
      <c r="AW698" s="10" t="s">
        <v>37</v>
      </c>
      <c r="AX698" s="10" t="s">
        <v>79</v>
      </c>
      <c r="AY698" s="178" t="s">
        <v>162</v>
      </c>
    </row>
    <row r="699" spans="2:65" s="10" customFormat="1" ht="22.5" customHeight="1">
      <c r="B699" s="171"/>
      <c r="C699" s="172"/>
      <c r="D699" s="172"/>
      <c r="E699" s="173" t="s">
        <v>5</v>
      </c>
      <c r="F699" s="273" t="s">
        <v>252</v>
      </c>
      <c r="G699" s="274"/>
      <c r="H699" s="274"/>
      <c r="I699" s="274"/>
      <c r="J699" s="172"/>
      <c r="K699" s="174" t="s">
        <v>5</v>
      </c>
      <c r="L699" s="172"/>
      <c r="M699" s="172"/>
      <c r="N699" s="172"/>
      <c r="O699" s="172"/>
      <c r="P699" s="172"/>
      <c r="Q699" s="172"/>
      <c r="R699" s="175"/>
      <c r="T699" s="176"/>
      <c r="U699" s="172"/>
      <c r="V699" s="172"/>
      <c r="W699" s="172"/>
      <c r="X699" s="172"/>
      <c r="Y699" s="172"/>
      <c r="Z699" s="172"/>
      <c r="AA699" s="177"/>
      <c r="AT699" s="178" t="s">
        <v>170</v>
      </c>
      <c r="AU699" s="178" t="s">
        <v>141</v>
      </c>
      <c r="AV699" s="10" t="s">
        <v>24</v>
      </c>
      <c r="AW699" s="10" t="s">
        <v>37</v>
      </c>
      <c r="AX699" s="10" t="s">
        <v>79</v>
      </c>
      <c r="AY699" s="178" t="s">
        <v>162</v>
      </c>
    </row>
    <row r="700" spans="2:65" s="11" customFormat="1" ht="22.5" customHeight="1">
      <c r="B700" s="179"/>
      <c r="C700" s="180"/>
      <c r="D700" s="180"/>
      <c r="E700" s="181" t="s">
        <v>5</v>
      </c>
      <c r="F700" s="263" t="s">
        <v>571</v>
      </c>
      <c r="G700" s="264"/>
      <c r="H700" s="264"/>
      <c r="I700" s="264"/>
      <c r="J700" s="180"/>
      <c r="K700" s="182">
        <v>1.4259999999999999</v>
      </c>
      <c r="L700" s="180"/>
      <c r="M700" s="180"/>
      <c r="N700" s="180"/>
      <c r="O700" s="180"/>
      <c r="P700" s="180"/>
      <c r="Q700" s="180"/>
      <c r="R700" s="183"/>
      <c r="T700" s="184"/>
      <c r="U700" s="180"/>
      <c r="V700" s="180"/>
      <c r="W700" s="180"/>
      <c r="X700" s="180"/>
      <c r="Y700" s="180"/>
      <c r="Z700" s="180"/>
      <c r="AA700" s="185"/>
      <c r="AT700" s="186" t="s">
        <v>170</v>
      </c>
      <c r="AU700" s="186" t="s">
        <v>141</v>
      </c>
      <c r="AV700" s="11" t="s">
        <v>141</v>
      </c>
      <c r="AW700" s="11" t="s">
        <v>37</v>
      </c>
      <c r="AX700" s="11" t="s">
        <v>79</v>
      </c>
      <c r="AY700" s="186" t="s">
        <v>162</v>
      </c>
    </row>
    <row r="701" spans="2:65" s="10" customFormat="1" ht="22.5" customHeight="1">
      <c r="B701" s="171"/>
      <c r="C701" s="172"/>
      <c r="D701" s="172"/>
      <c r="E701" s="173" t="s">
        <v>5</v>
      </c>
      <c r="F701" s="273" t="s">
        <v>260</v>
      </c>
      <c r="G701" s="274"/>
      <c r="H701" s="274"/>
      <c r="I701" s="274"/>
      <c r="J701" s="172"/>
      <c r="K701" s="174" t="s">
        <v>5</v>
      </c>
      <c r="L701" s="172"/>
      <c r="M701" s="172"/>
      <c r="N701" s="172"/>
      <c r="O701" s="172"/>
      <c r="P701" s="172"/>
      <c r="Q701" s="172"/>
      <c r="R701" s="175"/>
      <c r="T701" s="176"/>
      <c r="U701" s="172"/>
      <c r="V701" s="172"/>
      <c r="W701" s="172"/>
      <c r="X701" s="172"/>
      <c r="Y701" s="172"/>
      <c r="Z701" s="172"/>
      <c r="AA701" s="177"/>
      <c r="AT701" s="178" t="s">
        <v>170</v>
      </c>
      <c r="AU701" s="178" t="s">
        <v>141</v>
      </c>
      <c r="AV701" s="10" t="s">
        <v>24</v>
      </c>
      <c r="AW701" s="10" t="s">
        <v>37</v>
      </c>
      <c r="AX701" s="10" t="s">
        <v>79</v>
      </c>
      <c r="AY701" s="178" t="s">
        <v>162</v>
      </c>
    </row>
    <row r="702" spans="2:65" s="11" customFormat="1" ht="22.5" customHeight="1">
      <c r="B702" s="179"/>
      <c r="C702" s="180"/>
      <c r="D702" s="180"/>
      <c r="E702" s="181" t="s">
        <v>5</v>
      </c>
      <c r="F702" s="263" t="s">
        <v>572</v>
      </c>
      <c r="G702" s="264"/>
      <c r="H702" s="264"/>
      <c r="I702" s="264"/>
      <c r="J702" s="180"/>
      <c r="K702" s="182">
        <v>0.32400000000000001</v>
      </c>
      <c r="L702" s="180"/>
      <c r="M702" s="180"/>
      <c r="N702" s="180"/>
      <c r="O702" s="180"/>
      <c r="P702" s="180"/>
      <c r="Q702" s="180"/>
      <c r="R702" s="183"/>
      <c r="T702" s="184"/>
      <c r="U702" s="180"/>
      <c r="V702" s="180"/>
      <c r="W702" s="180"/>
      <c r="X702" s="180"/>
      <c r="Y702" s="180"/>
      <c r="Z702" s="180"/>
      <c r="AA702" s="185"/>
      <c r="AT702" s="186" t="s">
        <v>170</v>
      </c>
      <c r="AU702" s="186" t="s">
        <v>141</v>
      </c>
      <c r="AV702" s="11" t="s">
        <v>141</v>
      </c>
      <c r="AW702" s="11" t="s">
        <v>37</v>
      </c>
      <c r="AX702" s="11" t="s">
        <v>79</v>
      </c>
      <c r="AY702" s="186" t="s">
        <v>162</v>
      </c>
    </row>
    <row r="703" spans="2:65" s="10" customFormat="1" ht="22.5" customHeight="1">
      <c r="B703" s="171"/>
      <c r="C703" s="172"/>
      <c r="D703" s="172"/>
      <c r="E703" s="173" t="s">
        <v>5</v>
      </c>
      <c r="F703" s="273" t="s">
        <v>263</v>
      </c>
      <c r="G703" s="274"/>
      <c r="H703" s="274"/>
      <c r="I703" s="274"/>
      <c r="J703" s="172"/>
      <c r="K703" s="174" t="s">
        <v>5</v>
      </c>
      <c r="L703" s="172"/>
      <c r="M703" s="172"/>
      <c r="N703" s="172"/>
      <c r="O703" s="172"/>
      <c r="P703" s="172"/>
      <c r="Q703" s="172"/>
      <c r="R703" s="175"/>
      <c r="T703" s="176"/>
      <c r="U703" s="172"/>
      <c r="V703" s="172"/>
      <c r="W703" s="172"/>
      <c r="X703" s="172"/>
      <c r="Y703" s="172"/>
      <c r="Z703" s="172"/>
      <c r="AA703" s="177"/>
      <c r="AT703" s="178" t="s">
        <v>170</v>
      </c>
      <c r="AU703" s="178" t="s">
        <v>141</v>
      </c>
      <c r="AV703" s="10" t="s">
        <v>24</v>
      </c>
      <c r="AW703" s="10" t="s">
        <v>37</v>
      </c>
      <c r="AX703" s="10" t="s">
        <v>79</v>
      </c>
      <c r="AY703" s="178" t="s">
        <v>162</v>
      </c>
    </row>
    <row r="704" spans="2:65" s="11" customFormat="1" ht="22.5" customHeight="1">
      <c r="B704" s="179"/>
      <c r="C704" s="180"/>
      <c r="D704" s="180"/>
      <c r="E704" s="181" t="s">
        <v>5</v>
      </c>
      <c r="F704" s="263" t="s">
        <v>572</v>
      </c>
      <c r="G704" s="264"/>
      <c r="H704" s="264"/>
      <c r="I704" s="264"/>
      <c r="J704" s="180"/>
      <c r="K704" s="182">
        <v>0.32400000000000001</v>
      </c>
      <c r="L704" s="180"/>
      <c r="M704" s="180"/>
      <c r="N704" s="180"/>
      <c r="O704" s="180"/>
      <c r="P704" s="180"/>
      <c r="Q704" s="180"/>
      <c r="R704" s="183"/>
      <c r="T704" s="184"/>
      <c r="U704" s="180"/>
      <c r="V704" s="180"/>
      <c r="W704" s="180"/>
      <c r="X704" s="180"/>
      <c r="Y704" s="180"/>
      <c r="Z704" s="180"/>
      <c r="AA704" s="185"/>
      <c r="AT704" s="186" t="s">
        <v>170</v>
      </c>
      <c r="AU704" s="186" t="s">
        <v>141</v>
      </c>
      <c r="AV704" s="11" t="s">
        <v>141</v>
      </c>
      <c r="AW704" s="11" t="s">
        <v>37</v>
      </c>
      <c r="AX704" s="11" t="s">
        <v>79</v>
      </c>
      <c r="AY704" s="186" t="s">
        <v>162</v>
      </c>
    </row>
    <row r="705" spans="2:65" s="12" customFormat="1" ht="22.5" customHeight="1">
      <c r="B705" s="187"/>
      <c r="C705" s="188"/>
      <c r="D705" s="188"/>
      <c r="E705" s="189" t="s">
        <v>5</v>
      </c>
      <c r="F705" s="256" t="s">
        <v>172</v>
      </c>
      <c r="G705" s="257"/>
      <c r="H705" s="257"/>
      <c r="I705" s="257"/>
      <c r="J705" s="188"/>
      <c r="K705" s="190">
        <v>2.0739999999999998</v>
      </c>
      <c r="L705" s="188"/>
      <c r="M705" s="188"/>
      <c r="N705" s="188"/>
      <c r="O705" s="188"/>
      <c r="P705" s="188"/>
      <c r="Q705" s="188"/>
      <c r="R705" s="191"/>
      <c r="T705" s="192"/>
      <c r="U705" s="188"/>
      <c r="V705" s="188"/>
      <c r="W705" s="188"/>
      <c r="X705" s="188"/>
      <c r="Y705" s="188"/>
      <c r="Z705" s="188"/>
      <c r="AA705" s="193"/>
      <c r="AT705" s="194" t="s">
        <v>170</v>
      </c>
      <c r="AU705" s="194" t="s">
        <v>141</v>
      </c>
      <c r="AV705" s="12" t="s">
        <v>167</v>
      </c>
      <c r="AW705" s="12" t="s">
        <v>37</v>
      </c>
      <c r="AX705" s="12" t="s">
        <v>24</v>
      </c>
      <c r="AY705" s="194" t="s">
        <v>162</v>
      </c>
    </row>
    <row r="706" spans="2:65" s="1" customFormat="1" ht="31.5" customHeight="1">
      <c r="B706" s="135"/>
      <c r="C706" s="164" t="s">
        <v>573</v>
      </c>
      <c r="D706" s="164" t="s">
        <v>163</v>
      </c>
      <c r="E706" s="165" t="s">
        <v>574</v>
      </c>
      <c r="F706" s="258" t="s">
        <v>575</v>
      </c>
      <c r="G706" s="258"/>
      <c r="H706" s="258"/>
      <c r="I706" s="258"/>
      <c r="J706" s="166" t="s">
        <v>166</v>
      </c>
      <c r="K706" s="167">
        <v>38.64</v>
      </c>
      <c r="L706" s="259">
        <v>0</v>
      </c>
      <c r="M706" s="259"/>
      <c r="N706" s="260">
        <f>ROUND(L706*K706,2)</f>
        <v>0</v>
      </c>
      <c r="O706" s="260"/>
      <c r="P706" s="260"/>
      <c r="Q706" s="260"/>
      <c r="R706" s="138"/>
      <c r="T706" s="168" t="s">
        <v>5</v>
      </c>
      <c r="U706" s="47" t="s">
        <v>46</v>
      </c>
      <c r="V706" s="39"/>
      <c r="W706" s="169">
        <f>V706*K706</f>
        <v>0</v>
      </c>
      <c r="X706" s="169">
        <v>0</v>
      </c>
      <c r="Y706" s="169">
        <f>X706*K706</f>
        <v>0</v>
      </c>
      <c r="Z706" s="169">
        <v>0</v>
      </c>
      <c r="AA706" s="170">
        <f>Z706*K706</f>
        <v>0</v>
      </c>
      <c r="AR706" s="21" t="s">
        <v>167</v>
      </c>
      <c r="AT706" s="21" t="s">
        <v>163</v>
      </c>
      <c r="AU706" s="21" t="s">
        <v>141</v>
      </c>
      <c r="AY706" s="21" t="s">
        <v>162</v>
      </c>
      <c r="BE706" s="109">
        <f>IF(U706="základní",N706,0)</f>
        <v>0</v>
      </c>
      <c r="BF706" s="109">
        <f>IF(U706="snížená",N706,0)</f>
        <v>0</v>
      </c>
      <c r="BG706" s="109">
        <f>IF(U706="zákl. přenesená",N706,0)</f>
        <v>0</v>
      </c>
      <c r="BH706" s="109">
        <f>IF(U706="sníž. přenesená",N706,0)</f>
        <v>0</v>
      </c>
      <c r="BI706" s="109">
        <f>IF(U706="nulová",N706,0)</f>
        <v>0</v>
      </c>
      <c r="BJ706" s="21" t="s">
        <v>141</v>
      </c>
      <c r="BK706" s="109">
        <f>ROUND(L706*K706,2)</f>
        <v>0</v>
      </c>
      <c r="BL706" s="21" t="s">
        <v>167</v>
      </c>
      <c r="BM706" s="21" t="s">
        <v>576</v>
      </c>
    </row>
    <row r="707" spans="2:65" s="10" customFormat="1" ht="22.5" customHeight="1">
      <c r="B707" s="171"/>
      <c r="C707" s="172"/>
      <c r="D707" s="172"/>
      <c r="E707" s="173" t="s">
        <v>5</v>
      </c>
      <c r="F707" s="261" t="s">
        <v>570</v>
      </c>
      <c r="G707" s="262"/>
      <c r="H707" s="262"/>
      <c r="I707" s="262"/>
      <c r="J707" s="172"/>
      <c r="K707" s="174" t="s">
        <v>5</v>
      </c>
      <c r="L707" s="172"/>
      <c r="M707" s="172"/>
      <c r="N707" s="172"/>
      <c r="O707" s="172"/>
      <c r="P707" s="172"/>
      <c r="Q707" s="172"/>
      <c r="R707" s="175"/>
      <c r="T707" s="176"/>
      <c r="U707" s="172"/>
      <c r="V707" s="172"/>
      <c r="W707" s="172"/>
      <c r="X707" s="172"/>
      <c r="Y707" s="172"/>
      <c r="Z707" s="172"/>
      <c r="AA707" s="177"/>
      <c r="AT707" s="178" t="s">
        <v>170</v>
      </c>
      <c r="AU707" s="178" t="s">
        <v>141</v>
      </c>
      <c r="AV707" s="10" t="s">
        <v>24</v>
      </c>
      <c r="AW707" s="10" t="s">
        <v>37</v>
      </c>
      <c r="AX707" s="10" t="s">
        <v>79</v>
      </c>
      <c r="AY707" s="178" t="s">
        <v>162</v>
      </c>
    </row>
    <row r="708" spans="2:65" s="10" customFormat="1" ht="22.5" customHeight="1">
      <c r="B708" s="171"/>
      <c r="C708" s="172"/>
      <c r="D708" s="172"/>
      <c r="E708" s="173" t="s">
        <v>5</v>
      </c>
      <c r="F708" s="273" t="s">
        <v>313</v>
      </c>
      <c r="G708" s="274"/>
      <c r="H708" s="274"/>
      <c r="I708" s="274"/>
      <c r="J708" s="172"/>
      <c r="K708" s="174" t="s">
        <v>5</v>
      </c>
      <c r="L708" s="172"/>
      <c r="M708" s="172"/>
      <c r="N708" s="172"/>
      <c r="O708" s="172"/>
      <c r="P708" s="172"/>
      <c r="Q708" s="172"/>
      <c r="R708" s="175"/>
      <c r="T708" s="176"/>
      <c r="U708" s="172"/>
      <c r="V708" s="172"/>
      <c r="W708" s="172"/>
      <c r="X708" s="172"/>
      <c r="Y708" s="172"/>
      <c r="Z708" s="172"/>
      <c r="AA708" s="177"/>
      <c r="AT708" s="178" t="s">
        <v>170</v>
      </c>
      <c r="AU708" s="178" t="s">
        <v>141</v>
      </c>
      <c r="AV708" s="10" t="s">
        <v>24</v>
      </c>
      <c r="AW708" s="10" t="s">
        <v>37</v>
      </c>
      <c r="AX708" s="10" t="s">
        <v>79</v>
      </c>
      <c r="AY708" s="178" t="s">
        <v>162</v>
      </c>
    </row>
    <row r="709" spans="2:65" s="10" customFormat="1" ht="22.5" customHeight="1">
      <c r="B709" s="171"/>
      <c r="C709" s="172"/>
      <c r="D709" s="172"/>
      <c r="E709" s="173" t="s">
        <v>5</v>
      </c>
      <c r="F709" s="273" t="s">
        <v>252</v>
      </c>
      <c r="G709" s="274"/>
      <c r="H709" s="274"/>
      <c r="I709" s="274"/>
      <c r="J709" s="172"/>
      <c r="K709" s="174" t="s">
        <v>5</v>
      </c>
      <c r="L709" s="172"/>
      <c r="M709" s="172"/>
      <c r="N709" s="172"/>
      <c r="O709" s="172"/>
      <c r="P709" s="172"/>
      <c r="Q709" s="172"/>
      <c r="R709" s="175"/>
      <c r="T709" s="176"/>
      <c r="U709" s="172"/>
      <c r="V709" s="172"/>
      <c r="W709" s="172"/>
      <c r="X709" s="172"/>
      <c r="Y709" s="172"/>
      <c r="Z709" s="172"/>
      <c r="AA709" s="177"/>
      <c r="AT709" s="178" t="s">
        <v>170</v>
      </c>
      <c r="AU709" s="178" t="s">
        <v>141</v>
      </c>
      <c r="AV709" s="10" t="s">
        <v>24</v>
      </c>
      <c r="AW709" s="10" t="s">
        <v>37</v>
      </c>
      <c r="AX709" s="10" t="s">
        <v>79</v>
      </c>
      <c r="AY709" s="178" t="s">
        <v>162</v>
      </c>
    </row>
    <row r="710" spans="2:65" s="11" customFormat="1" ht="22.5" customHeight="1">
      <c r="B710" s="179"/>
      <c r="C710" s="180"/>
      <c r="D710" s="180"/>
      <c r="E710" s="181" t="s">
        <v>5</v>
      </c>
      <c r="F710" s="263" t="s">
        <v>510</v>
      </c>
      <c r="G710" s="264"/>
      <c r="H710" s="264"/>
      <c r="I710" s="264"/>
      <c r="J710" s="180"/>
      <c r="K710" s="182">
        <v>23.76</v>
      </c>
      <c r="L710" s="180"/>
      <c r="M710" s="180"/>
      <c r="N710" s="180"/>
      <c r="O710" s="180"/>
      <c r="P710" s="180"/>
      <c r="Q710" s="180"/>
      <c r="R710" s="183"/>
      <c r="T710" s="184"/>
      <c r="U710" s="180"/>
      <c r="V710" s="180"/>
      <c r="W710" s="180"/>
      <c r="X710" s="180"/>
      <c r="Y710" s="180"/>
      <c r="Z710" s="180"/>
      <c r="AA710" s="185"/>
      <c r="AT710" s="186" t="s">
        <v>170</v>
      </c>
      <c r="AU710" s="186" t="s">
        <v>141</v>
      </c>
      <c r="AV710" s="11" t="s">
        <v>141</v>
      </c>
      <c r="AW710" s="11" t="s">
        <v>37</v>
      </c>
      <c r="AX710" s="11" t="s">
        <v>79</v>
      </c>
      <c r="AY710" s="186" t="s">
        <v>162</v>
      </c>
    </row>
    <row r="711" spans="2:65" s="10" customFormat="1" ht="22.5" customHeight="1">
      <c r="B711" s="171"/>
      <c r="C711" s="172"/>
      <c r="D711" s="172"/>
      <c r="E711" s="173" t="s">
        <v>5</v>
      </c>
      <c r="F711" s="273" t="s">
        <v>260</v>
      </c>
      <c r="G711" s="274"/>
      <c r="H711" s="274"/>
      <c r="I711" s="274"/>
      <c r="J711" s="172"/>
      <c r="K711" s="174" t="s">
        <v>5</v>
      </c>
      <c r="L711" s="172"/>
      <c r="M711" s="172"/>
      <c r="N711" s="172"/>
      <c r="O711" s="172"/>
      <c r="P711" s="172"/>
      <c r="Q711" s="172"/>
      <c r="R711" s="175"/>
      <c r="T711" s="176"/>
      <c r="U711" s="172"/>
      <c r="V711" s="172"/>
      <c r="W711" s="172"/>
      <c r="X711" s="172"/>
      <c r="Y711" s="172"/>
      <c r="Z711" s="172"/>
      <c r="AA711" s="177"/>
      <c r="AT711" s="178" t="s">
        <v>170</v>
      </c>
      <c r="AU711" s="178" t="s">
        <v>141</v>
      </c>
      <c r="AV711" s="10" t="s">
        <v>24</v>
      </c>
      <c r="AW711" s="10" t="s">
        <v>37</v>
      </c>
      <c r="AX711" s="10" t="s">
        <v>79</v>
      </c>
      <c r="AY711" s="178" t="s">
        <v>162</v>
      </c>
    </row>
    <row r="712" spans="2:65" s="11" customFormat="1" ht="22.5" customHeight="1">
      <c r="B712" s="179"/>
      <c r="C712" s="180"/>
      <c r="D712" s="180"/>
      <c r="E712" s="181" t="s">
        <v>5</v>
      </c>
      <c r="F712" s="263" t="s">
        <v>278</v>
      </c>
      <c r="G712" s="264"/>
      <c r="H712" s="264"/>
      <c r="I712" s="264"/>
      <c r="J712" s="180"/>
      <c r="K712" s="182">
        <v>5.4</v>
      </c>
      <c r="L712" s="180"/>
      <c r="M712" s="180"/>
      <c r="N712" s="180"/>
      <c r="O712" s="180"/>
      <c r="P712" s="180"/>
      <c r="Q712" s="180"/>
      <c r="R712" s="183"/>
      <c r="T712" s="184"/>
      <c r="U712" s="180"/>
      <c r="V712" s="180"/>
      <c r="W712" s="180"/>
      <c r="X712" s="180"/>
      <c r="Y712" s="180"/>
      <c r="Z712" s="180"/>
      <c r="AA712" s="185"/>
      <c r="AT712" s="186" t="s">
        <v>170</v>
      </c>
      <c r="AU712" s="186" t="s">
        <v>141</v>
      </c>
      <c r="AV712" s="11" t="s">
        <v>141</v>
      </c>
      <c r="AW712" s="11" t="s">
        <v>37</v>
      </c>
      <c r="AX712" s="11" t="s">
        <v>79</v>
      </c>
      <c r="AY712" s="186" t="s">
        <v>162</v>
      </c>
    </row>
    <row r="713" spans="2:65" s="10" customFormat="1" ht="22.5" customHeight="1">
      <c r="B713" s="171"/>
      <c r="C713" s="172"/>
      <c r="D713" s="172"/>
      <c r="E713" s="173" t="s">
        <v>5</v>
      </c>
      <c r="F713" s="273" t="s">
        <v>263</v>
      </c>
      <c r="G713" s="274"/>
      <c r="H713" s="274"/>
      <c r="I713" s="274"/>
      <c r="J713" s="172"/>
      <c r="K713" s="174" t="s">
        <v>5</v>
      </c>
      <c r="L713" s="172"/>
      <c r="M713" s="172"/>
      <c r="N713" s="172"/>
      <c r="O713" s="172"/>
      <c r="P713" s="172"/>
      <c r="Q713" s="172"/>
      <c r="R713" s="175"/>
      <c r="T713" s="176"/>
      <c r="U713" s="172"/>
      <c r="V713" s="172"/>
      <c r="W713" s="172"/>
      <c r="X713" s="172"/>
      <c r="Y713" s="172"/>
      <c r="Z713" s="172"/>
      <c r="AA713" s="177"/>
      <c r="AT713" s="178" t="s">
        <v>170</v>
      </c>
      <c r="AU713" s="178" t="s">
        <v>141</v>
      </c>
      <c r="AV713" s="10" t="s">
        <v>24</v>
      </c>
      <c r="AW713" s="10" t="s">
        <v>37</v>
      </c>
      <c r="AX713" s="10" t="s">
        <v>79</v>
      </c>
      <c r="AY713" s="178" t="s">
        <v>162</v>
      </c>
    </row>
    <row r="714" spans="2:65" s="11" customFormat="1" ht="22.5" customHeight="1">
      <c r="B714" s="179"/>
      <c r="C714" s="180"/>
      <c r="D714" s="180"/>
      <c r="E714" s="181" t="s">
        <v>5</v>
      </c>
      <c r="F714" s="263" t="s">
        <v>278</v>
      </c>
      <c r="G714" s="264"/>
      <c r="H714" s="264"/>
      <c r="I714" s="264"/>
      <c r="J714" s="180"/>
      <c r="K714" s="182">
        <v>5.4</v>
      </c>
      <c r="L714" s="180"/>
      <c r="M714" s="180"/>
      <c r="N714" s="180"/>
      <c r="O714" s="180"/>
      <c r="P714" s="180"/>
      <c r="Q714" s="180"/>
      <c r="R714" s="183"/>
      <c r="T714" s="184"/>
      <c r="U714" s="180"/>
      <c r="V714" s="180"/>
      <c r="W714" s="180"/>
      <c r="X714" s="180"/>
      <c r="Y714" s="180"/>
      <c r="Z714" s="180"/>
      <c r="AA714" s="185"/>
      <c r="AT714" s="186" t="s">
        <v>170</v>
      </c>
      <c r="AU714" s="186" t="s">
        <v>141</v>
      </c>
      <c r="AV714" s="11" t="s">
        <v>141</v>
      </c>
      <c r="AW714" s="11" t="s">
        <v>37</v>
      </c>
      <c r="AX714" s="11" t="s">
        <v>79</v>
      </c>
      <c r="AY714" s="186" t="s">
        <v>162</v>
      </c>
    </row>
    <row r="715" spans="2:65" s="10" customFormat="1" ht="22.5" customHeight="1">
      <c r="B715" s="171"/>
      <c r="C715" s="172"/>
      <c r="D715" s="172"/>
      <c r="E715" s="173" t="s">
        <v>5</v>
      </c>
      <c r="F715" s="273" t="s">
        <v>577</v>
      </c>
      <c r="G715" s="274"/>
      <c r="H715" s="274"/>
      <c r="I715" s="274"/>
      <c r="J715" s="172"/>
      <c r="K715" s="174" t="s">
        <v>5</v>
      </c>
      <c r="L715" s="172"/>
      <c r="M715" s="172"/>
      <c r="N715" s="172"/>
      <c r="O715" s="172"/>
      <c r="P715" s="172"/>
      <c r="Q715" s="172"/>
      <c r="R715" s="175"/>
      <c r="T715" s="176"/>
      <c r="U715" s="172"/>
      <c r="V715" s="172"/>
      <c r="W715" s="172"/>
      <c r="X715" s="172"/>
      <c r="Y715" s="172"/>
      <c r="Z715" s="172"/>
      <c r="AA715" s="177"/>
      <c r="AT715" s="178" t="s">
        <v>170</v>
      </c>
      <c r="AU715" s="178" t="s">
        <v>141</v>
      </c>
      <c r="AV715" s="10" t="s">
        <v>24</v>
      </c>
      <c r="AW715" s="10" t="s">
        <v>37</v>
      </c>
      <c r="AX715" s="10" t="s">
        <v>79</v>
      </c>
      <c r="AY715" s="178" t="s">
        <v>162</v>
      </c>
    </row>
    <row r="716" spans="2:65" s="11" customFormat="1" ht="22.5" customHeight="1">
      <c r="B716" s="179"/>
      <c r="C716" s="180"/>
      <c r="D716" s="180"/>
      <c r="E716" s="181" t="s">
        <v>5</v>
      </c>
      <c r="F716" s="263" t="s">
        <v>578</v>
      </c>
      <c r="G716" s="264"/>
      <c r="H716" s="264"/>
      <c r="I716" s="264"/>
      <c r="J716" s="180"/>
      <c r="K716" s="182">
        <v>2.88</v>
      </c>
      <c r="L716" s="180"/>
      <c r="M716" s="180"/>
      <c r="N716" s="180"/>
      <c r="O716" s="180"/>
      <c r="P716" s="180"/>
      <c r="Q716" s="180"/>
      <c r="R716" s="183"/>
      <c r="T716" s="184"/>
      <c r="U716" s="180"/>
      <c r="V716" s="180"/>
      <c r="W716" s="180"/>
      <c r="X716" s="180"/>
      <c r="Y716" s="180"/>
      <c r="Z716" s="180"/>
      <c r="AA716" s="185"/>
      <c r="AT716" s="186" t="s">
        <v>170</v>
      </c>
      <c r="AU716" s="186" t="s">
        <v>141</v>
      </c>
      <c r="AV716" s="11" t="s">
        <v>141</v>
      </c>
      <c r="AW716" s="11" t="s">
        <v>37</v>
      </c>
      <c r="AX716" s="11" t="s">
        <v>79</v>
      </c>
      <c r="AY716" s="186" t="s">
        <v>162</v>
      </c>
    </row>
    <row r="717" spans="2:65" s="11" customFormat="1" ht="22.5" customHeight="1">
      <c r="B717" s="179"/>
      <c r="C717" s="180"/>
      <c r="D717" s="180"/>
      <c r="E717" s="181" t="s">
        <v>5</v>
      </c>
      <c r="F717" s="263" t="s">
        <v>579</v>
      </c>
      <c r="G717" s="264"/>
      <c r="H717" s="264"/>
      <c r="I717" s="264"/>
      <c r="J717" s="180"/>
      <c r="K717" s="182">
        <v>0.6</v>
      </c>
      <c r="L717" s="180"/>
      <c r="M717" s="180"/>
      <c r="N717" s="180"/>
      <c r="O717" s="180"/>
      <c r="P717" s="180"/>
      <c r="Q717" s="180"/>
      <c r="R717" s="183"/>
      <c r="T717" s="184"/>
      <c r="U717" s="180"/>
      <c r="V717" s="180"/>
      <c r="W717" s="180"/>
      <c r="X717" s="180"/>
      <c r="Y717" s="180"/>
      <c r="Z717" s="180"/>
      <c r="AA717" s="185"/>
      <c r="AT717" s="186" t="s">
        <v>170</v>
      </c>
      <c r="AU717" s="186" t="s">
        <v>141</v>
      </c>
      <c r="AV717" s="11" t="s">
        <v>141</v>
      </c>
      <c r="AW717" s="11" t="s">
        <v>37</v>
      </c>
      <c r="AX717" s="11" t="s">
        <v>79</v>
      </c>
      <c r="AY717" s="186" t="s">
        <v>162</v>
      </c>
    </row>
    <row r="718" spans="2:65" s="11" customFormat="1" ht="22.5" customHeight="1">
      <c r="B718" s="179"/>
      <c r="C718" s="180"/>
      <c r="D718" s="180"/>
      <c r="E718" s="181" t="s">
        <v>5</v>
      </c>
      <c r="F718" s="263" t="s">
        <v>579</v>
      </c>
      <c r="G718" s="264"/>
      <c r="H718" s="264"/>
      <c r="I718" s="264"/>
      <c r="J718" s="180"/>
      <c r="K718" s="182">
        <v>0.6</v>
      </c>
      <c r="L718" s="180"/>
      <c r="M718" s="180"/>
      <c r="N718" s="180"/>
      <c r="O718" s="180"/>
      <c r="P718" s="180"/>
      <c r="Q718" s="180"/>
      <c r="R718" s="183"/>
      <c r="T718" s="184"/>
      <c r="U718" s="180"/>
      <c r="V718" s="180"/>
      <c r="W718" s="180"/>
      <c r="X718" s="180"/>
      <c r="Y718" s="180"/>
      <c r="Z718" s="180"/>
      <c r="AA718" s="185"/>
      <c r="AT718" s="186" t="s">
        <v>170</v>
      </c>
      <c r="AU718" s="186" t="s">
        <v>141</v>
      </c>
      <c r="AV718" s="11" t="s">
        <v>141</v>
      </c>
      <c r="AW718" s="11" t="s">
        <v>37</v>
      </c>
      <c r="AX718" s="11" t="s">
        <v>79</v>
      </c>
      <c r="AY718" s="186" t="s">
        <v>162</v>
      </c>
    </row>
    <row r="719" spans="2:65" s="12" customFormat="1" ht="22.5" customHeight="1">
      <c r="B719" s="187"/>
      <c r="C719" s="188"/>
      <c r="D719" s="188"/>
      <c r="E719" s="189" t="s">
        <v>5</v>
      </c>
      <c r="F719" s="256" t="s">
        <v>172</v>
      </c>
      <c r="G719" s="257"/>
      <c r="H719" s="257"/>
      <c r="I719" s="257"/>
      <c r="J719" s="188"/>
      <c r="K719" s="190">
        <v>38.64</v>
      </c>
      <c r="L719" s="188"/>
      <c r="M719" s="188"/>
      <c r="N719" s="188"/>
      <c r="O719" s="188"/>
      <c r="P719" s="188"/>
      <c r="Q719" s="188"/>
      <c r="R719" s="191"/>
      <c r="T719" s="192"/>
      <c r="U719" s="188"/>
      <c r="V719" s="188"/>
      <c r="W719" s="188"/>
      <c r="X719" s="188"/>
      <c r="Y719" s="188"/>
      <c r="Z719" s="188"/>
      <c r="AA719" s="193"/>
      <c r="AT719" s="194" t="s">
        <v>170</v>
      </c>
      <c r="AU719" s="194" t="s">
        <v>141</v>
      </c>
      <c r="AV719" s="12" t="s">
        <v>167</v>
      </c>
      <c r="AW719" s="12" t="s">
        <v>37</v>
      </c>
      <c r="AX719" s="12" t="s">
        <v>24</v>
      </c>
      <c r="AY719" s="194" t="s">
        <v>162</v>
      </c>
    </row>
    <row r="720" spans="2:65" s="1" customFormat="1" ht="31.5" customHeight="1">
      <c r="B720" s="135"/>
      <c r="C720" s="164" t="s">
        <v>580</v>
      </c>
      <c r="D720" s="164" t="s">
        <v>163</v>
      </c>
      <c r="E720" s="165" t="s">
        <v>581</v>
      </c>
      <c r="F720" s="258" t="s">
        <v>582</v>
      </c>
      <c r="G720" s="258"/>
      <c r="H720" s="258"/>
      <c r="I720" s="258"/>
      <c r="J720" s="166" t="s">
        <v>166</v>
      </c>
      <c r="K720" s="167">
        <v>87.6</v>
      </c>
      <c r="L720" s="259">
        <v>0</v>
      </c>
      <c r="M720" s="259"/>
      <c r="N720" s="260">
        <f>ROUND(L720*K720,2)</f>
        <v>0</v>
      </c>
      <c r="O720" s="260"/>
      <c r="P720" s="260"/>
      <c r="Q720" s="260"/>
      <c r="R720" s="138"/>
      <c r="T720" s="168" t="s">
        <v>5</v>
      </c>
      <c r="U720" s="47" t="s">
        <v>46</v>
      </c>
      <c r="V720" s="39"/>
      <c r="W720" s="169">
        <f>V720*K720</f>
        <v>0</v>
      </c>
      <c r="X720" s="169">
        <v>0</v>
      </c>
      <c r="Y720" s="169">
        <f>X720*K720</f>
        <v>0</v>
      </c>
      <c r="Z720" s="169">
        <v>0</v>
      </c>
      <c r="AA720" s="170">
        <f>Z720*K720</f>
        <v>0</v>
      </c>
      <c r="AR720" s="21" t="s">
        <v>167</v>
      </c>
      <c r="AT720" s="21" t="s">
        <v>163</v>
      </c>
      <c r="AU720" s="21" t="s">
        <v>141</v>
      </c>
      <c r="AY720" s="21" t="s">
        <v>162</v>
      </c>
      <c r="BE720" s="109">
        <f>IF(U720="základní",N720,0)</f>
        <v>0</v>
      </c>
      <c r="BF720" s="109">
        <f>IF(U720="snížená",N720,0)</f>
        <v>0</v>
      </c>
      <c r="BG720" s="109">
        <f>IF(U720="zákl. přenesená",N720,0)</f>
        <v>0</v>
      </c>
      <c r="BH720" s="109">
        <f>IF(U720="sníž. přenesená",N720,0)</f>
        <v>0</v>
      </c>
      <c r="BI720" s="109">
        <f>IF(U720="nulová",N720,0)</f>
        <v>0</v>
      </c>
      <c r="BJ720" s="21" t="s">
        <v>141</v>
      </c>
      <c r="BK720" s="109">
        <f>ROUND(L720*K720,2)</f>
        <v>0</v>
      </c>
      <c r="BL720" s="21" t="s">
        <v>167</v>
      </c>
      <c r="BM720" s="21" t="s">
        <v>583</v>
      </c>
    </row>
    <row r="721" spans="2:65" s="10" customFormat="1" ht="22.5" customHeight="1">
      <c r="B721" s="171"/>
      <c r="C721" s="172"/>
      <c r="D721" s="172"/>
      <c r="E721" s="173" t="s">
        <v>5</v>
      </c>
      <c r="F721" s="261" t="s">
        <v>584</v>
      </c>
      <c r="G721" s="262"/>
      <c r="H721" s="262"/>
      <c r="I721" s="262"/>
      <c r="J721" s="172"/>
      <c r="K721" s="174" t="s">
        <v>5</v>
      </c>
      <c r="L721" s="172"/>
      <c r="M721" s="172"/>
      <c r="N721" s="172"/>
      <c r="O721" s="172"/>
      <c r="P721" s="172"/>
      <c r="Q721" s="172"/>
      <c r="R721" s="175"/>
      <c r="T721" s="176"/>
      <c r="U721" s="172"/>
      <c r="V721" s="172"/>
      <c r="W721" s="172"/>
      <c r="X721" s="172"/>
      <c r="Y721" s="172"/>
      <c r="Z721" s="172"/>
      <c r="AA721" s="177"/>
      <c r="AT721" s="178" t="s">
        <v>170</v>
      </c>
      <c r="AU721" s="178" t="s">
        <v>141</v>
      </c>
      <c r="AV721" s="10" t="s">
        <v>24</v>
      </c>
      <c r="AW721" s="10" t="s">
        <v>37</v>
      </c>
      <c r="AX721" s="10" t="s">
        <v>79</v>
      </c>
      <c r="AY721" s="178" t="s">
        <v>162</v>
      </c>
    </row>
    <row r="722" spans="2:65" s="11" customFormat="1" ht="22.5" customHeight="1">
      <c r="B722" s="179"/>
      <c r="C722" s="180"/>
      <c r="D722" s="180"/>
      <c r="E722" s="181" t="s">
        <v>5</v>
      </c>
      <c r="F722" s="263" t="s">
        <v>585</v>
      </c>
      <c r="G722" s="264"/>
      <c r="H722" s="264"/>
      <c r="I722" s="264"/>
      <c r="J722" s="180"/>
      <c r="K722" s="182">
        <v>87.6</v>
      </c>
      <c r="L722" s="180"/>
      <c r="M722" s="180"/>
      <c r="N722" s="180"/>
      <c r="O722" s="180"/>
      <c r="P722" s="180"/>
      <c r="Q722" s="180"/>
      <c r="R722" s="183"/>
      <c r="T722" s="184"/>
      <c r="U722" s="180"/>
      <c r="V722" s="180"/>
      <c r="W722" s="180"/>
      <c r="X722" s="180"/>
      <c r="Y722" s="180"/>
      <c r="Z722" s="180"/>
      <c r="AA722" s="185"/>
      <c r="AT722" s="186" t="s">
        <v>170</v>
      </c>
      <c r="AU722" s="186" t="s">
        <v>141</v>
      </c>
      <c r="AV722" s="11" t="s">
        <v>141</v>
      </c>
      <c r="AW722" s="11" t="s">
        <v>37</v>
      </c>
      <c r="AX722" s="11" t="s">
        <v>79</v>
      </c>
      <c r="AY722" s="186" t="s">
        <v>162</v>
      </c>
    </row>
    <row r="723" spans="2:65" s="12" customFormat="1" ht="22.5" customHeight="1">
      <c r="B723" s="187"/>
      <c r="C723" s="188"/>
      <c r="D723" s="188"/>
      <c r="E723" s="189" t="s">
        <v>5</v>
      </c>
      <c r="F723" s="256" t="s">
        <v>172</v>
      </c>
      <c r="G723" s="257"/>
      <c r="H723" s="257"/>
      <c r="I723" s="257"/>
      <c r="J723" s="188"/>
      <c r="K723" s="190">
        <v>87.6</v>
      </c>
      <c r="L723" s="188"/>
      <c r="M723" s="188"/>
      <c r="N723" s="188"/>
      <c r="O723" s="188"/>
      <c r="P723" s="188"/>
      <c r="Q723" s="188"/>
      <c r="R723" s="191"/>
      <c r="T723" s="192"/>
      <c r="U723" s="188"/>
      <c r="V723" s="188"/>
      <c r="W723" s="188"/>
      <c r="X723" s="188"/>
      <c r="Y723" s="188"/>
      <c r="Z723" s="188"/>
      <c r="AA723" s="193"/>
      <c r="AT723" s="194" t="s">
        <v>170</v>
      </c>
      <c r="AU723" s="194" t="s">
        <v>141</v>
      </c>
      <c r="AV723" s="12" t="s">
        <v>167</v>
      </c>
      <c r="AW723" s="12" t="s">
        <v>37</v>
      </c>
      <c r="AX723" s="12" t="s">
        <v>24</v>
      </c>
      <c r="AY723" s="194" t="s">
        <v>162</v>
      </c>
    </row>
    <row r="724" spans="2:65" s="1" customFormat="1" ht="22.5" customHeight="1">
      <c r="B724" s="135"/>
      <c r="C724" s="164" t="s">
        <v>586</v>
      </c>
      <c r="D724" s="164" t="s">
        <v>163</v>
      </c>
      <c r="E724" s="165" t="s">
        <v>587</v>
      </c>
      <c r="F724" s="258" t="s">
        <v>588</v>
      </c>
      <c r="G724" s="258"/>
      <c r="H724" s="258"/>
      <c r="I724" s="258"/>
      <c r="J724" s="166" t="s">
        <v>166</v>
      </c>
      <c r="K724" s="167">
        <v>250</v>
      </c>
      <c r="L724" s="259">
        <v>0</v>
      </c>
      <c r="M724" s="259"/>
      <c r="N724" s="260">
        <f>ROUND(L724*K724,2)</f>
        <v>0</v>
      </c>
      <c r="O724" s="260"/>
      <c r="P724" s="260"/>
      <c r="Q724" s="260"/>
      <c r="R724" s="138"/>
      <c r="T724" s="168" t="s">
        <v>5</v>
      </c>
      <c r="U724" s="47" t="s">
        <v>46</v>
      </c>
      <c r="V724" s="39"/>
      <c r="W724" s="169">
        <f>V724*K724</f>
        <v>0</v>
      </c>
      <c r="X724" s="169">
        <v>0</v>
      </c>
      <c r="Y724" s="169">
        <f>X724*K724</f>
        <v>0</v>
      </c>
      <c r="Z724" s="169">
        <v>0</v>
      </c>
      <c r="AA724" s="170">
        <f>Z724*K724</f>
        <v>0</v>
      </c>
      <c r="AR724" s="21" t="s">
        <v>246</v>
      </c>
      <c r="AT724" s="21" t="s">
        <v>163</v>
      </c>
      <c r="AU724" s="21" t="s">
        <v>141</v>
      </c>
      <c r="AY724" s="21" t="s">
        <v>162</v>
      </c>
      <c r="BE724" s="109">
        <f>IF(U724="základní",N724,0)</f>
        <v>0</v>
      </c>
      <c r="BF724" s="109">
        <f>IF(U724="snížená",N724,0)</f>
        <v>0</v>
      </c>
      <c r="BG724" s="109">
        <f>IF(U724="zákl. přenesená",N724,0)</f>
        <v>0</v>
      </c>
      <c r="BH724" s="109">
        <f>IF(U724="sníž. přenesená",N724,0)</f>
        <v>0</v>
      </c>
      <c r="BI724" s="109">
        <f>IF(U724="nulová",N724,0)</f>
        <v>0</v>
      </c>
      <c r="BJ724" s="21" t="s">
        <v>141</v>
      </c>
      <c r="BK724" s="109">
        <f>ROUND(L724*K724,2)</f>
        <v>0</v>
      </c>
      <c r="BL724" s="21" t="s">
        <v>246</v>
      </c>
      <c r="BM724" s="21" t="s">
        <v>589</v>
      </c>
    </row>
    <row r="725" spans="2:65" s="10" customFormat="1" ht="22.5" customHeight="1">
      <c r="B725" s="171"/>
      <c r="C725" s="172"/>
      <c r="D725" s="172"/>
      <c r="E725" s="173" t="s">
        <v>5</v>
      </c>
      <c r="F725" s="261" t="s">
        <v>590</v>
      </c>
      <c r="G725" s="262"/>
      <c r="H725" s="262"/>
      <c r="I725" s="262"/>
      <c r="J725" s="172"/>
      <c r="K725" s="174" t="s">
        <v>5</v>
      </c>
      <c r="L725" s="172"/>
      <c r="M725" s="172"/>
      <c r="N725" s="172"/>
      <c r="O725" s="172"/>
      <c r="P725" s="172"/>
      <c r="Q725" s="172"/>
      <c r="R725" s="175"/>
      <c r="T725" s="176"/>
      <c r="U725" s="172"/>
      <c r="V725" s="172"/>
      <c r="W725" s="172"/>
      <c r="X725" s="172"/>
      <c r="Y725" s="172"/>
      <c r="Z725" s="172"/>
      <c r="AA725" s="177"/>
      <c r="AT725" s="178" t="s">
        <v>170</v>
      </c>
      <c r="AU725" s="178" t="s">
        <v>141</v>
      </c>
      <c r="AV725" s="10" t="s">
        <v>24</v>
      </c>
      <c r="AW725" s="10" t="s">
        <v>37</v>
      </c>
      <c r="AX725" s="10" t="s">
        <v>79</v>
      </c>
      <c r="AY725" s="178" t="s">
        <v>162</v>
      </c>
    </row>
    <row r="726" spans="2:65" s="10" customFormat="1" ht="22.5" customHeight="1">
      <c r="B726" s="171"/>
      <c r="C726" s="172"/>
      <c r="D726" s="172"/>
      <c r="E726" s="173" t="s">
        <v>5</v>
      </c>
      <c r="F726" s="273" t="s">
        <v>591</v>
      </c>
      <c r="G726" s="274"/>
      <c r="H726" s="274"/>
      <c r="I726" s="274"/>
      <c r="J726" s="172"/>
      <c r="K726" s="174" t="s">
        <v>5</v>
      </c>
      <c r="L726" s="172"/>
      <c r="M726" s="172"/>
      <c r="N726" s="172"/>
      <c r="O726" s="172"/>
      <c r="P726" s="172"/>
      <c r="Q726" s="172"/>
      <c r="R726" s="175"/>
      <c r="T726" s="176"/>
      <c r="U726" s="172"/>
      <c r="V726" s="172"/>
      <c r="W726" s="172"/>
      <c r="X726" s="172"/>
      <c r="Y726" s="172"/>
      <c r="Z726" s="172"/>
      <c r="AA726" s="177"/>
      <c r="AT726" s="178" t="s">
        <v>170</v>
      </c>
      <c r="AU726" s="178" t="s">
        <v>141</v>
      </c>
      <c r="AV726" s="10" t="s">
        <v>24</v>
      </c>
      <c r="AW726" s="10" t="s">
        <v>37</v>
      </c>
      <c r="AX726" s="10" t="s">
        <v>79</v>
      </c>
      <c r="AY726" s="178" t="s">
        <v>162</v>
      </c>
    </row>
    <row r="727" spans="2:65" s="11" customFormat="1" ht="22.5" customHeight="1">
      <c r="B727" s="179"/>
      <c r="C727" s="180"/>
      <c r="D727" s="180"/>
      <c r="E727" s="181" t="s">
        <v>5</v>
      </c>
      <c r="F727" s="263" t="s">
        <v>592</v>
      </c>
      <c r="G727" s="264"/>
      <c r="H727" s="264"/>
      <c r="I727" s="264"/>
      <c r="J727" s="180"/>
      <c r="K727" s="182">
        <v>250</v>
      </c>
      <c r="L727" s="180"/>
      <c r="M727" s="180"/>
      <c r="N727" s="180"/>
      <c r="O727" s="180"/>
      <c r="P727" s="180"/>
      <c r="Q727" s="180"/>
      <c r="R727" s="183"/>
      <c r="T727" s="184"/>
      <c r="U727" s="180"/>
      <c r="V727" s="180"/>
      <c r="W727" s="180"/>
      <c r="X727" s="180"/>
      <c r="Y727" s="180"/>
      <c r="Z727" s="180"/>
      <c r="AA727" s="185"/>
      <c r="AT727" s="186" t="s">
        <v>170</v>
      </c>
      <c r="AU727" s="186" t="s">
        <v>141</v>
      </c>
      <c r="AV727" s="11" t="s">
        <v>141</v>
      </c>
      <c r="AW727" s="11" t="s">
        <v>37</v>
      </c>
      <c r="AX727" s="11" t="s">
        <v>79</v>
      </c>
      <c r="AY727" s="186" t="s">
        <v>162</v>
      </c>
    </row>
    <row r="728" spans="2:65" s="11" customFormat="1" ht="22.5" customHeight="1">
      <c r="B728" s="179"/>
      <c r="C728" s="180"/>
      <c r="D728" s="180"/>
      <c r="E728" s="181" t="s">
        <v>5</v>
      </c>
      <c r="F728" s="263" t="s">
        <v>5</v>
      </c>
      <c r="G728" s="264"/>
      <c r="H728" s="264"/>
      <c r="I728" s="264"/>
      <c r="J728" s="180"/>
      <c r="K728" s="182">
        <v>0</v>
      </c>
      <c r="L728" s="180"/>
      <c r="M728" s="180"/>
      <c r="N728" s="180"/>
      <c r="O728" s="180"/>
      <c r="P728" s="180"/>
      <c r="Q728" s="180"/>
      <c r="R728" s="183"/>
      <c r="T728" s="184"/>
      <c r="U728" s="180"/>
      <c r="V728" s="180"/>
      <c r="W728" s="180"/>
      <c r="X728" s="180"/>
      <c r="Y728" s="180"/>
      <c r="Z728" s="180"/>
      <c r="AA728" s="185"/>
      <c r="AT728" s="186" t="s">
        <v>170</v>
      </c>
      <c r="AU728" s="186" t="s">
        <v>141</v>
      </c>
      <c r="AV728" s="11" t="s">
        <v>141</v>
      </c>
      <c r="AW728" s="11" t="s">
        <v>37</v>
      </c>
      <c r="AX728" s="11" t="s">
        <v>79</v>
      </c>
      <c r="AY728" s="186" t="s">
        <v>162</v>
      </c>
    </row>
    <row r="729" spans="2:65" s="10" customFormat="1" ht="57" customHeight="1">
      <c r="B729" s="171"/>
      <c r="C729" s="172"/>
      <c r="D729" s="172"/>
      <c r="E729" s="173" t="s">
        <v>5</v>
      </c>
      <c r="F729" s="273" t="s">
        <v>593</v>
      </c>
      <c r="G729" s="274"/>
      <c r="H729" s="274"/>
      <c r="I729" s="274"/>
      <c r="J729" s="172"/>
      <c r="K729" s="174" t="s">
        <v>5</v>
      </c>
      <c r="L729" s="172"/>
      <c r="M729" s="172"/>
      <c r="N729" s="172"/>
      <c r="O729" s="172"/>
      <c r="P729" s="172"/>
      <c r="Q729" s="172"/>
      <c r="R729" s="175"/>
      <c r="T729" s="176"/>
      <c r="U729" s="172"/>
      <c r="V729" s="172"/>
      <c r="W729" s="172"/>
      <c r="X729" s="172"/>
      <c r="Y729" s="172"/>
      <c r="Z729" s="172"/>
      <c r="AA729" s="177"/>
      <c r="AT729" s="178" t="s">
        <v>170</v>
      </c>
      <c r="AU729" s="178" t="s">
        <v>141</v>
      </c>
      <c r="AV729" s="10" t="s">
        <v>24</v>
      </c>
      <c r="AW729" s="10" t="s">
        <v>37</v>
      </c>
      <c r="AX729" s="10" t="s">
        <v>79</v>
      </c>
      <c r="AY729" s="178" t="s">
        <v>162</v>
      </c>
    </row>
    <row r="730" spans="2:65" s="10" customFormat="1" ht="44.25" customHeight="1">
      <c r="B730" s="171"/>
      <c r="C730" s="172"/>
      <c r="D730" s="172"/>
      <c r="E730" s="173" t="s">
        <v>5</v>
      </c>
      <c r="F730" s="273" t="s">
        <v>594</v>
      </c>
      <c r="G730" s="274"/>
      <c r="H730" s="274"/>
      <c r="I730" s="274"/>
      <c r="J730" s="172"/>
      <c r="K730" s="174" t="s">
        <v>5</v>
      </c>
      <c r="L730" s="172"/>
      <c r="M730" s="172"/>
      <c r="N730" s="172"/>
      <c r="O730" s="172"/>
      <c r="P730" s="172"/>
      <c r="Q730" s="172"/>
      <c r="R730" s="175"/>
      <c r="T730" s="176"/>
      <c r="U730" s="172"/>
      <c r="V730" s="172"/>
      <c r="W730" s="172"/>
      <c r="X730" s="172"/>
      <c r="Y730" s="172"/>
      <c r="Z730" s="172"/>
      <c r="AA730" s="177"/>
      <c r="AT730" s="178" t="s">
        <v>170</v>
      </c>
      <c r="AU730" s="178" t="s">
        <v>141</v>
      </c>
      <c r="AV730" s="10" t="s">
        <v>24</v>
      </c>
      <c r="AW730" s="10" t="s">
        <v>37</v>
      </c>
      <c r="AX730" s="10" t="s">
        <v>79</v>
      </c>
      <c r="AY730" s="178" t="s">
        <v>162</v>
      </c>
    </row>
    <row r="731" spans="2:65" s="10" customFormat="1" ht="22.5" customHeight="1">
      <c r="B731" s="171"/>
      <c r="C731" s="172"/>
      <c r="D731" s="172"/>
      <c r="E731" s="173" t="s">
        <v>5</v>
      </c>
      <c r="F731" s="273" t="s">
        <v>595</v>
      </c>
      <c r="G731" s="274"/>
      <c r="H731" s="274"/>
      <c r="I731" s="274"/>
      <c r="J731" s="172"/>
      <c r="K731" s="174" t="s">
        <v>5</v>
      </c>
      <c r="L731" s="172"/>
      <c r="M731" s="172"/>
      <c r="N731" s="172"/>
      <c r="O731" s="172"/>
      <c r="P731" s="172"/>
      <c r="Q731" s="172"/>
      <c r="R731" s="175"/>
      <c r="T731" s="176"/>
      <c r="U731" s="172"/>
      <c r="V731" s="172"/>
      <c r="W731" s="172"/>
      <c r="X731" s="172"/>
      <c r="Y731" s="172"/>
      <c r="Z731" s="172"/>
      <c r="AA731" s="177"/>
      <c r="AT731" s="178" t="s">
        <v>170</v>
      </c>
      <c r="AU731" s="178" t="s">
        <v>141</v>
      </c>
      <c r="AV731" s="10" t="s">
        <v>24</v>
      </c>
      <c r="AW731" s="10" t="s">
        <v>37</v>
      </c>
      <c r="AX731" s="10" t="s">
        <v>79</v>
      </c>
      <c r="AY731" s="178" t="s">
        <v>162</v>
      </c>
    </row>
    <row r="732" spans="2:65" s="10" customFormat="1" ht="57" customHeight="1">
      <c r="B732" s="171"/>
      <c r="C732" s="172"/>
      <c r="D732" s="172"/>
      <c r="E732" s="173" t="s">
        <v>5</v>
      </c>
      <c r="F732" s="273" t="s">
        <v>596</v>
      </c>
      <c r="G732" s="274"/>
      <c r="H732" s="274"/>
      <c r="I732" s="274"/>
      <c r="J732" s="172"/>
      <c r="K732" s="174" t="s">
        <v>5</v>
      </c>
      <c r="L732" s="172"/>
      <c r="M732" s="172"/>
      <c r="N732" s="172"/>
      <c r="O732" s="172"/>
      <c r="P732" s="172"/>
      <c r="Q732" s="172"/>
      <c r="R732" s="175"/>
      <c r="T732" s="176"/>
      <c r="U732" s="172"/>
      <c r="V732" s="172"/>
      <c r="W732" s="172"/>
      <c r="X732" s="172"/>
      <c r="Y732" s="172"/>
      <c r="Z732" s="172"/>
      <c r="AA732" s="177"/>
      <c r="AT732" s="178" t="s">
        <v>170</v>
      </c>
      <c r="AU732" s="178" t="s">
        <v>141</v>
      </c>
      <c r="AV732" s="10" t="s">
        <v>24</v>
      </c>
      <c r="AW732" s="10" t="s">
        <v>37</v>
      </c>
      <c r="AX732" s="10" t="s">
        <v>79</v>
      </c>
      <c r="AY732" s="178" t="s">
        <v>162</v>
      </c>
    </row>
    <row r="733" spans="2:65" s="10" customFormat="1" ht="22.5" customHeight="1">
      <c r="B733" s="171"/>
      <c r="C733" s="172"/>
      <c r="D733" s="172"/>
      <c r="E733" s="173" t="s">
        <v>5</v>
      </c>
      <c r="F733" s="273" t="s">
        <v>597</v>
      </c>
      <c r="G733" s="274"/>
      <c r="H733" s="274"/>
      <c r="I733" s="274"/>
      <c r="J733" s="172"/>
      <c r="K733" s="174" t="s">
        <v>5</v>
      </c>
      <c r="L733" s="172"/>
      <c r="M733" s="172"/>
      <c r="N733" s="172"/>
      <c r="O733" s="172"/>
      <c r="P733" s="172"/>
      <c r="Q733" s="172"/>
      <c r="R733" s="175"/>
      <c r="T733" s="176"/>
      <c r="U733" s="172"/>
      <c r="V733" s="172"/>
      <c r="W733" s="172"/>
      <c r="X733" s="172"/>
      <c r="Y733" s="172"/>
      <c r="Z733" s="172"/>
      <c r="AA733" s="177"/>
      <c r="AT733" s="178" t="s">
        <v>170</v>
      </c>
      <c r="AU733" s="178" t="s">
        <v>141</v>
      </c>
      <c r="AV733" s="10" t="s">
        <v>24</v>
      </c>
      <c r="AW733" s="10" t="s">
        <v>37</v>
      </c>
      <c r="AX733" s="10" t="s">
        <v>79</v>
      </c>
      <c r="AY733" s="178" t="s">
        <v>162</v>
      </c>
    </row>
    <row r="734" spans="2:65" s="10" customFormat="1" ht="31.5" customHeight="1">
      <c r="B734" s="171"/>
      <c r="C734" s="172"/>
      <c r="D734" s="172"/>
      <c r="E734" s="173" t="s">
        <v>5</v>
      </c>
      <c r="F734" s="273" t="s">
        <v>598</v>
      </c>
      <c r="G734" s="274"/>
      <c r="H734" s="274"/>
      <c r="I734" s="274"/>
      <c r="J734" s="172"/>
      <c r="K734" s="174" t="s">
        <v>5</v>
      </c>
      <c r="L734" s="172"/>
      <c r="M734" s="172"/>
      <c r="N734" s="172"/>
      <c r="O734" s="172"/>
      <c r="P734" s="172"/>
      <c r="Q734" s="172"/>
      <c r="R734" s="175"/>
      <c r="T734" s="176"/>
      <c r="U734" s="172"/>
      <c r="V734" s="172"/>
      <c r="W734" s="172"/>
      <c r="X734" s="172"/>
      <c r="Y734" s="172"/>
      <c r="Z734" s="172"/>
      <c r="AA734" s="177"/>
      <c r="AT734" s="178" t="s">
        <v>170</v>
      </c>
      <c r="AU734" s="178" t="s">
        <v>141</v>
      </c>
      <c r="AV734" s="10" t="s">
        <v>24</v>
      </c>
      <c r="AW734" s="10" t="s">
        <v>37</v>
      </c>
      <c r="AX734" s="10" t="s">
        <v>79</v>
      </c>
      <c r="AY734" s="178" t="s">
        <v>162</v>
      </c>
    </row>
    <row r="735" spans="2:65" s="10" customFormat="1" ht="44.25" customHeight="1">
      <c r="B735" s="171"/>
      <c r="C735" s="172"/>
      <c r="D735" s="172"/>
      <c r="E735" s="173" t="s">
        <v>5</v>
      </c>
      <c r="F735" s="273" t="s">
        <v>599</v>
      </c>
      <c r="G735" s="274"/>
      <c r="H735" s="274"/>
      <c r="I735" s="274"/>
      <c r="J735" s="172"/>
      <c r="K735" s="174" t="s">
        <v>5</v>
      </c>
      <c r="L735" s="172"/>
      <c r="M735" s="172"/>
      <c r="N735" s="172"/>
      <c r="O735" s="172"/>
      <c r="P735" s="172"/>
      <c r="Q735" s="172"/>
      <c r="R735" s="175"/>
      <c r="T735" s="176"/>
      <c r="U735" s="172"/>
      <c r="V735" s="172"/>
      <c r="W735" s="172"/>
      <c r="X735" s="172"/>
      <c r="Y735" s="172"/>
      <c r="Z735" s="172"/>
      <c r="AA735" s="177"/>
      <c r="AT735" s="178" t="s">
        <v>170</v>
      </c>
      <c r="AU735" s="178" t="s">
        <v>141</v>
      </c>
      <c r="AV735" s="10" t="s">
        <v>24</v>
      </c>
      <c r="AW735" s="10" t="s">
        <v>37</v>
      </c>
      <c r="AX735" s="10" t="s">
        <v>79</v>
      </c>
      <c r="AY735" s="178" t="s">
        <v>162</v>
      </c>
    </row>
    <row r="736" spans="2:65" s="10" customFormat="1" ht="57" customHeight="1">
      <c r="B736" s="171"/>
      <c r="C736" s="172"/>
      <c r="D736" s="172"/>
      <c r="E736" s="173" t="s">
        <v>5</v>
      </c>
      <c r="F736" s="273" t="s">
        <v>600</v>
      </c>
      <c r="G736" s="274"/>
      <c r="H736" s="274"/>
      <c r="I736" s="274"/>
      <c r="J736" s="172"/>
      <c r="K736" s="174" t="s">
        <v>5</v>
      </c>
      <c r="L736" s="172"/>
      <c r="M736" s="172"/>
      <c r="N736" s="172"/>
      <c r="O736" s="172"/>
      <c r="P736" s="172"/>
      <c r="Q736" s="172"/>
      <c r="R736" s="175"/>
      <c r="T736" s="176"/>
      <c r="U736" s="172"/>
      <c r="V736" s="172"/>
      <c r="W736" s="172"/>
      <c r="X736" s="172"/>
      <c r="Y736" s="172"/>
      <c r="Z736" s="172"/>
      <c r="AA736" s="177"/>
      <c r="AT736" s="178" t="s">
        <v>170</v>
      </c>
      <c r="AU736" s="178" t="s">
        <v>141</v>
      </c>
      <c r="AV736" s="10" t="s">
        <v>24</v>
      </c>
      <c r="AW736" s="10" t="s">
        <v>37</v>
      </c>
      <c r="AX736" s="10" t="s">
        <v>79</v>
      </c>
      <c r="AY736" s="178" t="s">
        <v>162</v>
      </c>
    </row>
    <row r="737" spans="2:65" s="10" customFormat="1" ht="31.5" customHeight="1">
      <c r="B737" s="171"/>
      <c r="C737" s="172"/>
      <c r="D737" s="172"/>
      <c r="E737" s="173" t="s">
        <v>5</v>
      </c>
      <c r="F737" s="273" t="s">
        <v>601</v>
      </c>
      <c r="G737" s="274"/>
      <c r="H737" s="274"/>
      <c r="I737" s="274"/>
      <c r="J737" s="172"/>
      <c r="K737" s="174" t="s">
        <v>5</v>
      </c>
      <c r="L737" s="172"/>
      <c r="M737" s="172"/>
      <c r="N737" s="172"/>
      <c r="O737" s="172"/>
      <c r="P737" s="172"/>
      <c r="Q737" s="172"/>
      <c r="R737" s="175"/>
      <c r="T737" s="176"/>
      <c r="U737" s="172"/>
      <c r="V737" s="172"/>
      <c r="W737" s="172"/>
      <c r="X737" s="172"/>
      <c r="Y737" s="172"/>
      <c r="Z737" s="172"/>
      <c r="AA737" s="177"/>
      <c r="AT737" s="178" t="s">
        <v>170</v>
      </c>
      <c r="AU737" s="178" t="s">
        <v>141</v>
      </c>
      <c r="AV737" s="10" t="s">
        <v>24</v>
      </c>
      <c r="AW737" s="10" t="s">
        <v>37</v>
      </c>
      <c r="AX737" s="10" t="s">
        <v>79</v>
      </c>
      <c r="AY737" s="178" t="s">
        <v>162</v>
      </c>
    </row>
    <row r="738" spans="2:65" s="10" customFormat="1" ht="57" customHeight="1">
      <c r="B738" s="171"/>
      <c r="C738" s="172"/>
      <c r="D738" s="172"/>
      <c r="E738" s="173" t="s">
        <v>5</v>
      </c>
      <c r="F738" s="273" t="s">
        <v>602</v>
      </c>
      <c r="G738" s="274"/>
      <c r="H738" s="274"/>
      <c r="I738" s="274"/>
      <c r="J738" s="172"/>
      <c r="K738" s="174" t="s">
        <v>5</v>
      </c>
      <c r="L738" s="172"/>
      <c r="M738" s="172"/>
      <c r="N738" s="172"/>
      <c r="O738" s="172"/>
      <c r="P738" s="172"/>
      <c r="Q738" s="172"/>
      <c r="R738" s="175"/>
      <c r="T738" s="176"/>
      <c r="U738" s="172"/>
      <c r="V738" s="172"/>
      <c r="W738" s="172"/>
      <c r="X738" s="172"/>
      <c r="Y738" s="172"/>
      <c r="Z738" s="172"/>
      <c r="AA738" s="177"/>
      <c r="AT738" s="178" t="s">
        <v>170</v>
      </c>
      <c r="AU738" s="178" t="s">
        <v>141</v>
      </c>
      <c r="AV738" s="10" t="s">
        <v>24</v>
      </c>
      <c r="AW738" s="10" t="s">
        <v>37</v>
      </c>
      <c r="AX738" s="10" t="s">
        <v>79</v>
      </c>
      <c r="AY738" s="178" t="s">
        <v>162</v>
      </c>
    </row>
    <row r="739" spans="2:65" s="10" customFormat="1" ht="57" customHeight="1">
      <c r="B739" s="171"/>
      <c r="C739" s="172"/>
      <c r="D739" s="172"/>
      <c r="E739" s="173" t="s">
        <v>5</v>
      </c>
      <c r="F739" s="273" t="s">
        <v>603</v>
      </c>
      <c r="G739" s="274"/>
      <c r="H739" s="274"/>
      <c r="I739" s="274"/>
      <c r="J739" s="172"/>
      <c r="K739" s="174" t="s">
        <v>5</v>
      </c>
      <c r="L739" s="172"/>
      <c r="M739" s="172"/>
      <c r="N739" s="172"/>
      <c r="O739" s="172"/>
      <c r="P739" s="172"/>
      <c r="Q739" s="172"/>
      <c r="R739" s="175"/>
      <c r="T739" s="176"/>
      <c r="U739" s="172"/>
      <c r="V739" s="172"/>
      <c r="W739" s="172"/>
      <c r="X739" s="172"/>
      <c r="Y739" s="172"/>
      <c r="Z739" s="172"/>
      <c r="AA739" s="177"/>
      <c r="AT739" s="178" t="s">
        <v>170</v>
      </c>
      <c r="AU739" s="178" t="s">
        <v>141</v>
      </c>
      <c r="AV739" s="10" t="s">
        <v>24</v>
      </c>
      <c r="AW739" s="10" t="s">
        <v>37</v>
      </c>
      <c r="AX739" s="10" t="s">
        <v>79</v>
      </c>
      <c r="AY739" s="178" t="s">
        <v>162</v>
      </c>
    </row>
    <row r="740" spans="2:65" s="10" customFormat="1" ht="31.5" customHeight="1">
      <c r="B740" s="171"/>
      <c r="C740" s="172"/>
      <c r="D740" s="172"/>
      <c r="E740" s="173" t="s">
        <v>5</v>
      </c>
      <c r="F740" s="273" t="s">
        <v>604</v>
      </c>
      <c r="G740" s="274"/>
      <c r="H740" s="274"/>
      <c r="I740" s="274"/>
      <c r="J740" s="172"/>
      <c r="K740" s="174" t="s">
        <v>5</v>
      </c>
      <c r="L740" s="172"/>
      <c r="M740" s="172"/>
      <c r="N740" s="172"/>
      <c r="O740" s="172"/>
      <c r="P740" s="172"/>
      <c r="Q740" s="172"/>
      <c r="R740" s="175"/>
      <c r="T740" s="176"/>
      <c r="U740" s="172"/>
      <c r="V740" s="172"/>
      <c r="W740" s="172"/>
      <c r="X740" s="172"/>
      <c r="Y740" s="172"/>
      <c r="Z740" s="172"/>
      <c r="AA740" s="177"/>
      <c r="AT740" s="178" t="s">
        <v>170</v>
      </c>
      <c r="AU740" s="178" t="s">
        <v>141</v>
      </c>
      <c r="AV740" s="10" t="s">
        <v>24</v>
      </c>
      <c r="AW740" s="10" t="s">
        <v>37</v>
      </c>
      <c r="AX740" s="10" t="s">
        <v>79</v>
      </c>
      <c r="AY740" s="178" t="s">
        <v>162</v>
      </c>
    </row>
    <row r="741" spans="2:65" s="10" customFormat="1" ht="44.25" customHeight="1">
      <c r="B741" s="171"/>
      <c r="C741" s="172"/>
      <c r="D741" s="172"/>
      <c r="E741" s="173" t="s">
        <v>5</v>
      </c>
      <c r="F741" s="273" t="s">
        <v>605</v>
      </c>
      <c r="G741" s="274"/>
      <c r="H741" s="274"/>
      <c r="I741" s="274"/>
      <c r="J741" s="172"/>
      <c r="K741" s="174" t="s">
        <v>5</v>
      </c>
      <c r="L741" s="172"/>
      <c r="M741" s="172"/>
      <c r="N741" s="172"/>
      <c r="O741" s="172"/>
      <c r="P741" s="172"/>
      <c r="Q741" s="172"/>
      <c r="R741" s="175"/>
      <c r="T741" s="176"/>
      <c r="U741" s="172"/>
      <c r="V741" s="172"/>
      <c r="W741" s="172"/>
      <c r="X741" s="172"/>
      <c r="Y741" s="172"/>
      <c r="Z741" s="172"/>
      <c r="AA741" s="177"/>
      <c r="AT741" s="178" t="s">
        <v>170</v>
      </c>
      <c r="AU741" s="178" t="s">
        <v>141</v>
      </c>
      <c r="AV741" s="10" t="s">
        <v>24</v>
      </c>
      <c r="AW741" s="10" t="s">
        <v>37</v>
      </c>
      <c r="AX741" s="10" t="s">
        <v>79</v>
      </c>
      <c r="AY741" s="178" t="s">
        <v>162</v>
      </c>
    </row>
    <row r="742" spans="2:65" s="10" customFormat="1" ht="31.5" customHeight="1">
      <c r="B742" s="171"/>
      <c r="C742" s="172"/>
      <c r="D742" s="172"/>
      <c r="E742" s="173" t="s">
        <v>5</v>
      </c>
      <c r="F742" s="273" t="s">
        <v>606</v>
      </c>
      <c r="G742" s="274"/>
      <c r="H742" s="274"/>
      <c r="I742" s="274"/>
      <c r="J742" s="172"/>
      <c r="K742" s="174" t="s">
        <v>5</v>
      </c>
      <c r="L742" s="172"/>
      <c r="M742" s="172"/>
      <c r="N742" s="172"/>
      <c r="O742" s="172"/>
      <c r="P742" s="172"/>
      <c r="Q742" s="172"/>
      <c r="R742" s="175"/>
      <c r="T742" s="176"/>
      <c r="U742" s="172"/>
      <c r="V742" s="172"/>
      <c r="W742" s="172"/>
      <c r="X742" s="172"/>
      <c r="Y742" s="172"/>
      <c r="Z742" s="172"/>
      <c r="AA742" s="177"/>
      <c r="AT742" s="178" t="s">
        <v>170</v>
      </c>
      <c r="AU742" s="178" t="s">
        <v>141</v>
      </c>
      <c r="AV742" s="10" t="s">
        <v>24</v>
      </c>
      <c r="AW742" s="10" t="s">
        <v>37</v>
      </c>
      <c r="AX742" s="10" t="s">
        <v>79</v>
      </c>
      <c r="AY742" s="178" t="s">
        <v>162</v>
      </c>
    </row>
    <row r="743" spans="2:65" s="10" customFormat="1" ht="31.5" customHeight="1">
      <c r="B743" s="171"/>
      <c r="C743" s="172"/>
      <c r="D743" s="172"/>
      <c r="E743" s="173" t="s">
        <v>5</v>
      </c>
      <c r="F743" s="273" t="s">
        <v>607</v>
      </c>
      <c r="G743" s="274"/>
      <c r="H743" s="274"/>
      <c r="I743" s="274"/>
      <c r="J743" s="172"/>
      <c r="K743" s="174" t="s">
        <v>5</v>
      </c>
      <c r="L743" s="172"/>
      <c r="M743" s="172"/>
      <c r="N743" s="172"/>
      <c r="O743" s="172"/>
      <c r="P743" s="172"/>
      <c r="Q743" s="172"/>
      <c r="R743" s="175"/>
      <c r="T743" s="176"/>
      <c r="U743" s="172"/>
      <c r="V743" s="172"/>
      <c r="W743" s="172"/>
      <c r="X743" s="172"/>
      <c r="Y743" s="172"/>
      <c r="Z743" s="172"/>
      <c r="AA743" s="177"/>
      <c r="AT743" s="178" t="s">
        <v>170</v>
      </c>
      <c r="AU743" s="178" t="s">
        <v>141</v>
      </c>
      <c r="AV743" s="10" t="s">
        <v>24</v>
      </c>
      <c r="AW743" s="10" t="s">
        <v>37</v>
      </c>
      <c r="AX743" s="10" t="s">
        <v>79</v>
      </c>
      <c r="AY743" s="178" t="s">
        <v>162</v>
      </c>
    </row>
    <row r="744" spans="2:65" s="10" customFormat="1" ht="57" customHeight="1">
      <c r="B744" s="171"/>
      <c r="C744" s="172"/>
      <c r="D744" s="172"/>
      <c r="E744" s="173" t="s">
        <v>5</v>
      </c>
      <c r="F744" s="273" t="s">
        <v>608</v>
      </c>
      <c r="G744" s="274"/>
      <c r="H744" s="274"/>
      <c r="I744" s="274"/>
      <c r="J744" s="172"/>
      <c r="K744" s="174" t="s">
        <v>5</v>
      </c>
      <c r="L744" s="172"/>
      <c r="M744" s="172"/>
      <c r="N744" s="172"/>
      <c r="O744" s="172"/>
      <c r="P744" s="172"/>
      <c r="Q744" s="172"/>
      <c r="R744" s="175"/>
      <c r="T744" s="176"/>
      <c r="U744" s="172"/>
      <c r="V744" s="172"/>
      <c r="W744" s="172"/>
      <c r="X744" s="172"/>
      <c r="Y744" s="172"/>
      <c r="Z744" s="172"/>
      <c r="AA744" s="177"/>
      <c r="AT744" s="178" t="s">
        <v>170</v>
      </c>
      <c r="AU744" s="178" t="s">
        <v>141</v>
      </c>
      <c r="AV744" s="10" t="s">
        <v>24</v>
      </c>
      <c r="AW744" s="10" t="s">
        <v>37</v>
      </c>
      <c r="AX744" s="10" t="s">
        <v>79</v>
      </c>
      <c r="AY744" s="178" t="s">
        <v>162</v>
      </c>
    </row>
    <row r="745" spans="2:65" s="10" customFormat="1" ht="22.5" customHeight="1">
      <c r="B745" s="171"/>
      <c r="C745" s="172"/>
      <c r="D745" s="172"/>
      <c r="E745" s="173" t="s">
        <v>5</v>
      </c>
      <c r="F745" s="273" t="s">
        <v>609</v>
      </c>
      <c r="G745" s="274"/>
      <c r="H745" s="274"/>
      <c r="I745" s="274"/>
      <c r="J745" s="172"/>
      <c r="K745" s="174" t="s">
        <v>5</v>
      </c>
      <c r="L745" s="172"/>
      <c r="M745" s="172"/>
      <c r="N745" s="172"/>
      <c r="O745" s="172"/>
      <c r="P745" s="172"/>
      <c r="Q745" s="172"/>
      <c r="R745" s="175"/>
      <c r="T745" s="176"/>
      <c r="U745" s="172"/>
      <c r="V745" s="172"/>
      <c r="W745" s="172"/>
      <c r="X745" s="172"/>
      <c r="Y745" s="172"/>
      <c r="Z745" s="172"/>
      <c r="AA745" s="177"/>
      <c r="AT745" s="178" t="s">
        <v>170</v>
      </c>
      <c r="AU745" s="178" t="s">
        <v>141</v>
      </c>
      <c r="AV745" s="10" t="s">
        <v>24</v>
      </c>
      <c r="AW745" s="10" t="s">
        <v>37</v>
      </c>
      <c r="AX745" s="10" t="s">
        <v>79</v>
      </c>
      <c r="AY745" s="178" t="s">
        <v>162</v>
      </c>
    </row>
    <row r="746" spans="2:65" s="12" customFormat="1" ht="22.5" customHeight="1">
      <c r="B746" s="187"/>
      <c r="C746" s="188"/>
      <c r="D746" s="188"/>
      <c r="E746" s="189" t="s">
        <v>5</v>
      </c>
      <c r="F746" s="256" t="s">
        <v>172</v>
      </c>
      <c r="G746" s="257"/>
      <c r="H746" s="257"/>
      <c r="I746" s="257"/>
      <c r="J746" s="188"/>
      <c r="K746" s="190">
        <v>250</v>
      </c>
      <c r="L746" s="188"/>
      <c r="M746" s="188"/>
      <c r="N746" s="188"/>
      <c r="O746" s="188"/>
      <c r="P746" s="188"/>
      <c r="Q746" s="188"/>
      <c r="R746" s="191"/>
      <c r="T746" s="192"/>
      <c r="U746" s="188"/>
      <c r="V746" s="188"/>
      <c r="W746" s="188"/>
      <c r="X746" s="188"/>
      <c r="Y746" s="188"/>
      <c r="Z746" s="188"/>
      <c r="AA746" s="193"/>
      <c r="AT746" s="194" t="s">
        <v>170</v>
      </c>
      <c r="AU746" s="194" t="s">
        <v>141</v>
      </c>
      <c r="AV746" s="12" t="s">
        <v>167</v>
      </c>
      <c r="AW746" s="12" t="s">
        <v>37</v>
      </c>
      <c r="AX746" s="12" t="s">
        <v>24</v>
      </c>
      <c r="AY746" s="194" t="s">
        <v>162</v>
      </c>
    </row>
    <row r="747" spans="2:65" s="9" customFormat="1" ht="29.85" customHeight="1">
      <c r="B747" s="153"/>
      <c r="C747" s="154"/>
      <c r="D747" s="163" t="s">
        <v>121</v>
      </c>
      <c r="E747" s="163"/>
      <c r="F747" s="163"/>
      <c r="G747" s="163"/>
      <c r="H747" s="163"/>
      <c r="I747" s="163"/>
      <c r="J747" s="163"/>
      <c r="K747" s="163"/>
      <c r="L747" s="163"/>
      <c r="M747" s="163"/>
      <c r="N747" s="267">
        <f>BK747</f>
        <v>0</v>
      </c>
      <c r="O747" s="268"/>
      <c r="P747" s="268"/>
      <c r="Q747" s="268"/>
      <c r="R747" s="156"/>
      <c r="T747" s="157"/>
      <c r="U747" s="154"/>
      <c r="V747" s="154"/>
      <c r="W747" s="158">
        <f>SUM(W748:W752)</f>
        <v>0</v>
      </c>
      <c r="X747" s="154"/>
      <c r="Y747" s="158">
        <f>SUM(Y748:Y752)</f>
        <v>0</v>
      </c>
      <c r="Z747" s="154"/>
      <c r="AA747" s="159">
        <f>SUM(AA748:AA752)</f>
        <v>0</v>
      </c>
      <c r="AR747" s="160" t="s">
        <v>24</v>
      </c>
      <c r="AT747" s="161" t="s">
        <v>78</v>
      </c>
      <c r="AU747" s="161" t="s">
        <v>24</v>
      </c>
      <c r="AY747" s="160" t="s">
        <v>162</v>
      </c>
      <c r="BK747" s="162">
        <f>SUM(BK748:BK752)</f>
        <v>0</v>
      </c>
    </row>
    <row r="748" spans="2:65" s="1" customFormat="1" ht="44.25" customHeight="1">
      <c r="B748" s="135"/>
      <c r="C748" s="164" t="s">
        <v>610</v>
      </c>
      <c r="D748" s="164" t="s">
        <v>163</v>
      </c>
      <c r="E748" s="165" t="s">
        <v>611</v>
      </c>
      <c r="F748" s="258" t="s">
        <v>612</v>
      </c>
      <c r="G748" s="258"/>
      <c r="H748" s="258"/>
      <c r="I748" s="258"/>
      <c r="J748" s="166" t="s">
        <v>200</v>
      </c>
      <c r="K748" s="167">
        <v>101.568</v>
      </c>
      <c r="L748" s="259">
        <v>0</v>
      </c>
      <c r="M748" s="259"/>
      <c r="N748" s="260">
        <f>ROUND(L748*K748,2)</f>
        <v>0</v>
      </c>
      <c r="O748" s="260"/>
      <c r="P748" s="260"/>
      <c r="Q748" s="260"/>
      <c r="R748" s="138"/>
      <c r="T748" s="168" t="s">
        <v>5</v>
      </c>
      <c r="U748" s="47" t="s">
        <v>46</v>
      </c>
      <c r="V748" s="39"/>
      <c r="W748" s="169">
        <f>V748*K748</f>
        <v>0</v>
      </c>
      <c r="X748" s="169">
        <v>0</v>
      </c>
      <c r="Y748" s="169">
        <f>X748*K748</f>
        <v>0</v>
      </c>
      <c r="Z748" s="169">
        <v>0</v>
      </c>
      <c r="AA748" s="170">
        <f>Z748*K748</f>
        <v>0</v>
      </c>
      <c r="AR748" s="21" t="s">
        <v>167</v>
      </c>
      <c r="AT748" s="21" t="s">
        <v>163</v>
      </c>
      <c r="AU748" s="21" t="s">
        <v>141</v>
      </c>
      <c r="AY748" s="21" t="s">
        <v>162</v>
      </c>
      <c r="BE748" s="109">
        <f>IF(U748="základní",N748,0)</f>
        <v>0</v>
      </c>
      <c r="BF748" s="109">
        <f>IF(U748="snížená",N748,0)</f>
        <v>0</v>
      </c>
      <c r="BG748" s="109">
        <f>IF(U748="zákl. přenesená",N748,0)</f>
        <v>0</v>
      </c>
      <c r="BH748" s="109">
        <f>IF(U748="sníž. přenesená",N748,0)</f>
        <v>0</v>
      </c>
      <c r="BI748" s="109">
        <f>IF(U748="nulová",N748,0)</f>
        <v>0</v>
      </c>
      <c r="BJ748" s="21" t="s">
        <v>141</v>
      </c>
      <c r="BK748" s="109">
        <f>ROUND(L748*K748,2)</f>
        <v>0</v>
      </c>
      <c r="BL748" s="21" t="s">
        <v>167</v>
      </c>
      <c r="BM748" s="21" t="s">
        <v>613</v>
      </c>
    </row>
    <row r="749" spans="2:65" s="1" customFormat="1" ht="31.5" customHeight="1">
      <c r="B749" s="135"/>
      <c r="C749" s="164" t="s">
        <v>614</v>
      </c>
      <c r="D749" s="164" t="s">
        <v>163</v>
      </c>
      <c r="E749" s="165" t="s">
        <v>615</v>
      </c>
      <c r="F749" s="258" t="s">
        <v>616</v>
      </c>
      <c r="G749" s="258"/>
      <c r="H749" s="258"/>
      <c r="I749" s="258"/>
      <c r="J749" s="166" t="s">
        <v>200</v>
      </c>
      <c r="K749" s="167">
        <v>101.568</v>
      </c>
      <c r="L749" s="259">
        <v>0</v>
      </c>
      <c r="M749" s="259"/>
      <c r="N749" s="260">
        <f>ROUND(L749*K749,2)</f>
        <v>0</v>
      </c>
      <c r="O749" s="260"/>
      <c r="P749" s="260"/>
      <c r="Q749" s="260"/>
      <c r="R749" s="138"/>
      <c r="T749" s="168" t="s">
        <v>5</v>
      </c>
      <c r="U749" s="47" t="s">
        <v>46</v>
      </c>
      <c r="V749" s="39"/>
      <c r="W749" s="169">
        <f>V749*K749</f>
        <v>0</v>
      </c>
      <c r="X749" s="169">
        <v>0</v>
      </c>
      <c r="Y749" s="169">
        <f>X749*K749</f>
        <v>0</v>
      </c>
      <c r="Z749" s="169">
        <v>0</v>
      </c>
      <c r="AA749" s="170">
        <f>Z749*K749</f>
        <v>0</v>
      </c>
      <c r="AR749" s="21" t="s">
        <v>167</v>
      </c>
      <c r="AT749" s="21" t="s">
        <v>163</v>
      </c>
      <c r="AU749" s="21" t="s">
        <v>141</v>
      </c>
      <c r="AY749" s="21" t="s">
        <v>162</v>
      </c>
      <c r="BE749" s="109">
        <f>IF(U749="základní",N749,0)</f>
        <v>0</v>
      </c>
      <c r="BF749" s="109">
        <f>IF(U749="snížená",N749,0)</f>
        <v>0</v>
      </c>
      <c r="BG749" s="109">
        <f>IF(U749="zákl. přenesená",N749,0)</f>
        <v>0</v>
      </c>
      <c r="BH749" s="109">
        <f>IF(U749="sníž. přenesená",N749,0)</f>
        <v>0</v>
      </c>
      <c r="BI749" s="109">
        <f>IF(U749="nulová",N749,0)</f>
        <v>0</v>
      </c>
      <c r="BJ749" s="21" t="s">
        <v>141</v>
      </c>
      <c r="BK749" s="109">
        <f>ROUND(L749*K749,2)</f>
        <v>0</v>
      </c>
      <c r="BL749" s="21" t="s">
        <v>167</v>
      </c>
      <c r="BM749" s="21" t="s">
        <v>617</v>
      </c>
    </row>
    <row r="750" spans="2:65" s="1" customFormat="1" ht="31.5" customHeight="1">
      <c r="B750" s="135"/>
      <c r="C750" s="164" t="s">
        <v>618</v>
      </c>
      <c r="D750" s="164" t="s">
        <v>163</v>
      </c>
      <c r="E750" s="165" t="s">
        <v>619</v>
      </c>
      <c r="F750" s="258" t="s">
        <v>620</v>
      </c>
      <c r="G750" s="258"/>
      <c r="H750" s="258"/>
      <c r="I750" s="258"/>
      <c r="J750" s="166" t="s">
        <v>200</v>
      </c>
      <c r="K750" s="167">
        <v>2031.36</v>
      </c>
      <c r="L750" s="259">
        <v>0</v>
      </c>
      <c r="M750" s="259"/>
      <c r="N750" s="260">
        <f>ROUND(L750*K750,2)</f>
        <v>0</v>
      </c>
      <c r="O750" s="260"/>
      <c r="P750" s="260"/>
      <c r="Q750" s="260"/>
      <c r="R750" s="138"/>
      <c r="T750" s="168" t="s">
        <v>5</v>
      </c>
      <c r="U750" s="47" t="s">
        <v>46</v>
      </c>
      <c r="V750" s="39"/>
      <c r="W750" s="169">
        <f>V750*K750</f>
        <v>0</v>
      </c>
      <c r="X750" s="169">
        <v>0</v>
      </c>
      <c r="Y750" s="169">
        <f>X750*K750</f>
        <v>0</v>
      </c>
      <c r="Z750" s="169">
        <v>0</v>
      </c>
      <c r="AA750" s="170">
        <f>Z750*K750</f>
        <v>0</v>
      </c>
      <c r="AR750" s="21" t="s">
        <v>167</v>
      </c>
      <c r="AT750" s="21" t="s">
        <v>163</v>
      </c>
      <c r="AU750" s="21" t="s">
        <v>141</v>
      </c>
      <c r="AY750" s="21" t="s">
        <v>162</v>
      </c>
      <c r="BE750" s="109">
        <f>IF(U750="základní",N750,0)</f>
        <v>0</v>
      </c>
      <c r="BF750" s="109">
        <f>IF(U750="snížená",N750,0)</f>
        <v>0</v>
      </c>
      <c r="BG750" s="109">
        <f>IF(U750="zákl. přenesená",N750,0)</f>
        <v>0</v>
      </c>
      <c r="BH750" s="109">
        <f>IF(U750="sníž. přenesená",N750,0)</f>
        <v>0</v>
      </c>
      <c r="BI750" s="109">
        <f>IF(U750="nulová",N750,0)</f>
        <v>0</v>
      </c>
      <c r="BJ750" s="21" t="s">
        <v>141</v>
      </c>
      <c r="BK750" s="109">
        <f>ROUND(L750*K750,2)</f>
        <v>0</v>
      </c>
      <c r="BL750" s="21" t="s">
        <v>167</v>
      </c>
      <c r="BM750" s="21" t="s">
        <v>621</v>
      </c>
    </row>
    <row r="751" spans="2:65" s="1" customFormat="1" ht="31.5" customHeight="1">
      <c r="B751" s="135"/>
      <c r="C751" s="164" t="s">
        <v>622</v>
      </c>
      <c r="D751" s="164" t="s">
        <v>163</v>
      </c>
      <c r="E751" s="165" t="s">
        <v>623</v>
      </c>
      <c r="F751" s="258" t="s">
        <v>624</v>
      </c>
      <c r="G751" s="258"/>
      <c r="H751" s="258"/>
      <c r="I751" s="258"/>
      <c r="J751" s="166" t="s">
        <v>200</v>
      </c>
      <c r="K751" s="167">
        <v>91.259</v>
      </c>
      <c r="L751" s="259">
        <v>0</v>
      </c>
      <c r="M751" s="259"/>
      <c r="N751" s="260">
        <f>ROUND(L751*K751,2)</f>
        <v>0</v>
      </c>
      <c r="O751" s="260"/>
      <c r="P751" s="260"/>
      <c r="Q751" s="260"/>
      <c r="R751" s="138"/>
      <c r="T751" s="168" t="s">
        <v>5</v>
      </c>
      <c r="U751" s="47" t="s">
        <v>46</v>
      </c>
      <c r="V751" s="39"/>
      <c r="W751" s="169">
        <f>V751*K751</f>
        <v>0</v>
      </c>
      <c r="X751" s="169">
        <v>0</v>
      </c>
      <c r="Y751" s="169">
        <f>X751*K751</f>
        <v>0</v>
      </c>
      <c r="Z751" s="169">
        <v>0</v>
      </c>
      <c r="AA751" s="170">
        <f>Z751*K751</f>
        <v>0</v>
      </c>
      <c r="AR751" s="21" t="s">
        <v>167</v>
      </c>
      <c r="AT751" s="21" t="s">
        <v>163</v>
      </c>
      <c r="AU751" s="21" t="s">
        <v>141</v>
      </c>
      <c r="AY751" s="21" t="s">
        <v>162</v>
      </c>
      <c r="BE751" s="109">
        <f>IF(U751="základní",N751,0)</f>
        <v>0</v>
      </c>
      <c r="BF751" s="109">
        <f>IF(U751="snížená",N751,0)</f>
        <v>0</v>
      </c>
      <c r="BG751" s="109">
        <f>IF(U751="zákl. přenesená",N751,0)</f>
        <v>0</v>
      </c>
      <c r="BH751" s="109">
        <f>IF(U751="sníž. přenesená",N751,0)</f>
        <v>0</v>
      </c>
      <c r="BI751" s="109">
        <f>IF(U751="nulová",N751,0)</f>
        <v>0</v>
      </c>
      <c r="BJ751" s="21" t="s">
        <v>141</v>
      </c>
      <c r="BK751" s="109">
        <f>ROUND(L751*K751,2)</f>
        <v>0</v>
      </c>
      <c r="BL751" s="21" t="s">
        <v>167</v>
      </c>
      <c r="BM751" s="21" t="s">
        <v>625</v>
      </c>
    </row>
    <row r="752" spans="2:65" s="1" customFormat="1" ht="31.5" customHeight="1">
      <c r="B752" s="135"/>
      <c r="C752" s="164" t="s">
        <v>626</v>
      </c>
      <c r="D752" s="164" t="s">
        <v>163</v>
      </c>
      <c r="E752" s="165" t="s">
        <v>627</v>
      </c>
      <c r="F752" s="258" t="s">
        <v>628</v>
      </c>
      <c r="G752" s="258"/>
      <c r="H752" s="258"/>
      <c r="I752" s="258"/>
      <c r="J752" s="166" t="s">
        <v>200</v>
      </c>
      <c r="K752" s="167">
        <v>10.308999999999999</v>
      </c>
      <c r="L752" s="259">
        <v>0</v>
      </c>
      <c r="M752" s="259"/>
      <c r="N752" s="260">
        <f>ROUND(L752*K752,2)</f>
        <v>0</v>
      </c>
      <c r="O752" s="260"/>
      <c r="P752" s="260"/>
      <c r="Q752" s="260"/>
      <c r="R752" s="138"/>
      <c r="T752" s="168" t="s">
        <v>5</v>
      </c>
      <c r="U752" s="47" t="s">
        <v>46</v>
      </c>
      <c r="V752" s="39"/>
      <c r="W752" s="169">
        <f>V752*K752</f>
        <v>0</v>
      </c>
      <c r="X752" s="169">
        <v>0</v>
      </c>
      <c r="Y752" s="169">
        <f>X752*K752</f>
        <v>0</v>
      </c>
      <c r="Z752" s="169">
        <v>0</v>
      </c>
      <c r="AA752" s="170">
        <f>Z752*K752</f>
        <v>0</v>
      </c>
      <c r="AR752" s="21" t="s">
        <v>167</v>
      </c>
      <c r="AT752" s="21" t="s">
        <v>163</v>
      </c>
      <c r="AU752" s="21" t="s">
        <v>141</v>
      </c>
      <c r="AY752" s="21" t="s">
        <v>162</v>
      </c>
      <c r="BE752" s="109">
        <f>IF(U752="základní",N752,0)</f>
        <v>0</v>
      </c>
      <c r="BF752" s="109">
        <f>IF(U752="snížená",N752,0)</f>
        <v>0</v>
      </c>
      <c r="BG752" s="109">
        <f>IF(U752="zákl. přenesená",N752,0)</f>
        <v>0</v>
      </c>
      <c r="BH752" s="109">
        <f>IF(U752="sníž. přenesená",N752,0)</f>
        <v>0</v>
      </c>
      <c r="BI752" s="109">
        <f>IF(U752="nulová",N752,0)</f>
        <v>0</v>
      </c>
      <c r="BJ752" s="21" t="s">
        <v>141</v>
      </c>
      <c r="BK752" s="109">
        <f>ROUND(L752*K752,2)</f>
        <v>0</v>
      </c>
      <c r="BL752" s="21" t="s">
        <v>167</v>
      </c>
      <c r="BM752" s="21" t="s">
        <v>629</v>
      </c>
    </row>
    <row r="753" spans="2:65" s="9" customFormat="1" ht="29.85" customHeight="1">
      <c r="B753" s="153"/>
      <c r="C753" s="154"/>
      <c r="D753" s="163" t="s">
        <v>122</v>
      </c>
      <c r="E753" s="163"/>
      <c r="F753" s="163"/>
      <c r="G753" s="163"/>
      <c r="H753" s="163"/>
      <c r="I753" s="163"/>
      <c r="J753" s="163"/>
      <c r="K753" s="163"/>
      <c r="L753" s="163"/>
      <c r="M753" s="163"/>
      <c r="N753" s="269">
        <f>BK753</f>
        <v>0</v>
      </c>
      <c r="O753" s="270"/>
      <c r="P753" s="270"/>
      <c r="Q753" s="270"/>
      <c r="R753" s="156"/>
      <c r="T753" s="157"/>
      <c r="U753" s="154"/>
      <c r="V753" s="154"/>
      <c r="W753" s="158">
        <f>W754</f>
        <v>0</v>
      </c>
      <c r="X753" s="154"/>
      <c r="Y753" s="158">
        <f>Y754</f>
        <v>0</v>
      </c>
      <c r="Z753" s="154"/>
      <c r="AA753" s="159">
        <f>AA754</f>
        <v>0</v>
      </c>
      <c r="AR753" s="160" t="s">
        <v>24</v>
      </c>
      <c r="AT753" s="161" t="s">
        <v>78</v>
      </c>
      <c r="AU753" s="161" t="s">
        <v>24</v>
      </c>
      <c r="AY753" s="160" t="s">
        <v>162</v>
      </c>
      <c r="BK753" s="162">
        <f>BK754</f>
        <v>0</v>
      </c>
    </row>
    <row r="754" spans="2:65" s="1" customFormat="1" ht="22.5" customHeight="1">
      <c r="B754" s="135"/>
      <c r="C754" s="164" t="s">
        <v>630</v>
      </c>
      <c r="D754" s="164" t="s">
        <v>163</v>
      </c>
      <c r="E754" s="165" t="s">
        <v>631</v>
      </c>
      <c r="F754" s="258" t="s">
        <v>632</v>
      </c>
      <c r="G754" s="258"/>
      <c r="H754" s="258"/>
      <c r="I754" s="258"/>
      <c r="J754" s="166" t="s">
        <v>200</v>
      </c>
      <c r="K754" s="167">
        <v>130.35499999999999</v>
      </c>
      <c r="L754" s="259">
        <v>0</v>
      </c>
      <c r="M754" s="259"/>
      <c r="N754" s="260">
        <f>ROUND(L754*K754,2)</f>
        <v>0</v>
      </c>
      <c r="O754" s="260"/>
      <c r="P754" s="260"/>
      <c r="Q754" s="260"/>
      <c r="R754" s="138"/>
      <c r="T754" s="168" t="s">
        <v>5</v>
      </c>
      <c r="U754" s="47" t="s">
        <v>46</v>
      </c>
      <c r="V754" s="39"/>
      <c r="W754" s="169">
        <f>V754*K754</f>
        <v>0</v>
      </c>
      <c r="X754" s="169">
        <v>0</v>
      </c>
      <c r="Y754" s="169">
        <f>X754*K754</f>
        <v>0</v>
      </c>
      <c r="Z754" s="169">
        <v>0</v>
      </c>
      <c r="AA754" s="170">
        <f>Z754*K754</f>
        <v>0</v>
      </c>
      <c r="AR754" s="21" t="s">
        <v>167</v>
      </c>
      <c r="AT754" s="21" t="s">
        <v>163</v>
      </c>
      <c r="AU754" s="21" t="s">
        <v>141</v>
      </c>
      <c r="AY754" s="21" t="s">
        <v>162</v>
      </c>
      <c r="BE754" s="109">
        <f>IF(U754="základní",N754,0)</f>
        <v>0</v>
      </c>
      <c r="BF754" s="109">
        <f>IF(U754="snížená",N754,0)</f>
        <v>0</v>
      </c>
      <c r="BG754" s="109">
        <f>IF(U754="zákl. přenesená",N754,0)</f>
        <v>0</v>
      </c>
      <c r="BH754" s="109">
        <f>IF(U754="sníž. přenesená",N754,0)</f>
        <v>0</v>
      </c>
      <c r="BI754" s="109">
        <f>IF(U754="nulová",N754,0)</f>
        <v>0</v>
      </c>
      <c r="BJ754" s="21" t="s">
        <v>141</v>
      </c>
      <c r="BK754" s="109">
        <f>ROUND(L754*K754,2)</f>
        <v>0</v>
      </c>
      <c r="BL754" s="21" t="s">
        <v>167</v>
      </c>
      <c r="BM754" s="21" t="s">
        <v>633</v>
      </c>
    </row>
    <row r="755" spans="2:65" s="9" customFormat="1" ht="37.35" customHeight="1">
      <c r="B755" s="153"/>
      <c r="C755" s="154"/>
      <c r="D755" s="155" t="s">
        <v>123</v>
      </c>
      <c r="E755" s="155"/>
      <c r="F755" s="155"/>
      <c r="G755" s="155"/>
      <c r="H755" s="155"/>
      <c r="I755" s="155"/>
      <c r="J755" s="155"/>
      <c r="K755" s="155"/>
      <c r="L755" s="155"/>
      <c r="M755" s="155"/>
      <c r="N755" s="271">
        <f>BK755</f>
        <v>0</v>
      </c>
      <c r="O755" s="272"/>
      <c r="P755" s="272"/>
      <c r="Q755" s="272"/>
      <c r="R755" s="156"/>
      <c r="T755" s="157"/>
      <c r="U755" s="154"/>
      <c r="V755" s="154"/>
      <c r="W755" s="158">
        <f>W756+W833+W866+W889+W949+W976+W1019+W1044+W1064+W1084+W1089+W1097</f>
        <v>0</v>
      </c>
      <c r="X755" s="154"/>
      <c r="Y755" s="158">
        <f>Y756+Y833+Y866+Y889+Y949+Y976+Y1019+Y1044+Y1064+Y1084+Y1089+Y1097</f>
        <v>0.99538416000000018</v>
      </c>
      <c r="Z755" s="154"/>
      <c r="AA755" s="159">
        <f>AA756+AA833+AA866+AA889+AA949+AA976+AA1019+AA1044+AA1064+AA1084+AA1089+AA1097</f>
        <v>0</v>
      </c>
      <c r="AR755" s="160" t="s">
        <v>141</v>
      </c>
      <c r="AT755" s="161" t="s">
        <v>78</v>
      </c>
      <c r="AU755" s="161" t="s">
        <v>79</v>
      </c>
      <c r="AY755" s="160" t="s">
        <v>162</v>
      </c>
      <c r="BK755" s="162">
        <f>BK756+BK833+BK866+BK889+BK949+BK976+BK1019+BK1044+BK1064+BK1084+BK1089+BK1097</f>
        <v>0</v>
      </c>
    </row>
    <row r="756" spans="2:65" s="9" customFormat="1" ht="19.899999999999999" customHeight="1">
      <c r="B756" s="153"/>
      <c r="C756" s="154"/>
      <c r="D756" s="163" t="s">
        <v>124</v>
      </c>
      <c r="E756" s="163"/>
      <c r="F756" s="163"/>
      <c r="G756" s="163"/>
      <c r="H756" s="163"/>
      <c r="I756" s="163"/>
      <c r="J756" s="163"/>
      <c r="K756" s="163"/>
      <c r="L756" s="163"/>
      <c r="M756" s="163"/>
      <c r="N756" s="267">
        <f>BK756</f>
        <v>0</v>
      </c>
      <c r="O756" s="268"/>
      <c r="P756" s="268"/>
      <c r="Q756" s="268"/>
      <c r="R756" s="156"/>
      <c r="T756" s="157"/>
      <c r="U756" s="154"/>
      <c r="V756" s="154"/>
      <c r="W756" s="158">
        <f>SUM(W757:W832)</f>
        <v>0</v>
      </c>
      <c r="X756" s="154"/>
      <c r="Y756" s="158">
        <f>SUM(Y757:Y832)</f>
        <v>0.21012000000000003</v>
      </c>
      <c r="Z756" s="154"/>
      <c r="AA756" s="159">
        <f>SUM(AA757:AA832)</f>
        <v>0</v>
      </c>
      <c r="AR756" s="160" t="s">
        <v>141</v>
      </c>
      <c r="AT756" s="161" t="s">
        <v>78</v>
      </c>
      <c r="AU756" s="161" t="s">
        <v>24</v>
      </c>
      <c r="AY756" s="160" t="s">
        <v>162</v>
      </c>
      <c r="BK756" s="162">
        <f>SUM(BK757:BK832)</f>
        <v>0</v>
      </c>
    </row>
    <row r="757" spans="2:65" s="1" customFormat="1" ht="31.5" customHeight="1">
      <c r="B757" s="135"/>
      <c r="C757" s="164" t="s">
        <v>634</v>
      </c>
      <c r="D757" s="164" t="s">
        <v>163</v>
      </c>
      <c r="E757" s="165" t="s">
        <v>635</v>
      </c>
      <c r="F757" s="258" t="s">
        <v>636</v>
      </c>
      <c r="G757" s="258"/>
      <c r="H757" s="258"/>
      <c r="I757" s="258"/>
      <c r="J757" s="166" t="s">
        <v>166</v>
      </c>
      <c r="K757" s="167">
        <v>43.08</v>
      </c>
      <c r="L757" s="259">
        <v>0</v>
      </c>
      <c r="M757" s="259"/>
      <c r="N757" s="260">
        <f>ROUND(L757*K757,2)</f>
        <v>0</v>
      </c>
      <c r="O757" s="260"/>
      <c r="P757" s="260"/>
      <c r="Q757" s="260"/>
      <c r="R757" s="138"/>
      <c r="T757" s="168" t="s">
        <v>5</v>
      </c>
      <c r="U757" s="47" t="s">
        <v>46</v>
      </c>
      <c r="V757" s="39"/>
      <c r="W757" s="169">
        <f>V757*K757</f>
        <v>0</v>
      </c>
      <c r="X757" s="169">
        <v>0</v>
      </c>
      <c r="Y757" s="169">
        <f>X757*K757</f>
        <v>0</v>
      </c>
      <c r="Z757" s="169">
        <v>0</v>
      </c>
      <c r="AA757" s="170">
        <f>Z757*K757</f>
        <v>0</v>
      </c>
      <c r="AR757" s="21" t="s">
        <v>246</v>
      </c>
      <c r="AT757" s="21" t="s">
        <v>163</v>
      </c>
      <c r="AU757" s="21" t="s">
        <v>141</v>
      </c>
      <c r="AY757" s="21" t="s">
        <v>162</v>
      </c>
      <c r="BE757" s="109">
        <f>IF(U757="základní",N757,0)</f>
        <v>0</v>
      </c>
      <c r="BF757" s="109">
        <f>IF(U757="snížená",N757,0)</f>
        <v>0</v>
      </c>
      <c r="BG757" s="109">
        <f>IF(U757="zákl. přenesená",N757,0)</f>
        <v>0</v>
      </c>
      <c r="BH757" s="109">
        <f>IF(U757="sníž. přenesená",N757,0)</f>
        <v>0</v>
      </c>
      <c r="BI757" s="109">
        <f>IF(U757="nulová",N757,0)</f>
        <v>0</v>
      </c>
      <c r="BJ757" s="21" t="s">
        <v>141</v>
      </c>
      <c r="BK757" s="109">
        <f>ROUND(L757*K757,2)</f>
        <v>0</v>
      </c>
      <c r="BL757" s="21" t="s">
        <v>246</v>
      </c>
      <c r="BM757" s="21" t="s">
        <v>637</v>
      </c>
    </row>
    <row r="758" spans="2:65" s="10" customFormat="1" ht="22.5" customHeight="1">
      <c r="B758" s="171"/>
      <c r="C758" s="172"/>
      <c r="D758" s="172"/>
      <c r="E758" s="173" t="s">
        <v>5</v>
      </c>
      <c r="F758" s="261" t="s">
        <v>288</v>
      </c>
      <c r="G758" s="262"/>
      <c r="H758" s="262"/>
      <c r="I758" s="262"/>
      <c r="J758" s="172"/>
      <c r="K758" s="174" t="s">
        <v>5</v>
      </c>
      <c r="L758" s="172"/>
      <c r="M758" s="172"/>
      <c r="N758" s="172"/>
      <c r="O758" s="172"/>
      <c r="P758" s="172"/>
      <c r="Q758" s="172"/>
      <c r="R758" s="175"/>
      <c r="T758" s="176"/>
      <c r="U758" s="172"/>
      <c r="V758" s="172"/>
      <c r="W758" s="172"/>
      <c r="X758" s="172"/>
      <c r="Y758" s="172"/>
      <c r="Z758" s="172"/>
      <c r="AA758" s="177"/>
      <c r="AT758" s="178" t="s">
        <v>170</v>
      </c>
      <c r="AU758" s="178" t="s">
        <v>141</v>
      </c>
      <c r="AV758" s="10" t="s">
        <v>24</v>
      </c>
      <c r="AW758" s="10" t="s">
        <v>37</v>
      </c>
      <c r="AX758" s="10" t="s">
        <v>79</v>
      </c>
      <c r="AY758" s="178" t="s">
        <v>162</v>
      </c>
    </row>
    <row r="759" spans="2:65" s="10" customFormat="1" ht="22.5" customHeight="1">
      <c r="B759" s="171"/>
      <c r="C759" s="172"/>
      <c r="D759" s="172"/>
      <c r="E759" s="173" t="s">
        <v>5</v>
      </c>
      <c r="F759" s="273" t="s">
        <v>509</v>
      </c>
      <c r="G759" s="274"/>
      <c r="H759" s="274"/>
      <c r="I759" s="274"/>
      <c r="J759" s="172"/>
      <c r="K759" s="174" t="s">
        <v>5</v>
      </c>
      <c r="L759" s="172"/>
      <c r="M759" s="172"/>
      <c r="N759" s="172"/>
      <c r="O759" s="172"/>
      <c r="P759" s="172"/>
      <c r="Q759" s="172"/>
      <c r="R759" s="175"/>
      <c r="T759" s="176"/>
      <c r="U759" s="172"/>
      <c r="V759" s="172"/>
      <c r="W759" s="172"/>
      <c r="X759" s="172"/>
      <c r="Y759" s="172"/>
      <c r="Z759" s="172"/>
      <c r="AA759" s="177"/>
      <c r="AT759" s="178" t="s">
        <v>170</v>
      </c>
      <c r="AU759" s="178" t="s">
        <v>141</v>
      </c>
      <c r="AV759" s="10" t="s">
        <v>24</v>
      </c>
      <c r="AW759" s="10" t="s">
        <v>37</v>
      </c>
      <c r="AX759" s="10" t="s">
        <v>79</v>
      </c>
      <c r="AY759" s="178" t="s">
        <v>162</v>
      </c>
    </row>
    <row r="760" spans="2:65" s="10" customFormat="1" ht="22.5" customHeight="1">
      <c r="B760" s="171"/>
      <c r="C760" s="172"/>
      <c r="D760" s="172"/>
      <c r="E760" s="173" t="s">
        <v>5</v>
      </c>
      <c r="F760" s="273" t="s">
        <v>252</v>
      </c>
      <c r="G760" s="274"/>
      <c r="H760" s="274"/>
      <c r="I760" s="274"/>
      <c r="J760" s="172"/>
      <c r="K760" s="174" t="s">
        <v>5</v>
      </c>
      <c r="L760" s="172"/>
      <c r="M760" s="172"/>
      <c r="N760" s="172"/>
      <c r="O760" s="172"/>
      <c r="P760" s="172"/>
      <c r="Q760" s="172"/>
      <c r="R760" s="175"/>
      <c r="T760" s="176"/>
      <c r="U760" s="172"/>
      <c r="V760" s="172"/>
      <c r="W760" s="172"/>
      <c r="X760" s="172"/>
      <c r="Y760" s="172"/>
      <c r="Z760" s="172"/>
      <c r="AA760" s="177"/>
      <c r="AT760" s="178" t="s">
        <v>170</v>
      </c>
      <c r="AU760" s="178" t="s">
        <v>141</v>
      </c>
      <c r="AV760" s="10" t="s">
        <v>24</v>
      </c>
      <c r="AW760" s="10" t="s">
        <v>37</v>
      </c>
      <c r="AX760" s="10" t="s">
        <v>79</v>
      </c>
      <c r="AY760" s="178" t="s">
        <v>162</v>
      </c>
    </row>
    <row r="761" spans="2:65" s="11" customFormat="1" ht="22.5" customHeight="1">
      <c r="B761" s="179"/>
      <c r="C761" s="180"/>
      <c r="D761" s="180"/>
      <c r="E761" s="181" t="s">
        <v>5</v>
      </c>
      <c r="F761" s="263" t="s">
        <v>510</v>
      </c>
      <c r="G761" s="264"/>
      <c r="H761" s="264"/>
      <c r="I761" s="264"/>
      <c r="J761" s="180"/>
      <c r="K761" s="182">
        <v>23.76</v>
      </c>
      <c r="L761" s="180"/>
      <c r="M761" s="180"/>
      <c r="N761" s="180"/>
      <c r="O761" s="180"/>
      <c r="P761" s="180"/>
      <c r="Q761" s="180"/>
      <c r="R761" s="183"/>
      <c r="T761" s="184"/>
      <c r="U761" s="180"/>
      <c r="V761" s="180"/>
      <c r="W761" s="180"/>
      <c r="X761" s="180"/>
      <c r="Y761" s="180"/>
      <c r="Z761" s="180"/>
      <c r="AA761" s="185"/>
      <c r="AT761" s="186" t="s">
        <v>170</v>
      </c>
      <c r="AU761" s="186" t="s">
        <v>141</v>
      </c>
      <c r="AV761" s="11" t="s">
        <v>141</v>
      </c>
      <c r="AW761" s="11" t="s">
        <v>37</v>
      </c>
      <c r="AX761" s="11" t="s">
        <v>79</v>
      </c>
      <c r="AY761" s="186" t="s">
        <v>162</v>
      </c>
    </row>
    <row r="762" spans="2:65" s="10" customFormat="1" ht="22.5" customHeight="1">
      <c r="B762" s="171"/>
      <c r="C762" s="172"/>
      <c r="D762" s="172"/>
      <c r="E762" s="173" t="s">
        <v>5</v>
      </c>
      <c r="F762" s="273" t="s">
        <v>260</v>
      </c>
      <c r="G762" s="274"/>
      <c r="H762" s="274"/>
      <c r="I762" s="274"/>
      <c r="J762" s="172"/>
      <c r="K762" s="174" t="s">
        <v>5</v>
      </c>
      <c r="L762" s="172"/>
      <c r="M762" s="172"/>
      <c r="N762" s="172"/>
      <c r="O762" s="172"/>
      <c r="P762" s="172"/>
      <c r="Q762" s="172"/>
      <c r="R762" s="175"/>
      <c r="T762" s="176"/>
      <c r="U762" s="172"/>
      <c r="V762" s="172"/>
      <c r="W762" s="172"/>
      <c r="X762" s="172"/>
      <c r="Y762" s="172"/>
      <c r="Z762" s="172"/>
      <c r="AA762" s="177"/>
      <c r="AT762" s="178" t="s">
        <v>170</v>
      </c>
      <c r="AU762" s="178" t="s">
        <v>141</v>
      </c>
      <c r="AV762" s="10" t="s">
        <v>24</v>
      </c>
      <c r="AW762" s="10" t="s">
        <v>37</v>
      </c>
      <c r="AX762" s="10" t="s">
        <v>79</v>
      </c>
      <c r="AY762" s="178" t="s">
        <v>162</v>
      </c>
    </row>
    <row r="763" spans="2:65" s="11" customFormat="1" ht="22.5" customHeight="1">
      <c r="B763" s="179"/>
      <c r="C763" s="180"/>
      <c r="D763" s="180"/>
      <c r="E763" s="181" t="s">
        <v>5</v>
      </c>
      <c r="F763" s="263" t="s">
        <v>278</v>
      </c>
      <c r="G763" s="264"/>
      <c r="H763" s="264"/>
      <c r="I763" s="264"/>
      <c r="J763" s="180"/>
      <c r="K763" s="182">
        <v>5.4</v>
      </c>
      <c r="L763" s="180"/>
      <c r="M763" s="180"/>
      <c r="N763" s="180"/>
      <c r="O763" s="180"/>
      <c r="P763" s="180"/>
      <c r="Q763" s="180"/>
      <c r="R763" s="183"/>
      <c r="T763" s="184"/>
      <c r="U763" s="180"/>
      <c r="V763" s="180"/>
      <c r="W763" s="180"/>
      <c r="X763" s="180"/>
      <c r="Y763" s="180"/>
      <c r="Z763" s="180"/>
      <c r="AA763" s="185"/>
      <c r="AT763" s="186" t="s">
        <v>170</v>
      </c>
      <c r="AU763" s="186" t="s">
        <v>141</v>
      </c>
      <c r="AV763" s="11" t="s">
        <v>141</v>
      </c>
      <c r="AW763" s="11" t="s">
        <v>37</v>
      </c>
      <c r="AX763" s="11" t="s">
        <v>79</v>
      </c>
      <c r="AY763" s="186" t="s">
        <v>162</v>
      </c>
    </row>
    <row r="764" spans="2:65" s="10" customFormat="1" ht="22.5" customHeight="1">
      <c r="B764" s="171"/>
      <c r="C764" s="172"/>
      <c r="D764" s="172"/>
      <c r="E764" s="173" t="s">
        <v>5</v>
      </c>
      <c r="F764" s="273" t="s">
        <v>263</v>
      </c>
      <c r="G764" s="274"/>
      <c r="H764" s="274"/>
      <c r="I764" s="274"/>
      <c r="J764" s="172"/>
      <c r="K764" s="174" t="s">
        <v>5</v>
      </c>
      <c r="L764" s="172"/>
      <c r="M764" s="172"/>
      <c r="N764" s="172"/>
      <c r="O764" s="172"/>
      <c r="P764" s="172"/>
      <c r="Q764" s="172"/>
      <c r="R764" s="175"/>
      <c r="T764" s="176"/>
      <c r="U764" s="172"/>
      <c r="V764" s="172"/>
      <c r="W764" s="172"/>
      <c r="X764" s="172"/>
      <c r="Y764" s="172"/>
      <c r="Z764" s="172"/>
      <c r="AA764" s="177"/>
      <c r="AT764" s="178" t="s">
        <v>170</v>
      </c>
      <c r="AU764" s="178" t="s">
        <v>141</v>
      </c>
      <c r="AV764" s="10" t="s">
        <v>24</v>
      </c>
      <c r="AW764" s="10" t="s">
        <v>37</v>
      </c>
      <c r="AX764" s="10" t="s">
        <v>79</v>
      </c>
      <c r="AY764" s="178" t="s">
        <v>162</v>
      </c>
    </row>
    <row r="765" spans="2:65" s="11" customFormat="1" ht="22.5" customHeight="1">
      <c r="B765" s="179"/>
      <c r="C765" s="180"/>
      <c r="D765" s="180"/>
      <c r="E765" s="181" t="s">
        <v>5</v>
      </c>
      <c r="F765" s="263" t="s">
        <v>278</v>
      </c>
      <c r="G765" s="264"/>
      <c r="H765" s="264"/>
      <c r="I765" s="264"/>
      <c r="J765" s="180"/>
      <c r="K765" s="182">
        <v>5.4</v>
      </c>
      <c r="L765" s="180"/>
      <c r="M765" s="180"/>
      <c r="N765" s="180"/>
      <c r="O765" s="180"/>
      <c r="P765" s="180"/>
      <c r="Q765" s="180"/>
      <c r="R765" s="183"/>
      <c r="T765" s="184"/>
      <c r="U765" s="180"/>
      <c r="V765" s="180"/>
      <c r="W765" s="180"/>
      <c r="X765" s="180"/>
      <c r="Y765" s="180"/>
      <c r="Z765" s="180"/>
      <c r="AA765" s="185"/>
      <c r="AT765" s="186" t="s">
        <v>170</v>
      </c>
      <c r="AU765" s="186" t="s">
        <v>141</v>
      </c>
      <c r="AV765" s="11" t="s">
        <v>141</v>
      </c>
      <c r="AW765" s="11" t="s">
        <v>37</v>
      </c>
      <c r="AX765" s="11" t="s">
        <v>79</v>
      </c>
      <c r="AY765" s="186" t="s">
        <v>162</v>
      </c>
    </row>
    <row r="766" spans="2:65" s="10" customFormat="1" ht="22.5" customHeight="1">
      <c r="B766" s="171"/>
      <c r="C766" s="172"/>
      <c r="D766" s="172"/>
      <c r="E766" s="173" t="s">
        <v>5</v>
      </c>
      <c r="F766" s="273" t="s">
        <v>511</v>
      </c>
      <c r="G766" s="274"/>
      <c r="H766" s="274"/>
      <c r="I766" s="274"/>
      <c r="J766" s="172"/>
      <c r="K766" s="174" t="s">
        <v>5</v>
      </c>
      <c r="L766" s="172"/>
      <c r="M766" s="172"/>
      <c r="N766" s="172"/>
      <c r="O766" s="172"/>
      <c r="P766" s="172"/>
      <c r="Q766" s="172"/>
      <c r="R766" s="175"/>
      <c r="T766" s="176"/>
      <c r="U766" s="172"/>
      <c r="V766" s="172"/>
      <c r="W766" s="172"/>
      <c r="X766" s="172"/>
      <c r="Y766" s="172"/>
      <c r="Z766" s="172"/>
      <c r="AA766" s="177"/>
      <c r="AT766" s="178" t="s">
        <v>170</v>
      </c>
      <c r="AU766" s="178" t="s">
        <v>141</v>
      </c>
      <c r="AV766" s="10" t="s">
        <v>24</v>
      </c>
      <c r="AW766" s="10" t="s">
        <v>37</v>
      </c>
      <c r="AX766" s="10" t="s">
        <v>79</v>
      </c>
      <c r="AY766" s="178" t="s">
        <v>162</v>
      </c>
    </row>
    <row r="767" spans="2:65" s="11" customFormat="1" ht="22.5" customHeight="1">
      <c r="B767" s="179"/>
      <c r="C767" s="180"/>
      <c r="D767" s="180"/>
      <c r="E767" s="181" t="s">
        <v>5</v>
      </c>
      <c r="F767" s="263" t="s">
        <v>512</v>
      </c>
      <c r="G767" s="264"/>
      <c r="H767" s="264"/>
      <c r="I767" s="264"/>
      <c r="J767" s="180"/>
      <c r="K767" s="182">
        <v>6.12</v>
      </c>
      <c r="L767" s="180"/>
      <c r="M767" s="180"/>
      <c r="N767" s="180"/>
      <c r="O767" s="180"/>
      <c r="P767" s="180"/>
      <c r="Q767" s="180"/>
      <c r="R767" s="183"/>
      <c r="T767" s="184"/>
      <c r="U767" s="180"/>
      <c r="V767" s="180"/>
      <c r="W767" s="180"/>
      <c r="X767" s="180"/>
      <c r="Y767" s="180"/>
      <c r="Z767" s="180"/>
      <c r="AA767" s="185"/>
      <c r="AT767" s="186" t="s">
        <v>170</v>
      </c>
      <c r="AU767" s="186" t="s">
        <v>141</v>
      </c>
      <c r="AV767" s="11" t="s">
        <v>141</v>
      </c>
      <c r="AW767" s="11" t="s">
        <v>37</v>
      </c>
      <c r="AX767" s="11" t="s">
        <v>79</v>
      </c>
      <c r="AY767" s="186" t="s">
        <v>162</v>
      </c>
    </row>
    <row r="768" spans="2:65" s="11" customFormat="1" ht="22.5" customHeight="1">
      <c r="B768" s="179"/>
      <c r="C768" s="180"/>
      <c r="D768" s="180"/>
      <c r="E768" s="181" t="s">
        <v>5</v>
      </c>
      <c r="F768" s="263" t="s">
        <v>513</v>
      </c>
      <c r="G768" s="264"/>
      <c r="H768" s="264"/>
      <c r="I768" s="264"/>
      <c r="J768" s="180"/>
      <c r="K768" s="182">
        <v>1.2</v>
      </c>
      <c r="L768" s="180"/>
      <c r="M768" s="180"/>
      <c r="N768" s="180"/>
      <c r="O768" s="180"/>
      <c r="P768" s="180"/>
      <c r="Q768" s="180"/>
      <c r="R768" s="183"/>
      <c r="T768" s="184"/>
      <c r="U768" s="180"/>
      <c r="V768" s="180"/>
      <c r="W768" s="180"/>
      <c r="X768" s="180"/>
      <c r="Y768" s="180"/>
      <c r="Z768" s="180"/>
      <c r="AA768" s="185"/>
      <c r="AT768" s="186" t="s">
        <v>170</v>
      </c>
      <c r="AU768" s="186" t="s">
        <v>141</v>
      </c>
      <c r="AV768" s="11" t="s">
        <v>141</v>
      </c>
      <c r="AW768" s="11" t="s">
        <v>37</v>
      </c>
      <c r="AX768" s="11" t="s">
        <v>79</v>
      </c>
      <c r="AY768" s="186" t="s">
        <v>162</v>
      </c>
    </row>
    <row r="769" spans="2:65" s="11" customFormat="1" ht="22.5" customHeight="1">
      <c r="B769" s="179"/>
      <c r="C769" s="180"/>
      <c r="D769" s="180"/>
      <c r="E769" s="181" t="s">
        <v>5</v>
      </c>
      <c r="F769" s="263" t="s">
        <v>513</v>
      </c>
      <c r="G769" s="264"/>
      <c r="H769" s="264"/>
      <c r="I769" s="264"/>
      <c r="J769" s="180"/>
      <c r="K769" s="182">
        <v>1.2</v>
      </c>
      <c r="L769" s="180"/>
      <c r="M769" s="180"/>
      <c r="N769" s="180"/>
      <c r="O769" s="180"/>
      <c r="P769" s="180"/>
      <c r="Q769" s="180"/>
      <c r="R769" s="183"/>
      <c r="T769" s="184"/>
      <c r="U769" s="180"/>
      <c r="V769" s="180"/>
      <c r="W769" s="180"/>
      <c r="X769" s="180"/>
      <c r="Y769" s="180"/>
      <c r="Z769" s="180"/>
      <c r="AA769" s="185"/>
      <c r="AT769" s="186" t="s">
        <v>170</v>
      </c>
      <c r="AU769" s="186" t="s">
        <v>141</v>
      </c>
      <c r="AV769" s="11" t="s">
        <v>141</v>
      </c>
      <c r="AW769" s="11" t="s">
        <v>37</v>
      </c>
      <c r="AX769" s="11" t="s">
        <v>79</v>
      </c>
      <c r="AY769" s="186" t="s">
        <v>162</v>
      </c>
    </row>
    <row r="770" spans="2:65" s="12" customFormat="1" ht="22.5" customHeight="1">
      <c r="B770" s="187"/>
      <c r="C770" s="188"/>
      <c r="D770" s="188"/>
      <c r="E770" s="189" t="s">
        <v>5</v>
      </c>
      <c r="F770" s="256" t="s">
        <v>172</v>
      </c>
      <c r="G770" s="257"/>
      <c r="H770" s="257"/>
      <c r="I770" s="257"/>
      <c r="J770" s="188"/>
      <c r="K770" s="190">
        <v>43.08</v>
      </c>
      <c r="L770" s="188"/>
      <c r="M770" s="188"/>
      <c r="N770" s="188"/>
      <c r="O770" s="188"/>
      <c r="P770" s="188"/>
      <c r="Q770" s="188"/>
      <c r="R770" s="191"/>
      <c r="T770" s="192"/>
      <c r="U770" s="188"/>
      <c r="V770" s="188"/>
      <c r="W770" s="188"/>
      <c r="X770" s="188"/>
      <c r="Y770" s="188"/>
      <c r="Z770" s="188"/>
      <c r="AA770" s="193"/>
      <c r="AT770" s="194" t="s">
        <v>170</v>
      </c>
      <c r="AU770" s="194" t="s">
        <v>141</v>
      </c>
      <c r="AV770" s="12" t="s">
        <v>167</v>
      </c>
      <c r="AW770" s="12" t="s">
        <v>37</v>
      </c>
      <c r="AX770" s="12" t="s">
        <v>24</v>
      </c>
      <c r="AY770" s="194" t="s">
        <v>162</v>
      </c>
    </row>
    <row r="771" spans="2:65" s="1" customFormat="1" ht="31.5" customHeight="1">
      <c r="B771" s="135"/>
      <c r="C771" s="164" t="s">
        <v>638</v>
      </c>
      <c r="D771" s="164" t="s">
        <v>163</v>
      </c>
      <c r="E771" s="165" t="s">
        <v>639</v>
      </c>
      <c r="F771" s="258" t="s">
        <v>640</v>
      </c>
      <c r="G771" s="258"/>
      <c r="H771" s="258"/>
      <c r="I771" s="258"/>
      <c r="J771" s="166" t="s">
        <v>166</v>
      </c>
      <c r="K771" s="167">
        <v>8.52</v>
      </c>
      <c r="L771" s="259">
        <v>0</v>
      </c>
      <c r="M771" s="259"/>
      <c r="N771" s="260">
        <f>ROUND(L771*K771,2)</f>
        <v>0</v>
      </c>
      <c r="O771" s="260"/>
      <c r="P771" s="260"/>
      <c r="Q771" s="260"/>
      <c r="R771" s="138"/>
      <c r="T771" s="168" t="s">
        <v>5</v>
      </c>
      <c r="U771" s="47" t="s">
        <v>46</v>
      </c>
      <c r="V771" s="39"/>
      <c r="W771" s="169">
        <f>V771*K771</f>
        <v>0</v>
      </c>
      <c r="X771" s="169">
        <v>0</v>
      </c>
      <c r="Y771" s="169">
        <f>X771*K771</f>
        <v>0</v>
      </c>
      <c r="Z771" s="169">
        <v>0</v>
      </c>
      <c r="AA771" s="170">
        <f>Z771*K771</f>
        <v>0</v>
      </c>
      <c r="AR771" s="21" t="s">
        <v>246</v>
      </c>
      <c r="AT771" s="21" t="s">
        <v>163</v>
      </c>
      <c r="AU771" s="21" t="s">
        <v>141</v>
      </c>
      <c r="AY771" s="21" t="s">
        <v>162</v>
      </c>
      <c r="BE771" s="109">
        <f>IF(U771="základní",N771,0)</f>
        <v>0</v>
      </c>
      <c r="BF771" s="109">
        <f>IF(U771="snížená",N771,0)</f>
        <v>0</v>
      </c>
      <c r="BG771" s="109">
        <f>IF(U771="zákl. přenesená",N771,0)</f>
        <v>0</v>
      </c>
      <c r="BH771" s="109">
        <f>IF(U771="sníž. přenesená",N771,0)</f>
        <v>0</v>
      </c>
      <c r="BI771" s="109">
        <f>IF(U771="nulová",N771,0)</f>
        <v>0</v>
      </c>
      <c r="BJ771" s="21" t="s">
        <v>141</v>
      </c>
      <c r="BK771" s="109">
        <f>ROUND(L771*K771,2)</f>
        <v>0</v>
      </c>
      <c r="BL771" s="21" t="s">
        <v>246</v>
      </c>
      <c r="BM771" s="21" t="s">
        <v>641</v>
      </c>
    </row>
    <row r="772" spans="2:65" s="10" customFormat="1" ht="22.5" customHeight="1">
      <c r="B772" s="171"/>
      <c r="C772" s="172"/>
      <c r="D772" s="172"/>
      <c r="E772" s="173" t="s">
        <v>5</v>
      </c>
      <c r="F772" s="261" t="s">
        <v>270</v>
      </c>
      <c r="G772" s="262"/>
      <c r="H772" s="262"/>
      <c r="I772" s="262"/>
      <c r="J772" s="172"/>
      <c r="K772" s="174" t="s">
        <v>5</v>
      </c>
      <c r="L772" s="172"/>
      <c r="M772" s="172"/>
      <c r="N772" s="172"/>
      <c r="O772" s="172"/>
      <c r="P772" s="172"/>
      <c r="Q772" s="172"/>
      <c r="R772" s="175"/>
      <c r="T772" s="176"/>
      <c r="U772" s="172"/>
      <c r="V772" s="172"/>
      <c r="W772" s="172"/>
      <c r="X772" s="172"/>
      <c r="Y772" s="172"/>
      <c r="Z772" s="172"/>
      <c r="AA772" s="177"/>
      <c r="AT772" s="178" t="s">
        <v>170</v>
      </c>
      <c r="AU772" s="178" t="s">
        <v>141</v>
      </c>
      <c r="AV772" s="10" t="s">
        <v>24</v>
      </c>
      <c r="AW772" s="10" t="s">
        <v>37</v>
      </c>
      <c r="AX772" s="10" t="s">
        <v>79</v>
      </c>
      <c r="AY772" s="178" t="s">
        <v>162</v>
      </c>
    </row>
    <row r="773" spans="2:65" s="10" customFormat="1" ht="22.5" customHeight="1">
      <c r="B773" s="171"/>
      <c r="C773" s="172"/>
      <c r="D773" s="172"/>
      <c r="E773" s="173" t="s">
        <v>5</v>
      </c>
      <c r="F773" s="273" t="s">
        <v>511</v>
      </c>
      <c r="G773" s="274"/>
      <c r="H773" s="274"/>
      <c r="I773" s="274"/>
      <c r="J773" s="172"/>
      <c r="K773" s="174" t="s">
        <v>5</v>
      </c>
      <c r="L773" s="172"/>
      <c r="M773" s="172"/>
      <c r="N773" s="172"/>
      <c r="O773" s="172"/>
      <c r="P773" s="172"/>
      <c r="Q773" s="172"/>
      <c r="R773" s="175"/>
      <c r="T773" s="176"/>
      <c r="U773" s="172"/>
      <c r="V773" s="172"/>
      <c r="W773" s="172"/>
      <c r="X773" s="172"/>
      <c r="Y773" s="172"/>
      <c r="Z773" s="172"/>
      <c r="AA773" s="177"/>
      <c r="AT773" s="178" t="s">
        <v>170</v>
      </c>
      <c r="AU773" s="178" t="s">
        <v>141</v>
      </c>
      <c r="AV773" s="10" t="s">
        <v>24</v>
      </c>
      <c r="AW773" s="10" t="s">
        <v>37</v>
      </c>
      <c r="AX773" s="10" t="s">
        <v>79</v>
      </c>
      <c r="AY773" s="178" t="s">
        <v>162</v>
      </c>
    </row>
    <row r="774" spans="2:65" s="11" customFormat="1" ht="22.5" customHeight="1">
      <c r="B774" s="179"/>
      <c r="C774" s="180"/>
      <c r="D774" s="180"/>
      <c r="E774" s="181" t="s">
        <v>5</v>
      </c>
      <c r="F774" s="263" t="s">
        <v>512</v>
      </c>
      <c r="G774" s="264"/>
      <c r="H774" s="264"/>
      <c r="I774" s="264"/>
      <c r="J774" s="180"/>
      <c r="K774" s="182">
        <v>6.12</v>
      </c>
      <c r="L774" s="180"/>
      <c r="M774" s="180"/>
      <c r="N774" s="180"/>
      <c r="O774" s="180"/>
      <c r="P774" s="180"/>
      <c r="Q774" s="180"/>
      <c r="R774" s="183"/>
      <c r="T774" s="184"/>
      <c r="U774" s="180"/>
      <c r="V774" s="180"/>
      <c r="W774" s="180"/>
      <c r="X774" s="180"/>
      <c r="Y774" s="180"/>
      <c r="Z774" s="180"/>
      <c r="AA774" s="185"/>
      <c r="AT774" s="186" t="s">
        <v>170</v>
      </c>
      <c r="AU774" s="186" t="s">
        <v>141</v>
      </c>
      <c r="AV774" s="11" t="s">
        <v>141</v>
      </c>
      <c r="AW774" s="11" t="s">
        <v>37</v>
      </c>
      <c r="AX774" s="11" t="s">
        <v>79</v>
      </c>
      <c r="AY774" s="186" t="s">
        <v>162</v>
      </c>
    </row>
    <row r="775" spans="2:65" s="11" customFormat="1" ht="22.5" customHeight="1">
      <c r="B775" s="179"/>
      <c r="C775" s="180"/>
      <c r="D775" s="180"/>
      <c r="E775" s="181" t="s">
        <v>5</v>
      </c>
      <c r="F775" s="263" t="s">
        <v>513</v>
      </c>
      <c r="G775" s="264"/>
      <c r="H775" s="264"/>
      <c r="I775" s="264"/>
      <c r="J775" s="180"/>
      <c r="K775" s="182">
        <v>1.2</v>
      </c>
      <c r="L775" s="180"/>
      <c r="M775" s="180"/>
      <c r="N775" s="180"/>
      <c r="O775" s="180"/>
      <c r="P775" s="180"/>
      <c r="Q775" s="180"/>
      <c r="R775" s="183"/>
      <c r="T775" s="184"/>
      <c r="U775" s="180"/>
      <c r="V775" s="180"/>
      <c r="W775" s="180"/>
      <c r="X775" s="180"/>
      <c r="Y775" s="180"/>
      <c r="Z775" s="180"/>
      <c r="AA775" s="185"/>
      <c r="AT775" s="186" t="s">
        <v>170</v>
      </c>
      <c r="AU775" s="186" t="s">
        <v>141</v>
      </c>
      <c r="AV775" s="11" t="s">
        <v>141</v>
      </c>
      <c r="AW775" s="11" t="s">
        <v>37</v>
      </c>
      <c r="AX775" s="11" t="s">
        <v>79</v>
      </c>
      <c r="AY775" s="186" t="s">
        <v>162</v>
      </c>
    </row>
    <row r="776" spans="2:65" s="11" customFormat="1" ht="22.5" customHeight="1">
      <c r="B776" s="179"/>
      <c r="C776" s="180"/>
      <c r="D776" s="180"/>
      <c r="E776" s="181" t="s">
        <v>5</v>
      </c>
      <c r="F776" s="263" t="s">
        <v>513</v>
      </c>
      <c r="G776" s="264"/>
      <c r="H776" s="264"/>
      <c r="I776" s="264"/>
      <c r="J776" s="180"/>
      <c r="K776" s="182">
        <v>1.2</v>
      </c>
      <c r="L776" s="180"/>
      <c r="M776" s="180"/>
      <c r="N776" s="180"/>
      <c r="O776" s="180"/>
      <c r="P776" s="180"/>
      <c r="Q776" s="180"/>
      <c r="R776" s="183"/>
      <c r="T776" s="184"/>
      <c r="U776" s="180"/>
      <c r="V776" s="180"/>
      <c r="W776" s="180"/>
      <c r="X776" s="180"/>
      <c r="Y776" s="180"/>
      <c r="Z776" s="180"/>
      <c r="AA776" s="185"/>
      <c r="AT776" s="186" t="s">
        <v>170</v>
      </c>
      <c r="AU776" s="186" t="s">
        <v>141</v>
      </c>
      <c r="AV776" s="11" t="s">
        <v>141</v>
      </c>
      <c r="AW776" s="11" t="s">
        <v>37</v>
      </c>
      <c r="AX776" s="11" t="s">
        <v>79</v>
      </c>
      <c r="AY776" s="186" t="s">
        <v>162</v>
      </c>
    </row>
    <row r="777" spans="2:65" s="12" customFormat="1" ht="22.5" customHeight="1">
      <c r="B777" s="187"/>
      <c r="C777" s="188"/>
      <c r="D777" s="188"/>
      <c r="E777" s="189" t="s">
        <v>5</v>
      </c>
      <c r="F777" s="256" t="s">
        <v>172</v>
      </c>
      <c r="G777" s="257"/>
      <c r="H777" s="257"/>
      <c r="I777" s="257"/>
      <c r="J777" s="188"/>
      <c r="K777" s="190">
        <v>8.52</v>
      </c>
      <c r="L777" s="188"/>
      <c r="M777" s="188"/>
      <c r="N777" s="188"/>
      <c r="O777" s="188"/>
      <c r="P777" s="188"/>
      <c r="Q777" s="188"/>
      <c r="R777" s="191"/>
      <c r="T777" s="192"/>
      <c r="U777" s="188"/>
      <c r="V777" s="188"/>
      <c r="W777" s="188"/>
      <c r="X777" s="188"/>
      <c r="Y777" s="188"/>
      <c r="Z777" s="188"/>
      <c r="AA777" s="193"/>
      <c r="AT777" s="194" t="s">
        <v>170</v>
      </c>
      <c r="AU777" s="194" t="s">
        <v>141</v>
      </c>
      <c r="AV777" s="12" t="s">
        <v>167</v>
      </c>
      <c r="AW777" s="12" t="s">
        <v>37</v>
      </c>
      <c r="AX777" s="12" t="s">
        <v>24</v>
      </c>
      <c r="AY777" s="194" t="s">
        <v>162</v>
      </c>
    </row>
    <row r="778" spans="2:65" s="1" customFormat="1" ht="22.5" customHeight="1">
      <c r="B778" s="135"/>
      <c r="C778" s="195" t="s">
        <v>642</v>
      </c>
      <c r="D778" s="195" t="s">
        <v>280</v>
      </c>
      <c r="E778" s="196" t="s">
        <v>643</v>
      </c>
      <c r="F778" s="277" t="s">
        <v>644</v>
      </c>
      <c r="G778" s="277"/>
      <c r="H778" s="277"/>
      <c r="I778" s="277"/>
      <c r="J778" s="197" t="s">
        <v>200</v>
      </c>
      <c r="K778" s="198">
        <v>1.7999999999999999E-2</v>
      </c>
      <c r="L778" s="278">
        <v>0</v>
      </c>
      <c r="M778" s="278"/>
      <c r="N778" s="279">
        <f>ROUND(L778*K778,2)</f>
        <v>0</v>
      </c>
      <c r="O778" s="260"/>
      <c r="P778" s="260"/>
      <c r="Q778" s="260"/>
      <c r="R778" s="138"/>
      <c r="T778" s="168" t="s">
        <v>5</v>
      </c>
      <c r="U778" s="47" t="s">
        <v>46</v>
      </c>
      <c r="V778" s="39"/>
      <c r="W778" s="169">
        <f>V778*K778</f>
        <v>0</v>
      </c>
      <c r="X778" s="169">
        <v>1</v>
      </c>
      <c r="Y778" s="169">
        <f>X778*K778</f>
        <v>1.7999999999999999E-2</v>
      </c>
      <c r="Z778" s="169">
        <v>0</v>
      </c>
      <c r="AA778" s="170">
        <f>Z778*K778</f>
        <v>0</v>
      </c>
      <c r="AR778" s="21" t="s">
        <v>379</v>
      </c>
      <c r="AT778" s="21" t="s">
        <v>280</v>
      </c>
      <c r="AU778" s="21" t="s">
        <v>141</v>
      </c>
      <c r="AY778" s="21" t="s">
        <v>162</v>
      </c>
      <c r="BE778" s="109">
        <f>IF(U778="základní",N778,0)</f>
        <v>0</v>
      </c>
      <c r="BF778" s="109">
        <f>IF(U778="snížená",N778,0)</f>
        <v>0</v>
      </c>
      <c r="BG778" s="109">
        <f>IF(U778="zákl. přenesená",N778,0)</f>
        <v>0</v>
      </c>
      <c r="BH778" s="109">
        <f>IF(U778="sníž. přenesená",N778,0)</f>
        <v>0</v>
      </c>
      <c r="BI778" s="109">
        <f>IF(U778="nulová",N778,0)</f>
        <v>0</v>
      </c>
      <c r="BJ778" s="21" t="s">
        <v>141</v>
      </c>
      <c r="BK778" s="109">
        <f>ROUND(L778*K778,2)</f>
        <v>0</v>
      </c>
      <c r="BL778" s="21" t="s">
        <v>246</v>
      </c>
      <c r="BM778" s="21" t="s">
        <v>645</v>
      </c>
    </row>
    <row r="779" spans="2:65" s="1" customFormat="1" ht="31.5" customHeight="1">
      <c r="B779" s="135"/>
      <c r="C779" s="164" t="s">
        <v>646</v>
      </c>
      <c r="D779" s="164" t="s">
        <v>163</v>
      </c>
      <c r="E779" s="165" t="s">
        <v>647</v>
      </c>
      <c r="F779" s="258" t="s">
        <v>648</v>
      </c>
      <c r="G779" s="258"/>
      <c r="H779" s="258"/>
      <c r="I779" s="258"/>
      <c r="J779" s="166" t="s">
        <v>166</v>
      </c>
      <c r="K779" s="167">
        <v>34.56</v>
      </c>
      <c r="L779" s="259">
        <v>0</v>
      </c>
      <c r="M779" s="259"/>
      <c r="N779" s="260">
        <f>ROUND(L779*K779,2)</f>
        <v>0</v>
      </c>
      <c r="O779" s="260"/>
      <c r="P779" s="260"/>
      <c r="Q779" s="260"/>
      <c r="R779" s="138"/>
      <c r="T779" s="168" t="s">
        <v>5</v>
      </c>
      <c r="U779" s="47" t="s">
        <v>46</v>
      </c>
      <c r="V779" s="39"/>
      <c r="W779" s="169">
        <f>V779*K779</f>
        <v>0</v>
      </c>
      <c r="X779" s="169">
        <v>4.0000000000000002E-4</v>
      </c>
      <c r="Y779" s="169">
        <f>X779*K779</f>
        <v>1.3824000000000001E-2</v>
      </c>
      <c r="Z779" s="169">
        <v>0</v>
      </c>
      <c r="AA779" s="170">
        <f>Z779*K779</f>
        <v>0</v>
      </c>
      <c r="AR779" s="21" t="s">
        <v>246</v>
      </c>
      <c r="AT779" s="21" t="s">
        <v>163</v>
      </c>
      <c r="AU779" s="21" t="s">
        <v>141</v>
      </c>
      <c r="AY779" s="21" t="s">
        <v>162</v>
      </c>
      <c r="BE779" s="109">
        <f>IF(U779="základní",N779,0)</f>
        <v>0</v>
      </c>
      <c r="BF779" s="109">
        <f>IF(U779="snížená",N779,0)</f>
        <v>0</v>
      </c>
      <c r="BG779" s="109">
        <f>IF(U779="zákl. přenesená",N779,0)</f>
        <v>0</v>
      </c>
      <c r="BH779" s="109">
        <f>IF(U779="sníž. přenesená",N779,0)</f>
        <v>0</v>
      </c>
      <c r="BI779" s="109">
        <f>IF(U779="nulová",N779,0)</f>
        <v>0</v>
      </c>
      <c r="BJ779" s="21" t="s">
        <v>141</v>
      </c>
      <c r="BK779" s="109">
        <f>ROUND(L779*K779,2)</f>
        <v>0</v>
      </c>
      <c r="BL779" s="21" t="s">
        <v>246</v>
      </c>
      <c r="BM779" s="21" t="s">
        <v>649</v>
      </c>
    </row>
    <row r="780" spans="2:65" s="10" customFormat="1" ht="22.5" customHeight="1">
      <c r="B780" s="171"/>
      <c r="C780" s="172"/>
      <c r="D780" s="172"/>
      <c r="E780" s="173" t="s">
        <v>5</v>
      </c>
      <c r="F780" s="261" t="s">
        <v>288</v>
      </c>
      <c r="G780" s="262"/>
      <c r="H780" s="262"/>
      <c r="I780" s="262"/>
      <c r="J780" s="172"/>
      <c r="K780" s="174" t="s">
        <v>5</v>
      </c>
      <c r="L780" s="172"/>
      <c r="M780" s="172"/>
      <c r="N780" s="172"/>
      <c r="O780" s="172"/>
      <c r="P780" s="172"/>
      <c r="Q780" s="172"/>
      <c r="R780" s="175"/>
      <c r="T780" s="176"/>
      <c r="U780" s="172"/>
      <c r="V780" s="172"/>
      <c r="W780" s="172"/>
      <c r="X780" s="172"/>
      <c r="Y780" s="172"/>
      <c r="Z780" s="172"/>
      <c r="AA780" s="177"/>
      <c r="AT780" s="178" t="s">
        <v>170</v>
      </c>
      <c r="AU780" s="178" t="s">
        <v>141</v>
      </c>
      <c r="AV780" s="10" t="s">
        <v>24</v>
      </c>
      <c r="AW780" s="10" t="s">
        <v>37</v>
      </c>
      <c r="AX780" s="10" t="s">
        <v>79</v>
      </c>
      <c r="AY780" s="178" t="s">
        <v>162</v>
      </c>
    </row>
    <row r="781" spans="2:65" s="10" customFormat="1" ht="22.5" customHeight="1">
      <c r="B781" s="171"/>
      <c r="C781" s="172"/>
      <c r="D781" s="172"/>
      <c r="E781" s="173" t="s">
        <v>5</v>
      </c>
      <c r="F781" s="273" t="s">
        <v>509</v>
      </c>
      <c r="G781" s="274"/>
      <c r="H781" s="274"/>
      <c r="I781" s="274"/>
      <c r="J781" s="172"/>
      <c r="K781" s="174" t="s">
        <v>5</v>
      </c>
      <c r="L781" s="172"/>
      <c r="M781" s="172"/>
      <c r="N781" s="172"/>
      <c r="O781" s="172"/>
      <c r="P781" s="172"/>
      <c r="Q781" s="172"/>
      <c r="R781" s="175"/>
      <c r="T781" s="176"/>
      <c r="U781" s="172"/>
      <c r="V781" s="172"/>
      <c r="W781" s="172"/>
      <c r="X781" s="172"/>
      <c r="Y781" s="172"/>
      <c r="Z781" s="172"/>
      <c r="AA781" s="177"/>
      <c r="AT781" s="178" t="s">
        <v>170</v>
      </c>
      <c r="AU781" s="178" t="s">
        <v>141</v>
      </c>
      <c r="AV781" s="10" t="s">
        <v>24</v>
      </c>
      <c r="AW781" s="10" t="s">
        <v>37</v>
      </c>
      <c r="AX781" s="10" t="s">
        <v>79</v>
      </c>
      <c r="AY781" s="178" t="s">
        <v>162</v>
      </c>
    </row>
    <row r="782" spans="2:65" s="10" customFormat="1" ht="22.5" customHeight="1">
      <c r="B782" s="171"/>
      <c r="C782" s="172"/>
      <c r="D782" s="172"/>
      <c r="E782" s="173" t="s">
        <v>5</v>
      </c>
      <c r="F782" s="273" t="s">
        <v>252</v>
      </c>
      <c r="G782" s="274"/>
      <c r="H782" s="274"/>
      <c r="I782" s="274"/>
      <c r="J782" s="172"/>
      <c r="K782" s="174" t="s">
        <v>5</v>
      </c>
      <c r="L782" s="172"/>
      <c r="M782" s="172"/>
      <c r="N782" s="172"/>
      <c r="O782" s="172"/>
      <c r="P782" s="172"/>
      <c r="Q782" s="172"/>
      <c r="R782" s="175"/>
      <c r="T782" s="176"/>
      <c r="U782" s="172"/>
      <c r="V782" s="172"/>
      <c r="W782" s="172"/>
      <c r="X782" s="172"/>
      <c r="Y782" s="172"/>
      <c r="Z782" s="172"/>
      <c r="AA782" s="177"/>
      <c r="AT782" s="178" t="s">
        <v>170</v>
      </c>
      <c r="AU782" s="178" t="s">
        <v>141</v>
      </c>
      <c r="AV782" s="10" t="s">
        <v>24</v>
      </c>
      <c r="AW782" s="10" t="s">
        <v>37</v>
      </c>
      <c r="AX782" s="10" t="s">
        <v>79</v>
      </c>
      <c r="AY782" s="178" t="s">
        <v>162</v>
      </c>
    </row>
    <row r="783" spans="2:65" s="11" customFormat="1" ht="22.5" customHeight="1">
      <c r="B783" s="179"/>
      <c r="C783" s="180"/>
      <c r="D783" s="180"/>
      <c r="E783" s="181" t="s">
        <v>5</v>
      </c>
      <c r="F783" s="263" t="s">
        <v>510</v>
      </c>
      <c r="G783" s="264"/>
      <c r="H783" s="264"/>
      <c r="I783" s="264"/>
      <c r="J783" s="180"/>
      <c r="K783" s="182">
        <v>23.76</v>
      </c>
      <c r="L783" s="180"/>
      <c r="M783" s="180"/>
      <c r="N783" s="180"/>
      <c r="O783" s="180"/>
      <c r="P783" s="180"/>
      <c r="Q783" s="180"/>
      <c r="R783" s="183"/>
      <c r="T783" s="184"/>
      <c r="U783" s="180"/>
      <c r="V783" s="180"/>
      <c r="W783" s="180"/>
      <c r="X783" s="180"/>
      <c r="Y783" s="180"/>
      <c r="Z783" s="180"/>
      <c r="AA783" s="185"/>
      <c r="AT783" s="186" t="s">
        <v>170</v>
      </c>
      <c r="AU783" s="186" t="s">
        <v>141</v>
      </c>
      <c r="AV783" s="11" t="s">
        <v>141</v>
      </c>
      <c r="AW783" s="11" t="s">
        <v>37</v>
      </c>
      <c r="AX783" s="11" t="s">
        <v>79</v>
      </c>
      <c r="AY783" s="186" t="s">
        <v>162</v>
      </c>
    </row>
    <row r="784" spans="2:65" s="10" customFormat="1" ht="22.5" customHeight="1">
      <c r="B784" s="171"/>
      <c r="C784" s="172"/>
      <c r="D784" s="172"/>
      <c r="E784" s="173" t="s">
        <v>5</v>
      </c>
      <c r="F784" s="273" t="s">
        <v>260</v>
      </c>
      <c r="G784" s="274"/>
      <c r="H784" s="274"/>
      <c r="I784" s="274"/>
      <c r="J784" s="172"/>
      <c r="K784" s="174" t="s">
        <v>5</v>
      </c>
      <c r="L784" s="172"/>
      <c r="M784" s="172"/>
      <c r="N784" s="172"/>
      <c r="O784" s="172"/>
      <c r="P784" s="172"/>
      <c r="Q784" s="172"/>
      <c r="R784" s="175"/>
      <c r="T784" s="176"/>
      <c r="U784" s="172"/>
      <c r="V784" s="172"/>
      <c r="W784" s="172"/>
      <c r="X784" s="172"/>
      <c r="Y784" s="172"/>
      <c r="Z784" s="172"/>
      <c r="AA784" s="177"/>
      <c r="AT784" s="178" t="s">
        <v>170</v>
      </c>
      <c r="AU784" s="178" t="s">
        <v>141</v>
      </c>
      <c r="AV784" s="10" t="s">
        <v>24</v>
      </c>
      <c r="AW784" s="10" t="s">
        <v>37</v>
      </c>
      <c r="AX784" s="10" t="s">
        <v>79</v>
      </c>
      <c r="AY784" s="178" t="s">
        <v>162</v>
      </c>
    </row>
    <row r="785" spans="2:65" s="11" customFormat="1" ht="22.5" customHeight="1">
      <c r="B785" s="179"/>
      <c r="C785" s="180"/>
      <c r="D785" s="180"/>
      <c r="E785" s="181" t="s">
        <v>5</v>
      </c>
      <c r="F785" s="263" t="s">
        <v>278</v>
      </c>
      <c r="G785" s="264"/>
      <c r="H785" s="264"/>
      <c r="I785" s="264"/>
      <c r="J785" s="180"/>
      <c r="K785" s="182">
        <v>5.4</v>
      </c>
      <c r="L785" s="180"/>
      <c r="M785" s="180"/>
      <c r="N785" s="180"/>
      <c r="O785" s="180"/>
      <c r="P785" s="180"/>
      <c r="Q785" s="180"/>
      <c r="R785" s="183"/>
      <c r="T785" s="184"/>
      <c r="U785" s="180"/>
      <c r="V785" s="180"/>
      <c r="W785" s="180"/>
      <c r="X785" s="180"/>
      <c r="Y785" s="180"/>
      <c r="Z785" s="180"/>
      <c r="AA785" s="185"/>
      <c r="AT785" s="186" t="s">
        <v>170</v>
      </c>
      <c r="AU785" s="186" t="s">
        <v>141</v>
      </c>
      <c r="AV785" s="11" t="s">
        <v>141</v>
      </c>
      <c r="AW785" s="11" t="s">
        <v>37</v>
      </c>
      <c r="AX785" s="11" t="s">
        <v>79</v>
      </c>
      <c r="AY785" s="186" t="s">
        <v>162</v>
      </c>
    </row>
    <row r="786" spans="2:65" s="10" customFormat="1" ht="22.5" customHeight="1">
      <c r="B786" s="171"/>
      <c r="C786" s="172"/>
      <c r="D786" s="172"/>
      <c r="E786" s="173" t="s">
        <v>5</v>
      </c>
      <c r="F786" s="273" t="s">
        <v>263</v>
      </c>
      <c r="G786" s="274"/>
      <c r="H786" s="274"/>
      <c r="I786" s="274"/>
      <c r="J786" s="172"/>
      <c r="K786" s="174" t="s">
        <v>5</v>
      </c>
      <c r="L786" s="172"/>
      <c r="M786" s="172"/>
      <c r="N786" s="172"/>
      <c r="O786" s="172"/>
      <c r="P786" s="172"/>
      <c r="Q786" s="172"/>
      <c r="R786" s="175"/>
      <c r="T786" s="176"/>
      <c r="U786" s="172"/>
      <c r="V786" s="172"/>
      <c r="W786" s="172"/>
      <c r="X786" s="172"/>
      <c r="Y786" s="172"/>
      <c r="Z786" s="172"/>
      <c r="AA786" s="177"/>
      <c r="AT786" s="178" t="s">
        <v>170</v>
      </c>
      <c r="AU786" s="178" t="s">
        <v>141</v>
      </c>
      <c r="AV786" s="10" t="s">
        <v>24</v>
      </c>
      <c r="AW786" s="10" t="s">
        <v>37</v>
      </c>
      <c r="AX786" s="10" t="s">
        <v>79</v>
      </c>
      <c r="AY786" s="178" t="s">
        <v>162</v>
      </c>
    </row>
    <row r="787" spans="2:65" s="11" customFormat="1" ht="22.5" customHeight="1">
      <c r="B787" s="179"/>
      <c r="C787" s="180"/>
      <c r="D787" s="180"/>
      <c r="E787" s="181" t="s">
        <v>5</v>
      </c>
      <c r="F787" s="263" t="s">
        <v>278</v>
      </c>
      <c r="G787" s="264"/>
      <c r="H787" s="264"/>
      <c r="I787" s="264"/>
      <c r="J787" s="180"/>
      <c r="K787" s="182">
        <v>5.4</v>
      </c>
      <c r="L787" s="180"/>
      <c r="M787" s="180"/>
      <c r="N787" s="180"/>
      <c r="O787" s="180"/>
      <c r="P787" s="180"/>
      <c r="Q787" s="180"/>
      <c r="R787" s="183"/>
      <c r="T787" s="184"/>
      <c r="U787" s="180"/>
      <c r="V787" s="180"/>
      <c r="W787" s="180"/>
      <c r="X787" s="180"/>
      <c r="Y787" s="180"/>
      <c r="Z787" s="180"/>
      <c r="AA787" s="185"/>
      <c r="AT787" s="186" t="s">
        <v>170</v>
      </c>
      <c r="AU787" s="186" t="s">
        <v>141</v>
      </c>
      <c r="AV787" s="11" t="s">
        <v>141</v>
      </c>
      <c r="AW787" s="11" t="s">
        <v>37</v>
      </c>
      <c r="AX787" s="11" t="s">
        <v>79</v>
      </c>
      <c r="AY787" s="186" t="s">
        <v>162</v>
      </c>
    </row>
    <row r="788" spans="2:65" s="12" customFormat="1" ht="22.5" customHeight="1">
      <c r="B788" s="187"/>
      <c r="C788" s="188"/>
      <c r="D788" s="188"/>
      <c r="E788" s="189" t="s">
        <v>5</v>
      </c>
      <c r="F788" s="256" t="s">
        <v>172</v>
      </c>
      <c r="G788" s="257"/>
      <c r="H788" s="257"/>
      <c r="I788" s="257"/>
      <c r="J788" s="188"/>
      <c r="K788" s="190">
        <v>34.56</v>
      </c>
      <c r="L788" s="188"/>
      <c r="M788" s="188"/>
      <c r="N788" s="188"/>
      <c r="O788" s="188"/>
      <c r="P788" s="188"/>
      <c r="Q788" s="188"/>
      <c r="R788" s="191"/>
      <c r="T788" s="192"/>
      <c r="U788" s="188"/>
      <c r="V788" s="188"/>
      <c r="W788" s="188"/>
      <c r="X788" s="188"/>
      <c r="Y788" s="188"/>
      <c r="Z788" s="188"/>
      <c r="AA788" s="193"/>
      <c r="AT788" s="194" t="s">
        <v>170</v>
      </c>
      <c r="AU788" s="194" t="s">
        <v>141</v>
      </c>
      <c r="AV788" s="12" t="s">
        <v>167</v>
      </c>
      <c r="AW788" s="12" t="s">
        <v>37</v>
      </c>
      <c r="AX788" s="12" t="s">
        <v>24</v>
      </c>
      <c r="AY788" s="194" t="s">
        <v>162</v>
      </c>
    </row>
    <row r="789" spans="2:65" s="1" customFormat="1" ht="31.5" customHeight="1">
      <c r="B789" s="135"/>
      <c r="C789" s="164" t="s">
        <v>650</v>
      </c>
      <c r="D789" s="164" t="s">
        <v>163</v>
      </c>
      <c r="E789" s="165" t="s">
        <v>651</v>
      </c>
      <c r="F789" s="258" t="s">
        <v>652</v>
      </c>
      <c r="G789" s="258"/>
      <c r="H789" s="258"/>
      <c r="I789" s="258"/>
      <c r="J789" s="166" t="s">
        <v>166</v>
      </c>
      <c r="K789" s="167">
        <v>8.52</v>
      </c>
      <c r="L789" s="259">
        <v>0</v>
      </c>
      <c r="M789" s="259"/>
      <c r="N789" s="260">
        <f>ROUND(L789*K789,2)</f>
        <v>0</v>
      </c>
      <c r="O789" s="260"/>
      <c r="P789" s="260"/>
      <c r="Q789" s="260"/>
      <c r="R789" s="138"/>
      <c r="T789" s="168" t="s">
        <v>5</v>
      </c>
      <c r="U789" s="47" t="s">
        <v>46</v>
      </c>
      <c r="V789" s="39"/>
      <c r="W789" s="169">
        <f>V789*K789</f>
        <v>0</v>
      </c>
      <c r="X789" s="169">
        <v>4.0000000000000002E-4</v>
      </c>
      <c r="Y789" s="169">
        <f>X789*K789</f>
        <v>3.408E-3</v>
      </c>
      <c r="Z789" s="169">
        <v>0</v>
      </c>
      <c r="AA789" s="170">
        <f>Z789*K789</f>
        <v>0</v>
      </c>
      <c r="AR789" s="21" t="s">
        <v>246</v>
      </c>
      <c r="AT789" s="21" t="s">
        <v>163</v>
      </c>
      <c r="AU789" s="21" t="s">
        <v>141</v>
      </c>
      <c r="AY789" s="21" t="s">
        <v>162</v>
      </c>
      <c r="BE789" s="109">
        <f>IF(U789="základní",N789,0)</f>
        <v>0</v>
      </c>
      <c r="BF789" s="109">
        <f>IF(U789="snížená",N789,0)</f>
        <v>0</v>
      </c>
      <c r="BG789" s="109">
        <f>IF(U789="zákl. přenesená",N789,0)</f>
        <v>0</v>
      </c>
      <c r="BH789" s="109">
        <f>IF(U789="sníž. přenesená",N789,0)</f>
        <v>0</v>
      </c>
      <c r="BI789" s="109">
        <f>IF(U789="nulová",N789,0)</f>
        <v>0</v>
      </c>
      <c r="BJ789" s="21" t="s">
        <v>141</v>
      </c>
      <c r="BK789" s="109">
        <f>ROUND(L789*K789,2)</f>
        <v>0</v>
      </c>
      <c r="BL789" s="21" t="s">
        <v>246</v>
      </c>
      <c r="BM789" s="21" t="s">
        <v>653</v>
      </c>
    </row>
    <row r="790" spans="2:65" s="10" customFormat="1" ht="22.5" customHeight="1">
      <c r="B790" s="171"/>
      <c r="C790" s="172"/>
      <c r="D790" s="172"/>
      <c r="E790" s="173" t="s">
        <v>5</v>
      </c>
      <c r="F790" s="261" t="s">
        <v>288</v>
      </c>
      <c r="G790" s="262"/>
      <c r="H790" s="262"/>
      <c r="I790" s="262"/>
      <c r="J790" s="172"/>
      <c r="K790" s="174" t="s">
        <v>5</v>
      </c>
      <c r="L790" s="172"/>
      <c r="M790" s="172"/>
      <c r="N790" s="172"/>
      <c r="O790" s="172"/>
      <c r="P790" s="172"/>
      <c r="Q790" s="172"/>
      <c r="R790" s="175"/>
      <c r="T790" s="176"/>
      <c r="U790" s="172"/>
      <c r="V790" s="172"/>
      <c r="W790" s="172"/>
      <c r="X790" s="172"/>
      <c r="Y790" s="172"/>
      <c r="Z790" s="172"/>
      <c r="AA790" s="177"/>
      <c r="AT790" s="178" t="s">
        <v>170</v>
      </c>
      <c r="AU790" s="178" t="s">
        <v>141</v>
      </c>
      <c r="AV790" s="10" t="s">
        <v>24</v>
      </c>
      <c r="AW790" s="10" t="s">
        <v>37</v>
      </c>
      <c r="AX790" s="10" t="s">
        <v>79</v>
      </c>
      <c r="AY790" s="178" t="s">
        <v>162</v>
      </c>
    </row>
    <row r="791" spans="2:65" s="10" customFormat="1" ht="22.5" customHeight="1">
      <c r="B791" s="171"/>
      <c r="C791" s="172"/>
      <c r="D791" s="172"/>
      <c r="E791" s="173" t="s">
        <v>5</v>
      </c>
      <c r="F791" s="273" t="s">
        <v>511</v>
      </c>
      <c r="G791" s="274"/>
      <c r="H791" s="274"/>
      <c r="I791" s="274"/>
      <c r="J791" s="172"/>
      <c r="K791" s="174" t="s">
        <v>5</v>
      </c>
      <c r="L791" s="172"/>
      <c r="M791" s="172"/>
      <c r="N791" s="172"/>
      <c r="O791" s="172"/>
      <c r="P791" s="172"/>
      <c r="Q791" s="172"/>
      <c r="R791" s="175"/>
      <c r="T791" s="176"/>
      <c r="U791" s="172"/>
      <c r="V791" s="172"/>
      <c r="W791" s="172"/>
      <c r="X791" s="172"/>
      <c r="Y791" s="172"/>
      <c r="Z791" s="172"/>
      <c r="AA791" s="177"/>
      <c r="AT791" s="178" t="s">
        <v>170</v>
      </c>
      <c r="AU791" s="178" t="s">
        <v>141</v>
      </c>
      <c r="AV791" s="10" t="s">
        <v>24</v>
      </c>
      <c r="AW791" s="10" t="s">
        <v>37</v>
      </c>
      <c r="AX791" s="10" t="s">
        <v>79</v>
      </c>
      <c r="AY791" s="178" t="s">
        <v>162</v>
      </c>
    </row>
    <row r="792" spans="2:65" s="11" customFormat="1" ht="22.5" customHeight="1">
      <c r="B792" s="179"/>
      <c r="C792" s="180"/>
      <c r="D792" s="180"/>
      <c r="E792" s="181" t="s">
        <v>5</v>
      </c>
      <c r="F792" s="263" t="s">
        <v>512</v>
      </c>
      <c r="G792" s="264"/>
      <c r="H792" s="264"/>
      <c r="I792" s="264"/>
      <c r="J792" s="180"/>
      <c r="K792" s="182">
        <v>6.12</v>
      </c>
      <c r="L792" s="180"/>
      <c r="M792" s="180"/>
      <c r="N792" s="180"/>
      <c r="O792" s="180"/>
      <c r="P792" s="180"/>
      <c r="Q792" s="180"/>
      <c r="R792" s="183"/>
      <c r="T792" s="184"/>
      <c r="U792" s="180"/>
      <c r="V792" s="180"/>
      <c r="W792" s="180"/>
      <c r="X792" s="180"/>
      <c r="Y792" s="180"/>
      <c r="Z792" s="180"/>
      <c r="AA792" s="185"/>
      <c r="AT792" s="186" t="s">
        <v>170</v>
      </c>
      <c r="AU792" s="186" t="s">
        <v>141</v>
      </c>
      <c r="AV792" s="11" t="s">
        <v>141</v>
      </c>
      <c r="AW792" s="11" t="s">
        <v>37</v>
      </c>
      <c r="AX792" s="11" t="s">
        <v>79</v>
      </c>
      <c r="AY792" s="186" t="s">
        <v>162</v>
      </c>
    </row>
    <row r="793" spans="2:65" s="11" customFormat="1" ht="22.5" customHeight="1">
      <c r="B793" s="179"/>
      <c r="C793" s="180"/>
      <c r="D793" s="180"/>
      <c r="E793" s="181" t="s">
        <v>5</v>
      </c>
      <c r="F793" s="263" t="s">
        <v>513</v>
      </c>
      <c r="G793" s="264"/>
      <c r="H793" s="264"/>
      <c r="I793" s="264"/>
      <c r="J793" s="180"/>
      <c r="K793" s="182">
        <v>1.2</v>
      </c>
      <c r="L793" s="180"/>
      <c r="M793" s="180"/>
      <c r="N793" s="180"/>
      <c r="O793" s="180"/>
      <c r="P793" s="180"/>
      <c r="Q793" s="180"/>
      <c r="R793" s="183"/>
      <c r="T793" s="184"/>
      <c r="U793" s="180"/>
      <c r="V793" s="180"/>
      <c r="W793" s="180"/>
      <c r="X793" s="180"/>
      <c r="Y793" s="180"/>
      <c r="Z793" s="180"/>
      <c r="AA793" s="185"/>
      <c r="AT793" s="186" t="s">
        <v>170</v>
      </c>
      <c r="AU793" s="186" t="s">
        <v>141</v>
      </c>
      <c r="AV793" s="11" t="s">
        <v>141</v>
      </c>
      <c r="AW793" s="11" t="s">
        <v>37</v>
      </c>
      <c r="AX793" s="11" t="s">
        <v>79</v>
      </c>
      <c r="AY793" s="186" t="s">
        <v>162</v>
      </c>
    </row>
    <row r="794" spans="2:65" s="11" customFormat="1" ht="22.5" customHeight="1">
      <c r="B794" s="179"/>
      <c r="C794" s="180"/>
      <c r="D794" s="180"/>
      <c r="E794" s="181" t="s">
        <v>5</v>
      </c>
      <c r="F794" s="263" t="s">
        <v>513</v>
      </c>
      <c r="G794" s="264"/>
      <c r="H794" s="264"/>
      <c r="I794" s="264"/>
      <c r="J794" s="180"/>
      <c r="K794" s="182">
        <v>1.2</v>
      </c>
      <c r="L794" s="180"/>
      <c r="M794" s="180"/>
      <c r="N794" s="180"/>
      <c r="O794" s="180"/>
      <c r="P794" s="180"/>
      <c r="Q794" s="180"/>
      <c r="R794" s="183"/>
      <c r="T794" s="184"/>
      <c r="U794" s="180"/>
      <c r="V794" s="180"/>
      <c r="W794" s="180"/>
      <c r="X794" s="180"/>
      <c r="Y794" s="180"/>
      <c r="Z794" s="180"/>
      <c r="AA794" s="185"/>
      <c r="AT794" s="186" t="s">
        <v>170</v>
      </c>
      <c r="AU794" s="186" t="s">
        <v>141</v>
      </c>
      <c r="AV794" s="11" t="s">
        <v>141</v>
      </c>
      <c r="AW794" s="11" t="s">
        <v>37</v>
      </c>
      <c r="AX794" s="11" t="s">
        <v>79</v>
      </c>
      <c r="AY794" s="186" t="s">
        <v>162</v>
      </c>
    </row>
    <row r="795" spans="2:65" s="12" customFormat="1" ht="22.5" customHeight="1">
      <c r="B795" s="187"/>
      <c r="C795" s="188"/>
      <c r="D795" s="188"/>
      <c r="E795" s="189" t="s">
        <v>5</v>
      </c>
      <c r="F795" s="256" t="s">
        <v>172</v>
      </c>
      <c r="G795" s="257"/>
      <c r="H795" s="257"/>
      <c r="I795" s="257"/>
      <c r="J795" s="188"/>
      <c r="K795" s="190">
        <v>8.52</v>
      </c>
      <c r="L795" s="188"/>
      <c r="M795" s="188"/>
      <c r="N795" s="188"/>
      <c r="O795" s="188"/>
      <c r="P795" s="188"/>
      <c r="Q795" s="188"/>
      <c r="R795" s="191"/>
      <c r="T795" s="192"/>
      <c r="U795" s="188"/>
      <c r="V795" s="188"/>
      <c r="W795" s="188"/>
      <c r="X795" s="188"/>
      <c r="Y795" s="188"/>
      <c r="Z795" s="188"/>
      <c r="AA795" s="193"/>
      <c r="AT795" s="194" t="s">
        <v>170</v>
      </c>
      <c r="AU795" s="194" t="s">
        <v>141</v>
      </c>
      <c r="AV795" s="12" t="s">
        <v>167</v>
      </c>
      <c r="AW795" s="12" t="s">
        <v>37</v>
      </c>
      <c r="AX795" s="12" t="s">
        <v>24</v>
      </c>
      <c r="AY795" s="194" t="s">
        <v>162</v>
      </c>
    </row>
    <row r="796" spans="2:65" s="1" customFormat="1" ht="31.5" customHeight="1">
      <c r="B796" s="135"/>
      <c r="C796" s="195" t="s">
        <v>654</v>
      </c>
      <c r="D796" s="195" t="s">
        <v>280</v>
      </c>
      <c r="E796" s="196" t="s">
        <v>655</v>
      </c>
      <c r="F796" s="277" t="s">
        <v>656</v>
      </c>
      <c r="G796" s="277"/>
      <c r="H796" s="277"/>
      <c r="I796" s="277"/>
      <c r="J796" s="197" t="s">
        <v>166</v>
      </c>
      <c r="K796" s="198">
        <v>49.968000000000004</v>
      </c>
      <c r="L796" s="278">
        <v>0</v>
      </c>
      <c r="M796" s="278"/>
      <c r="N796" s="279">
        <f>ROUND(L796*K796,2)</f>
        <v>0</v>
      </c>
      <c r="O796" s="260"/>
      <c r="P796" s="260"/>
      <c r="Q796" s="260"/>
      <c r="R796" s="138"/>
      <c r="T796" s="168" t="s">
        <v>5</v>
      </c>
      <c r="U796" s="47" t="s">
        <v>46</v>
      </c>
      <c r="V796" s="39"/>
      <c r="W796" s="169">
        <f>V796*K796</f>
        <v>0</v>
      </c>
      <c r="X796" s="169">
        <v>3.5000000000000001E-3</v>
      </c>
      <c r="Y796" s="169">
        <f>X796*K796</f>
        <v>0.17488800000000002</v>
      </c>
      <c r="Z796" s="169">
        <v>0</v>
      </c>
      <c r="AA796" s="170">
        <f>Z796*K796</f>
        <v>0</v>
      </c>
      <c r="AR796" s="21" t="s">
        <v>379</v>
      </c>
      <c r="AT796" s="21" t="s">
        <v>280</v>
      </c>
      <c r="AU796" s="21" t="s">
        <v>141</v>
      </c>
      <c r="AY796" s="21" t="s">
        <v>162</v>
      </c>
      <c r="BE796" s="109">
        <f>IF(U796="základní",N796,0)</f>
        <v>0</v>
      </c>
      <c r="BF796" s="109">
        <f>IF(U796="snížená",N796,0)</f>
        <v>0</v>
      </c>
      <c r="BG796" s="109">
        <f>IF(U796="zákl. přenesená",N796,0)</f>
        <v>0</v>
      </c>
      <c r="BH796" s="109">
        <f>IF(U796="sníž. přenesená",N796,0)</f>
        <v>0</v>
      </c>
      <c r="BI796" s="109">
        <f>IF(U796="nulová",N796,0)</f>
        <v>0</v>
      </c>
      <c r="BJ796" s="21" t="s">
        <v>141</v>
      </c>
      <c r="BK796" s="109">
        <f>ROUND(L796*K796,2)</f>
        <v>0</v>
      </c>
      <c r="BL796" s="21" t="s">
        <v>246</v>
      </c>
      <c r="BM796" s="21" t="s">
        <v>657</v>
      </c>
    </row>
    <row r="797" spans="2:65" s="10" customFormat="1" ht="22.5" customHeight="1">
      <c r="B797" s="171"/>
      <c r="C797" s="172"/>
      <c r="D797" s="172"/>
      <c r="E797" s="173" t="s">
        <v>5</v>
      </c>
      <c r="F797" s="261" t="s">
        <v>288</v>
      </c>
      <c r="G797" s="262"/>
      <c r="H797" s="262"/>
      <c r="I797" s="262"/>
      <c r="J797" s="172"/>
      <c r="K797" s="174" t="s">
        <v>5</v>
      </c>
      <c r="L797" s="172"/>
      <c r="M797" s="172"/>
      <c r="N797" s="172"/>
      <c r="O797" s="172"/>
      <c r="P797" s="172"/>
      <c r="Q797" s="172"/>
      <c r="R797" s="175"/>
      <c r="T797" s="176"/>
      <c r="U797" s="172"/>
      <c r="V797" s="172"/>
      <c r="W797" s="172"/>
      <c r="X797" s="172"/>
      <c r="Y797" s="172"/>
      <c r="Z797" s="172"/>
      <c r="AA797" s="177"/>
      <c r="AT797" s="178" t="s">
        <v>170</v>
      </c>
      <c r="AU797" s="178" t="s">
        <v>141</v>
      </c>
      <c r="AV797" s="10" t="s">
        <v>24</v>
      </c>
      <c r="AW797" s="10" t="s">
        <v>37</v>
      </c>
      <c r="AX797" s="10" t="s">
        <v>79</v>
      </c>
      <c r="AY797" s="178" t="s">
        <v>162</v>
      </c>
    </row>
    <row r="798" spans="2:65" s="10" customFormat="1" ht="22.5" customHeight="1">
      <c r="B798" s="171"/>
      <c r="C798" s="172"/>
      <c r="D798" s="172"/>
      <c r="E798" s="173" t="s">
        <v>5</v>
      </c>
      <c r="F798" s="273" t="s">
        <v>509</v>
      </c>
      <c r="G798" s="274"/>
      <c r="H798" s="274"/>
      <c r="I798" s="274"/>
      <c r="J798" s="172"/>
      <c r="K798" s="174" t="s">
        <v>5</v>
      </c>
      <c r="L798" s="172"/>
      <c r="M798" s="172"/>
      <c r="N798" s="172"/>
      <c r="O798" s="172"/>
      <c r="P798" s="172"/>
      <c r="Q798" s="172"/>
      <c r="R798" s="175"/>
      <c r="T798" s="176"/>
      <c r="U798" s="172"/>
      <c r="V798" s="172"/>
      <c r="W798" s="172"/>
      <c r="X798" s="172"/>
      <c r="Y798" s="172"/>
      <c r="Z798" s="172"/>
      <c r="AA798" s="177"/>
      <c r="AT798" s="178" t="s">
        <v>170</v>
      </c>
      <c r="AU798" s="178" t="s">
        <v>141</v>
      </c>
      <c r="AV798" s="10" t="s">
        <v>24</v>
      </c>
      <c r="AW798" s="10" t="s">
        <v>37</v>
      </c>
      <c r="AX798" s="10" t="s">
        <v>79</v>
      </c>
      <c r="AY798" s="178" t="s">
        <v>162</v>
      </c>
    </row>
    <row r="799" spans="2:65" s="10" customFormat="1" ht="22.5" customHeight="1">
      <c r="B799" s="171"/>
      <c r="C799" s="172"/>
      <c r="D799" s="172"/>
      <c r="E799" s="173" t="s">
        <v>5</v>
      </c>
      <c r="F799" s="273" t="s">
        <v>252</v>
      </c>
      <c r="G799" s="274"/>
      <c r="H799" s="274"/>
      <c r="I799" s="274"/>
      <c r="J799" s="172"/>
      <c r="K799" s="174" t="s">
        <v>5</v>
      </c>
      <c r="L799" s="172"/>
      <c r="M799" s="172"/>
      <c r="N799" s="172"/>
      <c r="O799" s="172"/>
      <c r="P799" s="172"/>
      <c r="Q799" s="172"/>
      <c r="R799" s="175"/>
      <c r="T799" s="176"/>
      <c r="U799" s="172"/>
      <c r="V799" s="172"/>
      <c r="W799" s="172"/>
      <c r="X799" s="172"/>
      <c r="Y799" s="172"/>
      <c r="Z799" s="172"/>
      <c r="AA799" s="177"/>
      <c r="AT799" s="178" t="s">
        <v>170</v>
      </c>
      <c r="AU799" s="178" t="s">
        <v>141</v>
      </c>
      <c r="AV799" s="10" t="s">
        <v>24</v>
      </c>
      <c r="AW799" s="10" t="s">
        <v>37</v>
      </c>
      <c r="AX799" s="10" t="s">
        <v>79</v>
      </c>
      <c r="AY799" s="178" t="s">
        <v>162</v>
      </c>
    </row>
    <row r="800" spans="2:65" s="11" customFormat="1" ht="22.5" customHeight="1">
      <c r="B800" s="179"/>
      <c r="C800" s="180"/>
      <c r="D800" s="180"/>
      <c r="E800" s="181" t="s">
        <v>5</v>
      </c>
      <c r="F800" s="263" t="s">
        <v>658</v>
      </c>
      <c r="G800" s="264"/>
      <c r="H800" s="264"/>
      <c r="I800" s="264"/>
      <c r="J800" s="180"/>
      <c r="K800" s="182">
        <v>27.324000000000002</v>
      </c>
      <c r="L800" s="180"/>
      <c r="M800" s="180"/>
      <c r="N800" s="180"/>
      <c r="O800" s="180"/>
      <c r="P800" s="180"/>
      <c r="Q800" s="180"/>
      <c r="R800" s="183"/>
      <c r="T800" s="184"/>
      <c r="U800" s="180"/>
      <c r="V800" s="180"/>
      <c r="W800" s="180"/>
      <c r="X800" s="180"/>
      <c r="Y800" s="180"/>
      <c r="Z800" s="180"/>
      <c r="AA800" s="185"/>
      <c r="AT800" s="186" t="s">
        <v>170</v>
      </c>
      <c r="AU800" s="186" t="s">
        <v>141</v>
      </c>
      <c r="AV800" s="11" t="s">
        <v>141</v>
      </c>
      <c r="AW800" s="11" t="s">
        <v>37</v>
      </c>
      <c r="AX800" s="11" t="s">
        <v>79</v>
      </c>
      <c r="AY800" s="186" t="s">
        <v>162</v>
      </c>
    </row>
    <row r="801" spans="2:65" s="10" customFormat="1" ht="22.5" customHeight="1">
      <c r="B801" s="171"/>
      <c r="C801" s="172"/>
      <c r="D801" s="172"/>
      <c r="E801" s="173" t="s">
        <v>5</v>
      </c>
      <c r="F801" s="273" t="s">
        <v>260</v>
      </c>
      <c r="G801" s="274"/>
      <c r="H801" s="274"/>
      <c r="I801" s="274"/>
      <c r="J801" s="172"/>
      <c r="K801" s="174" t="s">
        <v>5</v>
      </c>
      <c r="L801" s="172"/>
      <c r="M801" s="172"/>
      <c r="N801" s="172"/>
      <c r="O801" s="172"/>
      <c r="P801" s="172"/>
      <c r="Q801" s="172"/>
      <c r="R801" s="175"/>
      <c r="T801" s="176"/>
      <c r="U801" s="172"/>
      <c r="V801" s="172"/>
      <c r="W801" s="172"/>
      <c r="X801" s="172"/>
      <c r="Y801" s="172"/>
      <c r="Z801" s="172"/>
      <c r="AA801" s="177"/>
      <c r="AT801" s="178" t="s">
        <v>170</v>
      </c>
      <c r="AU801" s="178" t="s">
        <v>141</v>
      </c>
      <c r="AV801" s="10" t="s">
        <v>24</v>
      </c>
      <c r="AW801" s="10" t="s">
        <v>37</v>
      </c>
      <c r="AX801" s="10" t="s">
        <v>79</v>
      </c>
      <c r="AY801" s="178" t="s">
        <v>162</v>
      </c>
    </row>
    <row r="802" spans="2:65" s="11" customFormat="1" ht="22.5" customHeight="1">
      <c r="B802" s="179"/>
      <c r="C802" s="180"/>
      <c r="D802" s="180"/>
      <c r="E802" s="181" t="s">
        <v>5</v>
      </c>
      <c r="F802" s="263" t="s">
        <v>659</v>
      </c>
      <c r="G802" s="264"/>
      <c r="H802" s="264"/>
      <c r="I802" s="264"/>
      <c r="J802" s="180"/>
      <c r="K802" s="182">
        <v>6.21</v>
      </c>
      <c r="L802" s="180"/>
      <c r="M802" s="180"/>
      <c r="N802" s="180"/>
      <c r="O802" s="180"/>
      <c r="P802" s="180"/>
      <c r="Q802" s="180"/>
      <c r="R802" s="183"/>
      <c r="T802" s="184"/>
      <c r="U802" s="180"/>
      <c r="V802" s="180"/>
      <c r="W802" s="180"/>
      <c r="X802" s="180"/>
      <c r="Y802" s="180"/>
      <c r="Z802" s="180"/>
      <c r="AA802" s="185"/>
      <c r="AT802" s="186" t="s">
        <v>170</v>
      </c>
      <c r="AU802" s="186" t="s">
        <v>141</v>
      </c>
      <c r="AV802" s="11" t="s">
        <v>141</v>
      </c>
      <c r="AW802" s="11" t="s">
        <v>37</v>
      </c>
      <c r="AX802" s="11" t="s">
        <v>79</v>
      </c>
      <c r="AY802" s="186" t="s">
        <v>162</v>
      </c>
    </row>
    <row r="803" spans="2:65" s="10" customFormat="1" ht="22.5" customHeight="1">
      <c r="B803" s="171"/>
      <c r="C803" s="172"/>
      <c r="D803" s="172"/>
      <c r="E803" s="173" t="s">
        <v>5</v>
      </c>
      <c r="F803" s="273" t="s">
        <v>263</v>
      </c>
      <c r="G803" s="274"/>
      <c r="H803" s="274"/>
      <c r="I803" s="274"/>
      <c r="J803" s="172"/>
      <c r="K803" s="174" t="s">
        <v>5</v>
      </c>
      <c r="L803" s="172"/>
      <c r="M803" s="172"/>
      <c r="N803" s="172"/>
      <c r="O803" s="172"/>
      <c r="P803" s="172"/>
      <c r="Q803" s="172"/>
      <c r="R803" s="175"/>
      <c r="T803" s="176"/>
      <c r="U803" s="172"/>
      <c r="V803" s="172"/>
      <c r="W803" s="172"/>
      <c r="X803" s="172"/>
      <c r="Y803" s="172"/>
      <c r="Z803" s="172"/>
      <c r="AA803" s="177"/>
      <c r="AT803" s="178" t="s">
        <v>170</v>
      </c>
      <c r="AU803" s="178" t="s">
        <v>141</v>
      </c>
      <c r="AV803" s="10" t="s">
        <v>24</v>
      </c>
      <c r="AW803" s="10" t="s">
        <v>37</v>
      </c>
      <c r="AX803" s="10" t="s">
        <v>79</v>
      </c>
      <c r="AY803" s="178" t="s">
        <v>162</v>
      </c>
    </row>
    <row r="804" spans="2:65" s="11" customFormat="1" ht="22.5" customHeight="1">
      <c r="B804" s="179"/>
      <c r="C804" s="180"/>
      <c r="D804" s="180"/>
      <c r="E804" s="181" t="s">
        <v>5</v>
      </c>
      <c r="F804" s="263" t="s">
        <v>659</v>
      </c>
      <c r="G804" s="264"/>
      <c r="H804" s="264"/>
      <c r="I804" s="264"/>
      <c r="J804" s="180"/>
      <c r="K804" s="182">
        <v>6.21</v>
      </c>
      <c r="L804" s="180"/>
      <c r="M804" s="180"/>
      <c r="N804" s="180"/>
      <c r="O804" s="180"/>
      <c r="P804" s="180"/>
      <c r="Q804" s="180"/>
      <c r="R804" s="183"/>
      <c r="T804" s="184"/>
      <c r="U804" s="180"/>
      <c r="V804" s="180"/>
      <c r="W804" s="180"/>
      <c r="X804" s="180"/>
      <c r="Y804" s="180"/>
      <c r="Z804" s="180"/>
      <c r="AA804" s="185"/>
      <c r="AT804" s="186" t="s">
        <v>170</v>
      </c>
      <c r="AU804" s="186" t="s">
        <v>141</v>
      </c>
      <c r="AV804" s="11" t="s">
        <v>141</v>
      </c>
      <c r="AW804" s="11" t="s">
        <v>37</v>
      </c>
      <c r="AX804" s="11" t="s">
        <v>79</v>
      </c>
      <c r="AY804" s="186" t="s">
        <v>162</v>
      </c>
    </row>
    <row r="805" spans="2:65" s="10" customFormat="1" ht="22.5" customHeight="1">
      <c r="B805" s="171"/>
      <c r="C805" s="172"/>
      <c r="D805" s="172"/>
      <c r="E805" s="173" t="s">
        <v>5</v>
      </c>
      <c r="F805" s="273" t="s">
        <v>511</v>
      </c>
      <c r="G805" s="274"/>
      <c r="H805" s="274"/>
      <c r="I805" s="274"/>
      <c r="J805" s="172"/>
      <c r="K805" s="174" t="s">
        <v>5</v>
      </c>
      <c r="L805" s="172"/>
      <c r="M805" s="172"/>
      <c r="N805" s="172"/>
      <c r="O805" s="172"/>
      <c r="P805" s="172"/>
      <c r="Q805" s="172"/>
      <c r="R805" s="175"/>
      <c r="T805" s="176"/>
      <c r="U805" s="172"/>
      <c r="V805" s="172"/>
      <c r="W805" s="172"/>
      <c r="X805" s="172"/>
      <c r="Y805" s="172"/>
      <c r="Z805" s="172"/>
      <c r="AA805" s="177"/>
      <c r="AT805" s="178" t="s">
        <v>170</v>
      </c>
      <c r="AU805" s="178" t="s">
        <v>141</v>
      </c>
      <c r="AV805" s="10" t="s">
        <v>24</v>
      </c>
      <c r="AW805" s="10" t="s">
        <v>37</v>
      </c>
      <c r="AX805" s="10" t="s">
        <v>79</v>
      </c>
      <c r="AY805" s="178" t="s">
        <v>162</v>
      </c>
    </row>
    <row r="806" spans="2:65" s="11" customFormat="1" ht="22.5" customHeight="1">
      <c r="B806" s="179"/>
      <c r="C806" s="180"/>
      <c r="D806" s="180"/>
      <c r="E806" s="181" t="s">
        <v>5</v>
      </c>
      <c r="F806" s="263" t="s">
        <v>660</v>
      </c>
      <c r="G806" s="264"/>
      <c r="H806" s="264"/>
      <c r="I806" s="264"/>
      <c r="J806" s="180"/>
      <c r="K806" s="182">
        <v>7.3440000000000003</v>
      </c>
      <c r="L806" s="180"/>
      <c r="M806" s="180"/>
      <c r="N806" s="180"/>
      <c r="O806" s="180"/>
      <c r="P806" s="180"/>
      <c r="Q806" s="180"/>
      <c r="R806" s="183"/>
      <c r="T806" s="184"/>
      <c r="U806" s="180"/>
      <c r="V806" s="180"/>
      <c r="W806" s="180"/>
      <c r="X806" s="180"/>
      <c r="Y806" s="180"/>
      <c r="Z806" s="180"/>
      <c r="AA806" s="185"/>
      <c r="AT806" s="186" t="s">
        <v>170</v>
      </c>
      <c r="AU806" s="186" t="s">
        <v>141</v>
      </c>
      <c r="AV806" s="11" t="s">
        <v>141</v>
      </c>
      <c r="AW806" s="11" t="s">
        <v>37</v>
      </c>
      <c r="AX806" s="11" t="s">
        <v>79</v>
      </c>
      <c r="AY806" s="186" t="s">
        <v>162</v>
      </c>
    </row>
    <row r="807" spans="2:65" s="11" customFormat="1" ht="22.5" customHeight="1">
      <c r="B807" s="179"/>
      <c r="C807" s="180"/>
      <c r="D807" s="180"/>
      <c r="E807" s="181" t="s">
        <v>5</v>
      </c>
      <c r="F807" s="263" t="s">
        <v>661</v>
      </c>
      <c r="G807" s="264"/>
      <c r="H807" s="264"/>
      <c r="I807" s="264"/>
      <c r="J807" s="180"/>
      <c r="K807" s="182">
        <v>1.44</v>
      </c>
      <c r="L807" s="180"/>
      <c r="M807" s="180"/>
      <c r="N807" s="180"/>
      <c r="O807" s="180"/>
      <c r="P807" s="180"/>
      <c r="Q807" s="180"/>
      <c r="R807" s="183"/>
      <c r="T807" s="184"/>
      <c r="U807" s="180"/>
      <c r="V807" s="180"/>
      <c r="W807" s="180"/>
      <c r="X807" s="180"/>
      <c r="Y807" s="180"/>
      <c r="Z807" s="180"/>
      <c r="AA807" s="185"/>
      <c r="AT807" s="186" t="s">
        <v>170</v>
      </c>
      <c r="AU807" s="186" t="s">
        <v>141</v>
      </c>
      <c r="AV807" s="11" t="s">
        <v>141</v>
      </c>
      <c r="AW807" s="11" t="s">
        <v>37</v>
      </c>
      <c r="AX807" s="11" t="s">
        <v>79</v>
      </c>
      <c r="AY807" s="186" t="s">
        <v>162</v>
      </c>
    </row>
    <row r="808" spans="2:65" s="11" customFormat="1" ht="22.5" customHeight="1">
      <c r="B808" s="179"/>
      <c r="C808" s="180"/>
      <c r="D808" s="180"/>
      <c r="E808" s="181" t="s">
        <v>5</v>
      </c>
      <c r="F808" s="263" t="s">
        <v>661</v>
      </c>
      <c r="G808" s="264"/>
      <c r="H808" s="264"/>
      <c r="I808" s="264"/>
      <c r="J808" s="180"/>
      <c r="K808" s="182">
        <v>1.44</v>
      </c>
      <c r="L808" s="180"/>
      <c r="M808" s="180"/>
      <c r="N808" s="180"/>
      <c r="O808" s="180"/>
      <c r="P808" s="180"/>
      <c r="Q808" s="180"/>
      <c r="R808" s="183"/>
      <c r="T808" s="184"/>
      <c r="U808" s="180"/>
      <c r="V808" s="180"/>
      <c r="W808" s="180"/>
      <c r="X808" s="180"/>
      <c r="Y808" s="180"/>
      <c r="Z808" s="180"/>
      <c r="AA808" s="185"/>
      <c r="AT808" s="186" t="s">
        <v>170</v>
      </c>
      <c r="AU808" s="186" t="s">
        <v>141</v>
      </c>
      <c r="AV808" s="11" t="s">
        <v>141</v>
      </c>
      <c r="AW808" s="11" t="s">
        <v>37</v>
      </c>
      <c r="AX808" s="11" t="s">
        <v>79</v>
      </c>
      <c r="AY808" s="186" t="s">
        <v>162</v>
      </c>
    </row>
    <row r="809" spans="2:65" s="12" customFormat="1" ht="22.5" customHeight="1">
      <c r="B809" s="187"/>
      <c r="C809" s="188"/>
      <c r="D809" s="188"/>
      <c r="E809" s="189" t="s">
        <v>5</v>
      </c>
      <c r="F809" s="256" t="s">
        <v>172</v>
      </c>
      <c r="G809" s="257"/>
      <c r="H809" s="257"/>
      <c r="I809" s="257"/>
      <c r="J809" s="188"/>
      <c r="K809" s="190">
        <v>49.968000000000004</v>
      </c>
      <c r="L809" s="188"/>
      <c r="M809" s="188"/>
      <c r="N809" s="188"/>
      <c r="O809" s="188"/>
      <c r="P809" s="188"/>
      <c r="Q809" s="188"/>
      <c r="R809" s="191"/>
      <c r="T809" s="192"/>
      <c r="U809" s="188"/>
      <c r="V809" s="188"/>
      <c r="W809" s="188"/>
      <c r="X809" s="188"/>
      <c r="Y809" s="188"/>
      <c r="Z809" s="188"/>
      <c r="AA809" s="193"/>
      <c r="AT809" s="194" t="s">
        <v>170</v>
      </c>
      <c r="AU809" s="194" t="s">
        <v>141</v>
      </c>
      <c r="AV809" s="12" t="s">
        <v>167</v>
      </c>
      <c r="AW809" s="12" t="s">
        <v>37</v>
      </c>
      <c r="AX809" s="12" t="s">
        <v>24</v>
      </c>
      <c r="AY809" s="194" t="s">
        <v>162</v>
      </c>
    </row>
    <row r="810" spans="2:65" s="1" customFormat="1" ht="31.5" customHeight="1">
      <c r="B810" s="135"/>
      <c r="C810" s="164" t="s">
        <v>662</v>
      </c>
      <c r="D810" s="164" t="s">
        <v>163</v>
      </c>
      <c r="E810" s="165" t="s">
        <v>663</v>
      </c>
      <c r="F810" s="258" t="s">
        <v>664</v>
      </c>
      <c r="G810" s="258"/>
      <c r="H810" s="258"/>
      <c r="I810" s="258"/>
      <c r="J810" s="166" t="s">
        <v>166</v>
      </c>
      <c r="K810" s="167">
        <v>34.56</v>
      </c>
      <c r="L810" s="259">
        <v>0</v>
      </c>
      <c r="M810" s="259"/>
      <c r="N810" s="260">
        <f>ROUND(L810*K810,2)</f>
        <v>0</v>
      </c>
      <c r="O810" s="260"/>
      <c r="P810" s="260"/>
      <c r="Q810" s="260"/>
      <c r="R810" s="138"/>
      <c r="T810" s="168" t="s">
        <v>5</v>
      </c>
      <c r="U810" s="47" t="s">
        <v>46</v>
      </c>
      <c r="V810" s="39"/>
      <c r="W810" s="169">
        <f>V810*K810</f>
        <v>0</v>
      </c>
      <c r="X810" s="169">
        <v>0</v>
      </c>
      <c r="Y810" s="169">
        <f>X810*K810</f>
        <v>0</v>
      </c>
      <c r="Z810" s="169">
        <v>0</v>
      </c>
      <c r="AA810" s="170">
        <f>Z810*K810</f>
        <v>0</v>
      </c>
      <c r="AR810" s="21" t="s">
        <v>246</v>
      </c>
      <c r="AT810" s="21" t="s">
        <v>163</v>
      </c>
      <c r="AU810" s="21" t="s">
        <v>141</v>
      </c>
      <c r="AY810" s="21" t="s">
        <v>162</v>
      </c>
      <c r="BE810" s="109">
        <f>IF(U810="základní",N810,0)</f>
        <v>0</v>
      </c>
      <c r="BF810" s="109">
        <f>IF(U810="snížená",N810,0)</f>
        <v>0</v>
      </c>
      <c r="BG810" s="109">
        <f>IF(U810="zákl. přenesená",N810,0)</f>
        <v>0</v>
      </c>
      <c r="BH810" s="109">
        <f>IF(U810="sníž. přenesená",N810,0)</f>
        <v>0</v>
      </c>
      <c r="BI810" s="109">
        <f>IF(U810="nulová",N810,0)</f>
        <v>0</v>
      </c>
      <c r="BJ810" s="21" t="s">
        <v>141</v>
      </c>
      <c r="BK810" s="109">
        <f>ROUND(L810*K810,2)</f>
        <v>0</v>
      </c>
      <c r="BL810" s="21" t="s">
        <v>246</v>
      </c>
      <c r="BM810" s="21" t="s">
        <v>665</v>
      </c>
    </row>
    <row r="811" spans="2:65" s="10" customFormat="1" ht="22.5" customHeight="1">
      <c r="B811" s="171"/>
      <c r="C811" s="172"/>
      <c r="D811" s="172"/>
      <c r="E811" s="173" t="s">
        <v>5</v>
      </c>
      <c r="F811" s="261" t="s">
        <v>507</v>
      </c>
      <c r="G811" s="262"/>
      <c r="H811" s="262"/>
      <c r="I811" s="262"/>
      <c r="J811" s="172"/>
      <c r="K811" s="174" t="s">
        <v>5</v>
      </c>
      <c r="L811" s="172"/>
      <c r="M811" s="172"/>
      <c r="N811" s="172"/>
      <c r="O811" s="172"/>
      <c r="P811" s="172"/>
      <c r="Q811" s="172"/>
      <c r="R811" s="175"/>
      <c r="T811" s="176"/>
      <c r="U811" s="172"/>
      <c r="V811" s="172"/>
      <c r="W811" s="172"/>
      <c r="X811" s="172"/>
      <c r="Y811" s="172"/>
      <c r="Z811" s="172"/>
      <c r="AA811" s="177"/>
      <c r="AT811" s="178" t="s">
        <v>170</v>
      </c>
      <c r="AU811" s="178" t="s">
        <v>141</v>
      </c>
      <c r="AV811" s="10" t="s">
        <v>24</v>
      </c>
      <c r="AW811" s="10" t="s">
        <v>37</v>
      </c>
      <c r="AX811" s="10" t="s">
        <v>79</v>
      </c>
      <c r="AY811" s="178" t="s">
        <v>162</v>
      </c>
    </row>
    <row r="812" spans="2:65" s="10" customFormat="1" ht="22.5" customHeight="1">
      <c r="B812" s="171"/>
      <c r="C812" s="172"/>
      <c r="D812" s="172"/>
      <c r="E812" s="173" t="s">
        <v>5</v>
      </c>
      <c r="F812" s="273" t="s">
        <v>509</v>
      </c>
      <c r="G812" s="274"/>
      <c r="H812" s="274"/>
      <c r="I812" s="274"/>
      <c r="J812" s="172"/>
      <c r="K812" s="174" t="s">
        <v>5</v>
      </c>
      <c r="L812" s="172"/>
      <c r="M812" s="172"/>
      <c r="N812" s="172"/>
      <c r="O812" s="172"/>
      <c r="P812" s="172"/>
      <c r="Q812" s="172"/>
      <c r="R812" s="175"/>
      <c r="T812" s="176"/>
      <c r="U812" s="172"/>
      <c r="V812" s="172"/>
      <c r="W812" s="172"/>
      <c r="X812" s="172"/>
      <c r="Y812" s="172"/>
      <c r="Z812" s="172"/>
      <c r="AA812" s="177"/>
      <c r="AT812" s="178" t="s">
        <v>170</v>
      </c>
      <c r="AU812" s="178" t="s">
        <v>141</v>
      </c>
      <c r="AV812" s="10" t="s">
        <v>24</v>
      </c>
      <c r="AW812" s="10" t="s">
        <v>37</v>
      </c>
      <c r="AX812" s="10" t="s">
        <v>79</v>
      </c>
      <c r="AY812" s="178" t="s">
        <v>162</v>
      </c>
    </row>
    <row r="813" spans="2:65" s="10" customFormat="1" ht="22.5" customHeight="1">
      <c r="B813" s="171"/>
      <c r="C813" s="172"/>
      <c r="D813" s="172"/>
      <c r="E813" s="173" t="s">
        <v>5</v>
      </c>
      <c r="F813" s="273" t="s">
        <v>252</v>
      </c>
      <c r="G813" s="274"/>
      <c r="H813" s="274"/>
      <c r="I813" s="274"/>
      <c r="J813" s="172"/>
      <c r="K813" s="174" t="s">
        <v>5</v>
      </c>
      <c r="L813" s="172"/>
      <c r="M813" s="172"/>
      <c r="N813" s="172"/>
      <c r="O813" s="172"/>
      <c r="P813" s="172"/>
      <c r="Q813" s="172"/>
      <c r="R813" s="175"/>
      <c r="T813" s="176"/>
      <c r="U813" s="172"/>
      <c r="V813" s="172"/>
      <c r="W813" s="172"/>
      <c r="X813" s="172"/>
      <c r="Y813" s="172"/>
      <c r="Z813" s="172"/>
      <c r="AA813" s="177"/>
      <c r="AT813" s="178" t="s">
        <v>170</v>
      </c>
      <c r="AU813" s="178" t="s">
        <v>141</v>
      </c>
      <c r="AV813" s="10" t="s">
        <v>24</v>
      </c>
      <c r="AW813" s="10" t="s">
        <v>37</v>
      </c>
      <c r="AX813" s="10" t="s">
        <v>79</v>
      </c>
      <c r="AY813" s="178" t="s">
        <v>162</v>
      </c>
    </row>
    <row r="814" spans="2:65" s="11" customFormat="1" ht="22.5" customHeight="1">
      <c r="B814" s="179"/>
      <c r="C814" s="180"/>
      <c r="D814" s="180"/>
      <c r="E814" s="181" t="s">
        <v>5</v>
      </c>
      <c r="F814" s="263" t="s">
        <v>510</v>
      </c>
      <c r="G814" s="264"/>
      <c r="H814" s="264"/>
      <c r="I814" s="264"/>
      <c r="J814" s="180"/>
      <c r="K814" s="182">
        <v>23.76</v>
      </c>
      <c r="L814" s="180"/>
      <c r="M814" s="180"/>
      <c r="N814" s="180"/>
      <c r="O814" s="180"/>
      <c r="P814" s="180"/>
      <c r="Q814" s="180"/>
      <c r="R814" s="183"/>
      <c r="T814" s="184"/>
      <c r="U814" s="180"/>
      <c r="V814" s="180"/>
      <c r="W814" s="180"/>
      <c r="X814" s="180"/>
      <c r="Y814" s="180"/>
      <c r="Z814" s="180"/>
      <c r="AA814" s="185"/>
      <c r="AT814" s="186" t="s">
        <v>170</v>
      </c>
      <c r="AU814" s="186" t="s">
        <v>141</v>
      </c>
      <c r="AV814" s="11" t="s">
        <v>141</v>
      </c>
      <c r="AW814" s="11" t="s">
        <v>37</v>
      </c>
      <c r="AX814" s="11" t="s">
        <v>79</v>
      </c>
      <c r="AY814" s="186" t="s">
        <v>162</v>
      </c>
    </row>
    <row r="815" spans="2:65" s="10" customFormat="1" ht="22.5" customHeight="1">
      <c r="B815" s="171"/>
      <c r="C815" s="172"/>
      <c r="D815" s="172"/>
      <c r="E815" s="173" t="s">
        <v>5</v>
      </c>
      <c r="F815" s="273" t="s">
        <v>260</v>
      </c>
      <c r="G815" s="274"/>
      <c r="H815" s="274"/>
      <c r="I815" s="274"/>
      <c r="J815" s="172"/>
      <c r="K815" s="174" t="s">
        <v>5</v>
      </c>
      <c r="L815" s="172"/>
      <c r="M815" s="172"/>
      <c r="N815" s="172"/>
      <c r="O815" s="172"/>
      <c r="P815" s="172"/>
      <c r="Q815" s="172"/>
      <c r="R815" s="175"/>
      <c r="T815" s="176"/>
      <c r="U815" s="172"/>
      <c r="V815" s="172"/>
      <c r="W815" s="172"/>
      <c r="X815" s="172"/>
      <c r="Y815" s="172"/>
      <c r="Z815" s="172"/>
      <c r="AA815" s="177"/>
      <c r="AT815" s="178" t="s">
        <v>170</v>
      </c>
      <c r="AU815" s="178" t="s">
        <v>141</v>
      </c>
      <c r="AV815" s="10" t="s">
        <v>24</v>
      </c>
      <c r="AW815" s="10" t="s">
        <v>37</v>
      </c>
      <c r="AX815" s="10" t="s">
        <v>79</v>
      </c>
      <c r="AY815" s="178" t="s">
        <v>162</v>
      </c>
    </row>
    <row r="816" spans="2:65" s="11" customFormat="1" ht="22.5" customHeight="1">
      <c r="B816" s="179"/>
      <c r="C816" s="180"/>
      <c r="D816" s="180"/>
      <c r="E816" s="181" t="s">
        <v>5</v>
      </c>
      <c r="F816" s="263" t="s">
        <v>278</v>
      </c>
      <c r="G816" s="264"/>
      <c r="H816" s="264"/>
      <c r="I816" s="264"/>
      <c r="J816" s="180"/>
      <c r="K816" s="182">
        <v>5.4</v>
      </c>
      <c r="L816" s="180"/>
      <c r="M816" s="180"/>
      <c r="N816" s="180"/>
      <c r="O816" s="180"/>
      <c r="P816" s="180"/>
      <c r="Q816" s="180"/>
      <c r="R816" s="183"/>
      <c r="T816" s="184"/>
      <c r="U816" s="180"/>
      <c r="V816" s="180"/>
      <c r="W816" s="180"/>
      <c r="X816" s="180"/>
      <c r="Y816" s="180"/>
      <c r="Z816" s="180"/>
      <c r="AA816" s="185"/>
      <c r="AT816" s="186" t="s">
        <v>170</v>
      </c>
      <c r="AU816" s="186" t="s">
        <v>141</v>
      </c>
      <c r="AV816" s="11" t="s">
        <v>141</v>
      </c>
      <c r="AW816" s="11" t="s">
        <v>37</v>
      </c>
      <c r="AX816" s="11" t="s">
        <v>79</v>
      </c>
      <c r="AY816" s="186" t="s">
        <v>162</v>
      </c>
    </row>
    <row r="817" spans="2:65" s="10" customFormat="1" ht="22.5" customHeight="1">
      <c r="B817" s="171"/>
      <c r="C817" s="172"/>
      <c r="D817" s="172"/>
      <c r="E817" s="173" t="s">
        <v>5</v>
      </c>
      <c r="F817" s="273" t="s">
        <v>263</v>
      </c>
      <c r="G817" s="274"/>
      <c r="H817" s="274"/>
      <c r="I817" s="274"/>
      <c r="J817" s="172"/>
      <c r="K817" s="174" t="s">
        <v>5</v>
      </c>
      <c r="L817" s="172"/>
      <c r="M817" s="172"/>
      <c r="N817" s="172"/>
      <c r="O817" s="172"/>
      <c r="P817" s="172"/>
      <c r="Q817" s="172"/>
      <c r="R817" s="175"/>
      <c r="T817" s="176"/>
      <c r="U817" s="172"/>
      <c r="V817" s="172"/>
      <c r="W817" s="172"/>
      <c r="X817" s="172"/>
      <c r="Y817" s="172"/>
      <c r="Z817" s="172"/>
      <c r="AA817" s="177"/>
      <c r="AT817" s="178" t="s">
        <v>170</v>
      </c>
      <c r="AU817" s="178" t="s">
        <v>141</v>
      </c>
      <c r="AV817" s="10" t="s">
        <v>24</v>
      </c>
      <c r="AW817" s="10" t="s">
        <v>37</v>
      </c>
      <c r="AX817" s="10" t="s">
        <v>79</v>
      </c>
      <c r="AY817" s="178" t="s">
        <v>162</v>
      </c>
    </row>
    <row r="818" spans="2:65" s="11" customFormat="1" ht="22.5" customHeight="1">
      <c r="B818" s="179"/>
      <c r="C818" s="180"/>
      <c r="D818" s="180"/>
      <c r="E818" s="181" t="s">
        <v>5</v>
      </c>
      <c r="F818" s="263" t="s">
        <v>278</v>
      </c>
      <c r="G818" s="264"/>
      <c r="H818" s="264"/>
      <c r="I818" s="264"/>
      <c r="J818" s="180"/>
      <c r="K818" s="182">
        <v>5.4</v>
      </c>
      <c r="L818" s="180"/>
      <c r="M818" s="180"/>
      <c r="N818" s="180"/>
      <c r="O818" s="180"/>
      <c r="P818" s="180"/>
      <c r="Q818" s="180"/>
      <c r="R818" s="183"/>
      <c r="T818" s="184"/>
      <c r="U818" s="180"/>
      <c r="V818" s="180"/>
      <c r="W818" s="180"/>
      <c r="X818" s="180"/>
      <c r="Y818" s="180"/>
      <c r="Z818" s="180"/>
      <c r="AA818" s="185"/>
      <c r="AT818" s="186" t="s">
        <v>170</v>
      </c>
      <c r="AU818" s="186" t="s">
        <v>141</v>
      </c>
      <c r="AV818" s="11" t="s">
        <v>141</v>
      </c>
      <c r="AW818" s="11" t="s">
        <v>37</v>
      </c>
      <c r="AX818" s="11" t="s">
        <v>79</v>
      </c>
      <c r="AY818" s="186" t="s">
        <v>162</v>
      </c>
    </row>
    <row r="819" spans="2:65" s="12" customFormat="1" ht="22.5" customHeight="1">
      <c r="B819" s="187"/>
      <c r="C819" s="188"/>
      <c r="D819" s="188"/>
      <c r="E819" s="189" t="s">
        <v>5</v>
      </c>
      <c r="F819" s="256" t="s">
        <v>172</v>
      </c>
      <c r="G819" s="257"/>
      <c r="H819" s="257"/>
      <c r="I819" s="257"/>
      <c r="J819" s="188"/>
      <c r="K819" s="190">
        <v>34.56</v>
      </c>
      <c r="L819" s="188"/>
      <c r="M819" s="188"/>
      <c r="N819" s="188"/>
      <c r="O819" s="188"/>
      <c r="P819" s="188"/>
      <c r="Q819" s="188"/>
      <c r="R819" s="191"/>
      <c r="T819" s="192"/>
      <c r="U819" s="188"/>
      <c r="V819" s="188"/>
      <c r="W819" s="188"/>
      <c r="X819" s="188"/>
      <c r="Y819" s="188"/>
      <c r="Z819" s="188"/>
      <c r="AA819" s="193"/>
      <c r="AT819" s="194" t="s">
        <v>170</v>
      </c>
      <c r="AU819" s="194" t="s">
        <v>141</v>
      </c>
      <c r="AV819" s="12" t="s">
        <v>167</v>
      </c>
      <c r="AW819" s="12" t="s">
        <v>37</v>
      </c>
      <c r="AX819" s="12" t="s">
        <v>24</v>
      </c>
      <c r="AY819" s="194" t="s">
        <v>162</v>
      </c>
    </row>
    <row r="820" spans="2:65" s="1" customFormat="1" ht="31.5" customHeight="1">
      <c r="B820" s="135"/>
      <c r="C820" s="164" t="s">
        <v>666</v>
      </c>
      <c r="D820" s="164" t="s">
        <v>163</v>
      </c>
      <c r="E820" s="165" t="s">
        <v>667</v>
      </c>
      <c r="F820" s="258" t="s">
        <v>668</v>
      </c>
      <c r="G820" s="258"/>
      <c r="H820" s="258"/>
      <c r="I820" s="258"/>
      <c r="J820" s="166" t="s">
        <v>166</v>
      </c>
      <c r="K820" s="167">
        <v>8.52</v>
      </c>
      <c r="L820" s="259">
        <v>0</v>
      </c>
      <c r="M820" s="259"/>
      <c r="N820" s="260">
        <f>ROUND(L820*K820,2)</f>
        <v>0</v>
      </c>
      <c r="O820" s="260"/>
      <c r="P820" s="260"/>
      <c r="Q820" s="260"/>
      <c r="R820" s="138"/>
      <c r="T820" s="168" t="s">
        <v>5</v>
      </c>
      <c r="U820" s="47" t="s">
        <v>46</v>
      </c>
      <c r="V820" s="39"/>
      <c r="W820" s="169">
        <f>V820*K820</f>
        <v>0</v>
      </c>
      <c r="X820" s="169">
        <v>0</v>
      </c>
      <c r="Y820" s="169">
        <f>X820*K820</f>
        <v>0</v>
      </c>
      <c r="Z820" s="169">
        <v>0</v>
      </c>
      <c r="AA820" s="170">
        <f>Z820*K820</f>
        <v>0</v>
      </c>
      <c r="AR820" s="21" t="s">
        <v>246</v>
      </c>
      <c r="AT820" s="21" t="s">
        <v>163</v>
      </c>
      <c r="AU820" s="21" t="s">
        <v>141</v>
      </c>
      <c r="AY820" s="21" t="s">
        <v>162</v>
      </c>
      <c r="BE820" s="109">
        <f>IF(U820="základní",N820,0)</f>
        <v>0</v>
      </c>
      <c r="BF820" s="109">
        <f>IF(U820="snížená",N820,0)</f>
        <v>0</v>
      </c>
      <c r="BG820" s="109">
        <f>IF(U820="zákl. přenesená",N820,0)</f>
        <v>0</v>
      </c>
      <c r="BH820" s="109">
        <f>IF(U820="sníž. přenesená",N820,0)</f>
        <v>0</v>
      </c>
      <c r="BI820" s="109">
        <f>IF(U820="nulová",N820,0)</f>
        <v>0</v>
      </c>
      <c r="BJ820" s="21" t="s">
        <v>141</v>
      </c>
      <c r="BK820" s="109">
        <f>ROUND(L820*K820,2)</f>
        <v>0</v>
      </c>
      <c r="BL820" s="21" t="s">
        <v>246</v>
      </c>
      <c r="BM820" s="21" t="s">
        <v>669</v>
      </c>
    </row>
    <row r="821" spans="2:65" s="10" customFormat="1" ht="22.5" customHeight="1">
      <c r="B821" s="171"/>
      <c r="C821" s="172"/>
      <c r="D821" s="172"/>
      <c r="E821" s="173" t="s">
        <v>5</v>
      </c>
      <c r="F821" s="261" t="s">
        <v>507</v>
      </c>
      <c r="G821" s="262"/>
      <c r="H821" s="262"/>
      <c r="I821" s="262"/>
      <c r="J821" s="172"/>
      <c r="K821" s="174" t="s">
        <v>5</v>
      </c>
      <c r="L821" s="172"/>
      <c r="M821" s="172"/>
      <c r="N821" s="172"/>
      <c r="O821" s="172"/>
      <c r="P821" s="172"/>
      <c r="Q821" s="172"/>
      <c r="R821" s="175"/>
      <c r="T821" s="176"/>
      <c r="U821" s="172"/>
      <c r="V821" s="172"/>
      <c r="W821" s="172"/>
      <c r="X821" s="172"/>
      <c r="Y821" s="172"/>
      <c r="Z821" s="172"/>
      <c r="AA821" s="177"/>
      <c r="AT821" s="178" t="s">
        <v>170</v>
      </c>
      <c r="AU821" s="178" t="s">
        <v>141</v>
      </c>
      <c r="AV821" s="10" t="s">
        <v>24</v>
      </c>
      <c r="AW821" s="10" t="s">
        <v>37</v>
      </c>
      <c r="AX821" s="10" t="s">
        <v>79</v>
      </c>
      <c r="AY821" s="178" t="s">
        <v>162</v>
      </c>
    </row>
    <row r="822" spans="2:65" s="10" customFormat="1" ht="22.5" customHeight="1">
      <c r="B822" s="171"/>
      <c r="C822" s="172"/>
      <c r="D822" s="172"/>
      <c r="E822" s="173" t="s">
        <v>5</v>
      </c>
      <c r="F822" s="273" t="s">
        <v>511</v>
      </c>
      <c r="G822" s="274"/>
      <c r="H822" s="274"/>
      <c r="I822" s="274"/>
      <c r="J822" s="172"/>
      <c r="K822" s="174" t="s">
        <v>5</v>
      </c>
      <c r="L822" s="172"/>
      <c r="M822" s="172"/>
      <c r="N822" s="172"/>
      <c r="O822" s="172"/>
      <c r="P822" s="172"/>
      <c r="Q822" s="172"/>
      <c r="R822" s="175"/>
      <c r="T822" s="176"/>
      <c r="U822" s="172"/>
      <c r="V822" s="172"/>
      <c r="W822" s="172"/>
      <c r="X822" s="172"/>
      <c r="Y822" s="172"/>
      <c r="Z822" s="172"/>
      <c r="AA822" s="177"/>
      <c r="AT822" s="178" t="s">
        <v>170</v>
      </c>
      <c r="AU822" s="178" t="s">
        <v>141</v>
      </c>
      <c r="AV822" s="10" t="s">
        <v>24</v>
      </c>
      <c r="AW822" s="10" t="s">
        <v>37</v>
      </c>
      <c r="AX822" s="10" t="s">
        <v>79</v>
      </c>
      <c r="AY822" s="178" t="s">
        <v>162</v>
      </c>
    </row>
    <row r="823" spans="2:65" s="11" customFormat="1" ht="22.5" customHeight="1">
      <c r="B823" s="179"/>
      <c r="C823" s="180"/>
      <c r="D823" s="180"/>
      <c r="E823" s="181" t="s">
        <v>5</v>
      </c>
      <c r="F823" s="263" t="s">
        <v>512</v>
      </c>
      <c r="G823" s="264"/>
      <c r="H823" s="264"/>
      <c r="I823" s="264"/>
      <c r="J823" s="180"/>
      <c r="K823" s="182">
        <v>6.12</v>
      </c>
      <c r="L823" s="180"/>
      <c r="M823" s="180"/>
      <c r="N823" s="180"/>
      <c r="O823" s="180"/>
      <c r="P823" s="180"/>
      <c r="Q823" s="180"/>
      <c r="R823" s="183"/>
      <c r="T823" s="184"/>
      <c r="U823" s="180"/>
      <c r="V823" s="180"/>
      <c r="W823" s="180"/>
      <c r="X823" s="180"/>
      <c r="Y823" s="180"/>
      <c r="Z823" s="180"/>
      <c r="AA823" s="185"/>
      <c r="AT823" s="186" t="s">
        <v>170</v>
      </c>
      <c r="AU823" s="186" t="s">
        <v>141</v>
      </c>
      <c r="AV823" s="11" t="s">
        <v>141</v>
      </c>
      <c r="AW823" s="11" t="s">
        <v>37</v>
      </c>
      <c r="AX823" s="11" t="s">
        <v>79</v>
      </c>
      <c r="AY823" s="186" t="s">
        <v>162</v>
      </c>
    </row>
    <row r="824" spans="2:65" s="11" customFormat="1" ht="22.5" customHeight="1">
      <c r="B824" s="179"/>
      <c r="C824" s="180"/>
      <c r="D824" s="180"/>
      <c r="E824" s="181" t="s">
        <v>5</v>
      </c>
      <c r="F824" s="263" t="s">
        <v>513</v>
      </c>
      <c r="G824" s="264"/>
      <c r="H824" s="264"/>
      <c r="I824" s="264"/>
      <c r="J824" s="180"/>
      <c r="K824" s="182">
        <v>1.2</v>
      </c>
      <c r="L824" s="180"/>
      <c r="M824" s="180"/>
      <c r="N824" s="180"/>
      <c r="O824" s="180"/>
      <c r="P824" s="180"/>
      <c r="Q824" s="180"/>
      <c r="R824" s="183"/>
      <c r="T824" s="184"/>
      <c r="U824" s="180"/>
      <c r="V824" s="180"/>
      <c r="W824" s="180"/>
      <c r="X824" s="180"/>
      <c r="Y824" s="180"/>
      <c r="Z824" s="180"/>
      <c r="AA824" s="185"/>
      <c r="AT824" s="186" t="s">
        <v>170</v>
      </c>
      <c r="AU824" s="186" t="s">
        <v>141</v>
      </c>
      <c r="AV824" s="11" t="s">
        <v>141</v>
      </c>
      <c r="AW824" s="11" t="s">
        <v>37</v>
      </c>
      <c r="AX824" s="11" t="s">
        <v>79</v>
      </c>
      <c r="AY824" s="186" t="s">
        <v>162</v>
      </c>
    </row>
    <row r="825" spans="2:65" s="11" customFormat="1" ht="22.5" customHeight="1">
      <c r="B825" s="179"/>
      <c r="C825" s="180"/>
      <c r="D825" s="180"/>
      <c r="E825" s="181" t="s">
        <v>5</v>
      </c>
      <c r="F825" s="263" t="s">
        <v>513</v>
      </c>
      <c r="G825" s="264"/>
      <c r="H825" s="264"/>
      <c r="I825" s="264"/>
      <c r="J825" s="180"/>
      <c r="K825" s="182">
        <v>1.2</v>
      </c>
      <c r="L825" s="180"/>
      <c r="M825" s="180"/>
      <c r="N825" s="180"/>
      <c r="O825" s="180"/>
      <c r="P825" s="180"/>
      <c r="Q825" s="180"/>
      <c r="R825" s="183"/>
      <c r="T825" s="184"/>
      <c r="U825" s="180"/>
      <c r="V825" s="180"/>
      <c r="W825" s="180"/>
      <c r="X825" s="180"/>
      <c r="Y825" s="180"/>
      <c r="Z825" s="180"/>
      <c r="AA825" s="185"/>
      <c r="AT825" s="186" t="s">
        <v>170</v>
      </c>
      <c r="AU825" s="186" t="s">
        <v>141</v>
      </c>
      <c r="AV825" s="11" t="s">
        <v>141</v>
      </c>
      <c r="AW825" s="11" t="s">
        <v>37</v>
      </c>
      <c r="AX825" s="11" t="s">
        <v>79</v>
      </c>
      <c r="AY825" s="186" t="s">
        <v>162</v>
      </c>
    </row>
    <row r="826" spans="2:65" s="12" customFormat="1" ht="22.5" customHeight="1">
      <c r="B826" s="187"/>
      <c r="C826" s="188"/>
      <c r="D826" s="188"/>
      <c r="E826" s="189" t="s">
        <v>5</v>
      </c>
      <c r="F826" s="256" t="s">
        <v>172</v>
      </c>
      <c r="G826" s="257"/>
      <c r="H826" s="257"/>
      <c r="I826" s="257"/>
      <c r="J826" s="188"/>
      <c r="K826" s="190">
        <v>8.52</v>
      </c>
      <c r="L826" s="188"/>
      <c r="M826" s="188"/>
      <c r="N826" s="188"/>
      <c r="O826" s="188"/>
      <c r="P826" s="188"/>
      <c r="Q826" s="188"/>
      <c r="R826" s="191"/>
      <c r="T826" s="192"/>
      <c r="U826" s="188"/>
      <c r="V826" s="188"/>
      <c r="W826" s="188"/>
      <c r="X826" s="188"/>
      <c r="Y826" s="188"/>
      <c r="Z826" s="188"/>
      <c r="AA826" s="193"/>
      <c r="AT826" s="194" t="s">
        <v>170</v>
      </c>
      <c r="AU826" s="194" t="s">
        <v>141</v>
      </c>
      <c r="AV826" s="12" t="s">
        <v>167</v>
      </c>
      <c r="AW826" s="12" t="s">
        <v>37</v>
      </c>
      <c r="AX826" s="12" t="s">
        <v>24</v>
      </c>
      <c r="AY826" s="194" t="s">
        <v>162</v>
      </c>
    </row>
    <row r="827" spans="2:65" s="1" customFormat="1" ht="31.5" customHeight="1">
      <c r="B827" s="135"/>
      <c r="C827" s="164" t="s">
        <v>670</v>
      </c>
      <c r="D827" s="164" t="s">
        <v>163</v>
      </c>
      <c r="E827" s="165" t="s">
        <v>671</v>
      </c>
      <c r="F827" s="258" t="s">
        <v>672</v>
      </c>
      <c r="G827" s="258"/>
      <c r="H827" s="258"/>
      <c r="I827" s="258"/>
      <c r="J827" s="166" t="s">
        <v>166</v>
      </c>
      <c r="K827" s="167">
        <v>93</v>
      </c>
      <c r="L827" s="259">
        <v>0</v>
      </c>
      <c r="M827" s="259"/>
      <c r="N827" s="260">
        <f>ROUND(L827*K827,2)</f>
        <v>0</v>
      </c>
      <c r="O827" s="260"/>
      <c r="P827" s="260"/>
      <c r="Q827" s="260"/>
      <c r="R827" s="138"/>
      <c r="T827" s="168" t="s">
        <v>5</v>
      </c>
      <c r="U827" s="47" t="s">
        <v>46</v>
      </c>
      <c r="V827" s="39"/>
      <c r="W827" s="169">
        <f>V827*K827</f>
        <v>0</v>
      </c>
      <c r="X827" s="169">
        <v>0</v>
      </c>
      <c r="Y827" s="169">
        <f>X827*K827</f>
        <v>0</v>
      </c>
      <c r="Z827" s="169">
        <v>0</v>
      </c>
      <c r="AA827" s="170">
        <f>Z827*K827</f>
        <v>0</v>
      </c>
      <c r="AR827" s="21" t="s">
        <v>246</v>
      </c>
      <c r="AT827" s="21" t="s">
        <v>163</v>
      </c>
      <c r="AU827" s="21" t="s">
        <v>141</v>
      </c>
      <c r="AY827" s="21" t="s">
        <v>162</v>
      </c>
      <c r="BE827" s="109">
        <f>IF(U827="základní",N827,0)</f>
        <v>0</v>
      </c>
      <c r="BF827" s="109">
        <f>IF(U827="snížená",N827,0)</f>
        <v>0</v>
      </c>
      <c r="BG827" s="109">
        <f>IF(U827="zákl. přenesená",N827,0)</f>
        <v>0</v>
      </c>
      <c r="BH827" s="109">
        <f>IF(U827="sníž. přenesená",N827,0)</f>
        <v>0</v>
      </c>
      <c r="BI827" s="109">
        <f>IF(U827="nulová",N827,0)</f>
        <v>0</v>
      </c>
      <c r="BJ827" s="21" t="s">
        <v>141</v>
      </c>
      <c r="BK827" s="109">
        <f>ROUND(L827*K827,2)</f>
        <v>0</v>
      </c>
      <c r="BL827" s="21" t="s">
        <v>246</v>
      </c>
      <c r="BM827" s="21" t="s">
        <v>673</v>
      </c>
    </row>
    <row r="828" spans="2:65" s="10" customFormat="1" ht="31.5" customHeight="1">
      <c r="B828" s="171"/>
      <c r="C828" s="172"/>
      <c r="D828" s="172"/>
      <c r="E828" s="173" t="s">
        <v>5</v>
      </c>
      <c r="F828" s="261" t="s">
        <v>169</v>
      </c>
      <c r="G828" s="262"/>
      <c r="H828" s="262"/>
      <c r="I828" s="262"/>
      <c r="J828" s="172"/>
      <c r="K828" s="174" t="s">
        <v>5</v>
      </c>
      <c r="L828" s="172"/>
      <c r="M828" s="172"/>
      <c r="N828" s="172"/>
      <c r="O828" s="172"/>
      <c r="P828" s="172"/>
      <c r="Q828" s="172"/>
      <c r="R828" s="175"/>
      <c r="T828" s="176"/>
      <c r="U828" s="172"/>
      <c r="V828" s="172"/>
      <c r="W828" s="172"/>
      <c r="X828" s="172"/>
      <c r="Y828" s="172"/>
      <c r="Z828" s="172"/>
      <c r="AA828" s="177"/>
      <c r="AT828" s="178" t="s">
        <v>170</v>
      </c>
      <c r="AU828" s="178" t="s">
        <v>141</v>
      </c>
      <c r="AV828" s="10" t="s">
        <v>24</v>
      </c>
      <c r="AW828" s="10" t="s">
        <v>37</v>
      </c>
      <c r="AX828" s="10" t="s">
        <v>79</v>
      </c>
      <c r="AY828" s="178" t="s">
        <v>162</v>
      </c>
    </row>
    <row r="829" spans="2:65" s="11" customFormat="1" ht="22.5" customHeight="1">
      <c r="B829" s="179"/>
      <c r="C829" s="180"/>
      <c r="D829" s="180"/>
      <c r="E829" s="181" t="s">
        <v>5</v>
      </c>
      <c r="F829" s="263" t="s">
        <v>171</v>
      </c>
      <c r="G829" s="264"/>
      <c r="H829" s="264"/>
      <c r="I829" s="264"/>
      <c r="J829" s="180"/>
      <c r="K829" s="182">
        <v>93</v>
      </c>
      <c r="L829" s="180"/>
      <c r="M829" s="180"/>
      <c r="N829" s="180"/>
      <c r="O829" s="180"/>
      <c r="P829" s="180"/>
      <c r="Q829" s="180"/>
      <c r="R829" s="183"/>
      <c r="T829" s="184"/>
      <c r="U829" s="180"/>
      <c r="V829" s="180"/>
      <c r="W829" s="180"/>
      <c r="X829" s="180"/>
      <c r="Y829" s="180"/>
      <c r="Z829" s="180"/>
      <c r="AA829" s="185"/>
      <c r="AT829" s="186" t="s">
        <v>170</v>
      </c>
      <c r="AU829" s="186" t="s">
        <v>141</v>
      </c>
      <c r="AV829" s="11" t="s">
        <v>141</v>
      </c>
      <c r="AW829" s="11" t="s">
        <v>37</v>
      </c>
      <c r="AX829" s="11" t="s">
        <v>79</v>
      </c>
      <c r="AY829" s="186" t="s">
        <v>162</v>
      </c>
    </row>
    <row r="830" spans="2:65" s="12" customFormat="1" ht="22.5" customHeight="1">
      <c r="B830" s="187"/>
      <c r="C830" s="188"/>
      <c r="D830" s="188"/>
      <c r="E830" s="189" t="s">
        <v>5</v>
      </c>
      <c r="F830" s="256" t="s">
        <v>172</v>
      </c>
      <c r="G830" s="257"/>
      <c r="H830" s="257"/>
      <c r="I830" s="257"/>
      <c r="J830" s="188"/>
      <c r="K830" s="190">
        <v>93</v>
      </c>
      <c r="L830" s="188"/>
      <c r="M830" s="188"/>
      <c r="N830" s="188"/>
      <c r="O830" s="188"/>
      <c r="P830" s="188"/>
      <c r="Q830" s="188"/>
      <c r="R830" s="191"/>
      <c r="T830" s="192"/>
      <c r="U830" s="188"/>
      <c r="V830" s="188"/>
      <c r="W830" s="188"/>
      <c r="X830" s="188"/>
      <c r="Y830" s="188"/>
      <c r="Z830" s="188"/>
      <c r="AA830" s="193"/>
      <c r="AT830" s="194" t="s">
        <v>170</v>
      </c>
      <c r="AU830" s="194" t="s">
        <v>141</v>
      </c>
      <c r="AV830" s="12" t="s">
        <v>167</v>
      </c>
      <c r="AW830" s="12" t="s">
        <v>37</v>
      </c>
      <c r="AX830" s="12" t="s">
        <v>24</v>
      </c>
      <c r="AY830" s="194" t="s">
        <v>162</v>
      </c>
    </row>
    <row r="831" spans="2:65" s="1" customFormat="1" ht="22.5" customHeight="1">
      <c r="B831" s="135"/>
      <c r="C831" s="195" t="s">
        <v>674</v>
      </c>
      <c r="D831" s="195" t="s">
        <v>280</v>
      </c>
      <c r="E831" s="196" t="s">
        <v>675</v>
      </c>
      <c r="F831" s="277" t="s">
        <v>676</v>
      </c>
      <c r="G831" s="277"/>
      <c r="H831" s="277"/>
      <c r="I831" s="277"/>
      <c r="J831" s="197" t="s">
        <v>166</v>
      </c>
      <c r="K831" s="198">
        <v>97.65</v>
      </c>
      <c r="L831" s="278">
        <v>0</v>
      </c>
      <c r="M831" s="278"/>
      <c r="N831" s="279">
        <f>ROUND(L831*K831,2)</f>
        <v>0</v>
      </c>
      <c r="O831" s="260"/>
      <c r="P831" s="260"/>
      <c r="Q831" s="260"/>
      <c r="R831" s="138"/>
      <c r="T831" s="168" t="s">
        <v>5</v>
      </c>
      <c r="U831" s="47" t="s">
        <v>46</v>
      </c>
      <c r="V831" s="39"/>
      <c r="W831" s="169">
        <f>V831*K831</f>
        <v>0</v>
      </c>
      <c r="X831" s="169">
        <v>0</v>
      </c>
      <c r="Y831" s="169">
        <f>X831*K831</f>
        <v>0</v>
      </c>
      <c r="Z831" s="169">
        <v>0</v>
      </c>
      <c r="AA831" s="170">
        <f>Z831*K831</f>
        <v>0</v>
      </c>
      <c r="AR831" s="21" t="s">
        <v>379</v>
      </c>
      <c r="AT831" s="21" t="s">
        <v>280</v>
      </c>
      <c r="AU831" s="21" t="s">
        <v>141</v>
      </c>
      <c r="AY831" s="21" t="s">
        <v>162</v>
      </c>
      <c r="BE831" s="109">
        <f>IF(U831="základní",N831,0)</f>
        <v>0</v>
      </c>
      <c r="BF831" s="109">
        <f>IF(U831="snížená",N831,0)</f>
        <v>0</v>
      </c>
      <c r="BG831" s="109">
        <f>IF(U831="zákl. přenesená",N831,0)</f>
        <v>0</v>
      </c>
      <c r="BH831" s="109">
        <f>IF(U831="sníž. přenesená",N831,0)</f>
        <v>0</v>
      </c>
      <c r="BI831" s="109">
        <f>IF(U831="nulová",N831,0)</f>
        <v>0</v>
      </c>
      <c r="BJ831" s="21" t="s">
        <v>141</v>
      </c>
      <c r="BK831" s="109">
        <f>ROUND(L831*K831,2)</f>
        <v>0</v>
      </c>
      <c r="BL831" s="21" t="s">
        <v>246</v>
      </c>
      <c r="BM831" s="21" t="s">
        <v>677</v>
      </c>
    </row>
    <row r="832" spans="2:65" s="1" customFormat="1" ht="31.5" customHeight="1">
      <c r="B832" s="135"/>
      <c r="C832" s="164" t="s">
        <v>678</v>
      </c>
      <c r="D832" s="164" t="s">
        <v>163</v>
      </c>
      <c r="E832" s="165" t="s">
        <v>679</v>
      </c>
      <c r="F832" s="258" t="s">
        <v>680</v>
      </c>
      <c r="G832" s="258"/>
      <c r="H832" s="258"/>
      <c r="I832" s="258"/>
      <c r="J832" s="166" t="s">
        <v>200</v>
      </c>
      <c r="K832" s="167">
        <v>0.4</v>
      </c>
      <c r="L832" s="259">
        <v>0</v>
      </c>
      <c r="M832" s="259"/>
      <c r="N832" s="260">
        <f>ROUND(L832*K832,2)</f>
        <v>0</v>
      </c>
      <c r="O832" s="260"/>
      <c r="P832" s="260"/>
      <c r="Q832" s="260"/>
      <c r="R832" s="138"/>
      <c r="T832" s="168" t="s">
        <v>5</v>
      </c>
      <c r="U832" s="47" t="s">
        <v>46</v>
      </c>
      <c r="V832" s="39"/>
      <c r="W832" s="169">
        <f>V832*K832</f>
        <v>0</v>
      </c>
      <c r="X832" s="169">
        <v>0</v>
      </c>
      <c r="Y832" s="169">
        <f>X832*K832</f>
        <v>0</v>
      </c>
      <c r="Z832" s="169">
        <v>0</v>
      </c>
      <c r="AA832" s="170">
        <f>Z832*K832</f>
        <v>0</v>
      </c>
      <c r="AR832" s="21" t="s">
        <v>246</v>
      </c>
      <c r="AT832" s="21" t="s">
        <v>163</v>
      </c>
      <c r="AU832" s="21" t="s">
        <v>141</v>
      </c>
      <c r="AY832" s="21" t="s">
        <v>162</v>
      </c>
      <c r="BE832" s="109">
        <f>IF(U832="základní",N832,0)</f>
        <v>0</v>
      </c>
      <c r="BF832" s="109">
        <f>IF(U832="snížená",N832,0)</f>
        <v>0</v>
      </c>
      <c r="BG832" s="109">
        <f>IF(U832="zákl. přenesená",N832,0)</f>
        <v>0</v>
      </c>
      <c r="BH832" s="109">
        <f>IF(U832="sníž. přenesená",N832,0)</f>
        <v>0</v>
      </c>
      <c r="BI832" s="109">
        <f>IF(U832="nulová",N832,0)</f>
        <v>0</v>
      </c>
      <c r="BJ832" s="21" t="s">
        <v>141</v>
      </c>
      <c r="BK832" s="109">
        <f>ROUND(L832*K832,2)</f>
        <v>0</v>
      </c>
      <c r="BL832" s="21" t="s">
        <v>246</v>
      </c>
      <c r="BM832" s="21" t="s">
        <v>681</v>
      </c>
    </row>
    <row r="833" spans="2:65" s="9" customFormat="1" ht="29.85" customHeight="1">
      <c r="B833" s="153"/>
      <c r="C833" s="154"/>
      <c r="D833" s="163" t="s">
        <v>125</v>
      </c>
      <c r="E833" s="163"/>
      <c r="F833" s="163"/>
      <c r="G833" s="163"/>
      <c r="H833" s="163"/>
      <c r="I833" s="163"/>
      <c r="J833" s="163"/>
      <c r="K833" s="163"/>
      <c r="L833" s="163"/>
      <c r="M833" s="163"/>
      <c r="N833" s="269">
        <f>BK833</f>
        <v>0</v>
      </c>
      <c r="O833" s="270"/>
      <c r="P833" s="270"/>
      <c r="Q833" s="270"/>
      <c r="R833" s="156"/>
      <c r="T833" s="157"/>
      <c r="U833" s="154"/>
      <c r="V833" s="154"/>
      <c r="W833" s="158">
        <f>SUM(W834:W865)</f>
        <v>0</v>
      </c>
      <c r="X833" s="154"/>
      <c r="Y833" s="158">
        <f>SUM(Y834:Y865)</f>
        <v>0.75996816000000011</v>
      </c>
      <c r="Z833" s="154"/>
      <c r="AA833" s="159">
        <f>SUM(AA834:AA865)</f>
        <v>0</v>
      </c>
      <c r="AR833" s="160" t="s">
        <v>141</v>
      </c>
      <c r="AT833" s="161" t="s">
        <v>78</v>
      </c>
      <c r="AU833" s="161" t="s">
        <v>24</v>
      </c>
      <c r="AY833" s="160" t="s">
        <v>162</v>
      </c>
      <c r="BK833" s="162">
        <f>SUM(BK834:BK865)</f>
        <v>0</v>
      </c>
    </row>
    <row r="834" spans="2:65" s="1" customFormat="1" ht="31.5" customHeight="1">
      <c r="B834" s="135"/>
      <c r="C834" s="164" t="s">
        <v>682</v>
      </c>
      <c r="D834" s="164" t="s">
        <v>163</v>
      </c>
      <c r="E834" s="165" t="s">
        <v>683</v>
      </c>
      <c r="F834" s="258" t="s">
        <v>684</v>
      </c>
      <c r="G834" s="258"/>
      <c r="H834" s="258"/>
      <c r="I834" s="258"/>
      <c r="J834" s="166" t="s">
        <v>166</v>
      </c>
      <c r="K834" s="167">
        <v>644.28200000000004</v>
      </c>
      <c r="L834" s="259">
        <v>0</v>
      </c>
      <c r="M834" s="259"/>
      <c r="N834" s="260">
        <f>ROUND(L834*K834,2)</f>
        <v>0</v>
      </c>
      <c r="O834" s="260"/>
      <c r="P834" s="260"/>
      <c r="Q834" s="260"/>
      <c r="R834" s="138"/>
      <c r="T834" s="168" t="s">
        <v>5</v>
      </c>
      <c r="U834" s="47" t="s">
        <v>46</v>
      </c>
      <c r="V834" s="39"/>
      <c r="W834" s="169">
        <f>V834*K834</f>
        <v>0</v>
      </c>
      <c r="X834" s="169">
        <v>0</v>
      </c>
      <c r="Y834" s="169">
        <f>X834*K834</f>
        <v>0</v>
      </c>
      <c r="Z834" s="169">
        <v>0</v>
      </c>
      <c r="AA834" s="170">
        <f>Z834*K834</f>
        <v>0</v>
      </c>
      <c r="AR834" s="21" t="s">
        <v>246</v>
      </c>
      <c r="AT834" s="21" t="s">
        <v>163</v>
      </c>
      <c r="AU834" s="21" t="s">
        <v>141</v>
      </c>
      <c r="AY834" s="21" t="s">
        <v>162</v>
      </c>
      <c r="BE834" s="109">
        <f>IF(U834="základní",N834,0)</f>
        <v>0</v>
      </c>
      <c r="BF834" s="109">
        <f>IF(U834="snížená",N834,0)</f>
        <v>0</v>
      </c>
      <c r="BG834" s="109">
        <f>IF(U834="zákl. přenesená",N834,0)</f>
        <v>0</v>
      </c>
      <c r="BH834" s="109">
        <f>IF(U834="sníž. přenesená",N834,0)</f>
        <v>0</v>
      </c>
      <c r="BI834" s="109">
        <f>IF(U834="nulová",N834,0)</f>
        <v>0</v>
      </c>
      <c r="BJ834" s="21" t="s">
        <v>141</v>
      </c>
      <c r="BK834" s="109">
        <f>ROUND(L834*K834,2)</f>
        <v>0</v>
      </c>
      <c r="BL834" s="21" t="s">
        <v>246</v>
      </c>
      <c r="BM834" s="21" t="s">
        <v>685</v>
      </c>
    </row>
    <row r="835" spans="2:65" s="10" customFormat="1" ht="22.5" customHeight="1">
      <c r="B835" s="171"/>
      <c r="C835" s="172"/>
      <c r="D835" s="172"/>
      <c r="E835" s="173" t="s">
        <v>5</v>
      </c>
      <c r="F835" s="261" t="s">
        <v>686</v>
      </c>
      <c r="G835" s="262"/>
      <c r="H835" s="262"/>
      <c r="I835" s="262"/>
      <c r="J835" s="172"/>
      <c r="K835" s="174" t="s">
        <v>5</v>
      </c>
      <c r="L835" s="172"/>
      <c r="M835" s="172"/>
      <c r="N835" s="172"/>
      <c r="O835" s="172"/>
      <c r="P835" s="172"/>
      <c r="Q835" s="172"/>
      <c r="R835" s="175"/>
      <c r="T835" s="176"/>
      <c r="U835" s="172"/>
      <c r="V835" s="172"/>
      <c r="W835" s="172"/>
      <c r="X835" s="172"/>
      <c r="Y835" s="172"/>
      <c r="Z835" s="172"/>
      <c r="AA835" s="177"/>
      <c r="AT835" s="178" t="s">
        <v>170</v>
      </c>
      <c r="AU835" s="178" t="s">
        <v>141</v>
      </c>
      <c r="AV835" s="10" t="s">
        <v>24</v>
      </c>
      <c r="AW835" s="10" t="s">
        <v>37</v>
      </c>
      <c r="AX835" s="10" t="s">
        <v>79</v>
      </c>
      <c r="AY835" s="178" t="s">
        <v>162</v>
      </c>
    </row>
    <row r="836" spans="2:65" s="11" customFormat="1" ht="22.5" customHeight="1">
      <c r="B836" s="179"/>
      <c r="C836" s="180"/>
      <c r="D836" s="180"/>
      <c r="E836" s="181" t="s">
        <v>5</v>
      </c>
      <c r="F836" s="263" t="s">
        <v>687</v>
      </c>
      <c r="G836" s="264"/>
      <c r="H836" s="264"/>
      <c r="I836" s="264"/>
      <c r="J836" s="180"/>
      <c r="K836" s="182">
        <v>644.28200000000004</v>
      </c>
      <c r="L836" s="180"/>
      <c r="M836" s="180"/>
      <c r="N836" s="180"/>
      <c r="O836" s="180"/>
      <c r="P836" s="180"/>
      <c r="Q836" s="180"/>
      <c r="R836" s="183"/>
      <c r="T836" s="184"/>
      <c r="U836" s="180"/>
      <c r="V836" s="180"/>
      <c r="W836" s="180"/>
      <c r="X836" s="180"/>
      <c r="Y836" s="180"/>
      <c r="Z836" s="180"/>
      <c r="AA836" s="185"/>
      <c r="AT836" s="186" t="s">
        <v>170</v>
      </c>
      <c r="AU836" s="186" t="s">
        <v>141</v>
      </c>
      <c r="AV836" s="11" t="s">
        <v>141</v>
      </c>
      <c r="AW836" s="11" t="s">
        <v>37</v>
      </c>
      <c r="AX836" s="11" t="s">
        <v>79</v>
      </c>
      <c r="AY836" s="186" t="s">
        <v>162</v>
      </c>
    </row>
    <row r="837" spans="2:65" s="12" customFormat="1" ht="22.5" customHeight="1">
      <c r="B837" s="187"/>
      <c r="C837" s="188"/>
      <c r="D837" s="188"/>
      <c r="E837" s="189" t="s">
        <v>5</v>
      </c>
      <c r="F837" s="256" t="s">
        <v>172</v>
      </c>
      <c r="G837" s="257"/>
      <c r="H837" s="257"/>
      <c r="I837" s="257"/>
      <c r="J837" s="188"/>
      <c r="K837" s="190">
        <v>644.28200000000004</v>
      </c>
      <c r="L837" s="188"/>
      <c r="M837" s="188"/>
      <c r="N837" s="188"/>
      <c r="O837" s="188"/>
      <c r="P837" s="188"/>
      <c r="Q837" s="188"/>
      <c r="R837" s="191"/>
      <c r="T837" s="192"/>
      <c r="U837" s="188"/>
      <c r="V837" s="188"/>
      <c r="W837" s="188"/>
      <c r="X837" s="188"/>
      <c r="Y837" s="188"/>
      <c r="Z837" s="188"/>
      <c r="AA837" s="193"/>
      <c r="AT837" s="194" t="s">
        <v>170</v>
      </c>
      <c r="AU837" s="194" t="s">
        <v>141</v>
      </c>
      <c r="AV837" s="12" t="s">
        <v>167</v>
      </c>
      <c r="AW837" s="12" t="s">
        <v>37</v>
      </c>
      <c r="AX837" s="12" t="s">
        <v>24</v>
      </c>
      <c r="AY837" s="194" t="s">
        <v>162</v>
      </c>
    </row>
    <row r="838" spans="2:65" s="1" customFormat="1" ht="44.25" customHeight="1">
      <c r="B838" s="135"/>
      <c r="C838" s="164" t="s">
        <v>688</v>
      </c>
      <c r="D838" s="164" t="s">
        <v>163</v>
      </c>
      <c r="E838" s="165" t="s">
        <v>689</v>
      </c>
      <c r="F838" s="258" t="s">
        <v>690</v>
      </c>
      <c r="G838" s="258"/>
      <c r="H838" s="258"/>
      <c r="I838" s="258"/>
      <c r="J838" s="166" t="s">
        <v>166</v>
      </c>
      <c r="K838" s="167">
        <v>644.28200000000004</v>
      </c>
      <c r="L838" s="259">
        <v>0</v>
      </c>
      <c r="M838" s="259"/>
      <c r="N838" s="260">
        <f>ROUND(L838*K838,2)</f>
        <v>0</v>
      </c>
      <c r="O838" s="260"/>
      <c r="P838" s="260"/>
      <c r="Q838" s="260"/>
      <c r="R838" s="138"/>
      <c r="T838" s="168" t="s">
        <v>5</v>
      </c>
      <c r="U838" s="47" t="s">
        <v>46</v>
      </c>
      <c r="V838" s="39"/>
      <c r="W838" s="169">
        <f>V838*K838</f>
        <v>0</v>
      </c>
      <c r="X838" s="169">
        <v>0</v>
      </c>
      <c r="Y838" s="169">
        <f>X838*K838</f>
        <v>0</v>
      </c>
      <c r="Z838" s="169">
        <v>0</v>
      </c>
      <c r="AA838" s="170">
        <f>Z838*K838</f>
        <v>0</v>
      </c>
      <c r="AR838" s="21" t="s">
        <v>246</v>
      </c>
      <c r="AT838" s="21" t="s">
        <v>163</v>
      </c>
      <c r="AU838" s="21" t="s">
        <v>141</v>
      </c>
      <c r="AY838" s="21" t="s">
        <v>162</v>
      </c>
      <c r="BE838" s="109">
        <f>IF(U838="základní",N838,0)</f>
        <v>0</v>
      </c>
      <c r="BF838" s="109">
        <f>IF(U838="snížená",N838,0)</f>
        <v>0</v>
      </c>
      <c r="BG838" s="109">
        <f>IF(U838="zákl. přenesená",N838,0)</f>
        <v>0</v>
      </c>
      <c r="BH838" s="109">
        <f>IF(U838="sníž. přenesená",N838,0)</f>
        <v>0</v>
      </c>
      <c r="BI838" s="109">
        <f>IF(U838="nulová",N838,0)</f>
        <v>0</v>
      </c>
      <c r="BJ838" s="21" t="s">
        <v>141</v>
      </c>
      <c r="BK838" s="109">
        <f>ROUND(L838*K838,2)</f>
        <v>0</v>
      </c>
      <c r="BL838" s="21" t="s">
        <v>246</v>
      </c>
      <c r="BM838" s="21" t="s">
        <v>691</v>
      </c>
    </row>
    <row r="839" spans="2:65" s="10" customFormat="1" ht="22.5" customHeight="1">
      <c r="B839" s="171"/>
      <c r="C839" s="172"/>
      <c r="D839" s="172"/>
      <c r="E839" s="173" t="s">
        <v>5</v>
      </c>
      <c r="F839" s="261" t="s">
        <v>686</v>
      </c>
      <c r="G839" s="262"/>
      <c r="H839" s="262"/>
      <c r="I839" s="262"/>
      <c r="J839" s="172"/>
      <c r="K839" s="174" t="s">
        <v>5</v>
      </c>
      <c r="L839" s="172"/>
      <c r="M839" s="172"/>
      <c r="N839" s="172"/>
      <c r="O839" s="172"/>
      <c r="P839" s="172"/>
      <c r="Q839" s="172"/>
      <c r="R839" s="175"/>
      <c r="T839" s="176"/>
      <c r="U839" s="172"/>
      <c r="V839" s="172"/>
      <c r="W839" s="172"/>
      <c r="X839" s="172"/>
      <c r="Y839" s="172"/>
      <c r="Z839" s="172"/>
      <c r="AA839" s="177"/>
      <c r="AT839" s="178" t="s">
        <v>170</v>
      </c>
      <c r="AU839" s="178" t="s">
        <v>141</v>
      </c>
      <c r="AV839" s="10" t="s">
        <v>24</v>
      </c>
      <c r="AW839" s="10" t="s">
        <v>37</v>
      </c>
      <c r="AX839" s="10" t="s">
        <v>79</v>
      </c>
      <c r="AY839" s="178" t="s">
        <v>162</v>
      </c>
    </row>
    <row r="840" spans="2:65" s="11" customFormat="1" ht="22.5" customHeight="1">
      <c r="B840" s="179"/>
      <c r="C840" s="180"/>
      <c r="D840" s="180"/>
      <c r="E840" s="181" t="s">
        <v>5</v>
      </c>
      <c r="F840" s="263" t="s">
        <v>687</v>
      </c>
      <c r="G840" s="264"/>
      <c r="H840" s="264"/>
      <c r="I840" s="264"/>
      <c r="J840" s="180"/>
      <c r="K840" s="182">
        <v>644.28200000000004</v>
      </c>
      <c r="L840" s="180"/>
      <c r="M840" s="180"/>
      <c r="N840" s="180"/>
      <c r="O840" s="180"/>
      <c r="P840" s="180"/>
      <c r="Q840" s="180"/>
      <c r="R840" s="183"/>
      <c r="T840" s="184"/>
      <c r="U840" s="180"/>
      <c r="V840" s="180"/>
      <c r="W840" s="180"/>
      <c r="X840" s="180"/>
      <c r="Y840" s="180"/>
      <c r="Z840" s="180"/>
      <c r="AA840" s="185"/>
      <c r="AT840" s="186" t="s">
        <v>170</v>
      </c>
      <c r="AU840" s="186" t="s">
        <v>141</v>
      </c>
      <c r="AV840" s="11" t="s">
        <v>141</v>
      </c>
      <c r="AW840" s="11" t="s">
        <v>37</v>
      </c>
      <c r="AX840" s="11" t="s">
        <v>79</v>
      </c>
      <c r="AY840" s="186" t="s">
        <v>162</v>
      </c>
    </row>
    <row r="841" spans="2:65" s="12" customFormat="1" ht="22.5" customHeight="1">
      <c r="B841" s="187"/>
      <c r="C841" s="188"/>
      <c r="D841" s="188"/>
      <c r="E841" s="189" t="s">
        <v>5</v>
      </c>
      <c r="F841" s="256" t="s">
        <v>172</v>
      </c>
      <c r="G841" s="257"/>
      <c r="H841" s="257"/>
      <c r="I841" s="257"/>
      <c r="J841" s="188"/>
      <c r="K841" s="190">
        <v>644.28200000000004</v>
      </c>
      <c r="L841" s="188"/>
      <c r="M841" s="188"/>
      <c r="N841" s="188"/>
      <c r="O841" s="188"/>
      <c r="P841" s="188"/>
      <c r="Q841" s="188"/>
      <c r="R841" s="191"/>
      <c r="T841" s="192"/>
      <c r="U841" s="188"/>
      <c r="V841" s="188"/>
      <c r="W841" s="188"/>
      <c r="X841" s="188"/>
      <c r="Y841" s="188"/>
      <c r="Z841" s="188"/>
      <c r="AA841" s="193"/>
      <c r="AT841" s="194" t="s">
        <v>170</v>
      </c>
      <c r="AU841" s="194" t="s">
        <v>141</v>
      </c>
      <c r="AV841" s="12" t="s">
        <v>167</v>
      </c>
      <c r="AW841" s="12" t="s">
        <v>37</v>
      </c>
      <c r="AX841" s="12" t="s">
        <v>24</v>
      </c>
      <c r="AY841" s="194" t="s">
        <v>162</v>
      </c>
    </row>
    <row r="842" spans="2:65" s="1" customFormat="1" ht="31.5" customHeight="1">
      <c r="B842" s="135"/>
      <c r="C842" s="164" t="s">
        <v>692</v>
      </c>
      <c r="D842" s="164" t="s">
        <v>163</v>
      </c>
      <c r="E842" s="165" t="s">
        <v>693</v>
      </c>
      <c r="F842" s="258" t="s">
        <v>694</v>
      </c>
      <c r="G842" s="258"/>
      <c r="H842" s="258"/>
      <c r="I842" s="258"/>
      <c r="J842" s="166" t="s">
        <v>166</v>
      </c>
      <c r="K842" s="167">
        <v>644.28200000000004</v>
      </c>
      <c r="L842" s="259">
        <v>0</v>
      </c>
      <c r="M842" s="259"/>
      <c r="N842" s="260">
        <f>ROUND(L842*K842,2)</f>
        <v>0</v>
      </c>
      <c r="O842" s="260"/>
      <c r="P842" s="260"/>
      <c r="Q842" s="260"/>
      <c r="R842" s="138"/>
      <c r="T842" s="168" t="s">
        <v>5</v>
      </c>
      <c r="U842" s="47" t="s">
        <v>46</v>
      </c>
      <c r="V842" s="39"/>
      <c r="W842" s="169">
        <f>V842*K842</f>
        <v>0</v>
      </c>
      <c r="X842" s="169">
        <v>0</v>
      </c>
      <c r="Y842" s="169">
        <f>X842*K842</f>
        <v>0</v>
      </c>
      <c r="Z842" s="169">
        <v>0</v>
      </c>
      <c r="AA842" s="170">
        <f>Z842*K842</f>
        <v>0</v>
      </c>
      <c r="AR842" s="21" t="s">
        <v>246</v>
      </c>
      <c r="AT842" s="21" t="s">
        <v>163</v>
      </c>
      <c r="AU842" s="21" t="s">
        <v>141</v>
      </c>
      <c r="AY842" s="21" t="s">
        <v>162</v>
      </c>
      <c r="BE842" s="109">
        <f>IF(U842="základní",N842,0)</f>
        <v>0</v>
      </c>
      <c r="BF842" s="109">
        <f>IF(U842="snížená",N842,0)</f>
        <v>0</v>
      </c>
      <c r="BG842" s="109">
        <f>IF(U842="zákl. přenesená",N842,0)</f>
        <v>0</v>
      </c>
      <c r="BH842" s="109">
        <f>IF(U842="sníž. přenesená",N842,0)</f>
        <v>0</v>
      </c>
      <c r="BI842" s="109">
        <f>IF(U842="nulová",N842,0)</f>
        <v>0</v>
      </c>
      <c r="BJ842" s="21" t="s">
        <v>141</v>
      </c>
      <c r="BK842" s="109">
        <f>ROUND(L842*K842,2)</f>
        <v>0</v>
      </c>
      <c r="BL842" s="21" t="s">
        <v>246</v>
      </c>
      <c r="BM842" s="21" t="s">
        <v>695</v>
      </c>
    </row>
    <row r="843" spans="2:65" s="10" customFormat="1" ht="22.5" customHeight="1">
      <c r="B843" s="171"/>
      <c r="C843" s="172"/>
      <c r="D843" s="172"/>
      <c r="E843" s="173" t="s">
        <v>5</v>
      </c>
      <c r="F843" s="261" t="s">
        <v>686</v>
      </c>
      <c r="G843" s="262"/>
      <c r="H843" s="262"/>
      <c r="I843" s="262"/>
      <c r="J843" s="172"/>
      <c r="K843" s="174" t="s">
        <v>5</v>
      </c>
      <c r="L843" s="172"/>
      <c r="M843" s="172"/>
      <c r="N843" s="172"/>
      <c r="O843" s="172"/>
      <c r="P843" s="172"/>
      <c r="Q843" s="172"/>
      <c r="R843" s="175"/>
      <c r="T843" s="176"/>
      <c r="U843" s="172"/>
      <c r="V843" s="172"/>
      <c r="W843" s="172"/>
      <c r="X843" s="172"/>
      <c r="Y843" s="172"/>
      <c r="Z843" s="172"/>
      <c r="AA843" s="177"/>
      <c r="AT843" s="178" t="s">
        <v>170</v>
      </c>
      <c r="AU843" s="178" t="s">
        <v>141</v>
      </c>
      <c r="AV843" s="10" t="s">
        <v>24</v>
      </c>
      <c r="AW843" s="10" t="s">
        <v>37</v>
      </c>
      <c r="AX843" s="10" t="s">
        <v>79</v>
      </c>
      <c r="AY843" s="178" t="s">
        <v>162</v>
      </c>
    </row>
    <row r="844" spans="2:65" s="11" customFormat="1" ht="22.5" customHeight="1">
      <c r="B844" s="179"/>
      <c r="C844" s="180"/>
      <c r="D844" s="180"/>
      <c r="E844" s="181" t="s">
        <v>5</v>
      </c>
      <c r="F844" s="263" t="s">
        <v>687</v>
      </c>
      <c r="G844" s="264"/>
      <c r="H844" s="264"/>
      <c r="I844" s="264"/>
      <c r="J844" s="180"/>
      <c r="K844" s="182">
        <v>644.28200000000004</v>
      </c>
      <c r="L844" s="180"/>
      <c r="M844" s="180"/>
      <c r="N844" s="180"/>
      <c r="O844" s="180"/>
      <c r="P844" s="180"/>
      <c r="Q844" s="180"/>
      <c r="R844" s="183"/>
      <c r="T844" s="184"/>
      <c r="U844" s="180"/>
      <c r="V844" s="180"/>
      <c r="W844" s="180"/>
      <c r="X844" s="180"/>
      <c r="Y844" s="180"/>
      <c r="Z844" s="180"/>
      <c r="AA844" s="185"/>
      <c r="AT844" s="186" t="s">
        <v>170</v>
      </c>
      <c r="AU844" s="186" t="s">
        <v>141</v>
      </c>
      <c r="AV844" s="11" t="s">
        <v>141</v>
      </c>
      <c r="AW844" s="11" t="s">
        <v>37</v>
      </c>
      <c r="AX844" s="11" t="s">
        <v>79</v>
      </c>
      <c r="AY844" s="186" t="s">
        <v>162</v>
      </c>
    </row>
    <row r="845" spans="2:65" s="12" customFormat="1" ht="22.5" customHeight="1">
      <c r="B845" s="187"/>
      <c r="C845" s="188"/>
      <c r="D845" s="188"/>
      <c r="E845" s="189" t="s">
        <v>5</v>
      </c>
      <c r="F845" s="256" t="s">
        <v>172</v>
      </c>
      <c r="G845" s="257"/>
      <c r="H845" s="257"/>
      <c r="I845" s="257"/>
      <c r="J845" s="188"/>
      <c r="K845" s="190">
        <v>644.28200000000004</v>
      </c>
      <c r="L845" s="188"/>
      <c r="M845" s="188"/>
      <c r="N845" s="188"/>
      <c r="O845" s="188"/>
      <c r="P845" s="188"/>
      <c r="Q845" s="188"/>
      <c r="R845" s="191"/>
      <c r="T845" s="192"/>
      <c r="U845" s="188"/>
      <c r="V845" s="188"/>
      <c r="W845" s="188"/>
      <c r="X845" s="188"/>
      <c r="Y845" s="188"/>
      <c r="Z845" s="188"/>
      <c r="AA845" s="193"/>
      <c r="AT845" s="194" t="s">
        <v>170</v>
      </c>
      <c r="AU845" s="194" t="s">
        <v>141</v>
      </c>
      <c r="AV845" s="12" t="s">
        <v>167</v>
      </c>
      <c r="AW845" s="12" t="s">
        <v>37</v>
      </c>
      <c r="AX845" s="12" t="s">
        <v>24</v>
      </c>
      <c r="AY845" s="194" t="s">
        <v>162</v>
      </c>
    </row>
    <row r="846" spans="2:65" s="1" customFormat="1" ht="22.5" customHeight="1">
      <c r="B846" s="135"/>
      <c r="C846" s="195" t="s">
        <v>696</v>
      </c>
      <c r="D846" s="195" t="s">
        <v>280</v>
      </c>
      <c r="E846" s="196" t="s">
        <v>643</v>
      </c>
      <c r="F846" s="277" t="s">
        <v>644</v>
      </c>
      <c r="G846" s="277"/>
      <c r="H846" s="277"/>
      <c r="I846" s="277"/>
      <c r="J846" s="197" t="s">
        <v>200</v>
      </c>
      <c r="K846" s="198">
        <v>0.193</v>
      </c>
      <c r="L846" s="278">
        <v>0</v>
      </c>
      <c r="M846" s="278"/>
      <c r="N846" s="279">
        <f>ROUND(L846*K846,2)</f>
        <v>0</v>
      </c>
      <c r="O846" s="260"/>
      <c r="P846" s="260"/>
      <c r="Q846" s="260"/>
      <c r="R846" s="138"/>
      <c r="T846" s="168" t="s">
        <v>5</v>
      </c>
      <c r="U846" s="47" t="s">
        <v>46</v>
      </c>
      <c r="V846" s="39"/>
      <c r="W846" s="169">
        <f>V846*K846</f>
        <v>0</v>
      </c>
      <c r="X846" s="169">
        <v>1</v>
      </c>
      <c r="Y846" s="169">
        <f>X846*K846</f>
        <v>0.193</v>
      </c>
      <c r="Z846" s="169">
        <v>0</v>
      </c>
      <c r="AA846" s="170">
        <f>Z846*K846</f>
        <v>0</v>
      </c>
      <c r="AR846" s="21" t="s">
        <v>379</v>
      </c>
      <c r="AT846" s="21" t="s">
        <v>280</v>
      </c>
      <c r="AU846" s="21" t="s">
        <v>141</v>
      </c>
      <c r="AY846" s="21" t="s">
        <v>162</v>
      </c>
      <c r="BE846" s="109">
        <f>IF(U846="základní",N846,0)</f>
        <v>0</v>
      </c>
      <c r="BF846" s="109">
        <f>IF(U846="snížená",N846,0)</f>
        <v>0</v>
      </c>
      <c r="BG846" s="109">
        <f>IF(U846="zákl. přenesená",N846,0)</f>
        <v>0</v>
      </c>
      <c r="BH846" s="109">
        <f>IF(U846="sníž. přenesená",N846,0)</f>
        <v>0</v>
      </c>
      <c r="BI846" s="109">
        <f>IF(U846="nulová",N846,0)</f>
        <v>0</v>
      </c>
      <c r="BJ846" s="21" t="s">
        <v>141</v>
      </c>
      <c r="BK846" s="109">
        <f>ROUND(L846*K846,2)</f>
        <v>0</v>
      </c>
      <c r="BL846" s="21" t="s">
        <v>246</v>
      </c>
      <c r="BM846" s="21" t="s">
        <v>697</v>
      </c>
    </row>
    <row r="847" spans="2:65" s="1" customFormat="1" ht="31.5" customHeight="1">
      <c r="B847" s="135"/>
      <c r="C847" s="164" t="s">
        <v>698</v>
      </c>
      <c r="D847" s="164" t="s">
        <v>163</v>
      </c>
      <c r="E847" s="165" t="s">
        <v>699</v>
      </c>
      <c r="F847" s="258" t="s">
        <v>700</v>
      </c>
      <c r="G847" s="258"/>
      <c r="H847" s="258"/>
      <c r="I847" s="258"/>
      <c r="J847" s="166" t="s">
        <v>166</v>
      </c>
      <c r="K847" s="167">
        <v>644.28200000000004</v>
      </c>
      <c r="L847" s="259">
        <v>0</v>
      </c>
      <c r="M847" s="259"/>
      <c r="N847" s="260">
        <f>ROUND(L847*K847,2)</f>
        <v>0</v>
      </c>
      <c r="O847" s="260"/>
      <c r="P847" s="260"/>
      <c r="Q847" s="260"/>
      <c r="R847" s="138"/>
      <c r="T847" s="168" t="s">
        <v>5</v>
      </c>
      <c r="U847" s="47" t="s">
        <v>46</v>
      </c>
      <c r="V847" s="39"/>
      <c r="W847" s="169">
        <f>V847*K847</f>
        <v>0</v>
      </c>
      <c r="X847" s="169">
        <v>8.8000000000000003E-4</v>
      </c>
      <c r="Y847" s="169">
        <f>X847*K847</f>
        <v>0.56696816000000005</v>
      </c>
      <c r="Z847" s="169">
        <v>0</v>
      </c>
      <c r="AA847" s="170">
        <f>Z847*K847</f>
        <v>0</v>
      </c>
      <c r="AR847" s="21" t="s">
        <v>246</v>
      </c>
      <c r="AT847" s="21" t="s">
        <v>163</v>
      </c>
      <c r="AU847" s="21" t="s">
        <v>141</v>
      </c>
      <c r="AY847" s="21" t="s">
        <v>162</v>
      </c>
      <c r="BE847" s="109">
        <f>IF(U847="základní",N847,0)</f>
        <v>0</v>
      </c>
      <c r="BF847" s="109">
        <f>IF(U847="snížená",N847,0)</f>
        <v>0</v>
      </c>
      <c r="BG847" s="109">
        <f>IF(U847="zákl. přenesená",N847,0)</f>
        <v>0</v>
      </c>
      <c r="BH847" s="109">
        <f>IF(U847="sníž. přenesená",N847,0)</f>
        <v>0</v>
      </c>
      <c r="BI847" s="109">
        <f>IF(U847="nulová",N847,0)</f>
        <v>0</v>
      </c>
      <c r="BJ847" s="21" t="s">
        <v>141</v>
      </c>
      <c r="BK847" s="109">
        <f>ROUND(L847*K847,2)</f>
        <v>0</v>
      </c>
      <c r="BL847" s="21" t="s">
        <v>246</v>
      </c>
      <c r="BM847" s="21" t="s">
        <v>701</v>
      </c>
    </row>
    <row r="848" spans="2:65" s="10" customFormat="1" ht="22.5" customHeight="1">
      <c r="B848" s="171"/>
      <c r="C848" s="172"/>
      <c r="D848" s="172"/>
      <c r="E848" s="173" t="s">
        <v>5</v>
      </c>
      <c r="F848" s="261" t="s">
        <v>686</v>
      </c>
      <c r="G848" s="262"/>
      <c r="H848" s="262"/>
      <c r="I848" s="262"/>
      <c r="J848" s="172"/>
      <c r="K848" s="174" t="s">
        <v>5</v>
      </c>
      <c r="L848" s="172"/>
      <c r="M848" s="172"/>
      <c r="N848" s="172"/>
      <c r="O848" s="172"/>
      <c r="P848" s="172"/>
      <c r="Q848" s="172"/>
      <c r="R848" s="175"/>
      <c r="T848" s="176"/>
      <c r="U848" s="172"/>
      <c r="V848" s="172"/>
      <c r="W848" s="172"/>
      <c r="X848" s="172"/>
      <c r="Y848" s="172"/>
      <c r="Z848" s="172"/>
      <c r="AA848" s="177"/>
      <c r="AT848" s="178" t="s">
        <v>170</v>
      </c>
      <c r="AU848" s="178" t="s">
        <v>141</v>
      </c>
      <c r="AV848" s="10" t="s">
        <v>24</v>
      </c>
      <c r="AW848" s="10" t="s">
        <v>37</v>
      </c>
      <c r="AX848" s="10" t="s">
        <v>79</v>
      </c>
      <c r="AY848" s="178" t="s">
        <v>162</v>
      </c>
    </row>
    <row r="849" spans="2:65" s="11" customFormat="1" ht="22.5" customHeight="1">
      <c r="B849" s="179"/>
      <c r="C849" s="180"/>
      <c r="D849" s="180"/>
      <c r="E849" s="181" t="s">
        <v>5</v>
      </c>
      <c r="F849" s="263" t="s">
        <v>687</v>
      </c>
      <c r="G849" s="264"/>
      <c r="H849" s="264"/>
      <c r="I849" s="264"/>
      <c r="J849" s="180"/>
      <c r="K849" s="182">
        <v>644.28200000000004</v>
      </c>
      <c r="L849" s="180"/>
      <c r="M849" s="180"/>
      <c r="N849" s="180"/>
      <c r="O849" s="180"/>
      <c r="P849" s="180"/>
      <c r="Q849" s="180"/>
      <c r="R849" s="183"/>
      <c r="T849" s="184"/>
      <c r="U849" s="180"/>
      <c r="V849" s="180"/>
      <c r="W849" s="180"/>
      <c r="X849" s="180"/>
      <c r="Y849" s="180"/>
      <c r="Z849" s="180"/>
      <c r="AA849" s="185"/>
      <c r="AT849" s="186" t="s">
        <v>170</v>
      </c>
      <c r="AU849" s="186" t="s">
        <v>141</v>
      </c>
      <c r="AV849" s="11" t="s">
        <v>141</v>
      </c>
      <c r="AW849" s="11" t="s">
        <v>37</v>
      </c>
      <c r="AX849" s="11" t="s">
        <v>79</v>
      </c>
      <c r="AY849" s="186" t="s">
        <v>162</v>
      </c>
    </row>
    <row r="850" spans="2:65" s="12" customFormat="1" ht="22.5" customHeight="1">
      <c r="B850" s="187"/>
      <c r="C850" s="188"/>
      <c r="D850" s="188"/>
      <c r="E850" s="189" t="s">
        <v>5</v>
      </c>
      <c r="F850" s="256" t="s">
        <v>172</v>
      </c>
      <c r="G850" s="257"/>
      <c r="H850" s="257"/>
      <c r="I850" s="257"/>
      <c r="J850" s="188"/>
      <c r="K850" s="190">
        <v>644.28200000000004</v>
      </c>
      <c r="L850" s="188"/>
      <c r="M850" s="188"/>
      <c r="N850" s="188"/>
      <c r="O850" s="188"/>
      <c r="P850" s="188"/>
      <c r="Q850" s="188"/>
      <c r="R850" s="191"/>
      <c r="T850" s="192"/>
      <c r="U850" s="188"/>
      <c r="V850" s="188"/>
      <c r="W850" s="188"/>
      <c r="X850" s="188"/>
      <c r="Y850" s="188"/>
      <c r="Z850" s="188"/>
      <c r="AA850" s="193"/>
      <c r="AT850" s="194" t="s">
        <v>170</v>
      </c>
      <c r="AU850" s="194" t="s">
        <v>141</v>
      </c>
      <c r="AV850" s="12" t="s">
        <v>167</v>
      </c>
      <c r="AW850" s="12" t="s">
        <v>37</v>
      </c>
      <c r="AX850" s="12" t="s">
        <v>24</v>
      </c>
      <c r="AY850" s="194" t="s">
        <v>162</v>
      </c>
    </row>
    <row r="851" spans="2:65" s="1" customFormat="1" ht="22.5" customHeight="1">
      <c r="B851" s="135"/>
      <c r="C851" s="195" t="s">
        <v>702</v>
      </c>
      <c r="D851" s="195" t="s">
        <v>280</v>
      </c>
      <c r="E851" s="196" t="s">
        <v>703</v>
      </c>
      <c r="F851" s="277" t="s">
        <v>704</v>
      </c>
      <c r="G851" s="277"/>
      <c r="H851" s="277"/>
      <c r="I851" s="277"/>
      <c r="J851" s="197" t="s">
        <v>166</v>
      </c>
      <c r="K851" s="198">
        <v>740.92399999999998</v>
      </c>
      <c r="L851" s="278">
        <v>0</v>
      </c>
      <c r="M851" s="278"/>
      <c r="N851" s="279">
        <f>ROUND(L851*K851,2)</f>
        <v>0</v>
      </c>
      <c r="O851" s="260"/>
      <c r="P851" s="260"/>
      <c r="Q851" s="260"/>
      <c r="R851" s="138"/>
      <c r="T851" s="168" t="s">
        <v>5</v>
      </c>
      <c r="U851" s="47" t="s">
        <v>46</v>
      </c>
      <c r="V851" s="39"/>
      <c r="W851" s="169">
        <f>V851*K851</f>
        <v>0</v>
      </c>
      <c r="X851" s="169">
        <v>0</v>
      </c>
      <c r="Y851" s="169">
        <f>X851*K851</f>
        <v>0</v>
      </c>
      <c r="Z851" s="169">
        <v>0</v>
      </c>
      <c r="AA851" s="170">
        <f>Z851*K851</f>
        <v>0</v>
      </c>
      <c r="AR851" s="21" t="s">
        <v>379</v>
      </c>
      <c r="AT851" s="21" t="s">
        <v>280</v>
      </c>
      <c r="AU851" s="21" t="s">
        <v>141</v>
      </c>
      <c r="AY851" s="21" t="s">
        <v>162</v>
      </c>
      <c r="BE851" s="109">
        <f>IF(U851="základní",N851,0)</f>
        <v>0</v>
      </c>
      <c r="BF851" s="109">
        <f>IF(U851="snížená",N851,0)</f>
        <v>0</v>
      </c>
      <c r="BG851" s="109">
        <f>IF(U851="zákl. přenesená",N851,0)</f>
        <v>0</v>
      </c>
      <c r="BH851" s="109">
        <f>IF(U851="sníž. přenesená",N851,0)</f>
        <v>0</v>
      </c>
      <c r="BI851" s="109">
        <f>IF(U851="nulová",N851,0)</f>
        <v>0</v>
      </c>
      <c r="BJ851" s="21" t="s">
        <v>141</v>
      </c>
      <c r="BK851" s="109">
        <f>ROUND(L851*K851,2)</f>
        <v>0</v>
      </c>
      <c r="BL851" s="21" t="s">
        <v>246</v>
      </c>
      <c r="BM851" s="21" t="s">
        <v>705</v>
      </c>
    </row>
    <row r="852" spans="2:65" s="1" customFormat="1" ht="31.5" customHeight="1">
      <c r="B852" s="135"/>
      <c r="C852" s="164" t="s">
        <v>706</v>
      </c>
      <c r="D852" s="164" t="s">
        <v>163</v>
      </c>
      <c r="E852" s="165" t="s">
        <v>707</v>
      </c>
      <c r="F852" s="258" t="s">
        <v>708</v>
      </c>
      <c r="G852" s="258"/>
      <c r="H852" s="258"/>
      <c r="I852" s="258"/>
      <c r="J852" s="166" t="s">
        <v>166</v>
      </c>
      <c r="K852" s="167">
        <v>112.78</v>
      </c>
      <c r="L852" s="259">
        <v>0</v>
      </c>
      <c r="M852" s="259"/>
      <c r="N852" s="260">
        <f>ROUND(L852*K852,2)</f>
        <v>0</v>
      </c>
      <c r="O852" s="260"/>
      <c r="P852" s="260"/>
      <c r="Q852" s="260"/>
      <c r="R852" s="138"/>
      <c r="T852" s="168" t="s">
        <v>5</v>
      </c>
      <c r="U852" s="47" t="s">
        <v>46</v>
      </c>
      <c r="V852" s="39"/>
      <c r="W852" s="169">
        <f>V852*K852</f>
        <v>0</v>
      </c>
      <c r="X852" s="169">
        <v>0</v>
      </c>
      <c r="Y852" s="169">
        <f>X852*K852</f>
        <v>0</v>
      </c>
      <c r="Z852" s="169">
        <v>0</v>
      </c>
      <c r="AA852" s="170">
        <f>Z852*K852</f>
        <v>0</v>
      </c>
      <c r="AR852" s="21" t="s">
        <v>246</v>
      </c>
      <c r="AT852" s="21" t="s">
        <v>163</v>
      </c>
      <c r="AU852" s="21" t="s">
        <v>141</v>
      </c>
      <c r="AY852" s="21" t="s">
        <v>162</v>
      </c>
      <c r="BE852" s="109">
        <f>IF(U852="základní",N852,0)</f>
        <v>0</v>
      </c>
      <c r="BF852" s="109">
        <f>IF(U852="snížená",N852,0)</f>
        <v>0</v>
      </c>
      <c r="BG852" s="109">
        <f>IF(U852="zákl. přenesená",N852,0)</f>
        <v>0</v>
      </c>
      <c r="BH852" s="109">
        <f>IF(U852="sníž. přenesená",N852,0)</f>
        <v>0</v>
      </c>
      <c r="BI852" s="109">
        <f>IF(U852="nulová",N852,0)</f>
        <v>0</v>
      </c>
      <c r="BJ852" s="21" t="s">
        <v>141</v>
      </c>
      <c r="BK852" s="109">
        <f>ROUND(L852*K852,2)</f>
        <v>0</v>
      </c>
      <c r="BL852" s="21" t="s">
        <v>246</v>
      </c>
      <c r="BM852" s="21" t="s">
        <v>709</v>
      </c>
    </row>
    <row r="853" spans="2:65" s="10" customFormat="1" ht="22.5" customHeight="1">
      <c r="B853" s="171"/>
      <c r="C853" s="172"/>
      <c r="D853" s="172"/>
      <c r="E853" s="173" t="s">
        <v>5</v>
      </c>
      <c r="F853" s="261" t="s">
        <v>686</v>
      </c>
      <c r="G853" s="262"/>
      <c r="H853" s="262"/>
      <c r="I853" s="262"/>
      <c r="J853" s="172"/>
      <c r="K853" s="174" t="s">
        <v>5</v>
      </c>
      <c r="L853" s="172"/>
      <c r="M853" s="172"/>
      <c r="N853" s="172"/>
      <c r="O853" s="172"/>
      <c r="P853" s="172"/>
      <c r="Q853" s="172"/>
      <c r="R853" s="175"/>
      <c r="T853" s="176"/>
      <c r="U853" s="172"/>
      <c r="V853" s="172"/>
      <c r="W853" s="172"/>
      <c r="X853" s="172"/>
      <c r="Y853" s="172"/>
      <c r="Z853" s="172"/>
      <c r="AA853" s="177"/>
      <c r="AT853" s="178" t="s">
        <v>170</v>
      </c>
      <c r="AU853" s="178" t="s">
        <v>141</v>
      </c>
      <c r="AV853" s="10" t="s">
        <v>24</v>
      </c>
      <c r="AW853" s="10" t="s">
        <v>37</v>
      </c>
      <c r="AX853" s="10" t="s">
        <v>79</v>
      </c>
      <c r="AY853" s="178" t="s">
        <v>162</v>
      </c>
    </row>
    <row r="854" spans="2:65" s="10" customFormat="1" ht="22.5" customHeight="1">
      <c r="B854" s="171"/>
      <c r="C854" s="172"/>
      <c r="D854" s="172"/>
      <c r="E854" s="173" t="s">
        <v>5</v>
      </c>
      <c r="F854" s="273" t="s">
        <v>710</v>
      </c>
      <c r="G854" s="274"/>
      <c r="H854" s="274"/>
      <c r="I854" s="274"/>
      <c r="J854" s="172"/>
      <c r="K854" s="174" t="s">
        <v>5</v>
      </c>
      <c r="L854" s="172"/>
      <c r="M854" s="172"/>
      <c r="N854" s="172"/>
      <c r="O854" s="172"/>
      <c r="P854" s="172"/>
      <c r="Q854" s="172"/>
      <c r="R854" s="175"/>
      <c r="T854" s="176"/>
      <c r="U854" s="172"/>
      <c r="V854" s="172"/>
      <c r="W854" s="172"/>
      <c r="X854" s="172"/>
      <c r="Y854" s="172"/>
      <c r="Z854" s="172"/>
      <c r="AA854" s="177"/>
      <c r="AT854" s="178" t="s">
        <v>170</v>
      </c>
      <c r="AU854" s="178" t="s">
        <v>141</v>
      </c>
      <c r="AV854" s="10" t="s">
        <v>24</v>
      </c>
      <c r="AW854" s="10" t="s">
        <v>37</v>
      </c>
      <c r="AX854" s="10" t="s">
        <v>79</v>
      </c>
      <c r="AY854" s="178" t="s">
        <v>162</v>
      </c>
    </row>
    <row r="855" spans="2:65" s="11" customFormat="1" ht="22.5" customHeight="1">
      <c r="B855" s="179"/>
      <c r="C855" s="180"/>
      <c r="D855" s="180"/>
      <c r="E855" s="181" t="s">
        <v>5</v>
      </c>
      <c r="F855" s="263" t="s">
        <v>711</v>
      </c>
      <c r="G855" s="264"/>
      <c r="H855" s="264"/>
      <c r="I855" s="264"/>
      <c r="J855" s="180"/>
      <c r="K855" s="182">
        <v>112.78</v>
      </c>
      <c r="L855" s="180"/>
      <c r="M855" s="180"/>
      <c r="N855" s="180"/>
      <c r="O855" s="180"/>
      <c r="P855" s="180"/>
      <c r="Q855" s="180"/>
      <c r="R855" s="183"/>
      <c r="T855" s="184"/>
      <c r="U855" s="180"/>
      <c r="V855" s="180"/>
      <c r="W855" s="180"/>
      <c r="X855" s="180"/>
      <c r="Y855" s="180"/>
      <c r="Z855" s="180"/>
      <c r="AA855" s="185"/>
      <c r="AT855" s="186" t="s">
        <v>170</v>
      </c>
      <c r="AU855" s="186" t="s">
        <v>141</v>
      </c>
      <c r="AV855" s="11" t="s">
        <v>141</v>
      </c>
      <c r="AW855" s="11" t="s">
        <v>37</v>
      </c>
      <c r="AX855" s="11" t="s">
        <v>79</v>
      </c>
      <c r="AY855" s="186" t="s">
        <v>162</v>
      </c>
    </row>
    <row r="856" spans="2:65" s="12" customFormat="1" ht="22.5" customHeight="1">
      <c r="B856" s="187"/>
      <c r="C856" s="188"/>
      <c r="D856" s="188"/>
      <c r="E856" s="189" t="s">
        <v>5</v>
      </c>
      <c r="F856" s="256" t="s">
        <v>172</v>
      </c>
      <c r="G856" s="257"/>
      <c r="H856" s="257"/>
      <c r="I856" s="257"/>
      <c r="J856" s="188"/>
      <c r="K856" s="190">
        <v>112.78</v>
      </c>
      <c r="L856" s="188"/>
      <c r="M856" s="188"/>
      <c r="N856" s="188"/>
      <c r="O856" s="188"/>
      <c r="P856" s="188"/>
      <c r="Q856" s="188"/>
      <c r="R856" s="191"/>
      <c r="T856" s="192"/>
      <c r="U856" s="188"/>
      <c r="V856" s="188"/>
      <c r="W856" s="188"/>
      <c r="X856" s="188"/>
      <c r="Y856" s="188"/>
      <c r="Z856" s="188"/>
      <c r="AA856" s="193"/>
      <c r="AT856" s="194" t="s">
        <v>170</v>
      </c>
      <c r="AU856" s="194" t="s">
        <v>141</v>
      </c>
      <c r="AV856" s="12" t="s">
        <v>167</v>
      </c>
      <c r="AW856" s="12" t="s">
        <v>37</v>
      </c>
      <c r="AX856" s="12" t="s">
        <v>24</v>
      </c>
      <c r="AY856" s="194" t="s">
        <v>162</v>
      </c>
    </row>
    <row r="857" spans="2:65" s="1" customFormat="1" ht="31.5" customHeight="1">
      <c r="B857" s="135"/>
      <c r="C857" s="164" t="s">
        <v>712</v>
      </c>
      <c r="D857" s="164" t="s">
        <v>163</v>
      </c>
      <c r="E857" s="165" t="s">
        <v>713</v>
      </c>
      <c r="F857" s="258" t="s">
        <v>714</v>
      </c>
      <c r="G857" s="258"/>
      <c r="H857" s="258"/>
      <c r="I857" s="258"/>
      <c r="J857" s="166" t="s">
        <v>166</v>
      </c>
      <c r="K857" s="167">
        <v>644.28200000000004</v>
      </c>
      <c r="L857" s="259">
        <v>0</v>
      </c>
      <c r="M857" s="259"/>
      <c r="N857" s="260">
        <f>ROUND(L857*K857,2)</f>
        <v>0</v>
      </c>
      <c r="O857" s="260"/>
      <c r="P857" s="260"/>
      <c r="Q857" s="260"/>
      <c r="R857" s="138"/>
      <c r="T857" s="168" t="s">
        <v>5</v>
      </c>
      <c r="U857" s="47" t="s">
        <v>46</v>
      </c>
      <c r="V857" s="39"/>
      <c r="W857" s="169">
        <f>V857*K857</f>
        <v>0</v>
      </c>
      <c r="X857" s="169">
        <v>0</v>
      </c>
      <c r="Y857" s="169">
        <f>X857*K857</f>
        <v>0</v>
      </c>
      <c r="Z857" s="169">
        <v>0</v>
      </c>
      <c r="AA857" s="170">
        <f>Z857*K857</f>
        <v>0</v>
      </c>
      <c r="AR857" s="21" t="s">
        <v>246</v>
      </c>
      <c r="AT857" s="21" t="s">
        <v>163</v>
      </c>
      <c r="AU857" s="21" t="s">
        <v>141</v>
      </c>
      <c r="AY857" s="21" t="s">
        <v>162</v>
      </c>
      <c r="BE857" s="109">
        <f>IF(U857="základní",N857,0)</f>
        <v>0</v>
      </c>
      <c r="BF857" s="109">
        <f>IF(U857="snížená",N857,0)</f>
        <v>0</v>
      </c>
      <c r="BG857" s="109">
        <f>IF(U857="zákl. přenesená",N857,0)</f>
        <v>0</v>
      </c>
      <c r="BH857" s="109">
        <f>IF(U857="sníž. přenesená",N857,0)</f>
        <v>0</v>
      </c>
      <c r="BI857" s="109">
        <f>IF(U857="nulová",N857,0)</f>
        <v>0</v>
      </c>
      <c r="BJ857" s="21" t="s">
        <v>141</v>
      </c>
      <c r="BK857" s="109">
        <f>ROUND(L857*K857,2)</f>
        <v>0</v>
      </c>
      <c r="BL857" s="21" t="s">
        <v>246</v>
      </c>
      <c r="BM857" s="21" t="s">
        <v>715</v>
      </c>
    </row>
    <row r="858" spans="2:65" s="10" customFormat="1" ht="22.5" customHeight="1">
      <c r="B858" s="171"/>
      <c r="C858" s="172"/>
      <c r="D858" s="172"/>
      <c r="E858" s="173" t="s">
        <v>5</v>
      </c>
      <c r="F858" s="261" t="s">
        <v>686</v>
      </c>
      <c r="G858" s="262"/>
      <c r="H858" s="262"/>
      <c r="I858" s="262"/>
      <c r="J858" s="172"/>
      <c r="K858" s="174" t="s">
        <v>5</v>
      </c>
      <c r="L858" s="172"/>
      <c r="M858" s="172"/>
      <c r="N858" s="172"/>
      <c r="O858" s="172"/>
      <c r="P858" s="172"/>
      <c r="Q858" s="172"/>
      <c r="R858" s="175"/>
      <c r="T858" s="176"/>
      <c r="U858" s="172"/>
      <c r="V858" s="172"/>
      <c r="W858" s="172"/>
      <c r="X858" s="172"/>
      <c r="Y858" s="172"/>
      <c r="Z858" s="172"/>
      <c r="AA858" s="177"/>
      <c r="AT858" s="178" t="s">
        <v>170</v>
      </c>
      <c r="AU858" s="178" t="s">
        <v>141</v>
      </c>
      <c r="AV858" s="10" t="s">
        <v>24</v>
      </c>
      <c r="AW858" s="10" t="s">
        <v>37</v>
      </c>
      <c r="AX858" s="10" t="s">
        <v>79</v>
      </c>
      <c r="AY858" s="178" t="s">
        <v>162</v>
      </c>
    </row>
    <row r="859" spans="2:65" s="10" customFormat="1" ht="44.25" customHeight="1">
      <c r="B859" s="171"/>
      <c r="C859" s="172"/>
      <c r="D859" s="172"/>
      <c r="E859" s="173" t="s">
        <v>5</v>
      </c>
      <c r="F859" s="273" t="s">
        <v>716</v>
      </c>
      <c r="G859" s="274"/>
      <c r="H859" s="274"/>
      <c r="I859" s="274"/>
      <c r="J859" s="172"/>
      <c r="K859" s="174" t="s">
        <v>5</v>
      </c>
      <c r="L859" s="172"/>
      <c r="M859" s="172"/>
      <c r="N859" s="172"/>
      <c r="O859" s="172"/>
      <c r="P859" s="172"/>
      <c r="Q859" s="172"/>
      <c r="R859" s="175"/>
      <c r="T859" s="176"/>
      <c r="U859" s="172"/>
      <c r="V859" s="172"/>
      <c r="W859" s="172"/>
      <c r="X859" s="172"/>
      <c r="Y859" s="172"/>
      <c r="Z859" s="172"/>
      <c r="AA859" s="177"/>
      <c r="AT859" s="178" t="s">
        <v>170</v>
      </c>
      <c r="AU859" s="178" t="s">
        <v>141</v>
      </c>
      <c r="AV859" s="10" t="s">
        <v>24</v>
      </c>
      <c r="AW859" s="10" t="s">
        <v>37</v>
      </c>
      <c r="AX859" s="10" t="s">
        <v>79</v>
      </c>
      <c r="AY859" s="178" t="s">
        <v>162</v>
      </c>
    </row>
    <row r="860" spans="2:65" s="11" customFormat="1" ht="22.5" customHeight="1">
      <c r="B860" s="179"/>
      <c r="C860" s="180"/>
      <c r="D860" s="180"/>
      <c r="E860" s="181" t="s">
        <v>5</v>
      </c>
      <c r="F860" s="263" t="s">
        <v>687</v>
      </c>
      <c r="G860" s="264"/>
      <c r="H860" s="264"/>
      <c r="I860" s="264"/>
      <c r="J860" s="180"/>
      <c r="K860" s="182">
        <v>644.28200000000004</v>
      </c>
      <c r="L860" s="180"/>
      <c r="M860" s="180"/>
      <c r="N860" s="180"/>
      <c r="O860" s="180"/>
      <c r="P860" s="180"/>
      <c r="Q860" s="180"/>
      <c r="R860" s="183"/>
      <c r="T860" s="184"/>
      <c r="U860" s="180"/>
      <c r="V860" s="180"/>
      <c r="W860" s="180"/>
      <c r="X860" s="180"/>
      <c r="Y860" s="180"/>
      <c r="Z860" s="180"/>
      <c r="AA860" s="185"/>
      <c r="AT860" s="186" t="s">
        <v>170</v>
      </c>
      <c r="AU860" s="186" t="s">
        <v>141</v>
      </c>
      <c r="AV860" s="11" t="s">
        <v>141</v>
      </c>
      <c r="AW860" s="11" t="s">
        <v>37</v>
      </c>
      <c r="AX860" s="11" t="s">
        <v>79</v>
      </c>
      <c r="AY860" s="186" t="s">
        <v>162</v>
      </c>
    </row>
    <row r="861" spans="2:65" s="12" customFormat="1" ht="22.5" customHeight="1">
      <c r="B861" s="187"/>
      <c r="C861" s="188"/>
      <c r="D861" s="188"/>
      <c r="E861" s="189" t="s">
        <v>5</v>
      </c>
      <c r="F861" s="256" t="s">
        <v>172</v>
      </c>
      <c r="G861" s="257"/>
      <c r="H861" s="257"/>
      <c r="I861" s="257"/>
      <c r="J861" s="188"/>
      <c r="K861" s="190">
        <v>644.28200000000004</v>
      </c>
      <c r="L861" s="188"/>
      <c r="M861" s="188"/>
      <c r="N861" s="188"/>
      <c r="O861" s="188"/>
      <c r="P861" s="188"/>
      <c r="Q861" s="188"/>
      <c r="R861" s="191"/>
      <c r="T861" s="192"/>
      <c r="U861" s="188"/>
      <c r="V861" s="188"/>
      <c r="W861" s="188"/>
      <c r="X861" s="188"/>
      <c r="Y861" s="188"/>
      <c r="Z861" s="188"/>
      <c r="AA861" s="193"/>
      <c r="AT861" s="194" t="s">
        <v>170</v>
      </c>
      <c r="AU861" s="194" t="s">
        <v>141</v>
      </c>
      <c r="AV861" s="12" t="s">
        <v>167</v>
      </c>
      <c r="AW861" s="12" t="s">
        <v>37</v>
      </c>
      <c r="AX861" s="12" t="s">
        <v>24</v>
      </c>
      <c r="AY861" s="194" t="s">
        <v>162</v>
      </c>
    </row>
    <row r="862" spans="2:65" s="1" customFormat="1" ht="31.5" customHeight="1">
      <c r="B862" s="135"/>
      <c r="C862" s="195" t="s">
        <v>717</v>
      </c>
      <c r="D862" s="195" t="s">
        <v>280</v>
      </c>
      <c r="E862" s="196" t="s">
        <v>718</v>
      </c>
      <c r="F862" s="277" t="s">
        <v>719</v>
      </c>
      <c r="G862" s="277"/>
      <c r="H862" s="277"/>
      <c r="I862" s="277"/>
      <c r="J862" s="197" t="s">
        <v>166</v>
      </c>
      <c r="K862" s="198">
        <v>740.92399999999998</v>
      </c>
      <c r="L862" s="278">
        <v>0</v>
      </c>
      <c r="M862" s="278"/>
      <c r="N862" s="279">
        <f>ROUND(L862*K862,2)</f>
        <v>0</v>
      </c>
      <c r="O862" s="260"/>
      <c r="P862" s="260"/>
      <c r="Q862" s="260"/>
      <c r="R862" s="138"/>
      <c r="T862" s="168" t="s">
        <v>5</v>
      </c>
      <c r="U862" s="47" t="s">
        <v>46</v>
      </c>
      <c r="V862" s="39"/>
      <c r="W862" s="169">
        <f>V862*K862</f>
        <v>0</v>
      </c>
      <c r="X862" s="169">
        <v>0</v>
      </c>
      <c r="Y862" s="169">
        <f>X862*K862</f>
        <v>0</v>
      </c>
      <c r="Z862" s="169">
        <v>0</v>
      </c>
      <c r="AA862" s="170">
        <f>Z862*K862</f>
        <v>0</v>
      </c>
      <c r="AR862" s="21" t="s">
        <v>379</v>
      </c>
      <c r="AT862" s="21" t="s">
        <v>280</v>
      </c>
      <c r="AU862" s="21" t="s">
        <v>141</v>
      </c>
      <c r="AY862" s="21" t="s">
        <v>162</v>
      </c>
      <c r="BE862" s="109">
        <f>IF(U862="základní",N862,0)</f>
        <v>0</v>
      </c>
      <c r="BF862" s="109">
        <f>IF(U862="snížená",N862,0)</f>
        <v>0</v>
      </c>
      <c r="BG862" s="109">
        <f>IF(U862="zákl. přenesená",N862,0)</f>
        <v>0</v>
      </c>
      <c r="BH862" s="109">
        <f>IF(U862="sníž. přenesená",N862,0)</f>
        <v>0</v>
      </c>
      <c r="BI862" s="109">
        <f>IF(U862="nulová",N862,0)</f>
        <v>0</v>
      </c>
      <c r="BJ862" s="21" t="s">
        <v>141</v>
      </c>
      <c r="BK862" s="109">
        <f>ROUND(L862*K862,2)</f>
        <v>0</v>
      </c>
      <c r="BL862" s="21" t="s">
        <v>246</v>
      </c>
      <c r="BM862" s="21" t="s">
        <v>720</v>
      </c>
    </row>
    <row r="863" spans="2:65" s="1" customFormat="1" ht="31.5" customHeight="1">
      <c r="B863" s="135"/>
      <c r="C863" s="164" t="s">
        <v>721</v>
      </c>
      <c r="D863" s="164" t="s">
        <v>163</v>
      </c>
      <c r="E863" s="165" t="s">
        <v>722</v>
      </c>
      <c r="F863" s="258" t="s">
        <v>723</v>
      </c>
      <c r="G863" s="258"/>
      <c r="H863" s="258"/>
      <c r="I863" s="258"/>
      <c r="J863" s="166" t="s">
        <v>166</v>
      </c>
      <c r="K863" s="167">
        <v>644.28200000000004</v>
      </c>
      <c r="L863" s="259">
        <v>0</v>
      </c>
      <c r="M863" s="259"/>
      <c r="N863" s="260">
        <f>ROUND(L863*K863,2)</f>
        <v>0</v>
      </c>
      <c r="O863" s="260"/>
      <c r="P863" s="260"/>
      <c r="Q863" s="260"/>
      <c r="R863" s="138"/>
      <c r="T863" s="168" t="s">
        <v>5</v>
      </c>
      <c r="U863" s="47" t="s">
        <v>46</v>
      </c>
      <c r="V863" s="39"/>
      <c r="W863" s="169">
        <f>V863*K863</f>
        <v>0</v>
      </c>
      <c r="X863" s="169">
        <v>0</v>
      </c>
      <c r="Y863" s="169">
        <f>X863*K863</f>
        <v>0</v>
      </c>
      <c r="Z863" s="169">
        <v>0</v>
      </c>
      <c r="AA863" s="170">
        <f>Z863*K863</f>
        <v>0</v>
      </c>
      <c r="AR863" s="21" t="s">
        <v>246</v>
      </c>
      <c r="AT863" s="21" t="s">
        <v>163</v>
      </c>
      <c r="AU863" s="21" t="s">
        <v>141</v>
      </c>
      <c r="AY863" s="21" t="s">
        <v>162</v>
      </c>
      <c r="BE863" s="109">
        <f>IF(U863="základní",N863,0)</f>
        <v>0</v>
      </c>
      <c r="BF863" s="109">
        <f>IF(U863="snížená",N863,0)</f>
        <v>0</v>
      </c>
      <c r="BG863" s="109">
        <f>IF(U863="zákl. přenesená",N863,0)</f>
        <v>0</v>
      </c>
      <c r="BH863" s="109">
        <f>IF(U863="sníž. přenesená",N863,0)</f>
        <v>0</v>
      </c>
      <c r="BI863" s="109">
        <f>IF(U863="nulová",N863,0)</f>
        <v>0</v>
      </c>
      <c r="BJ863" s="21" t="s">
        <v>141</v>
      </c>
      <c r="BK863" s="109">
        <f>ROUND(L863*K863,2)</f>
        <v>0</v>
      </c>
      <c r="BL863" s="21" t="s">
        <v>246</v>
      </c>
      <c r="BM863" s="21" t="s">
        <v>724</v>
      </c>
    </row>
    <row r="864" spans="2:65" s="1" customFormat="1" ht="22.5" customHeight="1">
      <c r="B864" s="135"/>
      <c r="C864" s="195" t="s">
        <v>725</v>
      </c>
      <c r="D864" s="195" t="s">
        <v>280</v>
      </c>
      <c r="E864" s="196" t="s">
        <v>675</v>
      </c>
      <c r="F864" s="277" t="s">
        <v>676</v>
      </c>
      <c r="G864" s="277"/>
      <c r="H864" s="277"/>
      <c r="I864" s="277"/>
      <c r="J864" s="197" t="s">
        <v>166</v>
      </c>
      <c r="K864" s="198">
        <v>740.92399999999998</v>
      </c>
      <c r="L864" s="278">
        <v>0</v>
      </c>
      <c r="M864" s="278"/>
      <c r="N864" s="279">
        <f>ROUND(L864*K864,2)</f>
        <v>0</v>
      </c>
      <c r="O864" s="260"/>
      <c r="P864" s="260"/>
      <c r="Q864" s="260"/>
      <c r="R864" s="138"/>
      <c r="T864" s="168" t="s">
        <v>5</v>
      </c>
      <c r="U864" s="47" t="s">
        <v>46</v>
      </c>
      <c r="V864" s="39"/>
      <c r="W864" s="169">
        <f>V864*K864</f>
        <v>0</v>
      </c>
      <c r="X864" s="169">
        <v>0</v>
      </c>
      <c r="Y864" s="169">
        <f>X864*K864</f>
        <v>0</v>
      </c>
      <c r="Z864" s="169">
        <v>0</v>
      </c>
      <c r="AA864" s="170">
        <f>Z864*K864</f>
        <v>0</v>
      </c>
      <c r="AR864" s="21" t="s">
        <v>379</v>
      </c>
      <c r="AT864" s="21" t="s">
        <v>280</v>
      </c>
      <c r="AU864" s="21" t="s">
        <v>141</v>
      </c>
      <c r="AY864" s="21" t="s">
        <v>162</v>
      </c>
      <c r="BE864" s="109">
        <f>IF(U864="základní",N864,0)</f>
        <v>0</v>
      </c>
      <c r="BF864" s="109">
        <f>IF(U864="snížená",N864,0)</f>
        <v>0</v>
      </c>
      <c r="BG864" s="109">
        <f>IF(U864="zákl. přenesená",N864,0)</f>
        <v>0</v>
      </c>
      <c r="BH864" s="109">
        <f>IF(U864="sníž. přenesená",N864,0)</f>
        <v>0</v>
      </c>
      <c r="BI864" s="109">
        <f>IF(U864="nulová",N864,0)</f>
        <v>0</v>
      </c>
      <c r="BJ864" s="21" t="s">
        <v>141</v>
      </c>
      <c r="BK864" s="109">
        <f>ROUND(L864*K864,2)</f>
        <v>0</v>
      </c>
      <c r="BL864" s="21" t="s">
        <v>246</v>
      </c>
      <c r="BM864" s="21" t="s">
        <v>726</v>
      </c>
    </row>
    <row r="865" spans="2:65" s="1" customFormat="1" ht="31.5" customHeight="1">
      <c r="B865" s="135"/>
      <c r="C865" s="164" t="s">
        <v>727</v>
      </c>
      <c r="D865" s="164" t="s">
        <v>163</v>
      </c>
      <c r="E865" s="165" t="s">
        <v>728</v>
      </c>
      <c r="F865" s="258" t="s">
        <v>729</v>
      </c>
      <c r="G865" s="258"/>
      <c r="H865" s="258"/>
      <c r="I865" s="258"/>
      <c r="J865" s="166" t="s">
        <v>200</v>
      </c>
      <c r="K865" s="167">
        <v>6.6580000000000004</v>
      </c>
      <c r="L865" s="259">
        <v>0</v>
      </c>
      <c r="M865" s="259"/>
      <c r="N865" s="260">
        <f>ROUND(L865*K865,2)</f>
        <v>0</v>
      </c>
      <c r="O865" s="260"/>
      <c r="P865" s="260"/>
      <c r="Q865" s="260"/>
      <c r="R865" s="138"/>
      <c r="T865" s="168" t="s">
        <v>5</v>
      </c>
      <c r="U865" s="47" t="s">
        <v>46</v>
      </c>
      <c r="V865" s="39"/>
      <c r="W865" s="169">
        <f>V865*K865</f>
        <v>0</v>
      </c>
      <c r="X865" s="169">
        <v>0</v>
      </c>
      <c r="Y865" s="169">
        <f>X865*K865</f>
        <v>0</v>
      </c>
      <c r="Z865" s="169">
        <v>0</v>
      </c>
      <c r="AA865" s="170">
        <f>Z865*K865</f>
        <v>0</v>
      </c>
      <c r="AR865" s="21" t="s">
        <v>246</v>
      </c>
      <c r="AT865" s="21" t="s">
        <v>163</v>
      </c>
      <c r="AU865" s="21" t="s">
        <v>141</v>
      </c>
      <c r="AY865" s="21" t="s">
        <v>162</v>
      </c>
      <c r="BE865" s="109">
        <f>IF(U865="základní",N865,0)</f>
        <v>0</v>
      </c>
      <c r="BF865" s="109">
        <f>IF(U865="snížená",N865,0)</f>
        <v>0</v>
      </c>
      <c r="BG865" s="109">
        <f>IF(U865="zákl. přenesená",N865,0)</f>
        <v>0</v>
      </c>
      <c r="BH865" s="109">
        <f>IF(U865="sníž. přenesená",N865,0)</f>
        <v>0</v>
      </c>
      <c r="BI865" s="109">
        <f>IF(U865="nulová",N865,0)</f>
        <v>0</v>
      </c>
      <c r="BJ865" s="21" t="s">
        <v>141</v>
      </c>
      <c r="BK865" s="109">
        <f>ROUND(L865*K865,2)</f>
        <v>0</v>
      </c>
      <c r="BL865" s="21" t="s">
        <v>246</v>
      </c>
      <c r="BM865" s="21" t="s">
        <v>730</v>
      </c>
    </row>
    <row r="866" spans="2:65" s="9" customFormat="1" ht="29.85" customHeight="1">
      <c r="B866" s="153"/>
      <c r="C866" s="154"/>
      <c r="D866" s="163" t="s">
        <v>126</v>
      </c>
      <c r="E866" s="163"/>
      <c r="F866" s="163"/>
      <c r="G866" s="163"/>
      <c r="H866" s="163"/>
      <c r="I866" s="163"/>
      <c r="J866" s="163"/>
      <c r="K866" s="163"/>
      <c r="L866" s="163"/>
      <c r="M866" s="163"/>
      <c r="N866" s="269">
        <f>BK866</f>
        <v>0</v>
      </c>
      <c r="O866" s="270"/>
      <c r="P866" s="270"/>
      <c r="Q866" s="270"/>
      <c r="R866" s="156"/>
      <c r="T866" s="157"/>
      <c r="U866" s="154"/>
      <c r="V866" s="154"/>
      <c r="W866" s="158">
        <f>SUM(W867:W888)</f>
        <v>0</v>
      </c>
      <c r="X866" s="154"/>
      <c r="Y866" s="158">
        <f>SUM(Y867:Y888)</f>
        <v>0</v>
      </c>
      <c r="Z866" s="154"/>
      <c r="AA866" s="159">
        <f>SUM(AA867:AA888)</f>
        <v>0</v>
      </c>
      <c r="AR866" s="160" t="s">
        <v>141</v>
      </c>
      <c r="AT866" s="161" t="s">
        <v>78</v>
      </c>
      <c r="AU866" s="161" t="s">
        <v>24</v>
      </c>
      <c r="AY866" s="160" t="s">
        <v>162</v>
      </c>
      <c r="BK866" s="162">
        <f>SUM(BK867:BK888)</f>
        <v>0</v>
      </c>
    </row>
    <row r="867" spans="2:65" s="1" customFormat="1" ht="31.5" customHeight="1">
      <c r="B867" s="135"/>
      <c r="C867" s="164" t="s">
        <v>731</v>
      </c>
      <c r="D867" s="164" t="s">
        <v>163</v>
      </c>
      <c r="E867" s="165" t="s">
        <v>732</v>
      </c>
      <c r="F867" s="258" t="s">
        <v>733</v>
      </c>
      <c r="G867" s="258"/>
      <c r="H867" s="258"/>
      <c r="I867" s="258"/>
      <c r="J867" s="166" t="s">
        <v>166</v>
      </c>
      <c r="K867" s="167">
        <v>127.56</v>
      </c>
      <c r="L867" s="259">
        <v>0</v>
      </c>
      <c r="M867" s="259"/>
      <c r="N867" s="260">
        <f>ROUND(L867*K867,2)</f>
        <v>0</v>
      </c>
      <c r="O867" s="260"/>
      <c r="P867" s="260"/>
      <c r="Q867" s="260"/>
      <c r="R867" s="138"/>
      <c r="T867" s="168" t="s">
        <v>5</v>
      </c>
      <c r="U867" s="47" t="s">
        <v>46</v>
      </c>
      <c r="V867" s="39"/>
      <c r="W867" s="169">
        <f>V867*K867</f>
        <v>0</v>
      </c>
      <c r="X867" s="169">
        <v>0</v>
      </c>
      <c r="Y867" s="169">
        <f>X867*K867</f>
        <v>0</v>
      </c>
      <c r="Z867" s="169">
        <v>0</v>
      </c>
      <c r="AA867" s="170">
        <f>Z867*K867</f>
        <v>0</v>
      </c>
      <c r="AR867" s="21" t="s">
        <v>246</v>
      </c>
      <c r="AT867" s="21" t="s">
        <v>163</v>
      </c>
      <c r="AU867" s="21" t="s">
        <v>141</v>
      </c>
      <c r="AY867" s="21" t="s">
        <v>162</v>
      </c>
      <c r="BE867" s="109">
        <f>IF(U867="základní",N867,0)</f>
        <v>0</v>
      </c>
      <c r="BF867" s="109">
        <f>IF(U867="snížená",N867,0)</f>
        <v>0</v>
      </c>
      <c r="BG867" s="109">
        <f>IF(U867="zákl. přenesená",N867,0)</f>
        <v>0</v>
      </c>
      <c r="BH867" s="109">
        <f>IF(U867="sníž. přenesená",N867,0)</f>
        <v>0</v>
      </c>
      <c r="BI867" s="109">
        <f>IF(U867="nulová",N867,0)</f>
        <v>0</v>
      </c>
      <c r="BJ867" s="21" t="s">
        <v>141</v>
      </c>
      <c r="BK867" s="109">
        <f>ROUND(L867*K867,2)</f>
        <v>0</v>
      </c>
      <c r="BL867" s="21" t="s">
        <v>246</v>
      </c>
      <c r="BM867" s="21" t="s">
        <v>734</v>
      </c>
    </row>
    <row r="868" spans="2:65" s="10" customFormat="1" ht="22.5" customHeight="1">
      <c r="B868" s="171"/>
      <c r="C868" s="172"/>
      <c r="D868" s="172"/>
      <c r="E868" s="173" t="s">
        <v>5</v>
      </c>
      <c r="F868" s="261" t="s">
        <v>507</v>
      </c>
      <c r="G868" s="262"/>
      <c r="H868" s="262"/>
      <c r="I868" s="262"/>
      <c r="J868" s="172"/>
      <c r="K868" s="174" t="s">
        <v>5</v>
      </c>
      <c r="L868" s="172"/>
      <c r="M868" s="172"/>
      <c r="N868" s="172"/>
      <c r="O868" s="172"/>
      <c r="P868" s="172"/>
      <c r="Q868" s="172"/>
      <c r="R868" s="175"/>
      <c r="T868" s="176"/>
      <c r="U868" s="172"/>
      <c r="V868" s="172"/>
      <c r="W868" s="172"/>
      <c r="X868" s="172"/>
      <c r="Y868" s="172"/>
      <c r="Z868" s="172"/>
      <c r="AA868" s="177"/>
      <c r="AT868" s="178" t="s">
        <v>170</v>
      </c>
      <c r="AU868" s="178" t="s">
        <v>141</v>
      </c>
      <c r="AV868" s="10" t="s">
        <v>24</v>
      </c>
      <c r="AW868" s="10" t="s">
        <v>37</v>
      </c>
      <c r="AX868" s="10" t="s">
        <v>79</v>
      </c>
      <c r="AY868" s="178" t="s">
        <v>162</v>
      </c>
    </row>
    <row r="869" spans="2:65" s="10" customFormat="1" ht="22.5" customHeight="1">
      <c r="B869" s="171"/>
      <c r="C869" s="172"/>
      <c r="D869" s="172"/>
      <c r="E869" s="173" t="s">
        <v>5</v>
      </c>
      <c r="F869" s="273" t="s">
        <v>508</v>
      </c>
      <c r="G869" s="274"/>
      <c r="H869" s="274"/>
      <c r="I869" s="274"/>
      <c r="J869" s="172"/>
      <c r="K869" s="174" t="s">
        <v>5</v>
      </c>
      <c r="L869" s="172"/>
      <c r="M869" s="172"/>
      <c r="N869" s="172"/>
      <c r="O869" s="172"/>
      <c r="P869" s="172"/>
      <c r="Q869" s="172"/>
      <c r="R869" s="175"/>
      <c r="T869" s="176"/>
      <c r="U869" s="172"/>
      <c r="V869" s="172"/>
      <c r="W869" s="172"/>
      <c r="X869" s="172"/>
      <c r="Y869" s="172"/>
      <c r="Z869" s="172"/>
      <c r="AA869" s="177"/>
      <c r="AT869" s="178" t="s">
        <v>170</v>
      </c>
      <c r="AU869" s="178" t="s">
        <v>141</v>
      </c>
      <c r="AV869" s="10" t="s">
        <v>24</v>
      </c>
      <c r="AW869" s="10" t="s">
        <v>37</v>
      </c>
      <c r="AX869" s="10" t="s">
        <v>79</v>
      </c>
      <c r="AY869" s="178" t="s">
        <v>162</v>
      </c>
    </row>
    <row r="870" spans="2:65" s="10" customFormat="1" ht="22.5" customHeight="1">
      <c r="B870" s="171"/>
      <c r="C870" s="172"/>
      <c r="D870" s="172"/>
      <c r="E870" s="173" t="s">
        <v>5</v>
      </c>
      <c r="F870" s="273" t="s">
        <v>509</v>
      </c>
      <c r="G870" s="274"/>
      <c r="H870" s="274"/>
      <c r="I870" s="274"/>
      <c r="J870" s="172"/>
      <c r="K870" s="174" t="s">
        <v>5</v>
      </c>
      <c r="L870" s="172"/>
      <c r="M870" s="172"/>
      <c r="N870" s="172"/>
      <c r="O870" s="172"/>
      <c r="P870" s="172"/>
      <c r="Q870" s="172"/>
      <c r="R870" s="175"/>
      <c r="T870" s="176"/>
      <c r="U870" s="172"/>
      <c r="V870" s="172"/>
      <c r="W870" s="172"/>
      <c r="X870" s="172"/>
      <c r="Y870" s="172"/>
      <c r="Z870" s="172"/>
      <c r="AA870" s="177"/>
      <c r="AT870" s="178" t="s">
        <v>170</v>
      </c>
      <c r="AU870" s="178" t="s">
        <v>141</v>
      </c>
      <c r="AV870" s="10" t="s">
        <v>24</v>
      </c>
      <c r="AW870" s="10" t="s">
        <v>37</v>
      </c>
      <c r="AX870" s="10" t="s">
        <v>79</v>
      </c>
      <c r="AY870" s="178" t="s">
        <v>162</v>
      </c>
    </row>
    <row r="871" spans="2:65" s="10" customFormat="1" ht="22.5" customHeight="1">
      <c r="B871" s="171"/>
      <c r="C871" s="172"/>
      <c r="D871" s="172"/>
      <c r="E871" s="173" t="s">
        <v>5</v>
      </c>
      <c r="F871" s="273" t="s">
        <v>252</v>
      </c>
      <c r="G871" s="274"/>
      <c r="H871" s="274"/>
      <c r="I871" s="274"/>
      <c r="J871" s="172"/>
      <c r="K871" s="174" t="s">
        <v>5</v>
      </c>
      <c r="L871" s="172"/>
      <c r="M871" s="172"/>
      <c r="N871" s="172"/>
      <c r="O871" s="172"/>
      <c r="P871" s="172"/>
      <c r="Q871" s="172"/>
      <c r="R871" s="175"/>
      <c r="T871" s="176"/>
      <c r="U871" s="172"/>
      <c r="V871" s="172"/>
      <c r="W871" s="172"/>
      <c r="X871" s="172"/>
      <c r="Y871" s="172"/>
      <c r="Z871" s="172"/>
      <c r="AA871" s="177"/>
      <c r="AT871" s="178" t="s">
        <v>170</v>
      </c>
      <c r="AU871" s="178" t="s">
        <v>141</v>
      </c>
      <c r="AV871" s="10" t="s">
        <v>24</v>
      </c>
      <c r="AW871" s="10" t="s">
        <v>37</v>
      </c>
      <c r="AX871" s="10" t="s">
        <v>79</v>
      </c>
      <c r="AY871" s="178" t="s">
        <v>162</v>
      </c>
    </row>
    <row r="872" spans="2:65" s="11" customFormat="1" ht="22.5" customHeight="1">
      <c r="B872" s="179"/>
      <c r="C872" s="180"/>
      <c r="D872" s="180"/>
      <c r="E872" s="181" t="s">
        <v>5</v>
      </c>
      <c r="F872" s="263" t="s">
        <v>510</v>
      </c>
      <c r="G872" s="264"/>
      <c r="H872" s="264"/>
      <c r="I872" s="264"/>
      <c r="J872" s="180"/>
      <c r="K872" s="182">
        <v>23.76</v>
      </c>
      <c r="L872" s="180"/>
      <c r="M872" s="180"/>
      <c r="N872" s="180"/>
      <c r="O872" s="180"/>
      <c r="P872" s="180"/>
      <c r="Q872" s="180"/>
      <c r="R872" s="183"/>
      <c r="T872" s="184"/>
      <c r="U872" s="180"/>
      <c r="V872" s="180"/>
      <c r="W872" s="180"/>
      <c r="X872" s="180"/>
      <c r="Y872" s="180"/>
      <c r="Z872" s="180"/>
      <c r="AA872" s="185"/>
      <c r="AT872" s="186" t="s">
        <v>170</v>
      </c>
      <c r="AU872" s="186" t="s">
        <v>141</v>
      </c>
      <c r="AV872" s="11" t="s">
        <v>141</v>
      </c>
      <c r="AW872" s="11" t="s">
        <v>37</v>
      </c>
      <c r="AX872" s="11" t="s">
        <v>79</v>
      </c>
      <c r="AY872" s="186" t="s">
        <v>162</v>
      </c>
    </row>
    <row r="873" spans="2:65" s="10" customFormat="1" ht="22.5" customHeight="1">
      <c r="B873" s="171"/>
      <c r="C873" s="172"/>
      <c r="D873" s="172"/>
      <c r="E873" s="173" t="s">
        <v>5</v>
      </c>
      <c r="F873" s="273" t="s">
        <v>260</v>
      </c>
      <c r="G873" s="274"/>
      <c r="H873" s="274"/>
      <c r="I873" s="274"/>
      <c r="J873" s="172"/>
      <c r="K873" s="174" t="s">
        <v>5</v>
      </c>
      <c r="L873" s="172"/>
      <c r="M873" s="172"/>
      <c r="N873" s="172"/>
      <c r="O873" s="172"/>
      <c r="P873" s="172"/>
      <c r="Q873" s="172"/>
      <c r="R873" s="175"/>
      <c r="T873" s="176"/>
      <c r="U873" s="172"/>
      <c r="V873" s="172"/>
      <c r="W873" s="172"/>
      <c r="X873" s="172"/>
      <c r="Y873" s="172"/>
      <c r="Z873" s="172"/>
      <c r="AA873" s="177"/>
      <c r="AT873" s="178" t="s">
        <v>170</v>
      </c>
      <c r="AU873" s="178" t="s">
        <v>141</v>
      </c>
      <c r="AV873" s="10" t="s">
        <v>24</v>
      </c>
      <c r="AW873" s="10" t="s">
        <v>37</v>
      </c>
      <c r="AX873" s="10" t="s">
        <v>79</v>
      </c>
      <c r="AY873" s="178" t="s">
        <v>162</v>
      </c>
    </row>
    <row r="874" spans="2:65" s="11" customFormat="1" ht="22.5" customHeight="1">
      <c r="B874" s="179"/>
      <c r="C874" s="180"/>
      <c r="D874" s="180"/>
      <c r="E874" s="181" t="s">
        <v>5</v>
      </c>
      <c r="F874" s="263" t="s">
        <v>278</v>
      </c>
      <c r="G874" s="264"/>
      <c r="H874" s="264"/>
      <c r="I874" s="264"/>
      <c r="J874" s="180"/>
      <c r="K874" s="182">
        <v>5.4</v>
      </c>
      <c r="L874" s="180"/>
      <c r="M874" s="180"/>
      <c r="N874" s="180"/>
      <c r="O874" s="180"/>
      <c r="P874" s="180"/>
      <c r="Q874" s="180"/>
      <c r="R874" s="183"/>
      <c r="T874" s="184"/>
      <c r="U874" s="180"/>
      <c r="V874" s="180"/>
      <c r="W874" s="180"/>
      <c r="X874" s="180"/>
      <c r="Y874" s="180"/>
      <c r="Z874" s="180"/>
      <c r="AA874" s="185"/>
      <c r="AT874" s="186" t="s">
        <v>170</v>
      </c>
      <c r="AU874" s="186" t="s">
        <v>141</v>
      </c>
      <c r="AV874" s="11" t="s">
        <v>141</v>
      </c>
      <c r="AW874" s="11" t="s">
        <v>37</v>
      </c>
      <c r="AX874" s="11" t="s">
        <v>79</v>
      </c>
      <c r="AY874" s="186" t="s">
        <v>162</v>
      </c>
    </row>
    <row r="875" spans="2:65" s="10" customFormat="1" ht="22.5" customHeight="1">
      <c r="B875" s="171"/>
      <c r="C875" s="172"/>
      <c r="D875" s="172"/>
      <c r="E875" s="173" t="s">
        <v>5</v>
      </c>
      <c r="F875" s="273" t="s">
        <v>263</v>
      </c>
      <c r="G875" s="274"/>
      <c r="H875" s="274"/>
      <c r="I875" s="274"/>
      <c r="J875" s="172"/>
      <c r="K875" s="174" t="s">
        <v>5</v>
      </c>
      <c r="L875" s="172"/>
      <c r="M875" s="172"/>
      <c r="N875" s="172"/>
      <c r="O875" s="172"/>
      <c r="P875" s="172"/>
      <c r="Q875" s="172"/>
      <c r="R875" s="175"/>
      <c r="T875" s="176"/>
      <c r="U875" s="172"/>
      <c r="V875" s="172"/>
      <c r="W875" s="172"/>
      <c r="X875" s="172"/>
      <c r="Y875" s="172"/>
      <c r="Z875" s="172"/>
      <c r="AA875" s="177"/>
      <c r="AT875" s="178" t="s">
        <v>170</v>
      </c>
      <c r="AU875" s="178" t="s">
        <v>141</v>
      </c>
      <c r="AV875" s="10" t="s">
        <v>24</v>
      </c>
      <c r="AW875" s="10" t="s">
        <v>37</v>
      </c>
      <c r="AX875" s="10" t="s">
        <v>79</v>
      </c>
      <c r="AY875" s="178" t="s">
        <v>162</v>
      </c>
    </row>
    <row r="876" spans="2:65" s="11" customFormat="1" ht="22.5" customHeight="1">
      <c r="B876" s="179"/>
      <c r="C876" s="180"/>
      <c r="D876" s="180"/>
      <c r="E876" s="181" t="s">
        <v>5</v>
      </c>
      <c r="F876" s="263" t="s">
        <v>278</v>
      </c>
      <c r="G876" s="264"/>
      <c r="H876" s="264"/>
      <c r="I876" s="264"/>
      <c r="J876" s="180"/>
      <c r="K876" s="182">
        <v>5.4</v>
      </c>
      <c r="L876" s="180"/>
      <c r="M876" s="180"/>
      <c r="N876" s="180"/>
      <c r="O876" s="180"/>
      <c r="P876" s="180"/>
      <c r="Q876" s="180"/>
      <c r="R876" s="183"/>
      <c r="T876" s="184"/>
      <c r="U876" s="180"/>
      <c r="V876" s="180"/>
      <c r="W876" s="180"/>
      <c r="X876" s="180"/>
      <c r="Y876" s="180"/>
      <c r="Z876" s="180"/>
      <c r="AA876" s="185"/>
      <c r="AT876" s="186" t="s">
        <v>170</v>
      </c>
      <c r="AU876" s="186" t="s">
        <v>141</v>
      </c>
      <c r="AV876" s="11" t="s">
        <v>141</v>
      </c>
      <c r="AW876" s="11" t="s">
        <v>37</v>
      </c>
      <c r="AX876" s="11" t="s">
        <v>79</v>
      </c>
      <c r="AY876" s="186" t="s">
        <v>162</v>
      </c>
    </row>
    <row r="877" spans="2:65" s="11" customFormat="1" ht="22.5" customHeight="1">
      <c r="B877" s="179"/>
      <c r="C877" s="180"/>
      <c r="D877" s="180"/>
      <c r="E877" s="181" t="s">
        <v>5</v>
      </c>
      <c r="F877" s="263" t="s">
        <v>5</v>
      </c>
      <c r="G877" s="264"/>
      <c r="H877" s="264"/>
      <c r="I877" s="264"/>
      <c r="J877" s="180"/>
      <c r="K877" s="182">
        <v>0</v>
      </c>
      <c r="L877" s="180"/>
      <c r="M877" s="180"/>
      <c r="N877" s="180"/>
      <c r="O877" s="180"/>
      <c r="P877" s="180"/>
      <c r="Q877" s="180"/>
      <c r="R877" s="183"/>
      <c r="T877" s="184"/>
      <c r="U877" s="180"/>
      <c r="V877" s="180"/>
      <c r="W877" s="180"/>
      <c r="X877" s="180"/>
      <c r="Y877" s="180"/>
      <c r="Z877" s="180"/>
      <c r="AA877" s="185"/>
      <c r="AT877" s="186" t="s">
        <v>170</v>
      </c>
      <c r="AU877" s="186" t="s">
        <v>141</v>
      </c>
      <c r="AV877" s="11" t="s">
        <v>141</v>
      </c>
      <c r="AW877" s="11" t="s">
        <v>6</v>
      </c>
      <c r="AX877" s="11" t="s">
        <v>79</v>
      </c>
      <c r="AY877" s="186" t="s">
        <v>162</v>
      </c>
    </row>
    <row r="878" spans="2:65" s="10" customFormat="1" ht="31.5" customHeight="1">
      <c r="B878" s="171"/>
      <c r="C878" s="172"/>
      <c r="D878" s="172"/>
      <c r="E878" s="173" t="s">
        <v>5</v>
      </c>
      <c r="F878" s="273" t="s">
        <v>169</v>
      </c>
      <c r="G878" s="274"/>
      <c r="H878" s="274"/>
      <c r="I878" s="274"/>
      <c r="J878" s="172"/>
      <c r="K878" s="174" t="s">
        <v>5</v>
      </c>
      <c r="L878" s="172"/>
      <c r="M878" s="172"/>
      <c r="N878" s="172"/>
      <c r="O878" s="172"/>
      <c r="P878" s="172"/>
      <c r="Q878" s="172"/>
      <c r="R878" s="175"/>
      <c r="T878" s="176"/>
      <c r="U878" s="172"/>
      <c r="V878" s="172"/>
      <c r="W878" s="172"/>
      <c r="X878" s="172"/>
      <c r="Y878" s="172"/>
      <c r="Z878" s="172"/>
      <c r="AA878" s="177"/>
      <c r="AT878" s="178" t="s">
        <v>170</v>
      </c>
      <c r="AU878" s="178" t="s">
        <v>141</v>
      </c>
      <c r="AV878" s="10" t="s">
        <v>24</v>
      </c>
      <c r="AW878" s="10" t="s">
        <v>37</v>
      </c>
      <c r="AX878" s="10" t="s">
        <v>79</v>
      </c>
      <c r="AY878" s="178" t="s">
        <v>162</v>
      </c>
    </row>
    <row r="879" spans="2:65" s="11" customFormat="1" ht="22.5" customHeight="1">
      <c r="B879" s="179"/>
      <c r="C879" s="180"/>
      <c r="D879" s="180"/>
      <c r="E879" s="181" t="s">
        <v>5</v>
      </c>
      <c r="F879" s="263" t="s">
        <v>171</v>
      </c>
      <c r="G879" s="264"/>
      <c r="H879" s="264"/>
      <c r="I879" s="264"/>
      <c r="J879" s="180"/>
      <c r="K879" s="182">
        <v>93</v>
      </c>
      <c r="L879" s="180"/>
      <c r="M879" s="180"/>
      <c r="N879" s="180"/>
      <c r="O879" s="180"/>
      <c r="P879" s="180"/>
      <c r="Q879" s="180"/>
      <c r="R879" s="183"/>
      <c r="T879" s="184"/>
      <c r="U879" s="180"/>
      <c r="V879" s="180"/>
      <c r="W879" s="180"/>
      <c r="X879" s="180"/>
      <c r="Y879" s="180"/>
      <c r="Z879" s="180"/>
      <c r="AA879" s="185"/>
      <c r="AT879" s="186" t="s">
        <v>170</v>
      </c>
      <c r="AU879" s="186" t="s">
        <v>141</v>
      </c>
      <c r="AV879" s="11" t="s">
        <v>141</v>
      </c>
      <c r="AW879" s="11" t="s">
        <v>37</v>
      </c>
      <c r="AX879" s="11" t="s">
        <v>79</v>
      </c>
      <c r="AY879" s="186" t="s">
        <v>162</v>
      </c>
    </row>
    <row r="880" spans="2:65" s="12" customFormat="1" ht="22.5" customHeight="1">
      <c r="B880" s="187"/>
      <c r="C880" s="188"/>
      <c r="D880" s="188"/>
      <c r="E880" s="189" t="s">
        <v>5</v>
      </c>
      <c r="F880" s="256" t="s">
        <v>172</v>
      </c>
      <c r="G880" s="257"/>
      <c r="H880" s="257"/>
      <c r="I880" s="257"/>
      <c r="J880" s="188"/>
      <c r="K880" s="190">
        <v>127.56</v>
      </c>
      <c r="L880" s="188"/>
      <c r="M880" s="188"/>
      <c r="N880" s="188"/>
      <c r="O880" s="188"/>
      <c r="P880" s="188"/>
      <c r="Q880" s="188"/>
      <c r="R880" s="191"/>
      <c r="T880" s="192"/>
      <c r="U880" s="188"/>
      <c r="V880" s="188"/>
      <c r="W880" s="188"/>
      <c r="X880" s="188"/>
      <c r="Y880" s="188"/>
      <c r="Z880" s="188"/>
      <c r="AA880" s="193"/>
      <c r="AT880" s="194" t="s">
        <v>170</v>
      </c>
      <c r="AU880" s="194" t="s">
        <v>141</v>
      </c>
      <c r="AV880" s="12" t="s">
        <v>167</v>
      </c>
      <c r="AW880" s="12" t="s">
        <v>37</v>
      </c>
      <c r="AX880" s="12" t="s">
        <v>24</v>
      </c>
      <c r="AY880" s="194" t="s">
        <v>162</v>
      </c>
    </row>
    <row r="881" spans="2:65" s="1" customFormat="1" ht="31.5" customHeight="1">
      <c r="B881" s="135"/>
      <c r="C881" s="195" t="s">
        <v>735</v>
      </c>
      <c r="D881" s="195" t="s">
        <v>280</v>
      </c>
      <c r="E881" s="196" t="s">
        <v>320</v>
      </c>
      <c r="F881" s="277" t="s">
        <v>321</v>
      </c>
      <c r="G881" s="277"/>
      <c r="H881" s="277"/>
      <c r="I881" s="277"/>
      <c r="J881" s="197" t="s">
        <v>166</v>
      </c>
      <c r="K881" s="198">
        <v>130.11099999999999</v>
      </c>
      <c r="L881" s="278">
        <v>0</v>
      </c>
      <c r="M881" s="278"/>
      <c r="N881" s="279">
        <f>ROUND(L881*K881,2)</f>
        <v>0</v>
      </c>
      <c r="O881" s="260"/>
      <c r="P881" s="260"/>
      <c r="Q881" s="260"/>
      <c r="R881" s="138"/>
      <c r="T881" s="168" t="s">
        <v>5</v>
      </c>
      <c r="U881" s="47" t="s">
        <v>46</v>
      </c>
      <c r="V881" s="39"/>
      <c r="W881" s="169">
        <f>V881*K881</f>
        <v>0</v>
      </c>
      <c r="X881" s="169">
        <v>0</v>
      </c>
      <c r="Y881" s="169">
        <f>X881*K881</f>
        <v>0</v>
      </c>
      <c r="Z881" s="169">
        <v>0</v>
      </c>
      <c r="AA881" s="170">
        <f>Z881*K881</f>
        <v>0</v>
      </c>
      <c r="AR881" s="21" t="s">
        <v>379</v>
      </c>
      <c r="AT881" s="21" t="s">
        <v>280</v>
      </c>
      <c r="AU881" s="21" t="s">
        <v>141</v>
      </c>
      <c r="AY881" s="21" t="s">
        <v>162</v>
      </c>
      <c r="BE881" s="109">
        <f>IF(U881="základní",N881,0)</f>
        <v>0</v>
      </c>
      <c r="BF881" s="109">
        <f>IF(U881="snížená",N881,0)</f>
        <v>0</v>
      </c>
      <c r="BG881" s="109">
        <f>IF(U881="zákl. přenesená",N881,0)</f>
        <v>0</v>
      </c>
      <c r="BH881" s="109">
        <f>IF(U881="sníž. přenesená",N881,0)</f>
        <v>0</v>
      </c>
      <c r="BI881" s="109">
        <f>IF(U881="nulová",N881,0)</f>
        <v>0</v>
      </c>
      <c r="BJ881" s="21" t="s">
        <v>141</v>
      </c>
      <c r="BK881" s="109">
        <f>ROUND(L881*K881,2)</f>
        <v>0</v>
      </c>
      <c r="BL881" s="21" t="s">
        <v>246</v>
      </c>
      <c r="BM881" s="21" t="s">
        <v>736</v>
      </c>
    </row>
    <row r="882" spans="2:65" s="1" customFormat="1" ht="31.5" customHeight="1">
      <c r="B882" s="135"/>
      <c r="C882" s="164" t="s">
        <v>171</v>
      </c>
      <c r="D882" s="164" t="s">
        <v>163</v>
      </c>
      <c r="E882" s="165" t="s">
        <v>737</v>
      </c>
      <c r="F882" s="281" t="s">
        <v>1088</v>
      </c>
      <c r="G882" s="258"/>
      <c r="H882" s="258"/>
      <c r="I882" s="258"/>
      <c r="J882" s="166" t="s">
        <v>166</v>
      </c>
      <c r="K882" s="167">
        <v>564.57799999999997</v>
      </c>
      <c r="L882" s="259">
        <v>0</v>
      </c>
      <c r="M882" s="259"/>
      <c r="N882" s="260">
        <f>ROUND(L882*K882,2)</f>
        <v>0</v>
      </c>
      <c r="O882" s="260"/>
      <c r="P882" s="260"/>
      <c r="Q882" s="260"/>
      <c r="R882" s="138"/>
      <c r="T882" s="168" t="s">
        <v>5</v>
      </c>
      <c r="U882" s="47" t="s">
        <v>46</v>
      </c>
      <c r="V882" s="39"/>
      <c r="W882" s="169">
        <f>V882*K882</f>
        <v>0</v>
      </c>
      <c r="X882" s="169">
        <v>0</v>
      </c>
      <c r="Y882" s="169">
        <f>X882*K882</f>
        <v>0</v>
      </c>
      <c r="Z882" s="169">
        <v>0</v>
      </c>
      <c r="AA882" s="170">
        <f>Z882*K882</f>
        <v>0</v>
      </c>
      <c r="AR882" s="21" t="s">
        <v>246</v>
      </c>
      <c r="AT882" s="21" t="s">
        <v>163</v>
      </c>
      <c r="AU882" s="21" t="s">
        <v>141</v>
      </c>
      <c r="AY882" s="21" t="s">
        <v>162</v>
      </c>
      <c r="BE882" s="109">
        <f>IF(U882="základní",N882,0)</f>
        <v>0</v>
      </c>
      <c r="BF882" s="109">
        <f>IF(U882="snížená",N882,0)</f>
        <v>0</v>
      </c>
      <c r="BG882" s="109">
        <f>IF(U882="zákl. přenesená",N882,0)</f>
        <v>0</v>
      </c>
      <c r="BH882" s="109">
        <f>IF(U882="sníž. přenesená",N882,0)</f>
        <v>0</v>
      </c>
      <c r="BI882" s="109">
        <f>IF(U882="nulová",N882,0)</f>
        <v>0</v>
      </c>
      <c r="BJ882" s="21" t="s">
        <v>141</v>
      </c>
      <c r="BK882" s="109">
        <f>ROUND(L882*K882,2)</f>
        <v>0</v>
      </c>
      <c r="BL882" s="21" t="s">
        <v>246</v>
      </c>
      <c r="BM882" s="21" t="s">
        <v>738</v>
      </c>
    </row>
    <row r="883" spans="2:65" s="10" customFormat="1" ht="22.5" customHeight="1">
      <c r="B883" s="171"/>
      <c r="C883" s="172"/>
      <c r="D883" s="172"/>
      <c r="E883" s="173" t="s">
        <v>5</v>
      </c>
      <c r="F883" s="261" t="s">
        <v>739</v>
      </c>
      <c r="G883" s="262"/>
      <c r="H883" s="262"/>
      <c r="I883" s="262"/>
      <c r="J883" s="172"/>
      <c r="K883" s="174" t="s">
        <v>5</v>
      </c>
      <c r="L883" s="172"/>
      <c r="M883" s="172"/>
      <c r="N883" s="172"/>
      <c r="O883" s="172"/>
      <c r="P883" s="172"/>
      <c r="Q883" s="172"/>
      <c r="R883" s="175"/>
      <c r="T883" s="176"/>
      <c r="U883" s="172"/>
      <c r="V883" s="172"/>
      <c r="W883" s="172"/>
      <c r="X883" s="172"/>
      <c r="Y883" s="172"/>
      <c r="Z883" s="172"/>
      <c r="AA883" s="177"/>
      <c r="AT883" s="178" t="s">
        <v>170</v>
      </c>
      <c r="AU883" s="178" t="s">
        <v>141</v>
      </c>
      <c r="AV883" s="10" t="s">
        <v>24</v>
      </c>
      <c r="AW883" s="10" t="s">
        <v>37</v>
      </c>
      <c r="AX883" s="10" t="s">
        <v>79</v>
      </c>
      <c r="AY883" s="178" t="s">
        <v>162</v>
      </c>
    </row>
    <row r="884" spans="2:65" s="10" customFormat="1" ht="44.25" customHeight="1">
      <c r="B884" s="171"/>
      <c r="C884" s="172"/>
      <c r="D884" s="172"/>
      <c r="E884" s="173" t="s">
        <v>5</v>
      </c>
      <c r="F884" s="280" t="s">
        <v>1087</v>
      </c>
      <c r="G884" s="274"/>
      <c r="H884" s="274"/>
      <c r="I884" s="274"/>
      <c r="J884" s="172"/>
      <c r="K884" s="174" t="s">
        <v>5</v>
      </c>
      <c r="L884" s="172"/>
      <c r="M884" s="172"/>
      <c r="N884" s="172"/>
      <c r="O884" s="172"/>
      <c r="P884" s="172"/>
      <c r="Q884" s="172"/>
      <c r="R884" s="175"/>
      <c r="T884" s="176"/>
      <c r="U884" s="172"/>
      <c r="V884" s="172"/>
      <c r="W884" s="172"/>
      <c r="X884" s="172"/>
      <c r="Y884" s="172"/>
      <c r="Z884" s="172"/>
      <c r="AA884" s="177"/>
      <c r="AT884" s="178" t="s">
        <v>170</v>
      </c>
      <c r="AU884" s="178" t="s">
        <v>141</v>
      </c>
      <c r="AV884" s="10" t="s">
        <v>24</v>
      </c>
      <c r="AW884" s="10" t="s">
        <v>37</v>
      </c>
      <c r="AX884" s="10" t="s">
        <v>79</v>
      </c>
      <c r="AY884" s="178" t="s">
        <v>162</v>
      </c>
    </row>
    <row r="885" spans="2:65" s="11" customFormat="1" ht="22.5" customHeight="1">
      <c r="B885" s="179"/>
      <c r="C885" s="180"/>
      <c r="D885" s="180"/>
      <c r="E885" s="181" t="s">
        <v>5</v>
      </c>
      <c r="F885" s="263" t="s">
        <v>740</v>
      </c>
      <c r="G885" s="264"/>
      <c r="H885" s="264"/>
      <c r="I885" s="264"/>
      <c r="J885" s="180"/>
      <c r="K885" s="182">
        <v>564.57799999999997</v>
      </c>
      <c r="L885" s="180"/>
      <c r="M885" s="180"/>
      <c r="N885" s="180"/>
      <c r="O885" s="180"/>
      <c r="P885" s="180"/>
      <c r="Q885" s="180"/>
      <c r="R885" s="183"/>
      <c r="T885" s="184"/>
      <c r="U885" s="180"/>
      <c r="V885" s="180"/>
      <c r="W885" s="180"/>
      <c r="X885" s="180"/>
      <c r="Y885" s="180"/>
      <c r="Z885" s="180"/>
      <c r="AA885" s="185"/>
      <c r="AT885" s="186" t="s">
        <v>170</v>
      </c>
      <c r="AU885" s="186" t="s">
        <v>141</v>
      </c>
      <c r="AV885" s="11" t="s">
        <v>141</v>
      </c>
      <c r="AW885" s="11" t="s">
        <v>37</v>
      </c>
      <c r="AX885" s="11" t="s">
        <v>79</v>
      </c>
      <c r="AY885" s="186" t="s">
        <v>162</v>
      </c>
    </row>
    <row r="886" spans="2:65" s="12" customFormat="1" ht="22.5" customHeight="1">
      <c r="B886" s="187"/>
      <c r="C886" s="188"/>
      <c r="D886" s="188"/>
      <c r="E886" s="189" t="s">
        <v>5</v>
      </c>
      <c r="F886" s="256" t="s">
        <v>172</v>
      </c>
      <c r="G886" s="257"/>
      <c r="H886" s="257"/>
      <c r="I886" s="257"/>
      <c r="J886" s="188"/>
      <c r="K886" s="190">
        <v>564.57799999999997</v>
      </c>
      <c r="L886" s="188"/>
      <c r="M886" s="188"/>
      <c r="N886" s="188"/>
      <c r="O886" s="188"/>
      <c r="P886" s="188"/>
      <c r="Q886" s="188"/>
      <c r="R886" s="191"/>
      <c r="T886" s="192"/>
      <c r="U886" s="188"/>
      <c r="V886" s="188"/>
      <c r="W886" s="188"/>
      <c r="X886" s="188"/>
      <c r="Y886" s="188"/>
      <c r="Z886" s="188"/>
      <c r="AA886" s="193"/>
      <c r="AT886" s="194" t="s">
        <v>170</v>
      </c>
      <c r="AU886" s="194" t="s">
        <v>141</v>
      </c>
      <c r="AV886" s="12" t="s">
        <v>167</v>
      </c>
      <c r="AW886" s="12" t="s">
        <v>37</v>
      </c>
      <c r="AX886" s="12" t="s">
        <v>24</v>
      </c>
      <c r="AY886" s="194" t="s">
        <v>162</v>
      </c>
    </row>
    <row r="887" spans="2:65" s="1" customFormat="1" ht="31.5" customHeight="1">
      <c r="B887" s="135"/>
      <c r="C887" s="195" t="s">
        <v>741</v>
      </c>
      <c r="D887" s="195" t="s">
        <v>280</v>
      </c>
      <c r="E887" s="196" t="s">
        <v>742</v>
      </c>
      <c r="F887" s="277" t="s">
        <v>743</v>
      </c>
      <c r="G887" s="277"/>
      <c r="H887" s="277"/>
      <c r="I887" s="277"/>
      <c r="J887" s="197" t="s">
        <v>179</v>
      </c>
      <c r="K887" s="198">
        <v>115.17400000000001</v>
      </c>
      <c r="L887" s="278">
        <v>0</v>
      </c>
      <c r="M887" s="278"/>
      <c r="N887" s="279">
        <f>ROUND(L887*K887,2)</f>
        <v>0</v>
      </c>
      <c r="O887" s="260"/>
      <c r="P887" s="260"/>
      <c r="Q887" s="260"/>
      <c r="R887" s="138"/>
      <c r="T887" s="168" t="s">
        <v>5</v>
      </c>
      <c r="U887" s="47" t="s">
        <v>46</v>
      </c>
      <c r="V887" s="39"/>
      <c r="W887" s="169">
        <f>V887*K887</f>
        <v>0</v>
      </c>
      <c r="X887" s="169">
        <v>0</v>
      </c>
      <c r="Y887" s="169">
        <f>X887*K887</f>
        <v>0</v>
      </c>
      <c r="Z887" s="169">
        <v>0</v>
      </c>
      <c r="AA887" s="170">
        <f>Z887*K887</f>
        <v>0</v>
      </c>
      <c r="AR887" s="21" t="s">
        <v>379</v>
      </c>
      <c r="AT887" s="21" t="s">
        <v>280</v>
      </c>
      <c r="AU887" s="21" t="s">
        <v>141</v>
      </c>
      <c r="AY887" s="21" t="s">
        <v>162</v>
      </c>
      <c r="BE887" s="109">
        <f>IF(U887="základní",N887,0)</f>
        <v>0</v>
      </c>
      <c r="BF887" s="109">
        <f>IF(U887="snížená",N887,0)</f>
        <v>0</v>
      </c>
      <c r="BG887" s="109">
        <f>IF(U887="zákl. přenesená",N887,0)</f>
        <v>0</v>
      </c>
      <c r="BH887" s="109">
        <f>IF(U887="sníž. přenesená",N887,0)</f>
        <v>0</v>
      </c>
      <c r="BI887" s="109">
        <f>IF(U887="nulová",N887,0)</f>
        <v>0</v>
      </c>
      <c r="BJ887" s="21" t="s">
        <v>141</v>
      </c>
      <c r="BK887" s="109">
        <f>ROUND(L887*K887,2)</f>
        <v>0</v>
      </c>
      <c r="BL887" s="21" t="s">
        <v>246</v>
      </c>
      <c r="BM887" s="21" t="s">
        <v>744</v>
      </c>
    </row>
    <row r="888" spans="2:65" s="1" customFormat="1" ht="31.5" customHeight="1">
      <c r="B888" s="135"/>
      <c r="C888" s="164" t="s">
        <v>745</v>
      </c>
      <c r="D888" s="164" t="s">
        <v>163</v>
      </c>
      <c r="E888" s="165" t="s">
        <v>746</v>
      </c>
      <c r="F888" s="258" t="s">
        <v>747</v>
      </c>
      <c r="G888" s="258"/>
      <c r="H888" s="258"/>
      <c r="I888" s="258"/>
      <c r="J888" s="166" t="s">
        <v>200</v>
      </c>
      <c r="K888" s="167">
        <v>3.6890000000000001</v>
      </c>
      <c r="L888" s="259">
        <v>0</v>
      </c>
      <c r="M888" s="259"/>
      <c r="N888" s="260">
        <f>ROUND(L888*K888,2)</f>
        <v>0</v>
      </c>
      <c r="O888" s="260"/>
      <c r="P888" s="260"/>
      <c r="Q888" s="260"/>
      <c r="R888" s="138"/>
      <c r="T888" s="168" t="s">
        <v>5</v>
      </c>
      <c r="U888" s="47" t="s">
        <v>46</v>
      </c>
      <c r="V888" s="39"/>
      <c r="W888" s="169">
        <f>V888*K888</f>
        <v>0</v>
      </c>
      <c r="X888" s="169">
        <v>0</v>
      </c>
      <c r="Y888" s="169">
        <f>X888*K888</f>
        <v>0</v>
      </c>
      <c r="Z888" s="169">
        <v>0</v>
      </c>
      <c r="AA888" s="170">
        <f>Z888*K888</f>
        <v>0</v>
      </c>
      <c r="AR888" s="21" t="s">
        <v>246</v>
      </c>
      <c r="AT888" s="21" t="s">
        <v>163</v>
      </c>
      <c r="AU888" s="21" t="s">
        <v>141</v>
      </c>
      <c r="AY888" s="21" t="s">
        <v>162</v>
      </c>
      <c r="BE888" s="109">
        <f>IF(U888="základní",N888,0)</f>
        <v>0</v>
      </c>
      <c r="BF888" s="109">
        <f>IF(U888="snížená",N888,0)</f>
        <v>0</v>
      </c>
      <c r="BG888" s="109">
        <f>IF(U888="zákl. přenesená",N888,0)</f>
        <v>0</v>
      </c>
      <c r="BH888" s="109">
        <f>IF(U888="sníž. přenesená",N888,0)</f>
        <v>0</v>
      </c>
      <c r="BI888" s="109">
        <f>IF(U888="nulová",N888,0)</f>
        <v>0</v>
      </c>
      <c r="BJ888" s="21" t="s">
        <v>141</v>
      </c>
      <c r="BK888" s="109">
        <f>ROUND(L888*K888,2)</f>
        <v>0</v>
      </c>
      <c r="BL888" s="21" t="s">
        <v>246</v>
      </c>
      <c r="BM888" s="21" t="s">
        <v>748</v>
      </c>
    </row>
    <row r="889" spans="2:65" s="9" customFormat="1" ht="29.85" customHeight="1">
      <c r="B889" s="153"/>
      <c r="C889" s="154"/>
      <c r="D889" s="163" t="s">
        <v>127</v>
      </c>
      <c r="E889" s="163"/>
      <c r="F889" s="163"/>
      <c r="G889" s="163"/>
      <c r="H889" s="163"/>
      <c r="I889" s="163"/>
      <c r="J889" s="163"/>
      <c r="K889" s="163"/>
      <c r="L889" s="163"/>
      <c r="M889" s="163"/>
      <c r="N889" s="269">
        <f>BK889</f>
        <v>0</v>
      </c>
      <c r="O889" s="270"/>
      <c r="P889" s="270"/>
      <c r="Q889" s="270"/>
      <c r="R889" s="156"/>
      <c r="T889" s="157"/>
      <c r="U889" s="154"/>
      <c r="V889" s="154"/>
      <c r="W889" s="158">
        <f>SUM(W890:W948)</f>
        <v>0</v>
      </c>
      <c r="X889" s="154"/>
      <c r="Y889" s="158">
        <f>SUM(Y890:Y948)</f>
        <v>0</v>
      </c>
      <c r="Z889" s="154"/>
      <c r="AA889" s="159">
        <f>SUM(AA890:AA948)</f>
        <v>0</v>
      </c>
      <c r="AR889" s="160" t="s">
        <v>141</v>
      </c>
      <c r="AT889" s="161" t="s">
        <v>78</v>
      </c>
      <c r="AU889" s="161" t="s">
        <v>24</v>
      </c>
      <c r="AY889" s="160" t="s">
        <v>162</v>
      </c>
      <c r="BK889" s="162">
        <f>SUM(BK890:BK948)</f>
        <v>0</v>
      </c>
    </row>
    <row r="890" spans="2:65" s="1" customFormat="1" ht="22.5" customHeight="1">
      <c r="B890" s="135"/>
      <c r="C890" s="164" t="s">
        <v>749</v>
      </c>
      <c r="D890" s="164" t="s">
        <v>163</v>
      </c>
      <c r="E890" s="165" t="s">
        <v>750</v>
      </c>
      <c r="F890" s="258" t="s">
        <v>751</v>
      </c>
      <c r="G890" s="258"/>
      <c r="H890" s="258"/>
      <c r="I890" s="258"/>
      <c r="J890" s="166" t="s">
        <v>222</v>
      </c>
      <c r="K890" s="167">
        <v>114</v>
      </c>
      <c r="L890" s="259">
        <v>0</v>
      </c>
      <c r="M890" s="259"/>
      <c r="N890" s="260">
        <f>ROUND(L890*K890,2)</f>
        <v>0</v>
      </c>
      <c r="O890" s="260"/>
      <c r="P890" s="260"/>
      <c r="Q890" s="260"/>
      <c r="R890" s="138"/>
      <c r="T890" s="168" t="s">
        <v>5</v>
      </c>
      <c r="U890" s="47" t="s">
        <v>46</v>
      </c>
      <c r="V890" s="39"/>
      <c r="W890" s="169">
        <f>V890*K890</f>
        <v>0</v>
      </c>
      <c r="X890" s="169">
        <v>0</v>
      </c>
      <c r="Y890" s="169">
        <f>X890*K890</f>
        <v>0</v>
      </c>
      <c r="Z890" s="169">
        <v>0</v>
      </c>
      <c r="AA890" s="170">
        <f>Z890*K890</f>
        <v>0</v>
      </c>
      <c r="AR890" s="21" t="s">
        <v>246</v>
      </c>
      <c r="AT890" s="21" t="s">
        <v>163</v>
      </c>
      <c r="AU890" s="21" t="s">
        <v>141</v>
      </c>
      <c r="AY890" s="21" t="s">
        <v>162</v>
      </c>
      <c r="BE890" s="109">
        <f>IF(U890="základní",N890,0)</f>
        <v>0</v>
      </c>
      <c r="BF890" s="109">
        <f>IF(U890="snížená",N890,0)</f>
        <v>0</v>
      </c>
      <c r="BG890" s="109">
        <f>IF(U890="zákl. přenesená",N890,0)</f>
        <v>0</v>
      </c>
      <c r="BH890" s="109">
        <f>IF(U890="sníž. přenesená",N890,0)</f>
        <v>0</v>
      </c>
      <c r="BI890" s="109">
        <f>IF(U890="nulová",N890,0)</f>
        <v>0</v>
      </c>
      <c r="BJ890" s="21" t="s">
        <v>141</v>
      </c>
      <c r="BK890" s="109">
        <f>ROUND(L890*K890,2)</f>
        <v>0</v>
      </c>
      <c r="BL890" s="21" t="s">
        <v>246</v>
      </c>
      <c r="BM890" s="21" t="s">
        <v>752</v>
      </c>
    </row>
    <row r="891" spans="2:65" s="10" customFormat="1" ht="22.5" customHeight="1">
      <c r="B891" s="171"/>
      <c r="C891" s="172"/>
      <c r="D891" s="172"/>
      <c r="E891" s="173" t="s">
        <v>5</v>
      </c>
      <c r="F891" s="261" t="s">
        <v>753</v>
      </c>
      <c r="G891" s="262"/>
      <c r="H891" s="262"/>
      <c r="I891" s="262"/>
      <c r="J891" s="172"/>
      <c r="K891" s="174" t="s">
        <v>5</v>
      </c>
      <c r="L891" s="172"/>
      <c r="M891" s="172"/>
      <c r="N891" s="172"/>
      <c r="O891" s="172"/>
      <c r="P891" s="172"/>
      <c r="Q891" s="172"/>
      <c r="R891" s="175"/>
      <c r="T891" s="176"/>
      <c r="U891" s="172"/>
      <c r="V891" s="172"/>
      <c r="W891" s="172"/>
      <c r="X891" s="172"/>
      <c r="Y891" s="172"/>
      <c r="Z891" s="172"/>
      <c r="AA891" s="177"/>
      <c r="AT891" s="178" t="s">
        <v>170</v>
      </c>
      <c r="AU891" s="178" t="s">
        <v>141</v>
      </c>
      <c r="AV891" s="10" t="s">
        <v>24</v>
      </c>
      <c r="AW891" s="10" t="s">
        <v>37</v>
      </c>
      <c r="AX891" s="10" t="s">
        <v>79</v>
      </c>
      <c r="AY891" s="178" t="s">
        <v>162</v>
      </c>
    </row>
    <row r="892" spans="2:65" s="10" customFormat="1" ht="22.5" customHeight="1">
      <c r="B892" s="171"/>
      <c r="C892" s="172"/>
      <c r="D892" s="172"/>
      <c r="E892" s="173" t="s">
        <v>5</v>
      </c>
      <c r="F892" s="273" t="s">
        <v>260</v>
      </c>
      <c r="G892" s="274"/>
      <c r="H892" s="274"/>
      <c r="I892" s="274"/>
      <c r="J892" s="172"/>
      <c r="K892" s="174" t="s">
        <v>5</v>
      </c>
      <c r="L892" s="172"/>
      <c r="M892" s="172"/>
      <c r="N892" s="172"/>
      <c r="O892" s="172"/>
      <c r="P892" s="172"/>
      <c r="Q892" s="172"/>
      <c r="R892" s="175"/>
      <c r="T892" s="176"/>
      <c r="U892" s="172"/>
      <c r="V892" s="172"/>
      <c r="W892" s="172"/>
      <c r="X892" s="172"/>
      <c r="Y892" s="172"/>
      <c r="Z892" s="172"/>
      <c r="AA892" s="177"/>
      <c r="AT892" s="178" t="s">
        <v>170</v>
      </c>
      <c r="AU892" s="178" t="s">
        <v>141</v>
      </c>
      <c r="AV892" s="10" t="s">
        <v>24</v>
      </c>
      <c r="AW892" s="10" t="s">
        <v>37</v>
      </c>
      <c r="AX892" s="10" t="s">
        <v>79</v>
      </c>
      <c r="AY892" s="178" t="s">
        <v>162</v>
      </c>
    </row>
    <row r="893" spans="2:65" s="11" customFormat="1" ht="22.5" customHeight="1">
      <c r="B893" s="179"/>
      <c r="C893" s="180"/>
      <c r="D893" s="180"/>
      <c r="E893" s="181" t="s">
        <v>5</v>
      </c>
      <c r="F893" s="263" t="s">
        <v>448</v>
      </c>
      <c r="G893" s="264"/>
      <c r="H893" s="264"/>
      <c r="I893" s="264"/>
      <c r="J893" s="180"/>
      <c r="K893" s="182">
        <v>57</v>
      </c>
      <c r="L893" s="180"/>
      <c r="M893" s="180"/>
      <c r="N893" s="180"/>
      <c r="O893" s="180"/>
      <c r="P893" s="180"/>
      <c r="Q893" s="180"/>
      <c r="R893" s="183"/>
      <c r="T893" s="184"/>
      <c r="U893" s="180"/>
      <c r="V893" s="180"/>
      <c r="W893" s="180"/>
      <c r="X893" s="180"/>
      <c r="Y893" s="180"/>
      <c r="Z893" s="180"/>
      <c r="AA893" s="185"/>
      <c r="AT893" s="186" t="s">
        <v>170</v>
      </c>
      <c r="AU893" s="186" t="s">
        <v>141</v>
      </c>
      <c r="AV893" s="11" t="s">
        <v>141</v>
      </c>
      <c r="AW893" s="11" t="s">
        <v>37</v>
      </c>
      <c r="AX893" s="11" t="s">
        <v>79</v>
      </c>
      <c r="AY893" s="186" t="s">
        <v>162</v>
      </c>
    </row>
    <row r="894" spans="2:65" s="10" customFormat="1" ht="22.5" customHeight="1">
      <c r="B894" s="171"/>
      <c r="C894" s="172"/>
      <c r="D894" s="172"/>
      <c r="E894" s="173" t="s">
        <v>5</v>
      </c>
      <c r="F894" s="273" t="s">
        <v>263</v>
      </c>
      <c r="G894" s="274"/>
      <c r="H894" s="274"/>
      <c r="I894" s="274"/>
      <c r="J894" s="172"/>
      <c r="K894" s="174" t="s">
        <v>5</v>
      </c>
      <c r="L894" s="172"/>
      <c r="M894" s="172"/>
      <c r="N894" s="172"/>
      <c r="O894" s="172"/>
      <c r="P894" s="172"/>
      <c r="Q894" s="172"/>
      <c r="R894" s="175"/>
      <c r="T894" s="176"/>
      <c r="U894" s="172"/>
      <c r="V894" s="172"/>
      <c r="W894" s="172"/>
      <c r="X894" s="172"/>
      <c r="Y894" s="172"/>
      <c r="Z894" s="172"/>
      <c r="AA894" s="177"/>
      <c r="AT894" s="178" t="s">
        <v>170</v>
      </c>
      <c r="AU894" s="178" t="s">
        <v>141</v>
      </c>
      <c r="AV894" s="10" t="s">
        <v>24</v>
      </c>
      <c r="AW894" s="10" t="s">
        <v>37</v>
      </c>
      <c r="AX894" s="10" t="s">
        <v>79</v>
      </c>
      <c r="AY894" s="178" t="s">
        <v>162</v>
      </c>
    </row>
    <row r="895" spans="2:65" s="11" customFormat="1" ht="22.5" customHeight="1">
      <c r="B895" s="179"/>
      <c r="C895" s="180"/>
      <c r="D895" s="180"/>
      <c r="E895" s="181" t="s">
        <v>5</v>
      </c>
      <c r="F895" s="263" t="s">
        <v>448</v>
      </c>
      <c r="G895" s="264"/>
      <c r="H895" s="264"/>
      <c r="I895" s="264"/>
      <c r="J895" s="180"/>
      <c r="K895" s="182">
        <v>57</v>
      </c>
      <c r="L895" s="180"/>
      <c r="M895" s="180"/>
      <c r="N895" s="180"/>
      <c r="O895" s="180"/>
      <c r="P895" s="180"/>
      <c r="Q895" s="180"/>
      <c r="R895" s="183"/>
      <c r="T895" s="184"/>
      <c r="U895" s="180"/>
      <c r="V895" s="180"/>
      <c r="W895" s="180"/>
      <c r="X895" s="180"/>
      <c r="Y895" s="180"/>
      <c r="Z895" s="180"/>
      <c r="AA895" s="185"/>
      <c r="AT895" s="186" t="s">
        <v>170</v>
      </c>
      <c r="AU895" s="186" t="s">
        <v>141</v>
      </c>
      <c r="AV895" s="11" t="s">
        <v>141</v>
      </c>
      <c r="AW895" s="11" t="s">
        <v>37</v>
      </c>
      <c r="AX895" s="11" t="s">
        <v>79</v>
      </c>
      <c r="AY895" s="186" t="s">
        <v>162</v>
      </c>
    </row>
    <row r="896" spans="2:65" s="12" customFormat="1" ht="22.5" customHeight="1">
      <c r="B896" s="187"/>
      <c r="C896" s="188"/>
      <c r="D896" s="188"/>
      <c r="E896" s="189" t="s">
        <v>5</v>
      </c>
      <c r="F896" s="256" t="s">
        <v>172</v>
      </c>
      <c r="G896" s="257"/>
      <c r="H896" s="257"/>
      <c r="I896" s="257"/>
      <c r="J896" s="188"/>
      <c r="K896" s="190">
        <v>114</v>
      </c>
      <c r="L896" s="188"/>
      <c r="M896" s="188"/>
      <c r="N896" s="188"/>
      <c r="O896" s="188"/>
      <c r="P896" s="188"/>
      <c r="Q896" s="188"/>
      <c r="R896" s="191"/>
      <c r="T896" s="192"/>
      <c r="U896" s="188"/>
      <c r="V896" s="188"/>
      <c r="W896" s="188"/>
      <c r="X896" s="188"/>
      <c r="Y896" s="188"/>
      <c r="Z896" s="188"/>
      <c r="AA896" s="193"/>
      <c r="AT896" s="194" t="s">
        <v>170</v>
      </c>
      <c r="AU896" s="194" t="s">
        <v>141</v>
      </c>
      <c r="AV896" s="12" t="s">
        <v>167</v>
      </c>
      <c r="AW896" s="12" t="s">
        <v>37</v>
      </c>
      <c r="AX896" s="12" t="s">
        <v>24</v>
      </c>
      <c r="AY896" s="194" t="s">
        <v>162</v>
      </c>
    </row>
    <row r="897" spans="2:65" s="1" customFormat="1" ht="31.5" customHeight="1">
      <c r="B897" s="135"/>
      <c r="C897" s="164" t="s">
        <v>754</v>
      </c>
      <c r="D897" s="164" t="s">
        <v>163</v>
      </c>
      <c r="E897" s="165" t="s">
        <v>755</v>
      </c>
      <c r="F897" s="258" t="s">
        <v>756</v>
      </c>
      <c r="G897" s="258"/>
      <c r="H897" s="258"/>
      <c r="I897" s="258"/>
      <c r="J897" s="166" t="s">
        <v>222</v>
      </c>
      <c r="K897" s="167">
        <v>29.7</v>
      </c>
      <c r="L897" s="259">
        <v>0</v>
      </c>
      <c r="M897" s="259"/>
      <c r="N897" s="260">
        <f>ROUND(L897*K897,2)</f>
        <v>0</v>
      </c>
      <c r="O897" s="260"/>
      <c r="P897" s="260"/>
      <c r="Q897" s="260"/>
      <c r="R897" s="138"/>
      <c r="T897" s="168" t="s">
        <v>5</v>
      </c>
      <c r="U897" s="47" t="s">
        <v>46</v>
      </c>
      <c r="V897" s="39"/>
      <c r="W897" s="169">
        <f>V897*K897</f>
        <v>0</v>
      </c>
      <c r="X897" s="169">
        <v>0</v>
      </c>
      <c r="Y897" s="169">
        <f>X897*K897</f>
        <v>0</v>
      </c>
      <c r="Z897" s="169">
        <v>0</v>
      </c>
      <c r="AA897" s="170">
        <f>Z897*K897</f>
        <v>0</v>
      </c>
      <c r="AR897" s="21" t="s">
        <v>246</v>
      </c>
      <c r="AT897" s="21" t="s">
        <v>163</v>
      </c>
      <c r="AU897" s="21" t="s">
        <v>141</v>
      </c>
      <c r="AY897" s="21" t="s">
        <v>162</v>
      </c>
      <c r="BE897" s="109">
        <f>IF(U897="základní",N897,0)</f>
        <v>0</v>
      </c>
      <c r="BF897" s="109">
        <f>IF(U897="snížená",N897,0)</f>
        <v>0</v>
      </c>
      <c r="BG897" s="109">
        <f>IF(U897="zákl. přenesená",N897,0)</f>
        <v>0</v>
      </c>
      <c r="BH897" s="109">
        <f>IF(U897="sníž. přenesená",N897,0)</f>
        <v>0</v>
      </c>
      <c r="BI897" s="109">
        <f>IF(U897="nulová",N897,0)</f>
        <v>0</v>
      </c>
      <c r="BJ897" s="21" t="s">
        <v>141</v>
      </c>
      <c r="BK897" s="109">
        <f>ROUND(L897*K897,2)</f>
        <v>0</v>
      </c>
      <c r="BL897" s="21" t="s">
        <v>246</v>
      </c>
      <c r="BM897" s="21" t="s">
        <v>757</v>
      </c>
    </row>
    <row r="898" spans="2:65" s="10" customFormat="1" ht="22.5" customHeight="1">
      <c r="B898" s="171"/>
      <c r="C898" s="172"/>
      <c r="D898" s="172"/>
      <c r="E898" s="173" t="s">
        <v>5</v>
      </c>
      <c r="F898" s="261" t="s">
        <v>590</v>
      </c>
      <c r="G898" s="262"/>
      <c r="H898" s="262"/>
      <c r="I898" s="262"/>
      <c r="J898" s="172"/>
      <c r="K898" s="174" t="s">
        <v>5</v>
      </c>
      <c r="L898" s="172"/>
      <c r="M898" s="172"/>
      <c r="N898" s="172"/>
      <c r="O898" s="172"/>
      <c r="P898" s="172"/>
      <c r="Q898" s="172"/>
      <c r="R898" s="175"/>
      <c r="T898" s="176"/>
      <c r="U898" s="172"/>
      <c r="V898" s="172"/>
      <c r="W898" s="172"/>
      <c r="X898" s="172"/>
      <c r="Y898" s="172"/>
      <c r="Z898" s="172"/>
      <c r="AA898" s="177"/>
      <c r="AT898" s="178" t="s">
        <v>170</v>
      </c>
      <c r="AU898" s="178" t="s">
        <v>141</v>
      </c>
      <c r="AV898" s="10" t="s">
        <v>24</v>
      </c>
      <c r="AW898" s="10" t="s">
        <v>37</v>
      </c>
      <c r="AX898" s="10" t="s">
        <v>79</v>
      </c>
      <c r="AY898" s="178" t="s">
        <v>162</v>
      </c>
    </row>
    <row r="899" spans="2:65" s="10" customFormat="1" ht="22.5" customHeight="1">
      <c r="B899" s="171"/>
      <c r="C899" s="172"/>
      <c r="D899" s="172"/>
      <c r="E899" s="173" t="s">
        <v>5</v>
      </c>
      <c r="F899" s="273" t="s">
        <v>758</v>
      </c>
      <c r="G899" s="274"/>
      <c r="H899" s="274"/>
      <c r="I899" s="274"/>
      <c r="J899" s="172"/>
      <c r="K899" s="174" t="s">
        <v>5</v>
      </c>
      <c r="L899" s="172"/>
      <c r="M899" s="172"/>
      <c r="N899" s="172"/>
      <c r="O899" s="172"/>
      <c r="P899" s="172"/>
      <c r="Q899" s="172"/>
      <c r="R899" s="175"/>
      <c r="T899" s="176"/>
      <c r="U899" s="172"/>
      <c r="V899" s="172"/>
      <c r="W899" s="172"/>
      <c r="X899" s="172"/>
      <c r="Y899" s="172"/>
      <c r="Z899" s="172"/>
      <c r="AA899" s="177"/>
      <c r="AT899" s="178" t="s">
        <v>170</v>
      </c>
      <c r="AU899" s="178" t="s">
        <v>141</v>
      </c>
      <c r="AV899" s="10" t="s">
        <v>24</v>
      </c>
      <c r="AW899" s="10" t="s">
        <v>37</v>
      </c>
      <c r="AX899" s="10" t="s">
        <v>79</v>
      </c>
      <c r="AY899" s="178" t="s">
        <v>162</v>
      </c>
    </row>
    <row r="900" spans="2:65" s="11" customFormat="1" ht="22.5" customHeight="1">
      <c r="B900" s="179"/>
      <c r="C900" s="180"/>
      <c r="D900" s="180"/>
      <c r="E900" s="181" t="s">
        <v>5</v>
      </c>
      <c r="F900" s="263" t="s">
        <v>759</v>
      </c>
      <c r="G900" s="264"/>
      <c r="H900" s="264"/>
      <c r="I900" s="264"/>
      <c r="J900" s="180"/>
      <c r="K900" s="182">
        <v>20.100000000000001</v>
      </c>
      <c r="L900" s="180"/>
      <c r="M900" s="180"/>
      <c r="N900" s="180"/>
      <c r="O900" s="180"/>
      <c r="P900" s="180"/>
      <c r="Q900" s="180"/>
      <c r="R900" s="183"/>
      <c r="T900" s="184"/>
      <c r="U900" s="180"/>
      <c r="V900" s="180"/>
      <c r="W900" s="180"/>
      <c r="X900" s="180"/>
      <c r="Y900" s="180"/>
      <c r="Z900" s="180"/>
      <c r="AA900" s="185"/>
      <c r="AT900" s="186" t="s">
        <v>170</v>
      </c>
      <c r="AU900" s="186" t="s">
        <v>141</v>
      </c>
      <c r="AV900" s="11" t="s">
        <v>141</v>
      </c>
      <c r="AW900" s="11" t="s">
        <v>37</v>
      </c>
      <c r="AX900" s="11" t="s">
        <v>79</v>
      </c>
      <c r="AY900" s="186" t="s">
        <v>162</v>
      </c>
    </row>
    <row r="901" spans="2:65" s="11" customFormat="1" ht="22.5" customHeight="1">
      <c r="B901" s="179"/>
      <c r="C901" s="180"/>
      <c r="D901" s="180"/>
      <c r="E901" s="181" t="s">
        <v>5</v>
      </c>
      <c r="F901" s="263" t="s">
        <v>760</v>
      </c>
      <c r="G901" s="264"/>
      <c r="H901" s="264"/>
      <c r="I901" s="264"/>
      <c r="J901" s="180"/>
      <c r="K901" s="182">
        <v>9.6</v>
      </c>
      <c r="L901" s="180"/>
      <c r="M901" s="180"/>
      <c r="N901" s="180"/>
      <c r="O901" s="180"/>
      <c r="P901" s="180"/>
      <c r="Q901" s="180"/>
      <c r="R901" s="183"/>
      <c r="T901" s="184"/>
      <c r="U901" s="180"/>
      <c r="V901" s="180"/>
      <c r="W901" s="180"/>
      <c r="X901" s="180"/>
      <c r="Y901" s="180"/>
      <c r="Z901" s="180"/>
      <c r="AA901" s="185"/>
      <c r="AT901" s="186" t="s">
        <v>170</v>
      </c>
      <c r="AU901" s="186" t="s">
        <v>141</v>
      </c>
      <c r="AV901" s="11" t="s">
        <v>141</v>
      </c>
      <c r="AW901" s="11" t="s">
        <v>37</v>
      </c>
      <c r="AX901" s="11" t="s">
        <v>79</v>
      </c>
      <c r="AY901" s="186" t="s">
        <v>162</v>
      </c>
    </row>
    <row r="902" spans="2:65" s="12" customFormat="1" ht="22.5" customHeight="1">
      <c r="B902" s="187"/>
      <c r="C902" s="188"/>
      <c r="D902" s="188"/>
      <c r="E902" s="189" t="s">
        <v>5</v>
      </c>
      <c r="F902" s="256" t="s">
        <v>172</v>
      </c>
      <c r="G902" s="257"/>
      <c r="H902" s="257"/>
      <c r="I902" s="257"/>
      <c r="J902" s="188"/>
      <c r="K902" s="190">
        <v>29.7</v>
      </c>
      <c r="L902" s="188"/>
      <c r="M902" s="188"/>
      <c r="N902" s="188"/>
      <c r="O902" s="188"/>
      <c r="P902" s="188"/>
      <c r="Q902" s="188"/>
      <c r="R902" s="191"/>
      <c r="T902" s="192"/>
      <c r="U902" s="188"/>
      <c r="V902" s="188"/>
      <c r="W902" s="188"/>
      <c r="X902" s="188"/>
      <c r="Y902" s="188"/>
      <c r="Z902" s="188"/>
      <c r="AA902" s="193"/>
      <c r="AT902" s="194" t="s">
        <v>170</v>
      </c>
      <c r="AU902" s="194" t="s">
        <v>141</v>
      </c>
      <c r="AV902" s="12" t="s">
        <v>167</v>
      </c>
      <c r="AW902" s="12" t="s">
        <v>37</v>
      </c>
      <c r="AX902" s="12" t="s">
        <v>24</v>
      </c>
      <c r="AY902" s="194" t="s">
        <v>162</v>
      </c>
    </row>
    <row r="903" spans="2:65" s="1" customFormat="1" ht="31.5" customHeight="1">
      <c r="B903" s="135"/>
      <c r="C903" s="164" t="s">
        <v>761</v>
      </c>
      <c r="D903" s="164" t="s">
        <v>163</v>
      </c>
      <c r="E903" s="165" t="s">
        <v>762</v>
      </c>
      <c r="F903" s="258" t="s">
        <v>763</v>
      </c>
      <c r="G903" s="258"/>
      <c r="H903" s="258"/>
      <c r="I903" s="258"/>
      <c r="J903" s="166" t="s">
        <v>222</v>
      </c>
      <c r="K903" s="167">
        <v>190.2</v>
      </c>
      <c r="L903" s="259">
        <v>0</v>
      </c>
      <c r="M903" s="259"/>
      <c r="N903" s="260">
        <f>ROUND(L903*K903,2)</f>
        <v>0</v>
      </c>
      <c r="O903" s="260"/>
      <c r="P903" s="260"/>
      <c r="Q903" s="260"/>
      <c r="R903" s="138"/>
      <c r="T903" s="168" t="s">
        <v>5</v>
      </c>
      <c r="U903" s="47" t="s">
        <v>46</v>
      </c>
      <c r="V903" s="39"/>
      <c r="W903" s="169">
        <f>V903*K903</f>
        <v>0</v>
      </c>
      <c r="X903" s="169">
        <v>0</v>
      </c>
      <c r="Y903" s="169">
        <f>X903*K903</f>
        <v>0</v>
      </c>
      <c r="Z903" s="169">
        <v>0</v>
      </c>
      <c r="AA903" s="170">
        <f>Z903*K903</f>
        <v>0</v>
      </c>
      <c r="AR903" s="21" t="s">
        <v>246</v>
      </c>
      <c r="AT903" s="21" t="s">
        <v>163</v>
      </c>
      <c r="AU903" s="21" t="s">
        <v>141</v>
      </c>
      <c r="AY903" s="21" t="s">
        <v>162</v>
      </c>
      <c r="BE903" s="109">
        <f>IF(U903="základní",N903,0)</f>
        <v>0</v>
      </c>
      <c r="BF903" s="109">
        <f>IF(U903="snížená",N903,0)</f>
        <v>0</v>
      </c>
      <c r="BG903" s="109">
        <f>IF(U903="zákl. přenesená",N903,0)</f>
        <v>0</v>
      </c>
      <c r="BH903" s="109">
        <f>IF(U903="sníž. přenesená",N903,0)</f>
        <v>0</v>
      </c>
      <c r="BI903" s="109">
        <f>IF(U903="nulová",N903,0)</f>
        <v>0</v>
      </c>
      <c r="BJ903" s="21" t="s">
        <v>141</v>
      </c>
      <c r="BK903" s="109">
        <f>ROUND(L903*K903,2)</f>
        <v>0</v>
      </c>
      <c r="BL903" s="21" t="s">
        <v>246</v>
      </c>
      <c r="BM903" s="21" t="s">
        <v>764</v>
      </c>
    </row>
    <row r="904" spans="2:65" s="10" customFormat="1" ht="22.5" customHeight="1">
      <c r="B904" s="171"/>
      <c r="C904" s="172"/>
      <c r="D904" s="172"/>
      <c r="E904" s="173" t="s">
        <v>5</v>
      </c>
      <c r="F904" s="261" t="s">
        <v>590</v>
      </c>
      <c r="G904" s="262"/>
      <c r="H904" s="262"/>
      <c r="I904" s="262"/>
      <c r="J904" s="172"/>
      <c r="K904" s="174" t="s">
        <v>5</v>
      </c>
      <c r="L904" s="172"/>
      <c r="M904" s="172"/>
      <c r="N904" s="172"/>
      <c r="O904" s="172"/>
      <c r="P904" s="172"/>
      <c r="Q904" s="172"/>
      <c r="R904" s="175"/>
      <c r="T904" s="176"/>
      <c r="U904" s="172"/>
      <c r="V904" s="172"/>
      <c r="W904" s="172"/>
      <c r="X904" s="172"/>
      <c r="Y904" s="172"/>
      <c r="Z904" s="172"/>
      <c r="AA904" s="177"/>
      <c r="AT904" s="178" t="s">
        <v>170</v>
      </c>
      <c r="AU904" s="178" t="s">
        <v>141</v>
      </c>
      <c r="AV904" s="10" t="s">
        <v>24</v>
      </c>
      <c r="AW904" s="10" t="s">
        <v>37</v>
      </c>
      <c r="AX904" s="10" t="s">
        <v>79</v>
      </c>
      <c r="AY904" s="178" t="s">
        <v>162</v>
      </c>
    </row>
    <row r="905" spans="2:65" s="10" customFormat="1" ht="22.5" customHeight="1">
      <c r="B905" s="171"/>
      <c r="C905" s="172"/>
      <c r="D905" s="172"/>
      <c r="E905" s="173" t="s">
        <v>5</v>
      </c>
      <c r="F905" s="273" t="s">
        <v>765</v>
      </c>
      <c r="G905" s="274"/>
      <c r="H905" s="274"/>
      <c r="I905" s="274"/>
      <c r="J905" s="172"/>
      <c r="K905" s="174" t="s">
        <v>5</v>
      </c>
      <c r="L905" s="172"/>
      <c r="M905" s="172"/>
      <c r="N905" s="172"/>
      <c r="O905" s="172"/>
      <c r="P905" s="172"/>
      <c r="Q905" s="172"/>
      <c r="R905" s="175"/>
      <c r="T905" s="176"/>
      <c r="U905" s="172"/>
      <c r="V905" s="172"/>
      <c r="W905" s="172"/>
      <c r="X905" s="172"/>
      <c r="Y905" s="172"/>
      <c r="Z905" s="172"/>
      <c r="AA905" s="177"/>
      <c r="AT905" s="178" t="s">
        <v>170</v>
      </c>
      <c r="AU905" s="178" t="s">
        <v>141</v>
      </c>
      <c r="AV905" s="10" t="s">
        <v>24</v>
      </c>
      <c r="AW905" s="10" t="s">
        <v>37</v>
      </c>
      <c r="AX905" s="10" t="s">
        <v>79</v>
      </c>
      <c r="AY905" s="178" t="s">
        <v>162</v>
      </c>
    </row>
    <row r="906" spans="2:65" s="11" customFormat="1" ht="22.5" customHeight="1">
      <c r="B906" s="179"/>
      <c r="C906" s="180"/>
      <c r="D906" s="180"/>
      <c r="E906" s="181" t="s">
        <v>5</v>
      </c>
      <c r="F906" s="263" t="s">
        <v>766</v>
      </c>
      <c r="G906" s="264"/>
      <c r="H906" s="264"/>
      <c r="I906" s="264"/>
      <c r="J906" s="180"/>
      <c r="K906" s="182">
        <v>79.5</v>
      </c>
      <c r="L906" s="180"/>
      <c r="M906" s="180"/>
      <c r="N906" s="180"/>
      <c r="O906" s="180"/>
      <c r="P906" s="180"/>
      <c r="Q906" s="180"/>
      <c r="R906" s="183"/>
      <c r="T906" s="184"/>
      <c r="U906" s="180"/>
      <c r="V906" s="180"/>
      <c r="W906" s="180"/>
      <c r="X906" s="180"/>
      <c r="Y906" s="180"/>
      <c r="Z906" s="180"/>
      <c r="AA906" s="185"/>
      <c r="AT906" s="186" t="s">
        <v>170</v>
      </c>
      <c r="AU906" s="186" t="s">
        <v>141</v>
      </c>
      <c r="AV906" s="11" t="s">
        <v>141</v>
      </c>
      <c r="AW906" s="11" t="s">
        <v>37</v>
      </c>
      <c r="AX906" s="11" t="s">
        <v>79</v>
      </c>
      <c r="AY906" s="186" t="s">
        <v>162</v>
      </c>
    </row>
    <row r="907" spans="2:65" s="11" customFormat="1" ht="22.5" customHeight="1">
      <c r="B907" s="179"/>
      <c r="C907" s="180"/>
      <c r="D907" s="180"/>
      <c r="E907" s="181" t="s">
        <v>5</v>
      </c>
      <c r="F907" s="263" t="s">
        <v>767</v>
      </c>
      <c r="G907" s="264"/>
      <c r="H907" s="264"/>
      <c r="I907" s="264"/>
      <c r="J907" s="180"/>
      <c r="K907" s="182">
        <v>79.5</v>
      </c>
      <c r="L907" s="180"/>
      <c r="M907" s="180"/>
      <c r="N907" s="180"/>
      <c r="O907" s="180"/>
      <c r="P907" s="180"/>
      <c r="Q907" s="180"/>
      <c r="R907" s="183"/>
      <c r="T907" s="184"/>
      <c r="U907" s="180"/>
      <c r="V907" s="180"/>
      <c r="W907" s="180"/>
      <c r="X907" s="180"/>
      <c r="Y907" s="180"/>
      <c r="Z907" s="180"/>
      <c r="AA907" s="185"/>
      <c r="AT907" s="186" t="s">
        <v>170</v>
      </c>
      <c r="AU907" s="186" t="s">
        <v>141</v>
      </c>
      <c r="AV907" s="11" t="s">
        <v>141</v>
      </c>
      <c r="AW907" s="11" t="s">
        <v>37</v>
      </c>
      <c r="AX907" s="11" t="s">
        <v>79</v>
      </c>
      <c r="AY907" s="186" t="s">
        <v>162</v>
      </c>
    </row>
    <row r="908" spans="2:65" s="11" customFormat="1" ht="22.5" customHeight="1">
      <c r="B908" s="179"/>
      <c r="C908" s="180"/>
      <c r="D908" s="180"/>
      <c r="E908" s="181" t="s">
        <v>5</v>
      </c>
      <c r="F908" s="263" t="s">
        <v>768</v>
      </c>
      <c r="G908" s="264"/>
      <c r="H908" s="264"/>
      <c r="I908" s="264"/>
      <c r="J908" s="180"/>
      <c r="K908" s="182">
        <v>31.2</v>
      </c>
      <c r="L908" s="180"/>
      <c r="M908" s="180"/>
      <c r="N908" s="180"/>
      <c r="O908" s="180"/>
      <c r="P908" s="180"/>
      <c r="Q908" s="180"/>
      <c r="R908" s="183"/>
      <c r="T908" s="184"/>
      <c r="U908" s="180"/>
      <c r="V908" s="180"/>
      <c r="W908" s="180"/>
      <c r="X908" s="180"/>
      <c r="Y908" s="180"/>
      <c r="Z908" s="180"/>
      <c r="AA908" s="185"/>
      <c r="AT908" s="186" t="s">
        <v>170</v>
      </c>
      <c r="AU908" s="186" t="s">
        <v>141</v>
      </c>
      <c r="AV908" s="11" t="s">
        <v>141</v>
      </c>
      <c r="AW908" s="11" t="s">
        <v>37</v>
      </c>
      <c r="AX908" s="11" t="s">
        <v>79</v>
      </c>
      <c r="AY908" s="186" t="s">
        <v>162</v>
      </c>
    </row>
    <row r="909" spans="2:65" s="12" customFormat="1" ht="22.5" customHeight="1">
      <c r="B909" s="187"/>
      <c r="C909" s="188"/>
      <c r="D909" s="188"/>
      <c r="E909" s="189" t="s">
        <v>5</v>
      </c>
      <c r="F909" s="256" t="s">
        <v>172</v>
      </c>
      <c r="G909" s="257"/>
      <c r="H909" s="257"/>
      <c r="I909" s="257"/>
      <c r="J909" s="188"/>
      <c r="K909" s="190">
        <v>190.2</v>
      </c>
      <c r="L909" s="188"/>
      <c r="M909" s="188"/>
      <c r="N909" s="188"/>
      <c r="O909" s="188"/>
      <c r="P909" s="188"/>
      <c r="Q909" s="188"/>
      <c r="R909" s="191"/>
      <c r="T909" s="192"/>
      <c r="U909" s="188"/>
      <c r="V909" s="188"/>
      <c r="W909" s="188"/>
      <c r="X909" s="188"/>
      <c r="Y909" s="188"/>
      <c r="Z909" s="188"/>
      <c r="AA909" s="193"/>
      <c r="AT909" s="194" t="s">
        <v>170</v>
      </c>
      <c r="AU909" s="194" t="s">
        <v>141</v>
      </c>
      <c r="AV909" s="12" t="s">
        <v>167</v>
      </c>
      <c r="AW909" s="12" t="s">
        <v>37</v>
      </c>
      <c r="AX909" s="12" t="s">
        <v>24</v>
      </c>
      <c r="AY909" s="194" t="s">
        <v>162</v>
      </c>
    </row>
    <row r="910" spans="2:65" s="1" customFormat="1" ht="22.5" customHeight="1">
      <c r="B910" s="135"/>
      <c r="C910" s="164" t="s">
        <v>769</v>
      </c>
      <c r="D910" s="164" t="s">
        <v>163</v>
      </c>
      <c r="E910" s="165" t="s">
        <v>770</v>
      </c>
      <c r="F910" s="258" t="s">
        <v>771</v>
      </c>
      <c r="G910" s="258"/>
      <c r="H910" s="258"/>
      <c r="I910" s="258"/>
      <c r="J910" s="166" t="s">
        <v>222</v>
      </c>
      <c r="K910" s="167">
        <v>315.89999999999998</v>
      </c>
      <c r="L910" s="259">
        <v>0</v>
      </c>
      <c r="M910" s="259"/>
      <c r="N910" s="260">
        <f>ROUND(L910*K910,2)</f>
        <v>0</v>
      </c>
      <c r="O910" s="260"/>
      <c r="P910" s="260"/>
      <c r="Q910" s="260"/>
      <c r="R910" s="138"/>
      <c r="T910" s="168" t="s">
        <v>5</v>
      </c>
      <c r="U910" s="47" t="s">
        <v>46</v>
      </c>
      <c r="V910" s="39"/>
      <c r="W910" s="169">
        <f>V910*K910</f>
        <v>0</v>
      </c>
      <c r="X910" s="169">
        <v>0</v>
      </c>
      <c r="Y910" s="169">
        <f>X910*K910</f>
        <v>0</v>
      </c>
      <c r="Z910" s="169">
        <v>0</v>
      </c>
      <c r="AA910" s="170">
        <f>Z910*K910</f>
        <v>0</v>
      </c>
      <c r="AR910" s="21" t="s">
        <v>246</v>
      </c>
      <c r="AT910" s="21" t="s">
        <v>163</v>
      </c>
      <c r="AU910" s="21" t="s">
        <v>141</v>
      </c>
      <c r="AY910" s="21" t="s">
        <v>162</v>
      </c>
      <c r="BE910" s="109">
        <f>IF(U910="základní",N910,0)</f>
        <v>0</v>
      </c>
      <c r="BF910" s="109">
        <f>IF(U910="snížená",N910,0)</f>
        <v>0</v>
      </c>
      <c r="BG910" s="109">
        <f>IF(U910="zákl. přenesená",N910,0)</f>
        <v>0</v>
      </c>
      <c r="BH910" s="109">
        <f>IF(U910="sníž. přenesená",N910,0)</f>
        <v>0</v>
      </c>
      <c r="BI910" s="109">
        <f>IF(U910="nulová",N910,0)</f>
        <v>0</v>
      </c>
      <c r="BJ910" s="21" t="s">
        <v>141</v>
      </c>
      <c r="BK910" s="109">
        <f>ROUND(L910*K910,2)</f>
        <v>0</v>
      </c>
      <c r="BL910" s="21" t="s">
        <v>246</v>
      </c>
      <c r="BM910" s="21" t="s">
        <v>772</v>
      </c>
    </row>
    <row r="911" spans="2:65" s="10" customFormat="1" ht="22.5" customHeight="1">
      <c r="B911" s="171"/>
      <c r="C911" s="172"/>
      <c r="D911" s="172"/>
      <c r="E911" s="173" t="s">
        <v>5</v>
      </c>
      <c r="F911" s="261" t="s">
        <v>773</v>
      </c>
      <c r="G911" s="262"/>
      <c r="H911" s="262"/>
      <c r="I911" s="262"/>
      <c r="J911" s="172"/>
      <c r="K911" s="174" t="s">
        <v>5</v>
      </c>
      <c r="L911" s="172"/>
      <c r="M911" s="172"/>
      <c r="N911" s="172"/>
      <c r="O911" s="172"/>
      <c r="P911" s="172"/>
      <c r="Q911" s="172"/>
      <c r="R911" s="175"/>
      <c r="T911" s="176"/>
      <c r="U911" s="172"/>
      <c r="V911" s="172"/>
      <c r="W911" s="172"/>
      <c r="X911" s="172"/>
      <c r="Y911" s="172"/>
      <c r="Z911" s="172"/>
      <c r="AA911" s="177"/>
      <c r="AT911" s="178" t="s">
        <v>170</v>
      </c>
      <c r="AU911" s="178" t="s">
        <v>141</v>
      </c>
      <c r="AV911" s="10" t="s">
        <v>24</v>
      </c>
      <c r="AW911" s="10" t="s">
        <v>37</v>
      </c>
      <c r="AX911" s="10" t="s">
        <v>79</v>
      </c>
      <c r="AY911" s="178" t="s">
        <v>162</v>
      </c>
    </row>
    <row r="912" spans="2:65" s="10" customFormat="1" ht="22.5" customHeight="1">
      <c r="B912" s="171"/>
      <c r="C912" s="172"/>
      <c r="D912" s="172"/>
      <c r="E912" s="173" t="s">
        <v>5</v>
      </c>
      <c r="F912" s="273" t="s">
        <v>252</v>
      </c>
      <c r="G912" s="274"/>
      <c r="H912" s="274"/>
      <c r="I912" s="274"/>
      <c r="J912" s="172"/>
      <c r="K912" s="174" t="s">
        <v>5</v>
      </c>
      <c r="L912" s="172"/>
      <c r="M912" s="172"/>
      <c r="N912" s="172"/>
      <c r="O912" s="172"/>
      <c r="P912" s="172"/>
      <c r="Q912" s="172"/>
      <c r="R912" s="175"/>
      <c r="T912" s="176"/>
      <c r="U912" s="172"/>
      <c r="V912" s="172"/>
      <c r="W912" s="172"/>
      <c r="X912" s="172"/>
      <c r="Y912" s="172"/>
      <c r="Z912" s="172"/>
      <c r="AA912" s="177"/>
      <c r="AT912" s="178" t="s">
        <v>170</v>
      </c>
      <c r="AU912" s="178" t="s">
        <v>141</v>
      </c>
      <c r="AV912" s="10" t="s">
        <v>24</v>
      </c>
      <c r="AW912" s="10" t="s">
        <v>37</v>
      </c>
      <c r="AX912" s="10" t="s">
        <v>79</v>
      </c>
      <c r="AY912" s="178" t="s">
        <v>162</v>
      </c>
    </row>
    <row r="913" spans="2:65" s="11" customFormat="1" ht="22.5" customHeight="1">
      <c r="B913" s="179"/>
      <c r="C913" s="180"/>
      <c r="D913" s="180"/>
      <c r="E913" s="181" t="s">
        <v>5</v>
      </c>
      <c r="F913" s="263" t="s">
        <v>774</v>
      </c>
      <c r="G913" s="264"/>
      <c r="H913" s="264"/>
      <c r="I913" s="264"/>
      <c r="J913" s="180"/>
      <c r="K913" s="182">
        <v>144.6</v>
      </c>
      <c r="L913" s="180"/>
      <c r="M913" s="180"/>
      <c r="N913" s="180"/>
      <c r="O913" s="180"/>
      <c r="P913" s="180"/>
      <c r="Q913" s="180"/>
      <c r="R913" s="183"/>
      <c r="T913" s="184"/>
      <c r="U913" s="180"/>
      <c r="V913" s="180"/>
      <c r="W913" s="180"/>
      <c r="X913" s="180"/>
      <c r="Y913" s="180"/>
      <c r="Z913" s="180"/>
      <c r="AA913" s="185"/>
      <c r="AT913" s="186" t="s">
        <v>170</v>
      </c>
      <c r="AU913" s="186" t="s">
        <v>141</v>
      </c>
      <c r="AV913" s="11" t="s">
        <v>141</v>
      </c>
      <c r="AW913" s="11" t="s">
        <v>37</v>
      </c>
      <c r="AX913" s="11" t="s">
        <v>79</v>
      </c>
      <c r="AY913" s="186" t="s">
        <v>162</v>
      </c>
    </row>
    <row r="914" spans="2:65" s="10" customFormat="1" ht="22.5" customHeight="1">
      <c r="B914" s="171"/>
      <c r="C914" s="172"/>
      <c r="D914" s="172"/>
      <c r="E914" s="173" t="s">
        <v>5</v>
      </c>
      <c r="F914" s="273" t="s">
        <v>775</v>
      </c>
      <c r="G914" s="274"/>
      <c r="H914" s="274"/>
      <c r="I914" s="274"/>
      <c r="J914" s="172"/>
      <c r="K914" s="174" t="s">
        <v>5</v>
      </c>
      <c r="L914" s="172"/>
      <c r="M914" s="172"/>
      <c r="N914" s="172"/>
      <c r="O914" s="172"/>
      <c r="P914" s="172"/>
      <c r="Q914" s="172"/>
      <c r="R914" s="175"/>
      <c r="T914" s="176"/>
      <c r="U914" s="172"/>
      <c r="V914" s="172"/>
      <c r="W914" s="172"/>
      <c r="X914" s="172"/>
      <c r="Y914" s="172"/>
      <c r="Z914" s="172"/>
      <c r="AA914" s="177"/>
      <c r="AT914" s="178" t="s">
        <v>170</v>
      </c>
      <c r="AU914" s="178" t="s">
        <v>141</v>
      </c>
      <c r="AV914" s="10" t="s">
        <v>24</v>
      </c>
      <c r="AW914" s="10" t="s">
        <v>37</v>
      </c>
      <c r="AX914" s="10" t="s">
        <v>79</v>
      </c>
      <c r="AY914" s="178" t="s">
        <v>162</v>
      </c>
    </row>
    <row r="915" spans="2:65" s="11" customFormat="1" ht="22.5" customHeight="1">
      <c r="B915" s="179"/>
      <c r="C915" s="180"/>
      <c r="D915" s="180"/>
      <c r="E915" s="181" t="s">
        <v>5</v>
      </c>
      <c r="F915" s="263" t="s">
        <v>776</v>
      </c>
      <c r="G915" s="264"/>
      <c r="H915" s="264"/>
      <c r="I915" s="264"/>
      <c r="J915" s="180"/>
      <c r="K915" s="182">
        <v>7.2</v>
      </c>
      <c r="L915" s="180"/>
      <c r="M915" s="180"/>
      <c r="N915" s="180"/>
      <c r="O915" s="180"/>
      <c r="P915" s="180"/>
      <c r="Q915" s="180"/>
      <c r="R915" s="183"/>
      <c r="T915" s="184"/>
      <c r="U915" s="180"/>
      <c r="V915" s="180"/>
      <c r="W915" s="180"/>
      <c r="X915" s="180"/>
      <c r="Y915" s="180"/>
      <c r="Z915" s="180"/>
      <c r="AA915" s="185"/>
      <c r="AT915" s="186" t="s">
        <v>170</v>
      </c>
      <c r="AU915" s="186" t="s">
        <v>141</v>
      </c>
      <c r="AV915" s="11" t="s">
        <v>141</v>
      </c>
      <c r="AW915" s="11" t="s">
        <v>37</v>
      </c>
      <c r="AX915" s="11" t="s">
        <v>79</v>
      </c>
      <c r="AY915" s="186" t="s">
        <v>162</v>
      </c>
    </row>
    <row r="916" spans="2:65" s="10" customFormat="1" ht="22.5" customHeight="1">
      <c r="B916" s="171"/>
      <c r="C916" s="172"/>
      <c r="D916" s="172"/>
      <c r="E916" s="173" t="s">
        <v>5</v>
      </c>
      <c r="F916" s="273" t="s">
        <v>777</v>
      </c>
      <c r="G916" s="274"/>
      <c r="H916" s="274"/>
      <c r="I916" s="274"/>
      <c r="J916" s="172"/>
      <c r="K916" s="174" t="s">
        <v>5</v>
      </c>
      <c r="L916" s="172"/>
      <c r="M916" s="172"/>
      <c r="N916" s="172"/>
      <c r="O916" s="172"/>
      <c r="P916" s="172"/>
      <c r="Q916" s="172"/>
      <c r="R916" s="175"/>
      <c r="T916" s="176"/>
      <c r="U916" s="172"/>
      <c r="V916" s="172"/>
      <c r="W916" s="172"/>
      <c r="X916" s="172"/>
      <c r="Y916" s="172"/>
      <c r="Z916" s="172"/>
      <c r="AA916" s="177"/>
      <c r="AT916" s="178" t="s">
        <v>170</v>
      </c>
      <c r="AU916" s="178" t="s">
        <v>141</v>
      </c>
      <c r="AV916" s="10" t="s">
        <v>24</v>
      </c>
      <c r="AW916" s="10" t="s">
        <v>37</v>
      </c>
      <c r="AX916" s="10" t="s">
        <v>79</v>
      </c>
      <c r="AY916" s="178" t="s">
        <v>162</v>
      </c>
    </row>
    <row r="917" spans="2:65" s="11" customFormat="1" ht="22.5" customHeight="1">
      <c r="B917" s="179"/>
      <c r="C917" s="180"/>
      <c r="D917" s="180"/>
      <c r="E917" s="181" t="s">
        <v>5</v>
      </c>
      <c r="F917" s="263" t="s">
        <v>778</v>
      </c>
      <c r="G917" s="264"/>
      <c r="H917" s="264"/>
      <c r="I917" s="264"/>
      <c r="J917" s="180"/>
      <c r="K917" s="182">
        <v>3.3</v>
      </c>
      <c r="L917" s="180"/>
      <c r="M917" s="180"/>
      <c r="N917" s="180"/>
      <c r="O917" s="180"/>
      <c r="P917" s="180"/>
      <c r="Q917" s="180"/>
      <c r="R917" s="183"/>
      <c r="T917" s="184"/>
      <c r="U917" s="180"/>
      <c r="V917" s="180"/>
      <c r="W917" s="180"/>
      <c r="X917" s="180"/>
      <c r="Y917" s="180"/>
      <c r="Z917" s="180"/>
      <c r="AA917" s="185"/>
      <c r="AT917" s="186" t="s">
        <v>170</v>
      </c>
      <c r="AU917" s="186" t="s">
        <v>141</v>
      </c>
      <c r="AV917" s="11" t="s">
        <v>141</v>
      </c>
      <c r="AW917" s="11" t="s">
        <v>37</v>
      </c>
      <c r="AX917" s="11" t="s">
        <v>79</v>
      </c>
      <c r="AY917" s="186" t="s">
        <v>162</v>
      </c>
    </row>
    <row r="918" spans="2:65" s="10" customFormat="1" ht="22.5" customHeight="1">
      <c r="B918" s="171"/>
      <c r="C918" s="172"/>
      <c r="D918" s="172"/>
      <c r="E918" s="173" t="s">
        <v>5</v>
      </c>
      <c r="F918" s="273" t="s">
        <v>216</v>
      </c>
      <c r="G918" s="274"/>
      <c r="H918" s="274"/>
      <c r="I918" s="274"/>
      <c r="J918" s="172"/>
      <c r="K918" s="174" t="s">
        <v>5</v>
      </c>
      <c r="L918" s="172"/>
      <c r="M918" s="172"/>
      <c r="N918" s="172"/>
      <c r="O918" s="172"/>
      <c r="P918" s="172"/>
      <c r="Q918" s="172"/>
      <c r="R918" s="175"/>
      <c r="T918" s="176"/>
      <c r="U918" s="172"/>
      <c r="V918" s="172"/>
      <c r="W918" s="172"/>
      <c r="X918" s="172"/>
      <c r="Y918" s="172"/>
      <c r="Z918" s="172"/>
      <c r="AA918" s="177"/>
      <c r="AT918" s="178" t="s">
        <v>170</v>
      </c>
      <c r="AU918" s="178" t="s">
        <v>141</v>
      </c>
      <c r="AV918" s="10" t="s">
        <v>24</v>
      </c>
      <c r="AW918" s="10" t="s">
        <v>37</v>
      </c>
      <c r="AX918" s="10" t="s">
        <v>79</v>
      </c>
      <c r="AY918" s="178" t="s">
        <v>162</v>
      </c>
    </row>
    <row r="919" spans="2:65" s="11" customFormat="1" ht="22.5" customHeight="1">
      <c r="B919" s="179"/>
      <c r="C919" s="180"/>
      <c r="D919" s="180"/>
      <c r="E919" s="181" t="s">
        <v>5</v>
      </c>
      <c r="F919" s="263" t="s">
        <v>779</v>
      </c>
      <c r="G919" s="264"/>
      <c r="H919" s="264"/>
      <c r="I919" s="264"/>
      <c r="J919" s="180"/>
      <c r="K919" s="182">
        <v>159</v>
      </c>
      <c r="L919" s="180"/>
      <c r="M919" s="180"/>
      <c r="N919" s="180"/>
      <c r="O919" s="180"/>
      <c r="P919" s="180"/>
      <c r="Q919" s="180"/>
      <c r="R919" s="183"/>
      <c r="T919" s="184"/>
      <c r="U919" s="180"/>
      <c r="V919" s="180"/>
      <c r="W919" s="180"/>
      <c r="X919" s="180"/>
      <c r="Y919" s="180"/>
      <c r="Z919" s="180"/>
      <c r="AA919" s="185"/>
      <c r="AT919" s="186" t="s">
        <v>170</v>
      </c>
      <c r="AU919" s="186" t="s">
        <v>141</v>
      </c>
      <c r="AV919" s="11" t="s">
        <v>141</v>
      </c>
      <c r="AW919" s="11" t="s">
        <v>37</v>
      </c>
      <c r="AX919" s="11" t="s">
        <v>79</v>
      </c>
      <c r="AY919" s="186" t="s">
        <v>162</v>
      </c>
    </row>
    <row r="920" spans="2:65" s="10" customFormat="1" ht="22.5" customHeight="1">
      <c r="B920" s="171"/>
      <c r="C920" s="172"/>
      <c r="D920" s="172"/>
      <c r="E920" s="173" t="s">
        <v>5</v>
      </c>
      <c r="F920" s="273" t="s">
        <v>263</v>
      </c>
      <c r="G920" s="274"/>
      <c r="H920" s="274"/>
      <c r="I920" s="274"/>
      <c r="J920" s="172"/>
      <c r="K920" s="174" t="s">
        <v>5</v>
      </c>
      <c r="L920" s="172"/>
      <c r="M920" s="172"/>
      <c r="N920" s="172"/>
      <c r="O920" s="172"/>
      <c r="P920" s="172"/>
      <c r="Q920" s="172"/>
      <c r="R920" s="175"/>
      <c r="T920" s="176"/>
      <c r="U920" s="172"/>
      <c r="V920" s="172"/>
      <c r="W920" s="172"/>
      <c r="X920" s="172"/>
      <c r="Y920" s="172"/>
      <c r="Z920" s="172"/>
      <c r="AA920" s="177"/>
      <c r="AT920" s="178" t="s">
        <v>170</v>
      </c>
      <c r="AU920" s="178" t="s">
        <v>141</v>
      </c>
      <c r="AV920" s="10" t="s">
        <v>24</v>
      </c>
      <c r="AW920" s="10" t="s">
        <v>37</v>
      </c>
      <c r="AX920" s="10" t="s">
        <v>79</v>
      </c>
      <c r="AY920" s="178" t="s">
        <v>162</v>
      </c>
    </row>
    <row r="921" spans="2:65" s="11" customFormat="1" ht="22.5" customHeight="1">
      <c r="B921" s="179"/>
      <c r="C921" s="180"/>
      <c r="D921" s="180"/>
      <c r="E921" s="181" t="s">
        <v>5</v>
      </c>
      <c r="F921" s="263" t="s">
        <v>780</v>
      </c>
      <c r="G921" s="264"/>
      <c r="H921" s="264"/>
      <c r="I921" s="264"/>
      <c r="J921" s="180"/>
      <c r="K921" s="182">
        <v>1.8</v>
      </c>
      <c r="L921" s="180"/>
      <c r="M921" s="180"/>
      <c r="N921" s="180"/>
      <c r="O921" s="180"/>
      <c r="P921" s="180"/>
      <c r="Q921" s="180"/>
      <c r="R921" s="183"/>
      <c r="T921" s="184"/>
      <c r="U921" s="180"/>
      <c r="V921" s="180"/>
      <c r="W921" s="180"/>
      <c r="X921" s="180"/>
      <c r="Y921" s="180"/>
      <c r="Z921" s="180"/>
      <c r="AA921" s="185"/>
      <c r="AT921" s="186" t="s">
        <v>170</v>
      </c>
      <c r="AU921" s="186" t="s">
        <v>141</v>
      </c>
      <c r="AV921" s="11" t="s">
        <v>141</v>
      </c>
      <c r="AW921" s="11" t="s">
        <v>37</v>
      </c>
      <c r="AX921" s="11" t="s">
        <v>79</v>
      </c>
      <c r="AY921" s="186" t="s">
        <v>162</v>
      </c>
    </row>
    <row r="922" spans="2:65" s="12" customFormat="1" ht="22.5" customHeight="1">
      <c r="B922" s="187"/>
      <c r="C922" s="188"/>
      <c r="D922" s="188"/>
      <c r="E922" s="189" t="s">
        <v>5</v>
      </c>
      <c r="F922" s="256" t="s">
        <v>172</v>
      </c>
      <c r="G922" s="257"/>
      <c r="H922" s="257"/>
      <c r="I922" s="257"/>
      <c r="J922" s="188"/>
      <c r="K922" s="190">
        <v>315.89999999999998</v>
      </c>
      <c r="L922" s="188"/>
      <c r="M922" s="188"/>
      <c r="N922" s="188"/>
      <c r="O922" s="188"/>
      <c r="P922" s="188"/>
      <c r="Q922" s="188"/>
      <c r="R922" s="191"/>
      <c r="T922" s="192"/>
      <c r="U922" s="188"/>
      <c r="V922" s="188"/>
      <c r="W922" s="188"/>
      <c r="X922" s="188"/>
      <c r="Y922" s="188"/>
      <c r="Z922" s="188"/>
      <c r="AA922" s="193"/>
      <c r="AT922" s="194" t="s">
        <v>170</v>
      </c>
      <c r="AU922" s="194" t="s">
        <v>141</v>
      </c>
      <c r="AV922" s="12" t="s">
        <v>167</v>
      </c>
      <c r="AW922" s="12" t="s">
        <v>37</v>
      </c>
      <c r="AX922" s="12" t="s">
        <v>24</v>
      </c>
      <c r="AY922" s="194" t="s">
        <v>162</v>
      </c>
    </row>
    <row r="923" spans="2:65" s="1" customFormat="1" ht="31.5" customHeight="1">
      <c r="B923" s="135"/>
      <c r="C923" s="164" t="s">
        <v>30</v>
      </c>
      <c r="D923" s="164" t="s">
        <v>163</v>
      </c>
      <c r="E923" s="165" t="s">
        <v>781</v>
      </c>
      <c r="F923" s="258" t="s">
        <v>782</v>
      </c>
      <c r="G923" s="258"/>
      <c r="H923" s="258"/>
      <c r="I923" s="258"/>
      <c r="J923" s="166" t="s">
        <v>222</v>
      </c>
      <c r="K923" s="167">
        <v>29.7</v>
      </c>
      <c r="L923" s="259">
        <v>0</v>
      </c>
      <c r="M923" s="259"/>
      <c r="N923" s="260">
        <f>ROUND(L923*K923,2)</f>
        <v>0</v>
      </c>
      <c r="O923" s="260"/>
      <c r="P923" s="260"/>
      <c r="Q923" s="260"/>
      <c r="R923" s="138"/>
      <c r="T923" s="168" t="s">
        <v>5</v>
      </c>
      <c r="U923" s="47" t="s">
        <v>46</v>
      </c>
      <c r="V923" s="39"/>
      <c r="W923" s="169">
        <f>V923*K923</f>
        <v>0</v>
      </c>
      <c r="X923" s="169">
        <v>0</v>
      </c>
      <c r="Y923" s="169">
        <f>X923*K923</f>
        <v>0</v>
      </c>
      <c r="Z923" s="169">
        <v>0</v>
      </c>
      <c r="AA923" s="170">
        <f>Z923*K923</f>
        <v>0</v>
      </c>
      <c r="AR923" s="21" t="s">
        <v>246</v>
      </c>
      <c r="AT923" s="21" t="s">
        <v>163</v>
      </c>
      <c r="AU923" s="21" t="s">
        <v>141</v>
      </c>
      <c r="AY923" s="21" t="s">
        <v>162</v>
      </c>
      <c r="BE923" s="109">
        <f>IF(U923="základní",N923,0)</f>
        <v>0</v>
      </c>
      <c r="BF923" s="109">
        <f>IF(U923="snížená",N923,0)</f>
        <v>0</v>
      </c>
      <c r="BG923" s="109">
        <f>IF(U923="zákl. přenesená",N923,0)</f>
        <v>0</v>
      </c>
      <c r="BH923" s="109">
        <f>IF(U923="sníž. přenesená",N923,0)</f>
        <v>0</v>
      </c>
      <c r="BI923" s="109">
        <f>IF(U923="nulová",N923,0)</f>
        <v>0</v>
      </c>
      <c r="BJ923" s="21" t="s">
        <v>141</v>
      </c>
      <c r="BK923" s="109">
        <f>ROUND(L923*K923,2)</f>
        <v>0</v>
      </c>
      <c r="BL923" s="21" t="s">
        <v>246</v>
      </c>
      <c r="BM923" s="21" t="s">
        <v>783</v>
      </c>
    </row>
    <row r="924" spans="2:65" s="10" customFormat="1" ht="22.5" customHeight="1">
      <c r="B924" s="171"/>
      <c r="C924" s="172"/>
      <c r="D924" s="172"/>
      <c r="E924" s="173" t="s">
        <v>5</v>
      </c>
      <c r="F924" s="261" t="s">
        <v>590</v>
      </c>
      <c r="G924" s="262"/>
      <c r="H924" s="262"/>
      <c r="I924" s="262"/>
      <c r="J924" s="172"/>
      <c r="K924" s="174" t="s">
        <v>5</v>
      </c>
      <c r="L924" s="172"/>
      <c r="M924" s="172"/>
      <c r="N924" s="172"/>
      <c r="O924" s="172"/>
      <c r="P924" s="172"/>
      <c r="Q924" s="172"/>
      <c r="R924" s="175"/>
      <c r="T924" s="176"/>
      <c r="U924" s="172"/>
      <c r="V924" s="172"/>
      <c r="W924" s="172"/>
      <c r="X924" s="172"/>
      <c r="Y924" s="172"/>
      <c r="Z924" s="172"/>
      <c r="AA924" s="177"/>
      <c r="AT924" s="178" t="s">
        <v>170</v>
      </c>
      <c r="AU924" s="178" t="s">
        <v>141</v>
      </c>
      <c r="AV924" s="10" t="s">
        <v>24</v>
      </c>
      <c r="AW924" s="10" t="s">
        <v>37</v>
      </c>
      <c r="AX924" s="10" t="s">
        <v>79</v>
      </c>
      <c r="AY924" s="178" t="s">
        <v>162</v>
      </c>
    </row>
    <row r="925" spans="2:65" s="10" customFormat="1" ht="22.5" customHeight="1">
      <c r="B925" s="171"/>
      <c r="C925" s="172"/>
      <c r="D925" s="172"/>
      <c r="E925" s="173" t="s">
        <v>5</v>
      </c>
      <c r="F925" s="273" t="s">
        <v>758</v>
      </c>
      <c r="G925" s="274"/>
      <c r="H925" s="274"/>
      <c r="I925" s="274"/>
      <c r="J925" s="172"/>
      <c r="K925" s="174" t="s">
        <v>5</v>
      </c>
      <c r="L925" s="172"/>
      <c r="M925" s="172"/>
      <c r="N925" s="172"/>
      <c r="O925" s="172"/>
      <c r="P925" s="172"/>
      <c r="Q925" s="172"/>
      <c r="R925" s="175"/>
      <c r="T925" s="176"/>
      <c r="U925" s="172"/>
      <c r="V925" s="172"/>
      <c r="W925" s="172"/>
      <c r="X925" s="172"/>
      <c r="Y925" s="172"/>
      <c r="Z925" s="172"/>
      <c r="AA925" s="177"/>
      <c r="AT925" s="178" t="s">
        <v>170</v>
      </c>
      <c r="AU925" s="178" t="s">
        <v>141</v>
      </c>
      <c r="AV925" s="10" t="s">
        <v>24</v>
      </c>
      <c r="AW925" s="10" t="s">
        <v>37</v>
      </c>
      <c r="AX925" s="10" t="s">
        <v>79</v>
      </c>
      <c r="AY925" s="178" t="s">
        <v>162</v>
      </c>
    </row>
    <row r="926" spans="2:65" s="11" customFormat="1" ht="22.5" customHeight="1">
      <c r="B926" s="179"/>
      <c r="C926" s="180"/>
      <c r="D926" s="180"/>
      <c r="E926" s="181" t="s">
        <v>5</v>
      </c>
      <c r="F926" s="263" t="s">
        <v>759</v>
      </c>
      <c r="G926" s="264"/>
      <c r="H926" s="264"/>
      <c r="I926" s="264"/>
      <c r="J926" s="180"/>
      <c r="K926" s="182">
        <v>20.100000000000001</v>
      </c>
      <c r="L926" s="180"/>
      <c r="M926" s="180"/>
      <c r="N926" s="180"/>
      <c r="O926" s="180"/>
      <c r="P926" s="180"/>
      <c r="Q926" s="180"/>
      <c r="R926" s="183"/>
      <c r="T926" s="184"/>
      <c r="U926" s="180"/>
      <c r="V926" s="180"/>
      <c r="W926" s="180"/>
      <c r="X926" s="180"/>
      <c r="Y926" s="180"/>
      <c r="Z926" s="180"/>
      <c r="AA926" s="185"/>
      <c r="AT926" s="186" t="s">
        <v>170</v>
      </c>
      <c r="AU926" s="186" t="s">
        <v>141</v>
      </c>
      <c r="AV926" s="11" t="s">
        <v>141</v>
      </c>
      <c r="AW926" s="11" t="s">
        <v>37</v>
      </c>
      <c r="AX926" s="11" t="s">
        <v>79</v>
      </c>
      <c r="AY926" s="186" t="s">
        <v>162</v>
      </c>
    </row>
    <row r="927" spans="2:65" s="11" customFormat="1" ht="22.5" customHeight="1">
      <c r="B927" s="179"/>
      <c r="C927" s="180"/>
      <c r="D927" s="180"/>
      <c r="E927" s="181" t="s">
        <v>5</v>
      </c>
      <c r="F927" s="263" t="s">
        <v>760</v>
      </c>
      <c r="G927" s="264"/>
      <c r="H927" s="264"/>
      <c r="I927" s="264"/>
      <c r="J927" s="180"/>
      <c r="K927" s="182">
        <v>9.6</v>
      </c>
      <c r="L927" s="180"/>
      <c r="M927" s="180"/>
      <c r="N927" s="180"/>
      <c r="O927" s="180"/>
      <c r="P927" s="180"/>
      <c r="Q927" s="180"/>
      <c r="R927" s="183"/>
      <c r="T927" s="184"/>
      <c r="U927" s="180"/>
      <c r="V927" s="180"/>
      <c r="W927" s="180"/>
      <c r="X927" s="180"/>
      <c r="Y927" s="180"/>
      <c r="Z927" s="180"/>
      <c r="AA927" s="185"/>
      <c r="AT927" s="186" t="s">
        <v>170</v>
      </c>
      <c r="AU927" s="186" t="s">
        <v>141</v>
      </c>
      <c r="AV927" s="11" t="s">
        <v>141</v>
      </c>
      <c r="AW927" s="11" t="s">
        <v>37</v>
      </c>
      <c r="AX927" s="11" t="s">
        <v>79</v>
      </c>
      <c r="AY927" s="186" t="s">
        <v>162</v>
      </c>
    </row>
    <row r="928" spans="2:65" s="12" customFormat="1" ht="22.5" customHeight="1">
      <c r="B928" s="187"/>
      <c r="C928" s="188"/>
      <c r="D928" s="188"/>
      <c r="E928" s="189" t="s">
        <v>5</v>
      </c>
      <c r="F928" s="256" t="s">
        <v>172</v>
      </c>
      <c r="G928" s="257"/>
      <c r="H928" s="257"/>
      <c r="I928" s="257"/>
      <c r="J928" s="188"/>
      <c r="K928" s="190">
        <v>29.7</v>
      </c>
      <c r="L928" s="188"/>
      <c r="M928" s="188"/>
      <c r="N928" s="188"/>
      <c r="O928" s="188"/>
      <c r="P928" s="188"/>
      <c r="Q928" s="188"/>
      <c r="R928" s="191"/>
      <c r="T928" s="192"/>
      <c r="U928" s="188"/>
      <c r="V928" s="188"/>
      <c r="W928" s="188"/>
      <c r="X928" s="188"/>
      <c r="Y928" s="188"/>
      <c r="Z928" s="188"/>
      <c r="AA928" s="193"/>
      <c r="AT928" s="194" t="s">
        <v>170</v>
      </c>
      <c r="AU928" s="194" t="s">
        <v>141</v>
      </c>
      <c r="AV928" s="12" t="s">
        <v>167</v>
      </c>
      <c r="AW928" s="12" t="s">
        <v>37</v>
      </c>
      <c r="AX928" s="12" t="s">
        <v>24</v>
      </c>
      <c r="AY928" s="194" t="s">
        <v>162</v>
      </c>
    </row>
    <row r="929" spans="2:65" s="1" customFormat="1" ht="44.25" customHeight="1">
      <c r="B929" s="135"/>
      <c r="C929" s="164" t="s">
        <v>784</v>
      </c>
      <c r="D929" s="164" t="s">
        <v>163</v>
      </c>
      <c r="E929" s="165" t="s">
        <v>785</v>
      </c>
      <c r="F929" s="258" t="s">
        <v>786</v>
      </c>
      <c r="G929" s="258"/>
      <c r="H929" s="258"/>
      <c r="I929" s="258"/>
      <c r="J929" s="166" t="s">
        <v>222</v>
      </c>
      <c r="K929" s="167">
        <v>110.7</v>
      </c>
      <c r="L929" s="259">
        <v>0</v>
      </c>
      <c r="M929" s="259"/>
      <c r="N929" s="260">
        <f>ROUND(L929*K929,2)</f>
        <v>0</v>
      </c>
      <c r="O929" s="260"/>
      <c r="P929" s="260"/>
      <c r="Q929" s="260"/>
      <c r="R929" s="138"/>
      <c r="T929" s="168" t="s">
        <v>5</v>
      </c>
      <c r="U929" s="47" t="s">
        <v>46</v>
      </c>
      <c r="V929" s="39"/>
      <c r="W929" s="169">
        <f>V929*K929</f>
        <v>0</v>
      </c>
      <c r="X929" s="169">
        <v>0</v>
      </c>
      <c r="Y929" s="169">
        <f>X929*K929</f>
        <v>0</v>
      </c>
      <c r="Z929" s="169">
        <v>0</v>
      </c>
      <c r="AA929" s="170">
        <f>Z929*K929</f>
        <v>0</v>
      </c>
      <c r="AR929" s="21" t="s">
        <v>246</v>
      </c>
      <c r="AT929" s="21" t="s">
        <v>163</v>
      </c>
      <c r="AU929" s="21" t="s">
        <v>141</v>
      </c>
      <c r="AY929" s="21" t="s">
        <v>162</v>
      </c>
      <c r="BE929" s="109">
        <f>IF(U929="základní",N929,0)</f>
        <v>0</v>
      </c>
      <c r="BF929" s="109">
        <f>IF(U929="snížená",N929,0)</f>
        <v>0</v>
      </c>
      <c r="BG929" s="109">
        <f>IF(U929="zákl. přenesená",N929,0)</f>
        <v>0</v>
      </c>
      <c r="BH929" s="109">
        <f>IF(U929="sníž. přenesená",N929,0)</f>
        <v>0</v>
      </c>
      <c r="BI929" s="109">
        <f>IF(U929="nulová",N929,0)</f>
        <v>0</v>
      </c>
      <c r="BJ929" s="21" t="s">
        <v>141</v>
      </c>
      <c r="BK929" s="109">
        <f>ROUND(L929*K929,2)</f>
        <v>0</v>
      </c>
      <c r="BL929" s="21" t="s">
        <v>246</v>
      </c>
      <c r="BM929" s="21" t="s">
        <v>787</v>
      </c>
    </row>
    <row r="930" spans="2:65" s="10" customFormat="1" ht="22.5" customHeight="1">
      <c r="B930" s="171"/>
      <c r="C930" s="172"/>
      <c r="D930" s="172"/>
      <c r="E930" s="173" t="s">
        <v>5</v>
      </c>
      <c r="F930" s="261" t="s">
        <v>590</v>
      </c>
      <c r="G930" s="262"/>
      <c r="H930" s="262"/>
      <c r="I930" s="262"/>
      <c r="J930" s="172"/>
      <c r="K930" s="174" t="s">
        <v>5</v>
      </c>
      <c r="L930" s="172"/>
      <c r="M930" s="172"/>
      <c r="N930" s="172"/>
      <c r="O930" s="172"/>
      <c r="P930" s="172"/>
      <c r="Q930" s="172"/>
      <c r="R930" s="175"/>
      <c r="T930" s="176"/>
      <c r="U930" s="172"/>
      <c r="V930" s="172"/>
      <c r="W930" s="172"/>
      <c r="X930" s="172"/>
      <c r="Y930" s="172"/>
      <c r="Z930" s="172"/>
      <c r="AA930" s="177"/>
      <c r="AT930" s="178" t="s">
        <v>170</v>
      </c>
      <c r="AU930" s="178" t="s">
        <v>141</v>
      </c>
      <c r="AV930" s="10" t="s">
        <v>24</v>
      </c>
      <c r="AW930" s="10" t="s">
        <v>37</v>
      </c>
      <c r="AX930" s="10" t="s">
        <v>79</v>
      </c>
      <c r="AY930" s="178" t="s">
        <v>162</v>
      </c>
    </row>
    <row r="931" spans="2:65" s="10" customFormat="1" ht="22.5" customHeight="1">
      <c r="B931" s="171"/>
      <c r="C931" s="172"/>
      <c r="D931" s="172"/>
      <c r="E931" s="173" t="s">
        <v>5</v>
      </c>
      <c r="F931" s="273" t="s">
        <v>758</v>
      </c>
      <c r="G931" s="274"/>
      <c r="H931" s="274"/>
      <c r="I931" s="274"/>
      <c r="J931" s="172"/>
      <c r="K931" s="174" t="s">
        <v>5</v>
      </c>
      <c r="L931" s="172"/>
      <c r="M931" s="172"/>
      <c r="N931" s="172"/>
      <c r="O931" s="172"/>
      <c r="P931" s="172"/>
      <c r="Q931" s="172"/>
      <c r="R931" s="175"/>
      <c r="T931" s="176"/>
      <c r="U931" s="172"/>
      <c r="V931" s="172"/>
      <c r="W931" s="172"/>
      <c r="X931" s="172"/>
      <c r="Y931" s="172"/>
      <c r="Z931" s="172"/>
      <c r="AA931" s="177"/>
      <c r="AT931" s="178" t="s">
        <v>170</v>
      </c>
      <c r="AU931" s="178" t="s">
        <v>141</v>
      </c>
      <c r="AV931" s="10" t="s">
        <v>24</v>
      </c>
      <c r="AW931" s="10" t="s">
        <v>37</v>
      </c>
      <c r="AX931" s="10" t="s">
        <v>79</v>
      </c>
      <c r="AY931" s="178" t="s">
        <v>162</v>
      </c>
    </row>
    <row r="932" spans="2:65" s="11" customFormat="1" ht="22.5" customHeight="1">
      <c r="B932" s="179"/>
      <c r="C932" s="180"/>
      <c r="D932" s="180"/>
      <c r="E932" s="181" t="s">
        <v>5</v>
      </c>
      <c r="F932" s="263" t="s">
        <v>766</v>
      </c>
      <c r="G932" s="264"/>
      <c r="H932" s="264"/>
      <c r="I932" s="264"/>
      <c r="J932" s="180"/>
      <c r="K932" s="182">
        <v>79.5</v>
      </c>
      <c r="L932" s="180"/>
      <c r="M932" s="180"/>
      <c r="N932" s="180"/>
      <c r="O932" s="180"/>
      <c r="P932" s="180"/>
      <c r="Q932" s="180"/>
      <c r="R932" s="183"/>
      <c r="T932" s="184"/>
      <c r="U932" s="180"/>
      <c r="V932" s="180"/>
      <c r="W932" s="180"/>
      <c r="X932" s="180"/>
      <c r="Y932" s="180"/>
      <c r="Z932" s="180"/>
      <c r="AA932" s="185"/>
      <c r="AT932" s="186" t="s">
        <v>170</v>
      </c>
      <c r="AU932" s="186" t="s">
        <v>141</v>
      </c>
      <c r="AV932" s="11" t="s">
        <v>141</v>
      </c>
      <c r="AW932" s="11" t="s">
        <v>37</v>
      </c>
      <c r="AX932" s="11" t="s">
        <v>79</v>
      </c>
      <c r="AY932" s="186" t="s">
        <v>162</v>
      </c>
    </row>
    <row r="933" spans="2:65" s="11" customFormat="1" ht="22.5" customHeight="1">
      <c r="B933" s="179"/>
      <c r="C933" s="180"/>
      <c r="D933" s="180"/>
      <c r="E933" s="181" t="s">
        <v>5</v>
      </c>
      <c r="F933" s="263" t="s">
        <v>768</v>
      </c>
      <c r="G933" s="264"/>
      <c r="H933" s="264"/>
      <c r="I933" s="264"/>
      <c r="J933" s="180"/>
      <c r="K933" s="182">
        <v>31.2</v>
      </c>
      <c r="L933" s="180"/>
      <c r="M933" s="180"/>
      <c r="N933" s="180"/>
      <c r="O933" s="180"/>
      <c r="P933" s="180"/>
      <c r="Q933" s="180"/>
      <c r="R933" s="183"/>
      <c r="T933" s="184"/>
      <c r="U933" s="180"/>
      <c r="V933" s="180"/>
      <c r="W933" s="180"/>
      <c r="X933" s="180"/>
      <c r="Y933" s="180"/>
      <c r="Z933" s="180"/>
      <c r="AA933" s="185"/>
      <c r="AT933" s="186" t="s">
        <v>170</v>
      </c>
      <c r="AU933" s="186" t="s">
        <v>141</v>
      </c>
      <c r="AV933" s="11" t="s">
        <v>141</v>
      </c>
      <c r="AW933" s="11" t="s">
        <v>37</v>
      </c>
      <c r="AX933" s="11" t="s">
        <v>79</v>
      </c>
      <c r="AY933" s="186" t="s">
        <v>162</v>
      </c>
    </row>
    <row r="934" spans="2:65" s="12" customFormat="1" ht="22.5" customHeight="1">
      <c r="B934" s="187"/>
      <c r="C934" s="188"/>
      <c r="D934" s="188"/>
      <c r="E934" s="189" t="s">
        <v>5</v>
      </c>
      <c r="F934" s="256" t="s">
        <v>172</v>
      </c>
      <c r="G934" s="257"/>
      <c r="H934" s="257"/>
      <c r="I934" s="257"/>
      <c r="J934" s="188"/>
      <c r="K934" s="190">
        <v>110.7</v>
      </c>
      <c r="L934" s="188"/>
      <c r="M934" s="188"/>
      <c r="N934" s="188"/>
      <c r="O934" s="188"/>
      <c r="P934" s="188"/>
      <c r="Q934" s="188"/>
      <c r="R934" s="191"/>
      <c r="T934" s="192"/>
      <c r="U934" s="188"/>
      <c r="V934" s="188"/>
      <c r="W934" s="188"/>
      <c r="X934" s="188"/>
      <c r="Y934" s="188"/>
      <c r="Z934" s="188"/>
      <c r="AA934" s="193"/>
      <c r="AT934" s="194" t="s">
        <v>170</v>
      </c>
      <c r="AU934" s="194" t="s">
        <v>141</v>
      </c>
      <c r="AV934" s="12" t="s">
        <v>167</v>
      </c>
      <c r="AW934" s="12" t="s">
        <v>37</v>
      </c>
      <c r="AX934" s="12" t="s">
        <v>24</v>
      </c>
      <c r="AY934" s="194" t="s">
        <v>162</v>
      </c>
    </row>
    <row r="935" spans="2:65" s="1" customFormat="1" ht="44.25" customHeight="1">
      <c r="B935" s="135"/>
      <c r="C935" s="164" t="s">
        <v>788</v>
      </c>
      <c r="D935" s="164" t="s">
        <v>163</v>
      </c>
      <c r="E935" s="165" t="s">
        <v>789</v>
      </c>
      <c r="F935" s="258" t="s">
        <v>790</v>
      </c>
      <c r="G935" s="258"/>
      <c r="H935" s="258"/>
      <c r="I935" s="258"/>
      <c r="J935" s="166" t="s">
        <v>222</v>
      </c>
      <c r="K935" s="167">
        <v>79.5</v>
      </c>
      <c r="L935" s="259">
        <v>0</v>
      </c>
      <c r="M935" s="259"/>
      <c r="N935" s="260">
        <f>ROUND(L935*K935,2)</f>
        <v>0</v>
      </c>
      <c r="O935" s="260"/>
      <c r="P935" s="260"/>
      <c r="Q935" s="260"/>
      <c r="R935" s="138"/>
      <c r="T935" s="168" t="s">
        <v>5</v>
      </c>
      <c r="U935" s="47" t="s">
        <v>46</v>
      </c>
      <c r="V935" s="39"/>
      <c r="W935" s="169">
        <f>V935*K935</f>
        <v>0</v>
      </c>
      <c r="X935" s="169">
        <v>0</v>
      </c>
      <c r="Y935" s="169">
        <f>X935*K935</f>
        <v>0</v>
      </c>
      <c r="Z935" s="169">
        <v>0</v>
      </c>
      <c r="AA935" s="170">
        <f>Z935*K935</f>
        <v>0</v>
      </c>
      <c r="AR935" s="21" t="s">
        <v>246</v>
      </c>
      <c r="AT935" s="21" t="s">
        <v>163</v>
      </c>
      <c r="AU935" s="21" t="s">
        <v>141</v>
      </c>
      <c r="AY935" s="21" t="s">
        <v>162</v>
      </c>
      <c r="BE935" s="109">
        <f>IF(U935="základní",N935,0)</f>
        <v>0</v>
      </c>
      <c r="BF935" s="109">
        <f>IF(U935="snížená",N935,0)</f>
        <v>0</v>
      </c>
      <c r="BG935" s="109">
        <f>IF(U935="zákl. přenesená",N935,0)</f>
        <v>0</v>
      </c>
      <c r="BH935" s="109">
        <f>IF(U935="sníž. přenesená",N935,0)</f>
        <v>0</v>
      </c>
      <c r="BI935" s="109">
        <f>IF(U935="nulová",N935,0)</f>
        <v>0</v>
      </c>
      <c r="BJ935" s="21" t="s">
        <v>141</v>
      </c>
      <c r="BK935" s="109">
        <f>ROUND(L935*K935,2)</f>
        <v>0</v>
      </c>
      <c r="BL935" s="21" t="s">
        <v>246</v>
      </c>
      <c r="BM935" s="21" t="s">
        <v>791</v>
      </c>
    </row>
    <row r="936" spans="2:65" s="10" customFormat="1" ht="22.5" customHeight="1">
      <c r="B936" s="171"/>
      <c r="C936" s="172"/>
      <c r="D936" s="172"/>
      <c r="E936" s="173" t="s">
        <v>5</v>
      </c>
      <c r="F936" s="261" t="s">
        <v>590</v>
      </c>
      <c r="G936" s="262"/>
      <c r="H936" s="262"/>
      <c r="I936" s="262"/>
      <c r="J936" s="172"/>
      <c r="K936" s="174" t="s">
        <v>5</v>
      </c>
      <c r="L936" s="172"/>
      <c r="M936" s="172"/>
      <c r="N936" s="172"/>
      <c r="O936" s="172"/>
      <c r="P936" s="172"/>
      <c r="Q936" s="172"/>
      <c r="R936" s="175"/>
      <c r="T936" s="176"/>
      <c r="U936" s="172"/>
      <c r="V936" s="172"/>
      <c r="W936" s="172"/>
      <c r="X936" s="172"/>
      <c r="Y936" s="172"/>
      <c r="Z936" s="172"/>
      <c r="AA936" s="177"/>
      <c r="AT936" s="178" t="s">
        <v>170</v>
      </c>
      <c r="AU936" s="178" t="s">
        <v>141</v>
      </c>
      <c r="AV936" s="10" t="s">
        <v>24</v>
      </c>
      <c r="AW936" s="10" t="s">
        <v>37</v>
      </c>
      <c r="AX936" s="10" t="s">
        <v>79</v>
      </c>
      <c r="AY936" s="178" t="s">
        <v>162</v>
      </c>
    </row>
    <row r="937" spans="2:65" s="10" customFormat="1" ht="22.5" customHeight="1">
      <c r="B937" s="171"/>
      <c r="C937" s="172"/>
      <c r="D937" s="172"/>
      <c r="E937" s="173" t="s">
        <v>5</v>
      </c>
      <c r="F937" s="273" t="s">
        <v>758</v>
      </c>
      <c r="G937" s="274"/>
      <c r="H937" s="274"/>
      <c r="I937" s="274"/>
      <c r="J937" s="172"/>
      <c r="K937" s="174" t="s">
        <v>5</v>
      </c>
      <c r="L937" s="172"/>
      <c r="M937" s="172"/>
      <c r="N937" s="172"/>
      <c r="O937" s="172"/>
      <c r="P937" s="172"/>
      <c r="Q937" s="172"/>
      <c r="R937" s="175"/>
      <c r="T937" s="176"/>
      <c r="U937" s="172"/>
      <c r="V937" s="172"/>
      <c r="W937" s="172"/>
      <c r="X937" s="172"/>
      <c r="Y937" s="172"/>
      <c r="Z937" s="172"/>
      <c r="AA937" s="177"/>
      <c r="AT937" s="178" t="s">
        <v>170</v>
      </c>
      <c r="AU937" s="178" t="s">
        <v>141</v>
      </c>
      <c r="AV937" s="10" t="s">
        <v>24</v>
      </c>
      <c r="AW937" s="10" t="s">
        <v>37</v>
      </c>
      <c r="AX937" s="10" t="s">
        <v>79</v>
      </c>
      <c r="AY937" s="178" t="s">
        <v>162</v>
      </c>
    </row>
    <row r="938" spans="2:65" s="11" customFormat="1" ht="22.5" customHeight="1">
      <c r="B938" s="179"/>
      <c r="C938" s="180"/>
      <c r="D938" s="180"/>
      <c r="E938" s="181" t="s">
        <v>5</v>
      </c>
      <c r="F938" s="263" t="s">
        <v>767</v>
      </c>
      <c r="G938" s="264"/>
      <c r="H938" s="264"/>
      <c r="I938" s="264"/>
      <c r="J938" s="180"/>
      <c r="K938" s="182">
        <v>79.5</v>
      </c>
      <c r="L938" s="180"/>
      <c r="M938" s="180"/>
      <c r="N938" s="180"/>
      <c r="O938" s="180"/>
      <c r="P938" s="180"/>
      <c r="Q938" s="180"/>
      <c r="R938" s="183"/>
      <c r="T938" s="184"/>
      <c r="U938" s="180"/>
      <c r="V938" s="180"/>
      <c r="W938" s="180"/>
      <c r="X938" s="180"/>
      <c r="Y938" s="180"/>
      <c r="Z938" s="180"/>
      <c r="AA938" s="185"/>
      <c r="AT938" s="186" t="s">
        <v>170</v>
      </c>
      <c r="AU938" s="186" t="s">
        <v>141</v>
      </c>
      <c r="AV938" s="11" t="s">
        <v>141</v>
      </c>
      <c r="AW938" s="11" t="s">
        <v>37</v>
      </c>
      <c r="AX938" s="11" t="s">
        <v>79</v>
      </c>
      <c r="AY938" s="186" t="s">
        <v>162</v>
      </c>
    </row>
    <row r="939" spans="2:65" s="12" customFormat="1" ht="22.5" customHeight="1">
      <c r="B939" s="187"/>
      <c r="C939" s="188"/>
      <c r="D939" s="188"/>
      <c r="E939" s="189" t="s">
        <v>5</v>
      </c>
      <c r="F939" s="256" t="s">
        <v>172</v>
      </c>
      <c r="G939" s="257"/>
      <c r="H939" s="257"/>
      <c r="I939" s="257"/>
      <c r="J939" s="188"/>
      <c r="K939" s="190">
        <v>79.5</v>
      </c>
      <c r="L939" s="188"/>
      <c r="M939" s="188"/>
      <c r="N939" s="188"/>
      <c r="O939" s="188"/>
      <c r="P939" s="188"/>
      <c r="Q939" s="188"/>
      <c r="R939" s="191"/>
      <c r="T939" s="192"/>
      <c r="U939" s="188"/>
      <c r="V939" s="188"/>
      <c r="W939" s="188"/>
      <c r="X939" s="188"/>
      <c r="Y939" s="188"/>
      <c r="Z939" s="188"/>
      <c r="AA939" s="193"/>
      <c r="AT939" s="194" t="s">
        <v>170</v>
      </c>
      <c r="AU939" s="194" t="s">
        <v>141</v>
      </c>
      <c r="AV939" s="12" t="s">
        <v>167</v>
      </c>
      <c r="AW939" s="12" t="s">
        <v>37</v>
      </c>
      <c r="AX939" s="12" t="s">
        <v>24</v>
      </c>
      <c r="AY939" s="194" t="s">
        <v>162</v>
      </c>
    </row>
    <row r="940" spans="2:65" s="1" customFormat="1" ht="31.5" customHeight="1">
      <c r="B940" s="135"/>
      <c r="C940" s="164" t="s">
        <v>792</v>
      </c>
      <c r="D940" s="164" t="s">
        <v>163</v>
      </c>
      <c r="E940" s="165" t="s">
        <v>793</v>
      </c>
      <c r="F940" s="258" t="s">
        <v>794</v>
      </c>
      <c r="G940" s="258"/>
      <c r="H940" s="258"/>
      <c r="I940" s="258"/>
      <c r="J940" s="166" t="s">
        <v>222</v>
      </c>
      <c r="K940" s="167">
        <v>257.8</v>
      </c>
      <c r="L940" s="259">
        <v>0</v>
      </c>
      <c r="M940" s="259"/>
      <c r="N940" s="260">
        <f>ROUND(L940*K940,2)</f>
        <v>0</v>
      </c>
      <c r="O940" s="260"/>
      <c r="P940" s="260"/>
      <c r="Q940" s="260"/>
      <c r="R940" s="138"/>
      <c r="T940" s="168" t="s">
        <v>5</v>
      </c>
      <c r="U940" s="47" t="s">
        <v>46</v>
      </c>
      <c r="V940" s="39"/>
      <c r="W940" s="169">
        <f>V940*K940</f>
        <v>0</v>
      </c>
      <c r="X940" s="169">
        <v>0</v>
      </c>
      <c r="Y940" s="169">
        <f>X940*K940</f>
        <v>0</v>
      </c>
      <c r="Z940" s="169">
        <v>0</v>
      </c>
      <c r="AA940" s="170">
        <f>Z940*K940</f>
        <v>0</v>
      </c>
      <c r="AR940" s="21" t="s">
        <v>246</v>
      </c>
      <c r="AT940" s="21" t="s">
        <v>163</v>
      </c>
      <c r="AU940" s="21" t="s">
        <v>141</v>
      </c>
      <c r="AY940" s="21" t="s">
        <v>162</v>
      </c>
      <c r="BE940" s="109">
        <f>IF(U940="základní",N940,0)</f>
        <v>0</v>
      </c>
      <c r="BF940" s="109">
        <f>IF(U940="snížená",N940,0)</f>
        <v>0</v>
      </c>
      <c r="BG940" s="109">
        <f>IF(U940="zákl. přenesená",N940,0)</f>
        <v>0</v>
      </c>
      <c r="BH940" s="109">
        <f>IF(U940="sníž. přenesená",N940,0)</f>
        <v>0</v>
      </c>
      <c r="BI940" s="109">
        <f>IF(U940="nulová",N940,0)</f>
        <v>0</v>
      </c>
      <c r="BJ940" s="21" t="s">
        <v>141</v>
      </c>
      <c r="BK940" s="109">
        <f>ROUND(L940*K940,2)</f>
        <v>0</v>
      </c>
      <c r="BL940" s="21" t="s">
        <v>246</v>
      </c>
      <c r="BM940" s="21" t="s">
        <v>795</v>
      </c>
    </row>
    <row r="941" spans="2:65" s="10" customFormat="1" ht="22.5" customHeight="1">
      <c r="B941" s="171"/>
      <c r="C941" s="172"/>
      <c r="D941" s="172"/>
      <c r="E941" s="173" t="s">
        <v>5</v>
      </c>
      <c r="F941" s="261" t="s">
        <v>590</v>
      </c>
      <c r="G941" s="262"/>
      <c r="H941" s="262"/>
      <c r="I941" s="262"/>
      <c r="J941" s="172"/>
      <c r="K941" s="174" t="s">
        <v>5</v>
      </c>
      <c r="L941" s="172"/>
      <c r="M941" s="172"/>
      <c r="N941" s="172"/>
      <c r="O941" s="172"/>
      <c r="P941" s="172"/>
      <c r="Q941" s="172"/>
      <c r="R941" s="175"/>
      <c r="T941" s="176"/>
      <c r="U941" s="172"/>
      <c r="V941" s="172"/>
      <c r="W941" s="172"/>
      <c r="X941" s="172"/>
      <c r="Y941" s="172"/>
      <c r="Z941" s="172"/>
      <c r="AA941" s="177"/>
      <c r="AT941" s="178" t="s">
        <v>170</v>
      </c>
      <c r="AU941" s="178" t="s">
        <v>141</v>
      </c>
      <c r="AV941" s="10" t="s">
        <v>24</v>
      </c>
      <c r="AW941" s="10" t="s">
        <v>37</v>
      </c>
      <c r="AX941" s="10" t="s">
        <v>79</v>
      </c>
      <c r="AY941" s="178" t="s">
        <v>162</v>
      </c>
    </row>
    <row r="942" spans="2:65" s="10" customFormat="1" ht="22.5" customHeight="1">
      <c r="B942" s="171"/>
      <c r="C942" s="172"/>
      <c r="D942" s="172"/>
      <c r="E942" s="173" t="s">
        <v>5</v>
      </c>
      <c r="F942" s="273" t="s">
        <v>758</v>
      </c>
      <c r="G942" s="274"/>
      <c r="H942" s="274"/>
      <c r="I942" s="274"/>
      <c r="J942" s="172"/>
      <c r="K942" s="174" t="s">
        <v>5</v>
      </c>
      <c r="L942" s="172"/>
      <c r="M942" s="172"/>
      <c r="N942" s="172"/>
      <c r="O942" s="172"/>
      <c r="P942" s="172"/>
      <c r="Q942" s="172"/>
      <c r="R942" s="175"/>
      <c r="T942" s="176"/>
      <c r="U942" s="172"/>
      <c r="V942" s="172"/>
      <c r="W942" s="172"/>
      <c r="X942" s="172"/>
      <c r="Y942" s="172"/>
      <c r="Z942" s="172"/>
      <c r="AA942" s="177"/>
      <c r="AT942" s="178" t="s">
        <v>170</v>
      </c>
      <c r="AU942" s="178" t="s">
        <v>141</v>
      </c>
      <c r="AV942" s="10" t="s">
        <v>24</v>
      </c>
      <c r="AW942" s="10" t="s">
        <v>37</v>
      </c>
      <c r="AX942" s="10" t="s">
        <v>79</v>
      </c>
      <c r="AY942" s="178" t="s">
        <v>162</v>
      </c>
    </row>
    <row r="943" spans="2:65" s="11" customFormat="1" ht="22.5" customHeight="1">
      <c r="B943" s="179"/>
      <c r="C943" s="180"/>
      <c r="D943" s="180"/>
      <c r="E943" s="181" t="s">
        <v>5</v>
      </c>
      <c r="F943" s="263" t="s">
        <v>454</v>
      </c>
      <c r="G943" s="264"/>
      <c r="H943" s="264"/>
      <c r="I943" s="264"/>
      <c r="J943" s="180"/>
      <c r="K943" s="182">
        <v>244.9</v>
      </c>
      <c r="L943" s="180"/>
      <c r="M943" s="180"/>
      <c r="N943" s="180"/>
      <c r="O943" s="180"/>
      <c r="P943" s="180"/>
      <c r="Q943" s="180"/>
      <c r="R943" s="183"/>
      <c r="T943" s="184"/>
      <c r="U943" s="180"/>
      <c r="V943" s="180"/>
      <c r="W943" s="180"/>
      <c r="X943" s="180"/>
      <c r="Y943" s="180"/>
      <c r="Z943" s="180"/>
      <c r="AA943" s="185"/>
      <c r="AT943" s="186" t="s">
        <v>170</v>
      </c>
      <c r="AU943" s="186" t="s">
        <v>141</v>
      </c>
      <c r="AV943" s="11" t="s">
        <v>141</v>
      </c>
      <c r="AW943" s="11" t="s">
        <v>37</v>
      </c>
      <c r="AX943" s="11" t="s">
        <v>79</v>
      </c>
      <c r="AY943" s="186" t="s">
        <v>162</v>
      </c>
    </row>
    <row r="944" spans="2:65" s="11" customFormat="1" ht="22.5" customHeight="1">
      <c r="B944" s="179"/>
      <c r="C944" s="180"/>
      <c r="D944" s="180"/>
      <c r="E944" s="181" t="s">
        <v>5</v>
      </c>
      <c r="F944" s="263" t="s">
        <v>455</v>
      </c>
      <c r="G944" s="264"/>
      <c r="H944" s="264"/>
      <c r="I944" s="264"/>
      <c r="J944" s="180"/>
      <c r="K944" s="182">
        <v>2.8</v>
      </c>
      <c r="L944" s="180"/>
      <c r="M944" s="180"/>
      <c r="N944" s="180"/>
      <c r="O944" s="180"/>
      <c r="P944" s="180"/>
      <c r="Q944" s="180"/>
      <c r="R944" s="183"/>
      <c r="T944" s="184"/>
      <c r="U944" s="180"/>
      <c r="V944" s="180"/>
      <c r="W944" s="180"/>
      <c r="X944" s="180"/>
      <c r="Y944" s="180"/>
      <c r="Z944" s="180"/>
      <c r="AA944" s="185"/>
      <c r="AT944" s="186" t="s">
        <v>170</v>
      </c>
      <c r="AU944" s="186" t="s">
        <v>141</v>
      </c>
      <c r="AV944" s="11" t="s">
        <v>141</v>
      </c>
      <c r="AW944" s="11" t="s">
        <v>37</v>
      </c>
      <c r="AX944" s="11" t="s">
        <v>79</v>
      </c>
      <c r="AY944" s="186" t="s">
        <v>162</v>
      </c>
    </row>
    <row r="945" spans="2:65" s="11" customFormat="1" ht="22.5" customHeight="1">
      <c r="B945" s="179"/>
      <c r="C945" s="180"/>
      <c r="D945" s="180"/>
      <c r="E945" s="181" t="s">
        <v>5</v>
      </c>
      <c r="F945" s="263" t="s">
        <v>456</v>
      </c>
      <c r="G945" s="264"/>
      <c r="H945" s="264"/>
      <c r="I945" s="264"/>
      <c r="J945" s="180"/>
      <c r="K945" s="182">
        <v>1.7</v>
      </c>
      <c r="L945" s="180"/>
      <c r="M945" s="180"/>
      <c r="N945" s="180"/>
      <c r="O945" s="180"/>
      <c r="P945" s="180"/>
      <c r="Q945" s="180"/>
      <c r="R945" s="183"/>
      <c r="T945" s="184"/>
      <c r="U945" s="180"/>
      <c r="V945" s="180"/>
      <c r="W945" s="180"/>
      <c r="X945" s="180"/>
      <c r="Y945" s="180"/>
      <c r="Z945" s="180"/>
      <c r="AA945" s="185"/>
      <c r="AT945" s="186" t="s">
        <v>170</v>
      </c>
      <c r="AU945" s="186" t="s">
        <v>141</v>
      </c>
      <c r="AV945" s="11" t="s">
        <v>141</v>
      </c>
      <c r="AW945" s="11" t="s">
        <v>37</v>
      </c>
      <c r="AX945" s="11" t="s">
        <v>79</v>
      </c>
      <c r="AY945" s="186" t="s">
        <v>162</v>
      </c>
    </row>
    <row r="946" spans="2:65" s="11" customFormat="1" ht="22.5" customHeight="1">
      <c r="B946" s="179"/>
      <c r="C946" s="180"/>
      <c r="D946" s="180"/>
      <c r="E946" s="181" t="s">
        <v>5</v>
      </c>
      <c r="F946" s="263" t="s">
        <v>457</v>
      </c>
      <c r="G946" s="264"/>
      <c r="H946" s="264"/>
      <c r="I946" s="264"/>
      <c r="J946" s="180"/>
      <c r="K946" s="182">
        <v>8.4</v>
      </c>
      <c r="L946" s="180"/>
      <c r="M946" s="180"/>
      <c r="N946" s="180"/>
      <c r="O946" s="180"/>
      <c r="P946" s="180"/>
      <c r="Q946" s="180"/>
      <c r="R946" s="183"/>
      <c r="T946" s="184"/>
      <c r="U946" s="180"/>
      <c r="V946" s="180"/>
      <c r="W946" s="180"/>
      <c r="X946" s="180"/>
      <c r="Y946" s="180"/>
      <c r="Z946" s="180"/>
      <c r="AA946" s="185"/>
      <c r="AT946" s="186" t="s">
        <v>170</v>
      </c>
      <c r="AU946" s="186" t="s">
        <v>141</v>
      </c>
      <c r="AV946" s="11" t="s">
        <v>141</v>
      </c>
      <c r="AW946" s="11" t="s">
        <v>37</v>
      </c>
      <c r="AX946" s="11" t="s">
        <v>79</v>
      </c>
      <c r="AY946" s="186" t="s">
        <v>162</v>
      </c>
    </row>
    <row r="947" spans="2:65" s="12" customFormat="1" ht="22.5" customHeight="1">
      <c r="B947" s="187"/>
      <c r="C947" s="188"/>
      <c r="D947" s="188"/>
      <c r="E947" s="189" t="s">
        <v>5</v>
      </c>
      <c r="F947" s="256" t="s">
        <v>172</v>
      </c>
      <c r="G947" s="257"/>
      <c r="H947" s="257"/>
      <c r="I947" s="257"/>
      <c r="J947" s="188"/>
      <c r="K947" s="190">
        <v>257.8</v>
      </c>
      <c r="L947" s="188"/>
      <c r="M947" s="188"/>
      <c r="N947" s="188"/>
      <c r="O947" s="188"/>
      <c r="P947" s="188"/>
      <c r="Q947" s="188"/>
      <c r="R947" s="191"/>
      <c r="T947" s="192"/>
      <c r="U947" s="188"/>
      <c r="V947" s="188"/>
      <c r="W947" s="188"/>
      <c r="X947" s="188"/>
      <c r="Y947" s="188"/>
      <c r="Z947" s="188"/>
      <c r="AA947" s="193"/>
      <c r="AT947" s="194" t="s">
        <v>170</v>
      </c>
      <c r="AU947" s="194" t="s">
        <v>141</v>
      </c>
      <c r="AV947" s="12" t="s">
        <v>167</v>
      </c>
      <c r="AW947" s="12" t="s">
        <v>37</v>
      </c>
      <c r="AX947" s="12" t="s">
        <v>24</v>
      </c>
      <c r="AY947" s="194" t="s">
        <v>162</v>
      </c>
    </row>
    <row r="948" spans="2:65" s="1" customFormat="1" ht="31.5" customHeight="1">
      <c r="B948" s="135"/>
      <c r="C948" s="164" t="s">
        <v>796</v>
      </c>
      <c r="D948" s="164" t="s">
        <v>163</v>
      </c>
      <c r="E948" s="165" t="s">
        <v>797</v>
      </c>
      <c r="F948" s="258" t="s">
        <v>798</v>
      </c>
      <c r="G948" s="258"/>
      <c r="H948" s="258"/>
      <c r="I948" s="258"/>
      <c r="J948" s="166" t="s">
        <v>200</v>
      </c>
      <c r="K948" s="167">
        <v>2.0880000000000001</v>
      </c>
      <c r="L948" s="259">
        <v>0</v>
      </c>
      <c r="M948" s="259"/>
      <c r="N948" s="260">
        <f>ROUND(L948*K948,2)</f>
        <v>0</v>
      </c>
      <c r="O948" s="260"/>
      <c r="P948" s="260"/>
      <c r="Q948" s="260"/>
      <c r="R948" s="138"/>
      <c r="T948" s="168" t="s">
        <v>5</v>
      </c>
      <c r="U948" s="47" t="s">
        <v>46</v>
      </c>
      <c r="V948" s="39"/>
      <c r="W948" s="169">
        <f>V948*K948</f>
        <v>0</v>
      </c>
      <c r="X948" s="169">
        <v>0</v>
      </c>
      <c r="Y948" s="169">
        <f>X948*K948</f>
        <v>0</v>
      </c>
      <c r="Z948" s="169">
        <v>0</v>
      </c>
      <c r="AA948" s="170">
        <f>Z948*K948</f>
        <v>0</v>
      </c>
      <c r="AR948" s="21" t="s">
        <v>246</v>
      </c>
      <c r="AT948" s="21" t="s">
        <v>163</v>
      </c>
      <c r="AU948" s="21" t="s">
        <v>141</v>
      </c>
      <c r="AY948" s="21" t="s">
        <v>162</v>
      </c>
      <c r="BE948" s="109">
        <f>IF(U948="základní",N948,0)</f>
        <v>0</v>
      </c>
      <c r="BF948" s="109">
        <f>IF(U948="snížená",N948,0)</f>
        <v>0</v>
      </c>
      <c r="BG948" s="109">
        <f>IF(U948="zákl. přenesená",N948,0)</f>
        <v>0</v>
      </c>
      <c r="BH948" s="109">
        <f>IF(U948="sníž. přenesená",N948,0)</f>
        <v>0</v>
      </c>
      <c r="BI948" s="109">
        <f>IF(U948="nulová",N948,0)</f>
        <v>0</v>
      </c>
      <c r="BJ948" s="21" t="s">
        <v>141</v>
      </c>
      <c r="BK948" s="109">
        <f>ROUND(L948*K948,2)</f>
        <v>0</v>
      </c>
      <c r="BL948" s="21" t="s">
        <v>246</v>
      </c>
      <c r="BM948" s="21" t="s">
        <v>799</v>
      </c>
    </row>
    <row r="949" spans="2:65" s="9" customFormat="1" ht="29.85" customHeight="1">
      <c r="B949" s="153"/>
      <c r="C949" s="154"/>
      <c r="D949" s="163" t="s">
        <v>128</v>
      </c>
      <c r="E949" s="163"/>
      <c r="F949" s="163"/>
      <c r="G949" s="163"/>
      <c r="H949" s="163"/>
      <c r="I949" s="163"/>
      <c r="J949" s="163"/>
      <c r="K949" s="163"/>
      <c r="L949" s="163"/>
      <c r="M949" s="163"/>
      <c r="N949" s="269">
        <f>BK949</f>
        <v>0</v>
      </c>
      <c r="O949" s="270"/>
      <c r="P949" s="270"/>
      <c r="Q949" s="270"/>
      <c r="R949" s="156"/>
      <c r="T949" s="157"/>
      <c r="U949" s="154"/>
      <c r="V949" s="154"/>
      <c r="W949" s="158">
        <f>SUM(W950:W975)</f>
        <v>0</v>
      </c>
      <c r="X949" s="154"/>
      <c r="Y949" s="158">
        <f>SUM(Y950:Y975)</f>
        <v>0</v>
      </c>
      <c r="Z949" s="154"/>
      <c r="AA949" s="159">
        <f>SUM(AA950:AA975)</f>
        <v>0</v>
      </c>
      <c r="AR949" s="160" t="s">
        <v>141</v>
      </c>
      <c r="AT949" s="161" t="s">
        <v>78</v>
      </c>
      <c r="AU949" s="161" t="s">
        <v>24</v>
      </c>
      <c r="AY949" s="160" t="s">
        <v>162</v>
      </c>
      <c r="BK949" s="162">
        <f>SUM(BK950:BK975)</f>
        <v>0</v>
      </c>
    </row>
    <row r="950" spans="2:65" s="1" customFormat="1" ht="31.5" customHeight="1">
      <c r="B950" s="135"/>
      <c r="C950" s="164" t="s">
        <v>800</v>
      </c>
      <c r="D950" s="164" t="s">
        <v>163</v>
      </c>
      <c r="E950" s="165" t="s">
        <v>801</v>
      </c>
      <c r="F950" s="258" t="s">
        <v>802</v>
      </c>
      <c r="G950" s="258"/>
      <c r="H950" s="258"/>
      <c r="I950" s="258"/>
      <c r="J950" s="166" t="s">
        <v>166</v>
      </c>
      <c r="K950" s="167">
        <v>80.64</v>
      </c>
      <c r="L950" s="259">
        <v>0</v>
      </c>
      <c r="M950" s="259"/>
      <c r="N950" s="260">
        <f>ROUND(L950*K950,2)</f>
        <v>0</v>
      </c>
      <c r="O950" s="260"/>
      <c r="P950" s="260"/>
      <c r="Q950" s="260"/>
      <c r="R950" s="138"/>
      <c r="T950" s="168" t="s">
        <v>5</v>
      </c>
      <c r="U950" s="47" t="s">
        <v>46</v>
      </c>
      <c r="V950" s="39"/>
      <c r="W950" s="169">
        <f>V950*K950</f>
        <v>0</v>
      </c>
      <c r="X950" s="169">
        <v>0</v>
      </c>
      <c r="Y950" s="169">
        <f>X950*K950</f>
        <v>0</v>
      </c>
      <c r="Z950" s="169">
        <v>0</v>
      </c>
      <c r="AA950" s="170">
        <f>Z950*K950</f>
        <v>0</v>
      </c>
      <c r="AR950" s="21" t="s">
        <v>246</v>
      </c>
      <c r="AT950" s="21" t="s">
        <v>163</v>
      </c>
      <c r="AU950" s="21" t="s">
        <v>141</v>
      </c>
      <c r="AY950" s="21" t="s">
        <v>162</v>
      </c>
      <c r="BE950" s="109">
        <f>IF(U950="základní",N950,0)</f>
        <v>0</v>
      </c>
      <c r="BF950" s="109">
        <f>IF(U950="snížená",N950,0)</f>
        <v>0</v>
      </c>
      <c r="BG950" s="109">
        <f>IF(U950="zákl. přenesená",N950,0)</f>
        <v>0</v>
      </c>
      <c r="BH950" s="109">
        <f>IF(U950="sníž. přenesená",N950,0)</f>
        <v>0</v>
      </c>
      <c r="BI950" s="109">
        <f>IF(U950="nulová",N950,0)</f>
        <v>0</v>
      </c>
      <c r="BJ950" s="21" t="s">
        <v>141</v>
      </c>
      <c r="BK950" s="109">
        <f>ROUND(L950*K950,2)</f>
        <v>0</v>
      </c>
      <c r="BL950" s="21" t="s">
        <v>246</v>
      </c>
      <c r="BM950" s="21" t="s">
        <v>803</v>
      </c>
    </row>
    <row r="951" spans="2:65" s="10" customFormat="1" ht="22.5" customHeight="1">
      <c r="B951" s="171"/>
      <c r="C951" s="172"/>
      <c r="D951" s="172"/>
      <c r="E951" s="173" t="s">
        <v>5</v>
      </c>
      <c r="F951" s="261" t="s">
        <v>306</v>
      </c>
      <c r="G951" s="262"/>
      <c r="H951" s="262"/>
      <c r="I951" s="262"/>
      <c r="J951" s="172"/>
      <c r="K951" s="174" t="s">
        <v>5</v>
      </c>
      <c r="L951" s="172"/>
      <c r="M951" s="172"/>
      <c r="N951" s="172"/>
      <c r="O951" s="172"/>
      <c r="P951" s="172"/>
      <c r="Q951" s="172"/>
      <c r="R951" s="175"/>
      <c r="T951" s="176"/>
      <c r="U951" s="172"/>
      <c r="V951" s="172"/>
      <c r="W951" s="172"/>
      <c r="X951" s="172"/>
      <c r="Y951" s="172"/>
      <c r="Z951" s="172"/>
      <c r="AA951" s="177"/>
      <c r="AT951" s="178" t="s">
        <v>170</v>
      </c>
      <c r="AU951" s="178" t="s">
        <v>141</v>
      </c>
      <c r="AV951" s="10" t="s">
        <v>24</v>
      </c>
      <c r="AW951" s="10" t="s">
        <v>37</v>
      </c>
      <c r="AX951" s="10" t="s">
        <v>79</v>
      </c>
      <c r="AY951" s="178" t="s">
        <v>162</v>
      </c>
    </row>
    <row r="952" spans="2:65" s="10" customFormat="1" ht="22.5" customHeight="1">
      <c r="B952" s="171"/>
      <c r="C952" s="172"/>
      <c r="D952" s="172"/>
      <c r="E952" s="173" t="s">
        <v>5</v>
      </c>
      <c r="F952" s="273" t="s">
        <v>212</v>
      </c>
      <c r="G952" s="274"/>
      <c r="H952" s="274"/>
      <c r="I952" s="274"/>
      <c r="J952" s="172"/>
      <c r="K952" s="174" t="s">
        <v>5</v>
      </c>
      <c r="L952" s="172"/>
      <c r="M952" s="172"/>
      <c r="N952" s="172"/>
      <c r="O952" s="172"/>
      <c r="P952" s="172"/>
      <c r="Q952" s="172"/>
      <c r="R952" s="175"/>
      <c r="T952" s="176"/>
      <c r="U952" s="172"/>
      <c r="V952" s="172"/>
      <c r="W952" s="172"/>
      <c r="X952" s="172"/>
      <c r="Y952" s="172"/>
      <c r="Z952" s="172"/>
      <c r="AA952" s="177"/>
      <c r="AT952" s="178" t="s">
        <v>170</v>
      </c>
      <c r="AU952" s="178" t="s">
        <v>141</v>
      </c>
      <c r="AV952" s="10" t="s">
        <v>24</v>
      </c>
      <c r="AW952" s="10" t="s">
        <v>37</v>
      </c>
      <c r="AX952" s="10" t="s">
        <v>79</v>
      </c>
      <c r="AY952" s="178" t="s">
        <v>162</v>
      </c>
    </row>
    <row r="953" spans="2:65" s="11" customFormat="1" ht="22.5" customHeight="1">
      <c r="B953" s="179"/>
      <c r="C953" s="180"/>
      <c r="D953" s="180"/>
      <c r="E953" s="181" t="s">
        <v>5</v>
      </c>
      <c r="F953" s="263" t="s">
        <v>336</v>
      </c>
      <c r="G953" s="264"/>
      <c r="H953" s="264"/>
      <c r="I953" s="264"/>
      <c r="J953" s="180"/>
      <c r="K953" s="182">
        <v>4.8</v>
      </c>
      <c r="L953" s="180"/>
      <c r="M953" s="180"/>
      <c r="N953" s="180"/>
      <c r="O953" s="180"/>
      <c r="P953" s="180"/>
      <c r="Q953" s="180"/>
      <c r="R953" s="183"/>
      <c r="T953" s="184"/>
      <c r="U953" s="180"/>
      <c r="V953" s="180"/>
      <c r="W953" s="180"/>
      <c r="X953" s="180"/>
      <c r="Y953" s="180"/>
      <c r="Z953" s="180"/>
      <c r="AA953" s="185"/>
      <c r="AT953" s="186" t="s">
        <v>170</v>
      </c>
      <c r="AU953" s="186" t="s">
        <v>141</v>
      </c>
      <c r="AV953" s="11" t="s">
        <v>141</v>
      </c>
      <c r="AW953" s="11" t="s">
        <v>37</v>
      </c>
      <c r="AX953" s="11" t="s">
        <v>79</v>
      </c>
      <c r="AY953" s="186" t="s">
        <v>162</v>
      </c>
    </row>
    <row r="954" spans="2:65" s="11" customFormat="1" ht="22.5" customHeight="1">
      <c r="B954" s="179"/>
      <c r="C954" s="180"/>
      <c r="D954" s="180"/>
      <c r="E954" s="181" t="s">
        <v>5</v>
      </c>
      <c r="F954" s="263" t="s">
        <v>337</v>
      </c>
      <c r="G954" s="264"/>
      <c r="H954" s="264"/>
      <c r="I954" s="264"/>
      <c r="J954" s="180"/>
      <c r="K954" s="182">
        <v>5.76</v>
      </c>
      <c r="L954" s="180"/>
      <c r="M954" s="180"/>
      <c r="N954" s="180"/>
      <c r="O954" s="180"/>
      <c r="P954" s="180"/>
      <c r="Q954" s="180"/>
      <c r="R954" s="183"/>
      <c r="T954" s="184"/>
      <c r="U954" s="180"/>
      <c r="V954" s="180"/>
      <c r="W954" s="180"/>
      <c r="X954" s="180"/>
      <c r="Y954" s="180"/>
      <c r="Z954" s="180"/>
      <c r="AA954" s="185"/>
      <c r="AT954" s="186" t="s">
        <v>170</v>
      </c>
      <c r="AU954" s="186" t="s">
        <v>141</v>
      </c>
      <c r="AV954" s="11" t="s">
        <v>141</v>
      </c>
      <c r="AW954" s="11" t="s">
        <v>37</v>
      </c>
      <c r="AX954" s="11" t="s">
        <v>79</v>
      </c>
      <c r="AY954" s="186" t="s">
        <v>162</v>
      </c>
    </row>
    <row r="955" spans="2:65" s="11" customFormat="1" ht="22.5" customHeight="1">
      <c r="B955" s="179"/>
      <c r="C955" s="180"/>
      <c r="D955" s="180"/>
      <c r="E955" s="181" t="s">
        <v>5</v>
      </c>
      <c r="F955" s="263" t="s">
        <v>338</v>
      </c>
      <c r="G955" s="264"/>
      <c r="H955" s="264"/>
      <c r="I955" s="264"/>
      <c r="J955" s="180"/>
      <c r="K955" s="182">
        <v>26.88</v>
      </c>
      <c r="L955" s="180"/>
      <c r="M955" s="180"/>
      <c r="N955" s="180"/>
      <c r="O955" s="180"/>
      <c r="P955" s="180"/>
      <c r="Q955" s="180"/>
      <c r="R955" s="183"/>
      <c r="T955" s="184"/>
      <c r="U955" s="180"/>
      <c r="V955" s="180"/>
      <c r="W955" s="180"/>
      <c r="X955" s="180"/>
      <c r="Y955" s="180"/>
      <c r="Z955" s="180"/>
      <c r="AA955" s="185"/>
      <c r="AT955" s="186" t="s">
        <v>170</v>
      </c>
      <c r="AU955" s="186" t="s">
        <v>141</v>
      </c>
      <c r="AV955" s="11" t="s">
        <v>141</v>
      </c>
      <c r="AW955" s="11" t="s">
        <v>37</v>
      </c>
      <c r="AX955" s="11" t="s">
        <v>79</v>
      </c>
      <c r="AY955" s="186" t="s">
        <v>162</v>
      </c>
    </row>
    <row r="956" spans="2:65" s="10" customFormat="1" ht="22.5" customHeight="1">
      <c r="B956" s="171"/>
      <c r="C956" s="172"/>
      <c r="D956" s="172"/>
      <c r="E956" s="173" t="s">
        <v>5</v>
      </c>
      <c r="F956" s="273" t="s">
        <v>216</v>
      </c>
      <c r="G956" s="274"/>
      <c r="H956" s="274"/>
      <c r="I956" s="274"/>
      <c r="J956" s="172"/>
      <c r="K956" s="174" t="s">
        <v>5</v>
      </c>
      <c r="L956" s="172"/>
      <c r="M956" s="172"/>
      <c r="N956" s="172"/>
      <c r="O956" s="172"/>
      <c r="P956" s="172"/>
      <c r="Q956" s="172"/>
      <c r="R956" s="175"/>
      <c r="T956" s="176"/>
      <c r="U956" s="172"/>
      <c r="V956" s="172"/>
      <c r="W956" s="172"/>
      <c r="X956" s="172"/>
      <c r="Y956" s="172"/>
      <c r="Z956" s="172"/>
      <c r="AA956" s="177"/>
      <c r="AT956" s="178" t="s">
        <v>170</v>
      </c>
      <c r="AU956" s="178" t="s">
        <v>141</v>
      </c>
      <c r="AV956" s="10" t="s">
        <v>24</v>
      </c>
      <c r="AW956" s="10" t="s">
        <v>37</v>
      </c>
      <c r="AX956" s="10" t="s">
        <v>79</v>
      </c>
      <c r="AY956" s="178" t="s">
        <v>162</v>
      </c>
    </row>
    <row r="957" spans="2:65" s="11" customFormat="1" ht="22.5" customHeight="1">
      <c r="B957" s="179"/>
      <c r="C957" s="180"/>
      <c r="D957" s="180"/>
      <c r="E957" s="181" t="s">
        <v>5</v>
      </c>
      <c r="F957" s="263" t="s">
        <v>336</v>
      </c>
      <c r="G957" s="264"/>
      <c r="H957" s="264"/>
      <c r="I957" s="264"/>
      <c r="J957" s="180"/>
      <c r="K957" s="182">
        <v>4.8</v>
      </c>
      <c r="L957" s="180"/>
      <c r="M957" s="180"/>
      <c r="N957" s="180"/>
      <c r="O957" s="180"/>
      <c r="P957" s="180"/>
      <c r="Q957" s="180"/>
      <c r="R957" s="183"/>
      <c r="T957" s="184"/>
      <c r="U957" s="180"/>
      <c r="V957" s="180"/>
      <c r="W957" s="180"/>
      <c r="X957" s="180"/>
      <c r="Y957" s="180"/>
      <c r="Z957" s="180"/>
      <c r="AA957" s="185"/>
      <c r="AT957" s="186" t="s">
        <v>170</v>
      </c>
      <c r="AU957" s="186" t="s">
        <v>141</v>
      </c>
      <c r="AV957" s="11" t="s">
        <v>141</v>
      </c>
      <c r="AW957" s="11" t="s">
        <v>37</v>
      </c>
      <c r="AX957" s="11" t="s">
        <v>79</v>
      </c>
      <c r="AY957" s="186" t="s">
        <v>162</v>
      </c>
    </row>
    <row r="958" spans="2:65" s="11" customFormat="1" ht="22.5" customHeight="1">
      <c r="B958" s="179"/>
      <c r="C958" s="180"/>
      <c r="D958" s="180"/>
      <c r="E958" s="181" t="s">
        <v>5</v>
      </c>
      <c r="F958" s="263" t="s">
        <v>339</v>
      </c>
      <c r="G958" s="264"/>
      <c r="H958" s="264"/>
      <c r="I958" s="264"/>
      <c r="J958" s="180"/>
      <c r="K958" s="182">
        <v>38.4</v>
      </c>
      <c r="L958" s="180"/>
      <c r="M958" s="180"/>
      <c r="N958" s="180"/>
      <c r="O958" s="180"/>
      <c r="P958" s="180"/>
      <c r="Q958" s="180"/>
      <c r="R958" s="183"/>
      <c r="T958" s="184"/>
      <c r="U958" s="180"/>
      <c r="V958" s="180"/>
      <c r="W958" s="180"/>
      <c r="X958" s="180"/>
      <c r="Y958" s="180"/>
      <c r="Z958" s="180"/>
      <c r="AA958" s="185"/>
      <c r="AT958" s="186" t="s">
        <v>170</v>
      </c>
      <c r="AU958" s="186" t="s">
        <v>141</v>
      </c>
      <c r="AV958" s="11" t="s">
        <v>141</v>
      </c>
      <c r="AW958" s="11" t="s">
        <v>37</v>
      </c>
      <c r="AX958" s="11" t="s">
        <v>79</v>
      </c>
      <c r="AY958" s="186" t="s">
        <v>162</v>
      </c>
    </row>
    <row r="959" spans="2:65" s="12" customFormat="1" ht="22.5" customHeight="1">
      <c r="B959" s="187"/>
      <c r="C959" s="188"/>
      <c r="D959" s="188"/>
      <c r="E959" s="189" t="s">
        <v>5</v>
      </c>
      <c r="F959" s="256" t="s">
        <v>172</v>
      </c>
      <c r="G959" s="257"/>
      <c r="H959" s="257"/>
      <c r="I959" s="257"/>
      <c r="J959" s="188"/>
      <c r="K959" s="190">
        <v>80.64</v>
      </c>
      <c r="L959" s="188"/>
      <c r="M959" s="188"/>
      <c r="N959" s="188"/>
      <c r="O959" s="188"/>
      <c r="P959" s="188"/>
      <c r="Q959" s="188"/>
      <c r="R959" s="191"/>
      <c r="T959" s="192"/>
      <c r="U959" s="188"/>
      <c r="V959" s="188"/>
      <c r="W959" s="188"/>
      <c r="X959" s="188"/>
      <c r="Y959" s="188"/>
      <c r="Z959" s="188"/>
      <c r="AA959" s="193"/>
      <c r="AT959" s="194" t="s">
        <v>170</v>
      </c>
      <c r="AU959" s="194" t="s">
        <v>141</v>
      </c>
      <c r="AV959" s="12" t="s">
        <v>167</v>
      </c>
      <c r="AW959" s="12" t="s">
        <v>37</v>
      </c>
      <c r="AX959" s="12" t="s">
        <v>24</v>
      </c>
      <c r="AY959" s="194" t="s">
        <v>162</v>
      </c>
    </row>
    <row r="960" spans="2:65" s="1" customFormat="1" ht="44.25" customHeight="1">
      <c r="B960" s="135"/>
      <c r="C960" s="164" t="s">
        <v>804</v>
      </c>
      <c r="D960" s="164" t="s">
        <v>163</v>
      </c>
      <c r="E960" s="165" t="s">
        <v>805</v>
      </c>
      <c r="F960" s="258" t="s">
        <v>806</v>
      </c>
      <c r="G960" s="258"/>
      <c r="H960" s="258"/>
      <c r="I960" s="258"/>
      <c r="J960" s="166" t="s">
        <v>563</v>
      </c>
      <c r="K960" s="167">
        <v>1</v>
      </c>
      <c r="L960" s="259">
        <v>0</v>
      </c>
      <c r="M960" s="259"/>
      <c r="N960" s="260">
        <f t="shared" ref="N960:N967" si="15">ROUND(L960*K960,2)</f>
        <v>0</v>
      </c>
      <c r="O960" s="260"/>
      <c r="P960" s="260"/>
      <c r="Q960" s="260"/>
      <c r="R960" s="138"/>
      <c r="T960" s="168" t="s">
        <v>5</v>
      </c>
      <c r="U960" s="47" t="s">
        <v>46</v>
      </c>
      <c r="V960" s="39"/>
      <c r="W960" s="169">
        <f t="shared" ref="W960:W967" si="16">V960*K960</f>
        <v>0</v>
      </c>
      <c r="X960" s="169">
        <v>0</v>
      </c>
      <c r="Y960" s="169">
        <f t="shared" ref="Y960:Y967" si="17">X960*K960</f>
        <v>0</v>
      </c>
      <c r="Z960" s="169">
        <v>0</v>
      </c>
      <c r="AA960" s="170">
        <f t="shared" ref="AA960:AA967" si="18">Z960*K960</f>
        <v>0</v>
      </c>
      <c r="AR960" s="21" t="s">
        <v>246</v>
      </c>
      <c r="AT960" s="21" t="s">
        <v>163</v>
      </c>
      <c r="AU960" s="21" t="s">
        <v>141</v>
      </c>
      <c r="AY960" s="21" t="s">
        <v>162</v>
      </c>
      <c r="BE960" s="109">
        <f t="shared" ref="BE960:BE967" si="19">IF(U960="základní",N960,0)</f>
        <v>0</v>
      </c>
      <c r="BF960" s="109">
        <f t="shared" ref="BF960:BF967" si="20">IF(U960="snížená",N960,0)</f>
        <v>0</v>
      </c>
      <c r="BG960" s="109">
        <f t="shared" ref="BG960:BG967" si="21">IF(U960="zákl. přenesená",N960,0)</f>
        <v>0</v>
      </c>
      <c r="BH960" s="109">
        <f t="shared" ref="BH960:BH967" si="22">IF(U960="sníž. přenesená",N960,0)</f>
        <v>0</v>
      </c>
      <c r="BI960" s="109">
        <f t="shared" ref="BI960:BI967" si="23">IF(U960="nulová",N960,0)</f>
        <v>0</v>
      </c>
      <c r="BJ960" s="21" t="s">
        <v>141</v>
      </c>
      <c r="BK960" s="109">
        <f t="shared" ref="BK960:BK967" si="24">ROUND(L960*K960,2)</f>
        <v>0</v>
      </c>
      <c r="BL960" s="21" t="s">
        <v>246</v>
      </c>
      <c r="BM960" s="21" t="s">
        <v>807</v>
      </c>
    </row>
    <row r="961" spans="2:65" s="1" customFormat="1" ht="44.25" customHeight="1">
      <c r="B961" s="135"/>
      <c r="C961" s="164" t="s">
        <v>808</v>
      </c>
      <c r="D961" s="164" t="s">
        <v>163</v>
      </c>
      <c r="E961" s="165" t="s">
        <v>809</v>
      </c>
      <c r="F961" s="258" t="s">
        <v>810</v>
      </c>
      <c r="G961" s="258"/>
      <c r="H961" s="258"/>
      <c r="I961" s="258"/>
      <c r="J961" s="166" t="s">
        <v>563</v>
      </c>
      <c r="K961" s="167">
        <v>1</v>
      </c>
      <c r="L961" s="259">
        <v>0</v>
      </c>
      <c r="M961" s="259"/>
      <c r="N961" s="260">
        <f t="shared" si="15"/>
        <v>0</v>
      </c>
      <c r="O961" s="260"/>
      <c r="P961" s="260"/>
      <c r="Q961" s="260"/>
      <c r="R961" s="138"/>
      <c r="T961" s="168" t="s">
        <v>5</v>
      </c>
      <c r="U961" s="47" t="s">
        <v>46</v>
      </c>
      <c r="V961" s="39"/>
      <c r="W961" s="169">
        <f t="shared" si="16"/>
        <v>0</v>
      </c>
      <c r="X961" s="169">
        <v>0</v>
      </c>
      <c r="Y961" s="169">
        <f t="shared" si="17"/>
        <v>0</v>
      </c>
      <c r="Z961" s="169">
        <v>0</v>
      </c>
      <c r="AA961" s="170">
        <f t="shared" si="18"/>
        <v>0</v>
      </c>
      <c r="AR961" s="21" t="s">
        <v>246</v>
      </c>
      <c r="AT961" s="21" t="s">
        <v>163</v>
      </c>
      <c r="AU961" s="21" t="s">
        <v>141</v>
      </c>
      <c r="AY961" s="21" t="s">
        <v>162</v>
      </c>
      <c r="BE961" s="109">
        <f t="shared" si="19"/>
        <v>0</v>
      </c>
      <c r="BF961" s="109">
        <f t="shared" si="20"/>
        <v>0</v>
      </c>
      <c r="BG961" s="109">
        <f t="shared" si="21"/>
        <v>0</v>
      </c>
      <c r="BH961" s="109">
        <f t="shared" si="22"/>
        <v>0</v>
      </c>
      <c r="BI961" s="109">
        <f t="shared" si="23"/>
        <v>0</v>
      </c>
      <c r="BJ961" s="21" t="s">
        <v>141</v>
      </c>
      <c r="BK961" s="109">
        <f t="shared" si="24"/>
        <v>0</v>
      </c>
      <c r="BL961" s="21" t="s">
        <v>246</v>
      </c>
      <c r="BM961" s="21" t="s">
        <v>811</v>
      </c>
    </row>
    <row r="962" spans="2:65" s="1" customFormat="1" ht="44.25" customHeight="1">
      <c r="B962" s="135"/>
      <c r="C962" s="164" t="s">
        <v>812</v>
      </c>
      <c r="D962" s="164" t="s">
        <v>163</v>
      </c>
      <c r="E962" s="165" t="s">
        <v>813</v>
      </c>
      <c r="F962" s="258" t="s">
        <v>814</v>
      </c>
      <c r="G962" s="258"/>
      <c r="H962" s="258"/>
      <c r="I962" s="258"/>
      <c r="J962" s="166" t="s">
        <v>563</v>
      </c>
      <c r="K962" s="167">
        <v>79</v>
      </c>
      <c r="L962" s="259">
        <v>0</v>
      </c>
      <c r="M962" s="259"/>
      <c r="N962" s="260">
        <f t="shared" si="15"/>
        <v>0</v>
      </c>
      <c r="O962" s="260"/>
      <c r="P962" s="260"/>
      <c r="Q962" s="260"/>
      <c r="R962" s="138"/>
      <c r="T962" s="168" t="s">
        <v>5</v>
      </c>
      <c r="U962" s="47" t="s">
        <v>46</v>
      </c>
      <c r="V962" s="39"/>
      <c r="W962" s="169">
        <f t="shared" si="16"/>
        <v>0</v>
      </c>
      <c r="X962" s="169">
        <v>0</v>
      </c>
      <c r="Y962" s="169">
        <f t="shared" si="17"/>
        <v>0</v>
      </c>
      <c r="Z962" s="169">
        <v>0</v>
      </c>
      <c r="AA962" s="170">
        <f t="shared" si="18"/>
        <v>0</v>
      </c>
      <c r="AR962" s="21" t="s">
        <v>246</v>
      </c>
      <c r="AT962" s="21" t="s">
        <v>163</v>
      </c>
      <c r="AU962" s="21" t="s">
        <v>141</v>
      </c>
      <c r="AY962" s="21" t="s">
        <v>162</v>
      </c>
      <c r="BE962" s="109">
        <f t="shared" si="19"/>
        <v>0</v>
      </c>
      <c r="BF962" s="109">
        <f t="shared" si="20"/>
        <v>0</v>
      </c>
      <c r="BG962" s="109">
        <f t="shared" si="21"/>
        <v>0</v>
      </c>
      <c r="BH962" s="109">
        <f t="shared" si="22"/>
        <v>0</v>
      </c>
      <c r="BI962" s="109">
        <f t="shared" si="23"/>
        <v>0</v>
      </c>
      <c r="BJ962" s="21" t="s">
        <v>141</v>
      </c>
      <c r="BK962" s="109">
        <f t="shared" si="24"/>
        <v>0</v>
      </c>
      <c r="BL962" s="21" t="s">
        <v>246</v>
      </c>
      <c r="BM962" s="21" t="s">
        <v>815</v>
      </c>
    </row>
    <row r="963" spans="2:65" s="1" customFormat="1" ht="57" customHeight="1">
      <c r="B963" s="135"/>
      <c r="C963" s="164" t="s">
        <v>816</v>
      </c>
      <c r="D963" s="164" t="s">
        <v>163</v>
      </c>
      <c r="E963" s="165" t="s">
        <v>817</v>
      </c>
      <c r="F963" s="258" t="s">
        <v>818</v>
      </c>
      <c r="G963" s="258"/>
      <c r="H963" s="258"/>
      <c r="I963" s="258"/>
      <c r="J963" s="166" t="s">
        <v>563</v>
      </c>
      <c r="K963" s="167">
        <v>6</v>
      </c>
      <c r="L963" s="259">
        <v>0</v>
      </c>
      <c r="M963" s="259"/>
      <c r="N963" s="260">
        <f t="shared" si="15"/>
        <v>0</v>
      </c>
      <c r="O963" s="260"/>
      <c r="P963" s="260"/>
      <c r="Q963" s="260"/>
      <c r="R963" s="138"/>
      <c r="T963" s="168" t="s">
        <v>5</v>
      </c>
      <c r="U963" s="47" t="s">
        <v>46</v>
      </c>
      <c r="V963" s="39"/>
      <c r="W963" s="169">
        <f t="shared" si="16"/>
        <v>0</v>
      </c>
      <c r="X963" s="169">
        <v>0</v>
      </c>
      <c r="Y963" s="169">
        <f t="shared" si="17"/>
        <v>0</v>
      </c>
      <c r="Z963" s="169">
        <v>0</v>
      </c>
      <c r="AA963" s="170">
        <f t="shared" si="18"/>
        <v>0</v>
      </c>
      <c r="AR963" s="21" t="s">
        <v>246</v>
      </c>
      <c r="AT963" s="21" t="s">
        <v>163</v>
      </c>
      <c r="AU963" s="21" t="s">
        <v>141</v>
      </c>
      <c r="AY963" s="21" t="s">
        <v>162</v>
      </c>
      <c r="BE963" s="109">
        <f t="shared" si="19"/>
        <v>0</v>
      </c>
      <c r="BF963" s="109">
        <f t="shared" si="20"/>
        <v>0</v>
      </c>
      <c r="BG963" s="109">
        <f t="shared" si="21"/>
        <v>0</v>
      </c>
      <c r="BH963" s="109">
        <f t="shared" si="22"/>
        <v>0</v>
      </c>
      <c r="BI963" s="109">
        <f t="shared" si="23"/>
        <v>0</v>
      </c>
      <c r="BJ963" s="21" t="s">
        <v>141</v>
      </c>
      <c r="BK963" s="109">
        <f t="shared" si="24"/>
        <v>0</v>
      </c>
      <c r="BL963" s="21" t="s">
        <v>246</v>
      </c>
      <c r="BM963" s="21" t="s">
        <v>819</v>
      </c>
    </row>
    <row r="964" spans="2:65" s="1" customFormat="1" ht="44.25" customHeight="1">
      <c r="B964" s="135"/>
      <c r="C964" s="164" t="s">
        <v>820</v>
      </c>
      <c r="D964" s="164" t="s">
        <v>163</v>
      </c>
      <c r="E964" s="165" t="s">
        <v>821</v>
      </c>
      <c r="F964" s="258" t="s">
        <v>822</v>
      </c>
      <c r="G964" s="258"/>
      <c r="H964" s="258"/>
      <c r="I964" s="258"/>
      <c r="J964" s="166" t="s">
        <v>563</v>
      </c>
      <c r="K964" s="167">
        <v>6</v>
      </c>
      <c r="L964" s="259">
        <v>0</v>
      </c>
      <c r="M964" s="259"/>
      <c r="N964" s="260">
        <f t="shared" si="15"/>
        <v>0</v>
      </c>
      <c r="O964" s="260"/>
      <c r="P964" s="260"/>
      <c r="Q964" s="260"/>
      <c r="R964" s="138"/>
      <c r="T964" s="168" t="s">
        <v>5</v>
      </c>
      <c r="U964" s="47" t="s">
        <v>46</v>
      </c>
      <c r="V964" s="39"/>
      <c r="W964" s="169">
        <f t="shared" si="16"/>
        <v>0</v>
      </c>
      <c r="X964" s="169">
        <v>0</v>
      </c>
      <c r="Y964" s="169">
        <f t="shared" si="17"/>
        <v>0</v>
      </c>
      <c r="Z964" s="169">
        <v>0</v>
      </c>
      <c r="AA964" s="170">
        <f t="shared" si="18"/>
        <v>0</v>
      </c>
      <c r="AR964" s="21" t="s">
        <v>246</v>
      </c>
      <c r="AT964" s="21" t="s">
        <v>163</v>
      </c>
      <c r="AU964" s="21" t="s">
        <v>141</v>
      </c>
      <c r="AY964" s="21" t="s">
        <v>162</v>
      </c>
      <c r="BE964" s="109">
        <f t="shared" si="19"/>
        <v>0</v>
      </c>
      <c r="BF964" s="109">
        <f t="shared" si="20"/>
        <v>0</v>
      </c>
      <c r="BG964" s="109">
        <f t="shared" si="21"/>
        <v>0</v>
      </c>
      <c r="BH964" s="109">
        <f t="shared" si="22"/>
        <v>0</v>
      </c>
      <c r="BI964" s="109">
        <f t="shared" si="23"/>
        <v>0</v>
      </c>
      <c r="BJ964" s="21" t="s">
        <v>141</v>
      </c>
      <c r="BK964" s="109">
        <f t="shared" si="24"/>
        <v>0</v>
      </c>
      <c r="BL964" s="21" t="s">
        <v>246</v>
      </c>
      <c r="BM964" s="21" t="s">
        <v>823</v>
      </c>
    </row>
    <row r="965" spans="2:65" s="1" customFormat="1" ht="44.25" customHeight="1">
      <c r="B965" s="135"/>
      <c r="C965" s="164" t="s">
        <v>824</v>
      </c>
      <c r="D965" s="164" t="s">
        <v>163</v>
      </c>
      <c r="E965" s="165" t="s">
        <v>825</v>
      </c>
      <c r="F965" s="258" t="s">
        <v>826</v>
      </c>
      <c r="G965" s="258"/>
      <c r="H965" s="258"/>
      <c r="I965" s="258"/>
      <c r="J965" s="166" t="s">
        <v>563</v>
      </c>
      <c r="K965" s="167">
        <v>1</v>
      </c>
      <c r="L965" s="259">
        <v>0</v>
      </c>
      <c r="M965" s="259"/>
      <c r="N965" s="260">
        <f t="shared" si="15"/>
        <v>0</v>
      </c>
      <c r="O965" s="260"/>
      <c r="P965" s="260"/>
      <c r="Q965" s="260"/>
      <c r="R965" s="138"/>
      <c r="T965" s="168" t="s">
        <v>5</v>
      </c>
      <c r="U965" s="47" t="s">
        <v>46</v>
      </c>
      <c r="V965" s="39"/>
      <c r="W965" s="169">
        <f t="shared" si="16"/>
        <v>0</v>
      </c>
      <c r="X965" s="169">
        <v>0</v>
      </c>
      <c r="Y965" s="169">
        <f t="shared" si="17"/>
        <v>0</v>
      </c>
      <c r="Z965" s="169">
        <v>0</v>
      </c>
      <c r="AA965" s="170">
        <f t="shared" si="18"/>
        <v>0</v>
      </c>
      <c r="AR965" s="21" t="s">
        <v>246</v>
      </c>
      <c r="AT965" s="21" t="s">
        <v>163</v>
      </c>
      <c r="AU965" s="21" t="s">
        <v>141</v>
      </c>
      <c r="AY965" s="21" t="s">
        <v>162</v>
      </c>
      <c r="BE965" s="109">
        <f t="shared" si="19"/>
        <v>0</v>
      </c>
      <c r="BF965" s="109">
        <f t="shared" si="20"/>
        <v>0</v>
      </c>
      <c r="BG965" s="109">
        <f t="shared" si="21"/>
        <v>0</v>
      </c>
      <c r="BH965" s="109">
        <f t="shared" si="22"/>
        <v>0</v>
      </c>
      <c r="BI965" s="109">
        <f t="shared" si="23"/>
        <v>0</v>
      </c>
      <c r="BJ965" s="21" t="s">
        <v>141</v>
      </c>
      <c r="BK965" s="109">
        <f t="shared" si="24"/>
        <v>0</v>
      </c>
      <c r="BL965" s="21" t="s">
        <v>246</v>
      </c>
      <c r="BM965" s="21" t="s">
        <v>827</v>
      </c>
    </row>
    <row r="966" spans="2:65" s="1" customFormat="1" ht="31.5" customHeight="1">
      <c r="B966" s="135"/>
      <c r="C966" s="164" t="s">
        <v>828</v>
      </c>
      <c r="D966" s="164" t="s">
        <v>163</v>
      </c>
      <c r="E966" s="165" t="s">
        <v>829</v>
      </c>
      <c r="F966" s="258" t="s">
        <v>830</v>
      </c>
      <c r="G966" s="258"/>
      <c r="H966" s="258"/>
      <c r="I966" s="258"/>
      <c r="J966" s="166" t="s">
        <v>563</v>
      </c>
      <c r="K966" s="167">
        <v>1</v>
      </c>
      <c r="L966" s="259">
        <v>0</v>
      </c>
      <c r="M966" s="259"/>
      <c r="N966" s="260">
        <f t="shared" si="15"/>
        <v>0</v>
      </c>
      <c r="O966" s="260"/>
      <c r="P966" s="260"/>
      <c r="Q966" s="260"/>
      <c r="R966" s="138"/>
      <c r="T966" s="168" t="s">
        <v>5</v>
      </c>
      <c r="U966" s="47" t="s">
        <v>46</v>
      </c>
      <c r="V966" s="39"/>
      <c r="W966" s="169">
        <f t="shared" si="16"/>
        <v>0</v>
      </c>
      <c r="X966" s="169">
        <v>0</v>
      </c>
      <c r="Y966" s="169">
        <f t="shared" si="17"/>
        <v>0</v>
      </c>
      <c r="Z966" s="169">
        <v>0</v>
      </c>
      <c r="AA966" s="170">
        <f t="shared" si="18"/>
        <v>0</v>
      </c>
      <c r="AR966" s="21" t="s">
        <v>246</v>
      </c>
      <c r="AT966" s="21" t="s">
        <v>163</v>
      </c>
      <c r="AU966" s="21" t="s">
        <v>141</v>
      </c>
      <c r="AY966" s="21" t="s">
        <v>162</v>
      </c>
      <c r="BE966" s="109">
        <f t="shared" si="19"/>
        <v>0</v>
      </c>
      <c r="BF966" s="109">
        <f t="shared" si="20"/>
        <v>0</v>
      </c>
      <c r="BG966" s="109">
        <f t="shared" si="21"/>
        <v>0</v>
      </c>
      <c r="BH966" s="109">
        <f t="shared" si="22"/>
        <v>0</v>
      </c>
      <c r="BI966" s="109">
        <f t="shared" si="23"/>
        <v>0</v>
      </c>
      <c r="BJ966" s="21" t="s">
        <v>141</v>
      </c>
      <c r="BK966" s="109">
        <f t="shared" si="24"/>
        <v>0</v>
      </c>
      <c r="BL966" s="21" t="s">
        <v>246</v>
      </c>
      <c r="BM966" s="21" t="s">
        <v>831</v>
      </c>
    </row>
    <row r="967" spans="2:65" s="1" customFormat="1" ht="31.5" customHeight="1">
      <c r="B967" s="135"/>
      <c r="C967" s="164" t="s">
        <v>832</v>
      </c>
      <c r="D967" s="164" t="s">
        <v>163</v>
      </c>
      <c r="E967" s="165" t="s">
        <v>833</v>
      </c>
      <c r="F967" s="258" t="s">
        <v>834</v>
      </c>
      <c r="G967" s="258"/>
      <c r="H967" s="258"/>
      <c r="I967" s="258"/>
      <c r="J967" s="166" t="s">
        <v>563</v>
      </c>
      <c r="K967" s="167">
        <v>93</v>
      </c>
      <c r="L967" s="259">
        <v>0</v>
      </c>
      <c r="M967" s="259"/>
      <c r="N967" s="260">
        <f t="shared" si="15"/>
        <v>0</v>
      </c>
      <c r="O967" s="260"/>
      <c r="P967" s="260"/>
      <c r="Q967" s="260"/>
      <c r="R967" s="138"/>
      <c r="T967" s="168" t="s">
        <v>5</v>
      </c>
      <c r="U967" s="47" t="s">
        <v>46</v>
      </c>
      <c r="V967" s="39"/>
      <c r="W967" s="169">
        <f t="shared" si="16"/>
        <v>0</v>
      </c>
      <c r="X967" s="169">
        <v>0</v>
      </c>
      <c r="Y967" s="169">
        <f t="shared" si="17"/>
        <v>0</v>
      </c>
      <c r="Z967" s="169">
        <v>0</v>
      </c>
      <c r="AA967" s="170">
        <f t="shared" si="18"/>
        <v>0</v>
      </c>
      <c r="AR967" s="21" t="s">
        <v>246</v>
      </c>
      <c r="AT967" s="21" t="s">
        <v>163</v>
      </c>
      <c r="AU967" s="21" t="s">
        <v>141</v>
      </c>
      <c r="AY967" s="21" t="s">
        <v>162</v>
      </c>
      <c r="BE967" s="109">
        <f t="shared" si="19"/>
        <v>0</v>
      </c>
      <c r="BF967" s="109">
        <f t="shared" si="20"/>
        <v>0</v>
      </c>
      <c r="BG967" s="109">
        <f t="shared" si="21"/>
        <v>0</v>
      </c>
      <c r="BH967" s="109">
        <f t="shared" si="22"/>
        <v>0</v>
      </c>
      <c r="BI967" s="109">
        <f t="shared" si="23"/>
        <v>0</v>
      </c>
      <c r="BJ967" s="21" t="s">
        <v>141</v>
      </c>
      <c r="BK967" s="109">
        <f t="shared" si="24"/>
        <v>0</v>
      </c>
      <c r="BL967" s="21" t="s">
        <v>246</v>
      </c>
      <c r="BM967" s="21" t="s">
        <v>835</v>
      </c>
    </row>
    <row r="968" spans="2:65" s="10" customFormat="1" ht="22.5" customHeight="1">
      <c r="B968" s="171"/>
      <c r="C968" s="172"/>
      <c r="D968" s="172"/>
      <c r="E968" s="173" t="s">
        <v>5</v>
      </c>
      <c r="F968" s="261" t="s">
        <v>773</v>
      </c>
      <c r="G968" s="262"/>
      <c r="H968" s="262"/>
      <c r="I968" s="262"/>
      <c r="J968" s="172"/>
      <c r="K968" s="174" t="s">
        <v>5</v>
      </c>
      <c r="L968" s="172"/>
      <c r="M968" s="172"/>
      <c r="N968" s="172"/>
      <c r="O968" s="172"/>
      <c r="P968" s="172"/>
      <c r="Q968" s="172"/>
      <c r="R968" s="175"/>
      <c r="T968" s="176"/>
      <c r="U968" s="172"/>
      <c r="V968" s="172"/>
      <c r="W968" s="172"/>
      <c r="X968" s="172"/>
      <c r="Y968" s="172"/>
      <c r="Z968" s="172"/>
      <c r="AA968" s="177"/>
      <c r="AT968" s="178" t="s">
        <v>170</v>
      </c>
      <c r="AU968" s="178" t="s">
        <v>141</v>
      </c>
      <c r="AV968" s="10" t="s">
        <v>24</v>
      </c>
      <c r="AW968" s="10" t="s">
        <v>37</v>
      </c>
      <c r="AX968" s="10" t="s">
        <v>79</v>
      </c>
      <c r="AY968" s="178" t="s">
        <v>162</v>
      </c>
    </row>
    <row r="969" spans="2:65" s="11" customFormat="1" ht="22.5" customHeight="1">
      <c r="B969" s="179"/>
      <c r="C969" s="180"/>
      <c r="D969" s="180"/>
      <c r="E969" s="181" t="s">
        <v>5</v>
      </c>
      <c r="F969" s="263" t="s">
        <v>836</v>
      </c>
      <c r="G969" s="264"/>
      <c r="H969" s="264"/>
      <c r="I969" s="264"/>
      <c r="J969" s="180"/>
      <c r="K969" s="182">
        <v>1</v>
      </c>
      <c r="L969" s="180"/>
      <c r="M969" s="180"/>
      <c r="N969" s="180"/>
      <c r="O969" s="180"/>
      <c r="P969" s="180"/>
      <c r="Q969" s="180"/>
      <c r="R969" s="183"/>
      <c r="T969" s="184"/>
      <c r="U969" s="180"/>
      <c r="V969" s="180"/>
      <c r="W969" s="180"/>
      <c r="X969" s="180"/>
      <c r="Y969" s="180"/>
      <c r="Z969" s="180"/>
      <c r="AA969" s="185"/>
      <c r="AT969" s="186" t="s">
        <v>170</v>
      </c>
      <c r="AU969" s="186" t="s">
        <v>141</v>
      </c>
      <c r="AV969" s="11" t="s">
        <v>141</v>
      </c>
      <c r="AW969" s="11" t="s">
        <v>37</v>
      </c>
      <c r="AX969" s="11" t="s">
        <v>79</v>
      </c>
      <c r="AY969" s="186" t="s">
        <v>162</v>
      </c>
    </row>
    <row r="970" spans="2:65" s="11" customFormat="1" ht="22.5" customHeight="1">
      <c r="B970" s="179"/>
      <c r="C970" s="180"/>
      <c r="D970" s="180"/>
      <c r="E970" s="181" t="s">
        <v>5</v>
      </c>
      <c r="F970" s="263" t="s">
        <v>837</v>
      </c>
      <c r="G970" s="264"/>
      <c r="H970" s="264"/>
      <c r="I970" s="264"/>
      <c r="J970" s="180"/>
      <c r="K970" s="182">
        <v>1</v>
      </c>
      <c r="L970" s="180"/>
      <c r="M970" s="180"/>
      <c r="N970" s="180"/>
      <c r="O970" s="180"/>
      <c r="P970" s="180"/>
      <c r="Q970" s="180"/>
      <c r="R970" s="183"/>
      <c r="T970" s="184"/>
      <c r="U970" s="180"/>
      <c r="V970" s="180"/>
      <c r="W970" s="180"/>
      <c r="X970" s="180"/>
      <c r="Y970" s="180"/>
      <c r="Z970" s="180"/>
      <c r="AA970" s="185"/>
      <c r="AT970" s="186" t="s">
        <v>170</v>
      </c>
      <c r="AU970" s="186" t="s">
        <v>141</v>
      </c>
      <c r="AV970" s="11" t="s">
        <v>141</v>
      </c>
      <c r="AW970" s="11" t="s">
        <v>37</v>
      </c>
      <c r="AX970" s="11" t="s">
        <v>79</v>
      </c>
      <c r="AY970" s="186" t="s">
        <v>162</v>
      </c>
    </row>
    <row r="971" spans="2:65" s="11" customFormat="1" ht="22.5" customHeight="1">
      <c r="B971" s="179"/>
      <c r="C971" s="180"/>
      <c r="D971" s="180"/>
      <c r="E971" s="181" t="s">
        <v>5</v>
      </c>
      <c r="F971" s="263" t="s">
        <v>838</v>
      </c>
      <c r="G971" s="264"/>
      <c r="H971" s="264"/>
      <c r="I971" s="264"/>
      <c r="J971" s="180"/>
      <c r="K971" s="182">
        <v>79</v>
      </c>
      <c r="L971" s="180"/>
      <c r="M971" s="180"/>
      <c r="N971" s="180"/>
      <c r="O971" s="180"/>
      <c r="P971" s="180"/>
      <c r="Q971" s="180"/>
      <c r="R971" s="183"/>
      <c r="T971" s="184"/>
      <c r="U971" s="180"/>
      <c r="V971" s="180"/>
      <c r="W971" s="180"/>
      <c r="X971" s="180"/>
      <c r="Y971" s="180"/>
      <c r="Z971" s="180"/>
      <c r="AA971" s="185"/>
      <c r="AT971" s="186" t="s">
        <v>170</v>
      </c>
      <c r="AU971" s="186" t="s">
        <v>141</v>
      </c>
      <c r="AV971" s="11" t="s">
        <v>141</v>
      </c>
      <c r="AW971" s="11" t="s">
        <v>37</v>
      </c>
      <c r="AX971" s="11" t="s">
        <v>79</v>
      </c>
      <c r="AY971" s="186" t="s">
        <v>162</v>
      </c>
    </row>
    <row r="972" spans="2:65" s="11" customFormat="1" ht="22.5" customHeight="1">
      <c r="B972" s="179"/>
      <c r="C972" s="180"/>
      <c r="D972" s="180"/>
      <c r="E972" s="181" t="s">
        <v>5</v>
      </c>
      <c r="F972" s="263" t="s">
        <v>839</v>
      </c>
      <c r="G972" s="264"/>
      <c r="H972" s="264"/>
      <c r="I972" s="264"/>
      <c r="J972" s="180"/>
      <c r="K972" s="182">
        <v>12</v>
      </c>
      <c r="L972" s="180"/>
      <c r="M972" s="180"/>
      <c r="N972" s="180"/>
      <c r="O972" s="180"/>
      <c r="P972" s="180"/>
      <c r="Q972" s="180"/>
      <c r="R972" s="183"/>
      <c r="T972" s="184"/>
      <c r="U972" s="180"/>
      <c r="V972" s="180"/>
      <c r="W972" s="180"/>
      <c r="X972" s="180"/>
      <c r="Y972" s="180"/>
      <c r="Z972" s="180"/>
      <c r="AA972" s="185"/>
      <c r="AT972" s="186" t="s">
        <v>170</v>
      </c>
      <c r="AU972" s="186" t="s">
        <v>141</v>
      </c>
      <c r="AV972" s="11" t="s">
        <v>141</v>
      </c>
      <c r="AW972" s="11" t="s">
        <v>37</v>
      </c>
      <c r="AX972" s="11" t="s">
        <v>79</v>
      </c>
      <c r="AY972" s="186" t="s">
        <v>162</v>
      </c>
    </row>
    <row r="973" spans="2:65" s="12" customFormat="1" ht="22.5" customHeight="1">
      <c r="B973" s="187"/>
      <c r="C973" s="188"/>
      <c r="D973" s="188"/>
      <c r="E973" s="189" t="s">
        <v>5</v>
      </c>
      <c r="F973" s="256" t="s">
        <v>172</v>
      </c>
      <c r="G973" s="257"/>
      <c r="H973" s="257"/>
      <c r="I973" s="257"/>
      <c r="J973" s="188"/>
      <c r="K973" s="190">
        <v>93</v>
      </c>
      <c r="L973" s="188"/>
      <c r="M973" s="188"/>
      <c r="N973" s="188"/>
      <c r="O973" s="188"/>
      <c r="P973" s="188"/>
      <c r="Q973" s="188"/>
      <c r="R973" s="191"/>
      <c r="T973" s="192"/>
      <c r="U973" s="188"/>
      <c r="V973" s="188"/>
      <c r="W973" s="188"/>
      <c r="X973" s="188"/>
      <c r="Y973" s="188"/>
      <c r="Z973" s="188"/>
      <c r="AA973" s="193"/>
      <c r="AT973" s="194" t="s">
        <v>170</v>
      </c>
      <c r="AU973" s="194" t="s">
        <v>141</v>
      </c>
      <c r="AV973" s="12" t="s">
        <v>167</v>
      </c>
      <c r="AW973" s="12" t="s">
        <v>37</v>
      </c>
      <c r="AX973" s="12" t="s">
        <v>24</v>
      </c>
      <c r="AY973" s="194" t="s">
        <v>162</v>
      </c>
    </row>
    <row r="974" spans="2:65" s="1" customFormat="1" ht="22.5" customHeight="1">
      <c r="B974" s="135"/>
      <c r="C974" s="195" t="s">
        <v>840</v>
      </c>
      <c r="D974" s="195" t="s">
        <v>280</v>
      </c>
      <c r="E974" s="196" t="s">
        <v>841</v>
      </c>
      <c r="F974" s="277" t="s">
        <v>842</v>
      </c>
      <c r="G974" s="277"/>
      <c r="H974" s="277"/>
      <c r="I974" s="277"/>
      <c r="J974" s="197" t="s">
        <v>222</v>
      </c>
      <c r="K974" s="198">
        <v>102.3</v>
      </c>
      <c r="L974" s="278">
        <v>0</v>
      </c>
      <c r="M974" s="278"/>
      <c r="N974" s="279">
        <f>ROUND(L974*K974,2)</f>
        <v>0</v>
      </c>
      <c r="O974" s="260"/>
      <c r="P974" s="260"/>
      <c r="Q974" s="260"/>
      <c r="R974" s="138"/>
      <c r="T974" s="168" t="s">
        <v>5</v>
      </c>
      <c r="U974" s="47" t="s">
        <v>46</v>
      </c>
      <c r="V974" s="39"/>
      <c r="W974" s="169">
        <f>V974*K974</f>
        <v>0</v>
      </c>
      <c r="X974" s="169">
        <v>0</v>
      </c>
      <c r="Y974" s="169">
        <f>X974*K974</f>
        <v>0</v>
      </c>
      <c r="Z974" s="169">
        <v>0</v>
      </c>
      <c r="AA974" s="170">
        <f>Z974*K974</f>
        <v>0</v>
      </c>
      <c r="AR974" s="21" t="s">
        <v>379</v>
      </c>
      <c r="AT974" s="21" t="s">
        <v>280</v>
      </c>
      <c r="AU974" s="21" t="s">
        <v>141</v>
      </c>
      <c r="AY974" s="21" t="s">
        <v>162</v>
      </c>
      <c r="BE974" s="109">
        <f>IF(U974="základní",N974,0)</f>
        <v>0</v>
      </c>
      <c r="BF974" s="109">
        <f>IF(U974="snížená",N974,0)</f>
        <v>0</v>
      </c>
      <c r="BG974" s="109">
        <f>IF(U974="zákl. přenesená",N974,0)</f>
        <v>0</v>
      </c>
      <c r="BH974" s="109">
        <f>IF(U974="sníž. přenesená",N974,0)</f>
        <v>0</v>
      </c>
      <c r="BI974" s="109">
        <f>IF(U974="nulová",N974,0)</f>
        <v>0</v>
      </c>
      <c r="BJ974" s="21" t="s">
        <v>141</v>
      </c>
      <c r="BK974" s="109">
        <f>ROUND(L974*K974,2)</f>
        <v>0</v>
      </c>
      <c r="BL974" s="21" t="s">
        <v>246</v>
      </c>
      <c r="BM974" s="21" t="s">
        <v>843</v>
      </c>
    </row>
    <row r="975" spans="2:65" s="1" customFormat="1" ht="31.5" customHeight="1">
      <c r="B975" s="135"/>
      <c r="C975" s="164" t="s">
        <v>844</v>
      </c>
      <c r="D975" s="164" t="s">
        <v>163</v>
      </c>
      <c r="E975" s="165" t="s">
        <v>845</v>
      </c>
      <c r="F975" s="258" t="s">
        <v>846</v>
      </c>
      <c r="G975" s="258"/>
      <c r="H975" s="258"/>
      <c r="I975" s="258"/>
      <c r="J975" s="166" t="s">
        <v>847</v>
      </c>
      <c r="K975" s="167">
        <v>1</v>
      </c>
      <c r="L975" s="259">
        <v>0</v>
      </c>
      <c r="M975" s="259"/>
      <c r="N975" s="260">
        <f>ROUND(L975*K975,2)</f>
        <v>0</v>
      </c>
      <c r="O975" s="260"/>
      <c r="P975" s="260"/>
      <c r="Q975" s="260"/>
      <c r="R975" s="138"/>
      <c r="T975" s="168" t="s">
        <v>5</v>
      </c>
      <c r="U975" s="47" t="s">
        <v>46</v>
      </c>
      <c r="V975" s="39"/>
      <c r="W975" s="169">
        <f>V975*K975</f>
        <v>0</v>
      </c>
      <c r="X975" s="169">
        <v>0</v>
      </c>
      <c r="Y975" s="169">
        <f>X975*K975</f>
        <v>0</v>
      </c>
      <c r="Z975" s="169">
        <v>0</v>
      </c>
      <c r="AA975" s="170">
        <f>Z975*K975</f>
        <v>0</v>
      </c>
      <c r="AR975" s="21" t="s">
        <v>246</v>
      </c>
      <c r="AT975" s="21" t="s">
        <v>163</v>
      </c>
      <c r="AU975" s="21" t="s">
        <v>141</v>
      </c>
      <c r="AY975" s="21" t="s">
        <v>162</v>
      </c>
      <c r="BE975" s="109">
        <f>IF(U975="základní",N975,0)</f>
        <v>0</v>
      </c>
      <c r="BF975" s="109">
        <f>IF(U975="snížená",N975,0)</f>
        <v>0</v>
      </c>
      <c r="BG975" s="109">
        <f>IF(U975="zákl. přenesená",N975,0)</f>
        <v>0</v>
      </c>
      <c r="BH975" s="109">
        <f>IF(U975="sníž. přenesená",N975,0)</f>
        <v>0</v>
      </c>
      <c r="BI975" s="109">
        <f>IF(U975="nulová",N975,0)</f>
        <v>0</v>
      </c>
      <c r="BJ975" s="21" t="s">
        <v>141</v>
      </c>
      <c r="BK975" s="109">
        <f>ROUND(L975*K975,2)</f>
        <v>0</v>
      </c>
      <c r="BL975" s="21" t="s">
        <v>246</v>
      </c>
      <c r="BM975" s="21" t="s">
        <v>848</v>
      </c>
    </row>
    <row r="976" spans="2:65" s="9" customFormat="1" ht="29.85" customHeight="1">
      <c r="B976" s="153"/>
      <c r="C976" s="154"/>
      <c r="D976" s="163" t="s">
        <v>129</v>
      </c>
      <c r="E976" s="163"/>
      <c r="F976" s="163"/>
      <c r="G976" s="163"/>
      <c r="H976" s="163"/>
      <c r="I976" s="163"/>
      <c r="J976" s="163"/>
      <c r="K976" s="163"/>
      <c r="L976" s="163"/>
      <c r="M976" s="163"/>
      <c r="N976" s="269">
        <f>BK976</f>
        <v>0</v>
      </c>
      <c r="O976" s="270"/>
      <c r="P976" s="270"/>
      <c r="Q976" s="270"/>
      <c r="R976" s="156"/>
      <c r="T976" s="157"/>
      <c r="U976" s="154"/>
      <c r="V976" s="154"/>
      <c r="W976" s="158">
        <f>SUM(W977:W1018)</f>
        <v>0</v>
      </c>
      <c r="X976" s="154"/>
      <c r="Y976" s="158">
        <f>SUM(Y977:Y1018)</f>
        <v>0</v>
      </c>
      <c r="Z976" s="154"/>
      <c r="AA976" s="159">
        <f>SUM(AA977:AA1018)</f>
        <v>0</v>
      </c>
      <c r="AR976" s="160" t="s">
        <v>141</v>
      </c>
      <c r="AT976" s="161" t="s">
        <v>78</v>
      </c>
      <c r="AU976" s="161" t="s">
        <v>24</v>
      </c>
      <c r="AY976" s="160" t="s">
        <v>162</v>
      </c>
      <c r="BK976" s="162">
        <f>SUM(BK977:BK1018)</f>
        <v>0</v>
      </c>
    </row>
    <row r="977" spans="2:65" s="1" customFormat="1" ht="22.5" customHeight="1">
      <c r="B977" s="135"/>
      <c r="C977" s="164" t="s">
        <v>849</v>
      </c>
      <c r="D977" s="164" t="s">
        <v>163</v>
      </c>
      <c r="E977" s="165" t="s">
        <v>850</v>
      </c>
      <c r="F977" s="258" t="s">
        <v>851</v>
      </c>
      <c r="G977" s="258"/>
      <c r="H977" s="258"/>
      <c r="I977" s="258"/>
      <c r="J977" s="166" t="s">
        <v>166</v>
      </c>
      <c r="K977" s="167">
        <v>5.94</v>
      </c>
      <c r="L977" s="259">
        <v>0</v>
      </c>
      <c r="M977" s="259"/>
      <c r="N977" s="260">
        <f>ROUND(L977*K977,2)</f>
        <v>0</v>
      </c>
      <c r="O977" s="260"/>
      <c r="P977" s="260"/>
      <c r="Q977" s="260"/>
      <c r="R977" s="138"/>
      <c r="T977" s="168" t="s">
        <v>5</v>
      </c>
      <c r="U977" s="47" t="s">
        <v>46</v>
      </c>
      <c r="V977" s="39"/>
      <c r="W977" s="169">
        <f>V977*K977</f>
        <v>0</v>
      </c>
      <c r="X977" s="169">
        <v>0</v>
      </c>
      <c r="Y977" s="169">
        <f>X977*K977</f>
        <v>0</v>
      </c>
      <c r="Z977" s="169">
        <v>0</v>
      </c>
      <c r="AA977" s="170">
        <f>Z977*K977</f>
        <v>0</v>
      </c>
      <c r="AR977" s="21" t="s">
        <v>246</v>
      </c>
      <c r="AT977" s="21" t="s">
        <v>163</v>
      </c>
      <c r="AU977" s="21" t="s">
        <v>141</v>
      </c>
      <c r="AY977" s="21" t="s">
        <v>162</v>
      </c>
      <c r="BE977" s="109">
        <f>IF(U977="základní",N977,0)</f>
        <v>0</v>
      </c>
      <c r="BF977" s="109">
        <f>IF(U977="snížená",N977,0)</f>
        <v>0</v>
      </c>
      <c r="BG977" s="109">
        <f>IF(U977="zákl. přenesená",N977,0)</f>
        <v>0</v>
      </c>
      <c r="BH977" s="109">
        <f>IF(U977="sníž. přenesená",N977,0)</f>
        <v>0</v>
      </c>
      <c r="BI977" s="109">
        <f>IF(U977="nulová",N977,0)</f>
        <v>0</v>
      </c>
      <c r="BJ977" s="21" t="s">
        <v>141</v>
      </c>
      <c r="BK977" s="109">
        <f>ROUND(L977*K977,2)</f>
        <v>0</v>
      </c>
      <c r="BL977" s="21" t="s">
        <v>246</v>
      </c>
      <c r="BM977" s="21" t="s">
        <v>852</v>
      </c>
    </row>
    <row r="978" spans="2:65" s="10" customFormat="1" ht="22.5" customHeight="1">
      <c r="B978" s="171"/>
      <c r="C978" s="172"/>
      <c r="D978" s="172"/>
      <c r="E978" s="173" t="s">
        <v>5</v>
      </c>
      <c r="F978" s="261" t="s">
        <v>306</v>
      </c>
      <c r="G978" s="262"/>
      <c r="H978" s="262"/>
      <c r="I978" s="262"/>
      <c r="J978" s="172"/>
      <c r="K978" s="174" t="s">
        <v>5</v>
      </c>
      <c r="L978" s="172"/>
      <c r="M978" s="172"/>
      <c r="N978" s="172"/>
      <c r="O978" s="172"/>
      <c r="P978" s="172"/>
      <c r="Q978" s="172"/>
      <c r="R978" s="175"/>
      <c r="T978" s="176"/>
      <c r="U978" s="172"/>
      <c r="V978" s="172"/>
      <c r="W978" s="172"/>
      <c r="X978" s="172"/>
      <c r="Y978" s="172"/>
      <c r="Z978" s="172"/>
      <c r="AA978" s="177"/>
      <c r="AT978" s="178" t="s">
        <v>170</v>
      </c>
      <c r="AU978" s="178" t="s">
        <v>141</v>
      </c>
      <c r="AV978" s="10" t="s">
        <v>24</v>
      </c>
      <c r="AW978" s="10" t="s">
        <v>37</v>
      </c>
      <c r="AX978" s="10" t="s">
        <v>79</v>
      </c>
      <c r="AY978" s="178" t="s">
        <v>162</v>
      </c>
    </row>
    <row r="979" spans="2:65" s="11" customFormat="1" ht="22.5" customHeight="1">
      <c r="B979" s="179"/>
      <c r="C979" s="180"/>
      <c r="D979" s="180"/>
      <c r="E979" s="181" t="s">
        <v>5</v>
      </c>
      <c r="F979" s="263" t="s">
        <v>853</v>
      </c>
      <c r="G979" s="264"/>
      <c r="H979" s="264"/>
      <c r="I979" s="264"/>
      <c r="J979" s="180"/>
      <c r="K979" s="182">
        <v>5.94</v>
      </c>
      <c r="L979" s="180"/>
      <c r="M979" s="180"/>
      <c r="N979" s="180"/>
      <c r="O979" s="180"/>
      <c r="P979" s="180"/>
      <c r="Q979" s="180"/>
      <c r="R979" s="183"/>
      <c r="T979" s="184"/>
      <c r="U979" s="180"/>
      <c r="V979" s="180"/>
      <c r="W979" s="180"/>
      <c r="X979" s="180"/>
      <c r="Y979" s="180"/>
      <c r="Z979" s="180"/>
      <c r="AA979" s="185"/>
      <c r="AT979" s="186" t="s">
        <v>170</v>
      </c>
      <c r="AU979" s="186" t="s">
        <v>141</v>
      </c>
      <c r="AV979" s="11" t="s">
        <v>141</v>
      </c>
      <c r="AW979" s="11" t="s">
        <v>37</v>
      </c>
      <c r="AX979" s="11" t="s">
        <v>79</v>
      </c>
      <c r="AY979" s="186" t="s">
        <v>162</v>
      </c>
    </row>
    <row r="980" spans="2:65" s="12" customFormat="1" ht="22.5" customHeight="1">
      <c r="B980" s="187"/>
      <c r="C980" s="188"/>
      <c r="D980" s="188"/>
      <c r="E980" s="189" t="s">
        <v>5</v>
      </c>
      <c r="F980" s="256" t="s">
        <v>172</v>
      </c>
      <c r="G980" s="257"/>
      <c r="H980" s="257"/>
      <c r="I980" s="257"/>
      <c r="J980" s="188"/>
      <c r="K980" s="190">
        <v>5.94</v>
      </c>
      <c r="L980" s="188"/>
      <c r="M980" s="188"/>
      <c r="N980" s="188"/>
      <c r="O980" s="188"/>
      <c r="P980" s="188"/>
      <c r="Q980" s="188"/>
      <c r="R980" s="191"/>
      <c r="T980" s="192"/>
      <c r="U980" s="188"/>
      <c r="V980" s="188"/>
      <c r="W980" s="188"/>
      <c r="X980" s="188"/>
      <c r="Y980" s="188"/>
      <c r="Z980" s="188"/>
      <c r="AA980" s="193"/>
      <c r="AT980" s="194" t="s">
        <v>170</v>
      </c>
      <c r="AU980" s="194" t="s">
        <v>141</v>
      </c>
      <c r="AV980" s="12" t="s">
        <v>167</v>
      </c>
      <c r="AW980" s="12" t="s">
        <v>37</v>
      </c>
      <c r="AX980" s="12" t="s">
        <v>24</v>
      </c>
      <c r="AY980" s="194" t="s">
        <v>162</v>
      </c>
    </row>
    <row r="981" spans="2:65" s="1" customFormat="1" ht="22.5" customHeight="1">
      <c r="B981" s="135"/>
      <c r="C981" s="164" t="s">
        <v>854</v>
      </c>
      <c r="D981" s="164" t="s">
        <v>163</v>
      </c>
      <c r="E981" s="165" t="s">
        <v>855</v>
      </c>
      <c r="F981" s="258" t="s">
        <v>856</v>
      </c>
      <c r="G981" s="258"/>
      <c r="H981" s="258"/>
      <c r="I981" s="258"/>
      <c r="J981" s="166" t="s">
        <v>166</v>
      </c>
      <c r="K981" s="167">
        <v>5.94</v>
      </c>
      <c r="L981" s="259">
        <v>0</v>
      </c>
      <c r="M981" s="259"/>
      <c r="N981" s="260">
        <f>ROUND(L981*K981,2)</f>
        <v>0</v>
      </c>
      <c r="O981" s="260"/>
      <c r="P981" s="260"/>
      <c r="Q981" s="260"/>
      <c r="R981" s="138"/>
      <c r="T981" s="168" t="s">
        <v>5</v>
      </c>
      <c r="U981" s="47" t="s">
        <v>46</v>
      </c>
      <c r="V981" s="39"/>
      <c r="W981" s="169">
        <f>V981*K981</f>
        <v>0</v>
      </c>
      <c r="X981" s="169">
        <v>0</v>
      </c>
      <c r="Y981" s="169">
        <f>X981*K981</f>
        <v>0</v>
      </c>
      <c r="Z981" s="169">
        <v>0</v>
      </c>
      <c r="AA981" s="170">
        <f>Z981*K981</f>
        <v>0</v>
      </c>
      <c r="AR981" s="21" t="s">
        <v>246</v>
      </c>
      <c r="AT981" s="21" t="s">
        <v>163</v>
      </c>
      <c r="AU981" s="21" t="s">
        <v>141</v>
      </c>
      <c r="AY981" s="21" t="s">
        <v>162</v>
      </c>
      <c r="BE981" s="109">
        <f>IF(U981="základní",N981,0)</f>
        <v>0</v>
      </c>
      <c r="BF981" s="109">
        <f>IF(U981="snížená",N981,0)</f>
        <v>0</v>
      </c>
      <c r="BG981" s="109">
        <f>IF(U981="zákl. přenesená",N981,0)</f>
        <v>0</v>
      </c>
      <c r="BH981" s="109">
        <f>IF(U981="sníž. přenesená",N981,0)</f>
        <v>0</v>
      </c>
      <c r="BI981" s="109">
        <f>IF(U981="nulová",N981,0)</f>
        <v>0</v>
      </c>
      <c r="BJ981" s="21" t="s">
        <v>141</v>
      </c>
      <c r="BK981" s="109">
        <f>ROUND(L981*K981,2)</f>
        <v>0</v>
      </c>
      <c r="BL981" s="21" t="s">
        <v>246</v>
      </c>
      <c r="BM981" s="21" t="s">
        <v>857</v>
      </c>
    </row>
    <row r="982" spans="2:65" s="10" customFormat="1" ht="22.5" customHeight="1">
      <c r="B982" s="171"/>
      <c r="C982" s="172"/>
      <c r="D982" s="172"/>
      <c r="E982" s="173" t="s">
        <v>5</v>
      </c>
      <c r="F982" s="261" t="s">
        <v>306</v>
      </c>
      <c r="G982" s="262"/>
      <c r="H982" s="262"/>
      <c r="I982" s="262"/>
      <c r="J982" s="172"/>
      <c r="K982" s="174" t="s">
        <v>5</v>
      </c>
      <c r="L982" s="172"/>
      <c r="M982" s="172"/>
      <c r="N982" s="172"/>
      <c r="O982" s="172"/>
      <c r="P982" s="172"/>
      <c r="Q982" s="172"/>
      <c r="R982" s="175"/>
      <c r="T982" s="176"/>
      <c r="U982" s="172"/>
      <c r="V982" s="172"/>
      <c r="W982" s="172"/>
      <c r="X982" s="172"/>
      <c r="Y982" s="172"/>
      <c r="Z982" s="172"/>
      <c r="AA982" s="177"/>
      <c r="AT982" s="178" t="s">
        <v>170</v>
      </c>
      <c r="AU982" s="178" t="s">
        <v>141</v>
      </c>
      <c r="AV982" s="10" t="s">
        <v>24</v>
      </c>
      <c r="AW982" s="10" t="s">
        <v>37</v>
      </c>
      <c r="AX982" s="10" t="s">
        <v>79</v>
      </c>
      <c r="AY982" s="178" t="s">
        <v>162</v>
      </c>
    </row>
    <row r="983" spans="2:65" s="11" customFormat="1" ht="22.5" customHeight="1">
      <c r="B983" s="179"/>
      <c r="C983" s="180"/>
      <c r="D983" s="180"/>
      <c r="E983" s="181" t="s">
        <v>5</v>
      </c>
      <c r="F983" s="263" t="s">
        <v>853</v>
      </c>
      <c r="G983" s="264"/>
      <c r="H983" s="264"/>
      <c r="I983" s="264"/>
      <c r="J983" s="180"/>
      <c r="K983" s="182">
        <v>5.94</v>
      </c>
      <c r="L983" s="180"/>
      <c r="M983" s="180"/>
      <c r="N983" s="180"/>
      <c r="O983" s="180"/>
      <c r="P983" s="180"/>
      <c r="Q983" s="180"/>
      <c r="R983" s="183"/>
      <c r="T983" s="184"/>
      <c r="U983" s="180"/>
      <c r="V983" s="180"/>
      <c r="W983" s="180"/>
      <c r="X983" s="180"/>
      <c r="Y983" s="180"/>
      <c r="Z983" s="180"/>
      <c r="AA983" s="185"/>
      <c r="AT983" s="186" t="s">
        <v>170</v>
      </c>
      <c r="AU983" s="186" t="s">
        <v>141</v>
      </c>
      <c r="AV983" s="11" t="s">
        <v>141</v>
      </c>
      <c r="AW983" s="11" t="s">
        <v>37</v>
      </c>
      <c r="AX983" s="11" t="s">
        <v>79</v>
      </c>
      <c r="AY983" s="186" t="s">
        <v>162</v>
      </c>
    </row>
    <row r="984" spans="2:65" s="12" customFormat="1" ht="22.5" customHeight="1">
      <c r="B984" s="187"/>
      <c r="C984" s="188"/>
      <c r="D984" s="188"/>
      <c r="E984" s="189" t="s">
        <v>5</v>
      </c>
      <c r="F984" s="256" t="s">
        <v>172</v>
      </c>
      <c r="G984" s="257"/>
      <c r="H984" s="257"/>
      <c r="I984" s="257"/>
      <c r="J984" s="188"/>
      <c r="K984" s="190">
        <v>5.94</v>
      </c>
      <c r="L984" s="188"/>
      <c r="M984" s="188"/>
      <c r="N984" s="188"/>
      <c r="O984" s="188"/>
      <c r="P984" s="188"/>
      <c r="Q984" s="188"/>
      <c r="R984" s="191"/>
      <c r="T984" s="192"/>
      <c r="U984" s="188"/>
      <c r="V984" s="188"/>
      <c r="W984" s="188"/>
      <c r="X984" s="188"/>
      <c r="Y984" s="188"/>
      <c r="Z984" s="188"/>
      <c r="AA984" s="193"/>
      <c r="AT984" s="194" t="s">
        <v>170</v>
      </c>
      <c r="AU984" s="194" t="s">
        <v>141</v>
      </c>
      <c r="AV984" s="12" t="s">
        <v>167</v>
      </c>
      <c r="AW984" s="12" t="s">
        <v>37</v>
      </c>
      <c r="AX984" s="12" t="s">
        <v>24</v>
      </c>
      <c r="AY984" s="194" t="s">
        <v>162</v>
      </c>
    </row>
    <row r="985" spans="2:65" s="1" customFormat="1" ht="57" customHeight="1">
      <c r="B985" s="135"/>
      <c r="C985" s="164" t="s">
        <v>858</v>
      </c>
      <c r="D985" s="164" t="s">
        <v>163</v>
      </c>
      <c r="E985" s="165" t="s">
        <v>859</v>
      </c>
      <c r="F985" s="258" t="s">
        <v>860</v>
      </c>
      <c r="G985" s="258"/>
      <c r="H985" s="258"/>
      <c r="I985" s="258"/>
      <c r="J985" s="166" t="s">
        <v>861</v>
      </c>
      <c r="K985" s="167">
        <v>1008.45</v>
      </c>
      <c r="L985" s="259">
        <v>0</v>
      </c>
      <c r="M985" s="259"/>
      <c r="N985" s="260">
        <f>ROUND(L985*K985,2)</f>
        <v>0</v>
      </c>
      <c r="O985" s="260"/>
      <c r="P985" s="260"/>
      <c r="Q985" s="260"/>
      <c r="R985" s="138"/>
      <c r="T985" s="168" t="s">
        <v>5</v>
      </c>
      <c r="U985" s="47" t="s">
        <v>46</v>
      </c>
      <c r="V985" s="39"/>
      <c r="W985" s="169">
        <f>V985*K985</f>
        <v>0</v>
      </c>
      <c r="X985" s="169">
        <v>0</v>
      </c>
      <c r="Y985" s="169">
        <f>X985*K985</f>
        <v>0</v>
      </c>
      <c r="Z985" s="169">
        <v>0</v>
      </c>
      <c r="AA985" s="170">
        <f>Z985*K985</f>
        <v>0</v>
      </c>
      <c r="AR985" s="21" t="s">
        <v>246</v>
      </c>
      <c r="AT985" s="21" t="s">
        <v>163</v>
      </c>
      <c r="AU985" s="21" t="s">
        <v>141</v>
      </c>
      <c r="AY985" s="21" t="s">
        <v>162</v>
      </c>
      <c r="BE985" s="109">
        <f>IF(U985="základní",N985,0)</f>
        <v>0</v>
      </c>
      <c r="BF985" s="109">
        <f>IF(U985="snížená",N985,0)</f>
        <v>0</v>
      </c>
      <c r="BG985" s="109">
        <f>IF(U985="zákl. přenesená",N985,0)</f>
        <v>0</v>
      </c>
      <c r="BH985" s="109">
        <f>IF(U985="sníž. přenesená",N985,0)</f>
        <v>0</v>
      </c>
      <c r="BI985" s="109">
        <f>IF(U985="nulová",N985,0)</f>
        <v>0</v>
      </c>
      <c r="BJ985" s="21" t="s">
        <v>141</v>
      </c>
      <c r="BK985" s="109">
        <f>ROUND(L985*K985,2)</f>
        <v>0</v>
      </c>
      <c r="BL985" s="21" t="s">
        <v>246</v>
      </c>
      <c r="BM985" s="21" t="s">
        <v>862</v>
      </c>
    </row>
    <row r="986" spans="2:65" s="10" customFormat="1" ht="22.5" customHeight="1">
      <c r="B986" s="171"/>
      <c r="C986" s="172"/>
      <c r="D986" s="172"/>
      <c r="E986" s="173" t="s">
        <v>5</v>
      </c>
      <c r="F986" s="261" t="s">
        <v>863</v>
      </c>
      <c r="G986" s="262"/>
      <c r="H986" s="262"/>
      <c r="I986" s="262"/>
      <c r="J986" s="172"/>
      <c r="K986" s="174" t="s">
        <v>5</v>
      </c>
      <c r="L986" s="172"/>
      <c r="M986" s="172"/>
      <c r="N986" s="172"/>
      <c r="O986" s="172"/>
      <c r="P986" s="172"/>
      <c r="Q986" s="172"/>
      <c r="R986" s="175"/>
      <c r="T986" s="176"/>
      <c r="U986" s="172"/>
      <c r="V986" s="172"/>
      <c r="W986" s="172"/>
      <c r="X986" s="172"/>
      <c r="Y986" s="172"/>
      <c r="Z986" s="172"/>
      <c r="AA986" s="177"/>
      <c r="AT986" s="178" t="s">
        <v>170</v>
      </c>
      <c r="AU986" s="178" t="s">
        <v>141</v>
      </c>
      <c r="AV986" s="10" t="s">
        <v>24</v>
      </c>
      <c r="AW986" s="10" t="s">
        <v>37</v>
      </c>
      <c r="AX986" s="10" t="s">
        <v>79</v>
      </c>
      <c r="AY986" s="178" t="s">
        <v>162</v>
      </c>
    </row>
    <row r="987" spans="2:65" s="10" customFormat="1" ht="22.5" customHeight="1">
      <c r="B987" s="171"/>
      <c r="C987" s="172"/>
      <c r="D987" s="172"/>
      <c r="E987" s="173" t="s">
        <v>5</v>
      </c>
      <c r="F987" s="273" t="s">
        <v>864</v>
      </c>
      <c r="G987" s="274"/>
      <c r="H987" s="274"/>
      <c r="I987" s="274"/>
      <c r="J987" s="172"/>
      <c r="K987" s="174" t="s">
        <v>5</v>
      </c>
      <c r="L987" s="172"/>
      <c r="M987" s="172"/>
      <c r="N987" s="172"/>
      <c r="O987" s="172"/>
      <c r="P987" s="172"/>
      <c r="Q987" s="172"/>
      <c r="R987" s="175"/>
      <c r="T987" s="176"/>
      <c r="U987" s="172"/>
      <c r="V987" s="172"/>
      <c r="W987" s="172"/>
      <c r="X987" s="172"/>
      <c r="Y987" s="172"/>
      <c r="Z987" s="172"/>
      <c r="AA987" s="177"/>
      <c r="AT987" s="178" t="s">
        <v>170</v>
      </c>
      <c r="AU987" s="178" t="s">
        <v>141</v>
      </c>
      <c r="AV987" s="10" t="s">
        <v>24</v>
      </c>
      <c r="AW987" s="10" t="s">
        <v>37</v>
      </c>
      <c r="AX987" s="10" t="s">
        <v>79</v>
      </c>
      <c r="AY987" s="178" t="s">
        <v>162</v>
      </c>
    </row>
    <row r="988" spans="2:65" s="10" customFormat="1" ht="22.5" customHeight="1">
      <c r="B988" s="171"/>
      <c r="C988" s="172"/>
      <c r="D988" s="172"/>
      <c r="E988" s="173" t="s">
        <v>5</v>
      </c>
      <c r="F988" s="273" t="s">
        <v>252</v>
      </c>
      <c r="G988" s="274"/>
      <c r="H988" s="274"/>
      <c r="I988" s="274"/>
      <c r="J988" s="172"/>
      <c r="K988" s="174" t="s">
        <v>5</v>
      </c>
      <c r="L988" s="172"/>
      <c r="M988" s="172"/>
      <c r="N988" s="172"/>
      <c r="O988" s="172"/>
      <c r="P988" s="172"/>
      <c r="Q988" s="172"/>
      <c r="R988" s="175"/>
      <c r="T988" s="176"/>
      <c r="U988" s="172"/>
      <c r="V988" s="172"/>
      <c r="W988" s="172"/>
      <c r="X988" s="172"/>
      <c r="Y988" s="172"/>
      <c r="Z988" s="172"/>
      <c r="AA988" s="177"/>
      <c r="AT988" s="178" t="s">
        <v>170</v>
      </c>
      <c r="AU988" s="178" t="s">
        <v>141</v>
      </c>
      <c r="AV988" s="10" t="s">
        <v>24</v>
      </c>
      <c r="AW988" s="10" t="s">
        <v>37</v>
      </c>
      <c r="AX988" s="10" t="s">
        <v>79</v>
      </c>
      <c r="AY988" s="178" t="s">
        <v>162</v>
      </c>
    </row>
    <row r="989" spans="2:65" s="11" customFormat="1" ht="22.5" customHeight="1">
      <c r="B989" s="179"/>
      <c r="C989" s="180"/>
      <c r="D989" s="180"/>
      <c r="E989" s="181" t="s">
        <v>5</v>
      </c>
      <c r="F989" s="263" t="s">
        <v>865</v>
      </c>
      <c r="G989" s="264"/>
      <c r="H989" s="264"/>
      <c r="I989" s="264"/>
      <c r="J989" s="180"/>
      <c r="K989" s="182">
        <v>585</v>
      </c>
      <c r="L989" s="180"/>
      <c r="M989" s="180"/>
      <c r="N989" s="180"/>
      <c r="O989" s="180"/>
      <c r="P989" s="180"/>
      <c r="Q989" s="180"/>
      <c r="R989" s="183"/>
      <c r="T989" s="184"/>
      <c r="U989" s="180"/>
      <c r="V989" s="180"/>
      <c r="W989" s="180"/>
      <c r="X989" s="180"/>
      <c r="Y989" s="180"/>
      <c r="Z989" s="180"/>
      <c r="AA989" s="185"/>
      <c r="AT989" s="186" t="s">
        <v>170</v>
      </c>
      <c r="AU989" s="186" t="s">
        <v>141</v>
      </c>
      <c r="AV989" s="11" t="s">
        <v>141</v>
      </c>
      <c r="AW989" s="11" t="s">
        <v>37</v>
      </c>
      <c r="AX989" s="11" t="s">
        <v>79</v>
      </c>
      <c r="AY989" s="186" t="s">
        <v>162</v>
      </c>
    </row>
    <row r="990" spans="2:65" s="10" customFormat="1" ht="22.5" customHeight="1">
      <c r="B990" s="171"/>
      <c r="C990" s="172"/>
      <c r="D990" s="172"/>
      <c r="E990" s="173" t="s">
        <v>5</v>
      </c>
      <c r="F990" s="273" t="s">
        <v>263</v>
      </c>
      <c r="G990" s="274"/>
      <c r="H990" s="274"/>
      <c r="I990" s="274"/>
      <c r="J990" s="172"/>
      <c r="K990" s="174" t="s">
        <v>5</v>
      </c>
      <c r="L990" s="172"/>
      <c r="M990" s="172"/>
      <c r="N990" s="172"/>
      <c r="O990" s="172"/>
      <c r="P990" s="172"/>
      <c r="Q990" s="172"/>
      <c r="R990" s="175"/>
      <c r="T990" s="176"/>
      <c r="U990" s="172"/>
      <c r="V990" s="172"/>
      <c r="W990" s="172"/>
      <c r="X990" s="172"/>
      <c r="Y990" s="172"/>
      <c r="Z990" s="172"/>
      <c r="AA990" s="177"/>
      <c r="AT990" s="178" t="s">
        <v>170</v>
      </c>
      <c r="AU990" s="178" t="s">
        <v>141</v>
      </c>
      <c r="AV990" s="10" t="s">
        <v>24</v>
      </c>
      <c r="AW990" s="10" t="s">
        <v>37</v>
      </c>
      <c r="AX990" s="10" t="s">
        <v>79</v>
      </c>
      <c r="AY990" s="178" t="s">
        <v>162</v>
      </c>
    </row>
    <row r="991" spans="2:65" s="11" customFormat="1" ht="22.5" customHeight="1">
      <c r="B991" s="179"/>
      <c r="C991" s="180"/>
      <c r="D991" s="180"/>
      <c r="E991" s="181" t="s">
        <v>5</v>
      </c>
      <c r="F991" s="263" t="s">
        <v>866</v>
      </c>
      <c r="G991" s="264"/>
      <c r="H991" s="264"/>
      <c r="I991" s="264"/>
      <c r="J991" s="180"/>
      <c r="K991" s="182">
        <v>162</v>
      </c>
      <c r="L991" s="180"/>
      <c r="M991" s="180"/>
      <c r="N991" s="180"/>
      <c r="O991" s="180"/>
      <c r="P991" s="180"/>
      <c r="Q991" s="180"/>
      <c r="R991" s="183"/>
      <c r="T991" s="184"/>
      <c r="U991" s="180"/>
      <c r="V991" s="180"/>
      <c r="W991" s="180"/>
      <c r="X991" s="180"/>
      <c r="Y991" s="180"/>
      <c r="Z991" s="180"/>
      <c r="AA991" s="185"/>
      <c r="AT991" s="186" t="s">
        <v>170</v>
      </c>
      <c r="AU991" s="186" t="s">
        <v>141</v>
      </c>
      <c r="AV991" s="11" t="s">
        <v>141</v>
      </c>
      <c r="AW991" s="11" t="s">
        <v>37</v>
      </c>
      <c r="AX991" s="11" t="s">
        <v>79</v>
      </c>
      <c r="AY991" s="186" t="s">
        <v>162</v>
      </c>
    </row>
    <row r="992" spans="2:65" s="10" customFormat="1" ht="22.5" customHeight="1">
      <c r="B992" s="171"/>
      <c r="C992" s="172"/>
      <c r="D992" s="172"/>
      <c r="E992" s="173" t="s">
        <v>5</v>
      </c>
      <c r="F992" s="273" t="s">
        <v>260</v>
      </c>
      <c r="G992" s="274"/>
      <c r="H992" s="274"/>
      <c r="I992" s="274"/>
      <c r="J992" s="172"/>
      <c r="K992" s="174" t="s">
        <v>5</v>
      </c>
      <c r="L992" s="172"/>
      <c r="M992" s="172"/>
      <c r="N992" s="172"/>
      <c r="O992" s="172"/>
      <c r="P992" s="172"/>
      <c r="Q992" s="172"/>
      <c r="R992" s="175"/>
      <c r="T992" s="176"/>
      <c r="U992" s="172"/>
      <c r="V992" s="172"/>
      <c r="W992" s="172"/>
      <c r="X992" s="172"/>
      <c r="Y992" s="172"/>
      <c r="Z992" s="172"/>
      <c r="AA992" s="177"/>
      <c r="AT992" s="178" t="s">
        <v>170</v>
      </c>
      <c r="AU992" s="178" t="s">
        <v>141</v>
      </c>
      <c r="AV992" s="10" t="s">
        <v>24</v>
      </c>
      <c r="AW992" s="10" t="s">
        <v>37</v>
      </c>
      <c r="AX992" s="10" t="s">
        <v>79</v>
      </c>
      <c r="AY992" s="178" t="s">
        <v>162</v>
      </c>
    </row>
    <row r="993" spans="2:65" s="11" customFormat="1" ht="22.5" customHeight="1">
      <c r="B993" s="179"/>
      <c r="C993" s="180"/>
      <c r="D993" s="180"/>
      <c r="E993" s="181" t="s">
        <v>5</v>
      </c>
      <c r="F993" s="263" t="s">
        <v>867</v>
      </c>
      <c r="G993" s="264"/>
      <c r="H993" s="264"/>
      <c r="I993" s="264"/>
      <c r="J993" s="180"/>
      <c r="K993" s="182">
        <v>162</v>
      </c>
      <c r="L993" s="180"/>
      <c r="M993" s="180"/>
      <c r="N993" s="180"/>
      <c r="O993" s="180"/>
      <c r="P993" s="180"/>
      <c r="Q993" s="180"/>
      <c r="R993" s="183"/>
      <c r="T993" s="184"/>
      <c r="U993" s="180"/>
      <c r="V993" s="180"/>
      <c r="W993" s="180"/>
      <c r="X993" s="180"/>
      <c r="Y993" s="180"/>
      <c r="Z993" s="180"/>
      <c r="AA993" s="185"/>
      <c r="AT993" s="186" t="s">
        <v>170</v>
      </c>
      <c r="AU993" s="186" t="s">
        <v>141</v>
      </c>
      <c r="AV993" s="11" t="s">
        <v>141</v>
      </c>
      <c r="AW993" s="11" t="s">
        <v>37</v>
      </c>
      <c r="AX993" s="11" t="s">
        <v>79</v>
      </c>
      <c r="AY993" s="186" t="s">
        <v>162</v>
      </c>
    </row>
    <row r="994" spans="2:65" s="10" customFormat="1" ht="22.5" customHeight="1">
      <c r="B994" s="171"/>
      <c r="C994" s="172"/>
      <c r="D994" s="172"/>
      <c r="E994" s="173" t="s">
        <v>5</v>
      </c>
      <c r="F994" s="273" t="s">
        <v>252</v>
      </c>
      <c r="G994" s="274"/>
      <c r="H994" s="274"/>
      <c r="I994" s="274"/>
      <c r="J994" s="172"/>
      <c r="K994" s="174" t="s">
        <v>5</v>
      </c>
      <c r="L994" s="172"/>
      <c r="M994" s="172"/>
      <c r="N994" s="172"/>
      <c r="O994" s="172"/>
      <c r="P994" s="172"/>
      <c r="Q994" s="172"/>
      <c r="R994" s="175"/>
      <c r="T994" s="176"/>
      <c r="U994" s="172"/>
      <c r="V994" s="172"/>
      <c r="W994" s="172"/>
      <c r="X994" s="172"/>
      <c r="Y994" s="172"/>
      <c r="Z994" s="172"/>
      <c r="AA994" s="177"/>
      <c r="AT994" s="178" t="s">
        <v>170</v>
      </c>
      <c r="AU994" s="178" t="s">
        <v>141</v>
      </c>
      <c r="AV994" s="10" t="s">
        <v>24</v>
      </c>
      <c r="AW994" s="10" t="s">
        <v>37</v>
      </c>
      <c r="AX994" s="10" t="s">
        <v>79</v>
      </c>
      <c r="AY994" s="178" t="s">
        <v>162</v>
      </c>
    </row>
    <row r="995" spans="2:65" s="10" customFormat="1" ht="22.5" customHeight="1">
      <c r="B995" s="171"/>
      <c r="C995" s="172"/>
      <c r="D995" s="172"/>
      <c r="E995" s="173" t="s">
        <v>5</v>
      </c>
      <c r="F995" s="273" t="s">
        <v>868</v>
      </c>
      <c r="G995" s="274"/>
      <c r="H995" s="274"/>
      <c r="I995" s="274"/>
      <c r="J995" s="172"/>
      <c r="K995" s="174" t="s">
        <v>5</v>
      </c>
      <c r="L995" s="172"/>
      <c r="M995" s="172"/>
      <c r="N995" s="172"/>
      <c r="O995" s="172"/>
      <c r="P995" s="172"/>
      <c r="Q995" s="172"/>
      <c r="R995" s="175"/>
      <c r="T995" s="176"/>
      <c r="U995" s="172"/>
      <c r="V995" s="172"/>
      <c r="W995" s="172"/>
      <c r="X995" s="172"/>
      <c r="Y995" s="172"/>
      <c r="Z995" s="172"/>
      <c r="AA995" s="177"/>
      <c r="AT995" s="178" t="s">
        <v>170</v>
      </c>
      <c r="AU995" s="178" t="s">
        <v>141</v>
      </c>
      <c r="AV995" s="10" t="s">
        <v>24</v>
      </c>
      <c r="AW995" s="10" t="s">
        <v>37</v>
      </c>
      <c r="AX995" s="10" t="s">
        <v>79</v>
      </c>
      <c r="AY995" s="178" t="s">
        <v>162</v>
      </c>
    </row>
    <row r="996" spans="2:65" s="11" customFormat="1" ht="22.5" customHeight="1">
      <c r="B996" s="179"/>
      <c r="C996" s="180"/>
      <c r="D996" s="180"/>
      <c r="E996" s="181" t="s">
        <v>5</v>
      </c>
      <c r="F996" s="263" t="s">
        <v>869</v>
      </c>
      <c r="G996" s="264"/>
      <c r="H996" s="264"/>
      <c r="I996" s="264"/>
      <c r="J996" s="180"/>
      <c r="K996" s="182">
        <v>99.45</v>
      </c>
      <c r="L996" s="180"/>
      <c r="M996" s="180"/>
      <c r="N996" s="180"/>
      <c r="O996" s="180"/>
      <c r="P996" s="180"/>
      <c r="Q996" s="180"/>
      <c r="R996" s="183"/>
      <c r="T996" s="184"/>
      <c r="U996" s="180"/>
      <c r="V996" s="180"/>
      <c r="W996" s="180"/>
      <c r="X996" s="180"/>
      <c r="Y996" s="180"/>
      <c r="Z996" s="180"/>
      <c r="AA996" s="185"/>
      <c r="AT996" s="186" t="s">
        <v>170</v>
      </c>
      <c r="AU996" s="186" t="s">
        <v>141</v>
      </c>
      <c r="AV996" s="11" t="s">
        <v>141</v>
      </c>
      <c r="AW996" s="11" t="s">
        <v>37</v>
      </c>
      <c r="AX996" s="11" t="s">
        <v>79</v>
      </c>
      <c r="AY996" s="186" t="s">
        <v>162</v>
      </c>
    </row>
    <row r="997" spans="2:65" s="12" customFormat="1" ht="22.5" customHeight="1">
      <c r="B997" s="187"/>
      <c r="C997" s="188"/>
      <c r="D997" s="188"/>
      <c r="E997" s="189" t="s">
        <v>5</v>
      </c>
      <c r="F997" s="256" t="s">
        <v>172</v>
      </c>
      <c r="G997" s="257"/>
      <c r="H997" s="257"/>
      <c r="I997" s="257"/>
      <c r="J997" s="188"/>
      <c r="K997" s="190">
        <v>1008.45</v>
      </c>
      <c r="L997" s="188"/>
      <c r="M997" s="188"/>
      <c r="N997" s="188"/>
      <c r="O997" s="188"/>
      <c r="P997" s="188"/>
      <c r="Q997" s="188"/>
      <c r="R997" s="191"/>
      <c r="T997" s="192"/>
      <c r="U997" s="188"/>
      <c r="V997" s="188"/>
      <c r="W997" s="188"/>
      <c r="X997" s="188"/>
      <c r="Y997" s="188"/>
      <c r="Z997" s="188"/>
      <c r="AA997" s="193"/>
      <c r="AT997" s="194" t="s">
        <v>170</v>
      </c>
      <c r="AU997" s="194" t="s">
        <v>141</v>
      </c>
      <c r="AV997" s="12" t="s">
        <v>167</v>
      </c>
      <c r="AW997" s="12" t="s">
        <v>37</v>
      </c>
      <c r="AX997" s="12" t="s">
        <v>24</v>
      </c>
      <c r="AY997" s="194" t="s">
        <v>162</v>
      </c>
    </row>
    <row r="998" spans="2:65" s="1" customFormat="1" ht="22.5" customHeight="1">
      <c r="B998" s="135"/>
      <c r="C998" s="164" t="s">
        <v>870</v>
      </c>
      <c r="D998" s="164" t="s">
        <v>163</v>
      </c>
      <c r="E998" s="165" t="s">
        <v>871</v>
      </c>
      <c r="F998" s="258" t="s">
        <v>872</v>
      </c>
      <c r="G998" s="258"/>
      <c r="H998" s="258"/>
      <c r="I998" s="258"/>
      <c r="J998" s="166" t="s">
        <v>166</v>
      </c>
      <c r="K998" s="167">
        <v>8</v>
      </c>
      <c r="L998" s="259">
        <v>0</v>
      </c>
      <c r="M998" s="259"/>
      <c r="N998" s="260">
        <f>ROUND(L998*K998,2)</f>
        <v>0</v>
      </c>
      <c r="O998" s="260"/>
      <c r="P998" s="260"/>
      <c r="Q998" s="260"/>
      <c r="R998" s="138"/>
      <c r="T998" s="168" t="s">
        <v>5</v>
      </c>
      <c r="U998" s="47" t="s">
        <v>46</v>
      </c>
      <c r="V998" s="39"/>
      <c r="W998" s="169">
        <f>V998*K998</f>
        <v>0</v>
      </c>
      <c r="X998" s="169">
        <v>0</v>
      </c>
      <c r="Y998" s="169">
        <f>X998*K998</f>
        <v>0</v>
      </c>
      <c r="Z998" s="169">
        <v>0</v>
      </c>
      <c r="AA998" s="170">
        <f>Z998*K998</f>
        <v>0</v>
      </c>
      <c r="AR998" s="21" t="s">
        <v>246</v>
      </c>
      <c r="AT998" s="21" t="s">
        <v>163</v>
      </c>
      <c r="AU998" s="21" t="s">
        <v>141</v>
      </c>
      <c r="AY998" s="21" t="s">
        <v>162</v>
      </c>
      <c r="BE998" s="109">
        <f>IF(U998="základní",N998,0)</f>
        <v>0</v>
      </c>
      <c r="BF998" s="109">
        <f>IF(U998="snížená",N998,0)</f>
        <v>0</v>
      </c>
      <c r="BG998" s="109">
        <f>IF(U998="zákl. přenesená",N998,0)</f>
        <v>0</v>
      </c>
      <c r="BH998" s="109">
        <f>IF(U998="sníž. přenesená",N998,0)</f>
        <v>0</v>
      </c>
      <c r="BI998" s="109">
        <f>IF(U998="nulová",N998,0)</f>
        <v>0</v>
      </c>
      <c r="BJ998" s="21" t="s">
        <v>141</v>
      </c>
      <c r="BK998" s="109">
        <f>ROUND(L998*K998,2)</f>
        <v>0</v>
      </c>
      <c r="BL998" s="21" t="s">
        <v>246</v>
      </c>
      <c r="BM998" s="21" t="s">
        <v>873</v>
      </c>
    </row>
    <row r="999" spans="2:65" s="10" customFormat="1" ht="22.5" customHeight="1">
      <c r="B999" s="171"/>
      <c r="C999" s="172"/>
      <c r="D999" s="172"/>
      <c r="E999" s="173" t="s">
        <v>5</v>
      </c>
      <c r="F999" s="261" t="s">
        <v>863</v>
      </c>
      <c r="G999" s="262"/>
      <c r="H999" s="262"/>
      <c r="I999" s="262"/>
      <c r="J999" s="172"/>
      <c r="K999" s="174" t="s">
        <v>5</v>
      </c>
      <c r="L999" s="172"/>
      <c r="M999" s="172"/>
      <c r="N999" s="172"/>
      <c r="O999" s="172"/>
      <c r="P999" s="172"/>
      <c r="Q999" s="172"/>
      <c r="R999" s="175"/>
      <c r="T999" s="176"/>
      <c r="U999" s="172"/>
      <c r="V999" s="172"/>
      <c r="W999" s="172"/>
      <c r="X999" s="172"/>
      <c r="Y999" s="172"/>
      <c r="Z999" s="172"/>
      <c r="AA999" s="177"/>
      <c r="AT999" s="178" t="s">
        <v>170</v>
      </c>
      <c r="AU999" s="178" t="s">
        <v>141</v>
      </c>
      <c r="AV999" s="10" t="s">
        <v>24</v>
      </c>
      <c r="AW999" s="10" t="s">
        <v>37</v>
      </c>
      <c r="AX999" s="10" t="s">
        <v>79</v>
      </c>
      <c r="AY999" s="178" t="s">
        <v>162</v>
      </c>
    </row>
    <row r="1000" spans="2:65" s="10" customFormat="1" ht="31.5" customHeight="1">
      <c r="B1000" s="171"/>
      <c r="C1000" s="172"/>
      <c r="D1000" s="172"/>
      <c r="E1000" s="173" t="s">
        <v>5</v>
      </c>
      <c r="F1000" s="273" t="s">
        <v>874</v>
      </c>
      <c r="G1000" s="274"/>
      <c r="H1000" s="274"/>
      <c r="I1000" s="274"/>
      <c r="J1000" s="172"/>
      <c r="K1000" s="174" t="s">
        <v>5</v>
      </c>
      <c r="L1000" s="172"/>
      <c r="M1000" s="172"/>
      <c r="N1000" s="172"/>
      <c r="O1000" s="172"/>
      <c r="P1000" s="172"/>
      <c r="Q1000" s="172"/>
      <c r="R1000" s="175"/>
      <c r="T1000" s="176"/>
      <c r="U1000" s="172"/>
      <c r="V1000" s="172"/>
      <c r="W1000" s="172"/>
      <c r="X1000" s="172"/>
      <c r="Y1000" s="172"/>
      <c r="Z1000" s="172"/>
      <c r="AA1000" s="177"/>
      <c r="AT1000" s="178" t="s">
        <v>170</v>
      </c>
      <c r="AU1000" s="178" t="s">
        <v>141</v>
      </c>
      <c r="AV1000" s="10" t="s">
        <v>24</v>
      </c>
      <c r="AW1000" s="10" t="s">
        <v>37</v>
      </c>
      <c r="AX1000" s="10" t="s">
        <v>79</v>
      </c>
      <c r="AY1000" s="178" t="s">
        <v>162</v>
      </c>
    </row>
    <row r="1001" spans="2:65" s="10" customFormat="1" ht="22.5" customHeight="1">
      <c r="B1001" s="171"/>
      <c r="C1001" s="172"/>
      <c r="D1001" s="172"/>
      <c r="E1001" s="173" t="s">
        <v>5</v>
      </c>
      <c r="F1001" s="273" t="s">
        <v>263</v>
      </c>
      <c r="G1001" s="274"/>
      <c r="H1001" s="274"/>
      <c r="I1001" s="274"/>
      <c r="J1001" s="172"/>
      <c r="K1001" s="174" t="s">
        <v>5</v>
      </c>
      <c r="L1001" s="172"/>
      <c r="M1001" s="172"/>
      <c r="N1001" s="172"/>
      <c r="O1001" s="172"/>
      <c r="P1001" s="172"/>
      <c r="Q1001" s="172"/>
      <c r="R1001" s="175"/>
      <c r="T1001" s="176"/>
      <c r="U1001" s="172"/>
      <c r="V1001" s="172"/>
      <c r="W1001" s="172"/>
      <c r="X1001" s="172"/>
      <c r="Y1001" s="172"/>
      <c r="Z1001" s="172"/>
      <c r="AA1001" s="177"/>
      <c r="AT1001" s="178" t="s">
        <v>170</v>
      </c>
      <c r="AU1001" s="178" t="s">
        <v>141</v>
      </c>
      <c r="AV1001" s="10" t="s">
        <v>24</v>
      </c>
      <c r="AW1001" s="10" t="s">
        <v>37</v>
      </c>
      <c r="AX1001" s="10" t="s">
        <v>79</v>
      </c>
      <c r="AY1001" s="178" t="s">
        <v>162</v>
      </c>
    </row>
    <row r="1002" spans="2:65" s="11" customFormat="1" ht="22.5" customHeight="1">
      <c r="B1002" s="179"/>
      <c r="C1002" s="180"/>
      <c r="D1002" s="180"/>
      <c r="E1002" s="181" t="s">
        <v>5</v>
      </c>
      <c r="F1002" s="263" t="s">
        <v>875</v>
      </c>
      <c r="G1002" s="264"/>
      <c r="H1002" s="264"/>
      <c r="I1002" s="264"/>
      <c r="J1002" s="180"/>
      <c r="K1002" s="182">
        <v>4</v>
      </c>
      <c r="L1002" s="180"/>
      <c r="M1002" s="180"/>
      <c r="N1002" s="180"/>
      <c r="O1002" s="180"/>
      <c r="P1002" s="180"/>
      <c r="Q1002" s="180"/>
      <c r="R1002" s="183"/>
      <c r="T1002" s="184"/>
      <c r="U1002" s="180"/>
      <c r="V1002" s="180"/>
      <c r="W1002" s="180"/>
      <c r="X1002" s="180"/>
      <c r="Y1002" s="180"/>
      <c r="Z1002" s="180"/>
      <c r="AA1002" s="185"/>
      <c r="AT1002" s="186" t="s">
        <v>170</v>
      </c>
      <c r="AU1002" s="186" t="s">
        <v>141</v>
      </c>
      <c r="AV1002" s="11" t="s">
        <v>141</v>
      </c>
      <c r="AW1002" s="11" t="s">
        <v>37</v>
      </c>
      <c r="AX1002" s="11" t="s">
        <v>79</v>
      </c>
      <c r="AY1002" s="186" t="s">
        <v>162</v>
      </c>
    </row>
    <row r="1003" spans="2:65" s="10" customFormat="1" ht="22.5" customHeight="1">
      <c r="B1003" s="171"/>
      <c r="C1003" s="172"/>
      <c r="D1003" s="172"/>
      <c r="E1003" s="173" t="s">
        <v>5</v>
      </c>
      <c r="F1003" s="273" t="s">
        <v>260</v>
      </c>
      <c r="G1003" s="274"/>
      <c r="H1003" s="274"/>
      <c r="I1003" s="274"/>
      <c r="J1003" s="172"/>
      <c r="K1003" s="174" t="s">
        <v>5</v>
      </c>
      <c r="L1003" s="172"/>
      <c r="M1003" s="172"/>
      <c r="N1003" s="172"/>
      <c r="O1003" s="172"/>
      <c r="P1003" s="172"/>
      <c r="Q1003" s="172"/>
      <c r="R1003" s="175"/>
      <c r="T1003" s="176"/>
      <c r="U1003" s="172"/>
      <c r="V1003" s="172"/>
      <c r="W1003" s="172"/>
      <c r="X1003" s="172"/>
      <c r="Y1003" s="172"/>
      <c r="Z1003" s="172"/>
      <c r="AA1003" s="177"/>
      <c r="AT1003" s="178" t="s">
        <v>170</v>
      </c>
      <c r="AU1003" s="178" t="s">
        <v>141</v>
      </c>
      <c r="AV1003" s="10" t="s">
        <v>24</v>
      </c>
      <c r="AW1003" s="10" t="s">
        <v>37</v>
      </c>
      <c r="AX1003" s="10" t="s">
        <v>79</v>
      </c>
      <c r="AY1003" s="178" t="s">
        <v>162</v>
      </c>
    </row>
    <row r="1004" spans="2:65" s="11" customFormat="1" ht="22.5" customHeight="1">
      <c r="B1004" s="179"/>
      <c r="C1004" s="180"/>
      <c r="D1004" s="180"/>
      <c r="E1004" s="181" t="s">
        <v>5</v>
      </c>
      <c r="F1004" s="263" t="s">
        <v>875</v>
      </c>
      <c r="G1004" s="264"/>
      <c r="H1004" s="264"/>
      <c r="I1004" s="264"/>
      <c r="J1004" s="180"/>
      <c r="K1004" s="182">
        <v>4</v>
      </c>
      <c r="L1004" s="180"/>
      <c r="M1004" s="180"/>
      <c r="N1004" s="180"/>
      <c r="O1004" s="180"/>
      <c r="P1004" s="180"/>
      <c r="Q1004" s="180"/>
      <c r="R1004" s="183"/>
      <c r="T1004" s="184"/>
      <c r="U1004" s="180"/>
      <c r="V1004" s="180"/>
      <c r="W1004" s="180"/>
      <c r="X1004" s="180"/>
      <c r="Y1004" s="180"/>
      <c r="Z1004" s="180"/>
      <c r="AA1004" s="185"/>
      <c r="AT1004" s="186" t="s">
        <v>170</v>
      </c>
      <c r="AU1004" s="186" t="s">
        <v>141</v>
      </c>
      <c r="AV1004" s="11" t="s">
        <v>141</v>
      </c>
      <c r="AW1004" s="11" t="s">
        <v>37</v>
      </c>
      <c r="AX1004" s="11" t="s">
        <v>79</v>
      </c>
      <c r="AY1004" s="186" t="s">
        <v>162</v>
      </c>
    </row>
    <row r="1005" spans="2:65" s="12" customFormat="1" ht="22.5" customHeight="1">
      <c r="B1005" s="187"/>
      <c r="C1005" s="188"/>
      <c r="D1005" s="188"/>
      <c r="E1005" s="189" t="s">
        <v>5</v>
      </c>
      <c r="F1005" s="256" t="s">
        <v>172</v>
      </c>
      <c r="G1005" s="257"/>
      <c r="H1005" s="257"/>
      <c r="I1005" s="257"/>
      <c r="J1005" s="188"/>
      <c r="K1005" s="190">
        <v>8</v>
      </c>
      <c r="L1005" s="188"/>
      <c r="M1005" s="188"/>
      <c r="N1005" s="188"/>
      <c r="O1005" s="188"/>
      <c r="P1005" s="188"/>
      <c r="Q1005" s="188"/>
      <c r="R1005" s="191"/>
      <c r="T1005" s="192"/>
      <c r="U1005" s="188"/>
      <c r="V1005" s="188"/>
      <c r="W1005" s="188"/>
      <c r="X1005" s="188"/>
      <c r="Y1005" s="188"/>
      <c r="Z1005" s="188"/>
      <c r="AA1005" s="193"/>
      <c r="AT1005" s="194" t="s">
        <v>170</v>
      </c>
      <c r="AU1005" s="194" t="s">
        <v>141</v>
      </c>
      <c r="AV1005" s="12" t="s">
        <v>167</v>
      </c>
      <c r="AW1005" s="12" t="s">
        <v>37</v>
      </c>
      <c r="AX1005" s="12" t="s">
        <v>24</v>
      </c>
      <c r="AY1005" s="194" t="s">
        <v>162</v>
      </c>
    </row>
    <row r="1006" spans="2:65" s="1" customFormat="1" ht="44.25" customHeight="1">
      <c r="B1006" s="135"/>
      <c r="C1006" s="164" t="s">
        <v>876</v>
      </c>
      <c r="D1006" s="164" t="s">
        <v>163</v>
      </c>
      <c r="E1006" s="165" t="s">
        <v>877</v>
      </c>
      <c r="F1006" s="258" t="s">
        <v>878</v>
      </c>
      <c r="G1006" s="258"/>
      <c r="H1006" s="258"/>
      <c r="I1006" s="258"/>
      <c r="J1006" s="166" t="s">
        <v>861</v>
      </c>
      <c r="K1006" s="167">
        <v>1509.75</v>
      </c>
      <c r="L1006" s="259">
        <v>0</v>
      </c>
      <c r="M1006" s="259"/>
      <c r="N1006" s="260">
        <f>ROUND(L1006*K1006,2)</f>
        <v>0</v>
      </c>
      <c r="O1006" s="260"/>
      <c r="P1006" s="260"/>
      <c r="Q1006" s="260"/>
      <c r="R1006" s="138"/>
      <c r="T1006" s="168" t="s">
        <v>5</v>
      </c>
      <c r="U1006" s="47" t="s">
        <v>46</v>
      </c>
      <c r="V1006" s="39"/>
      <c r="W1006" s="169">
        <f>V1006*K1006</f>
        <v>0</v>
      </c>
      <c r="X1006" s="169">
        <v>0</v>
      </c>
      <c r="Y1006" s="169">
        <f>X1006*K1006</f>
        <v>0</v>
      </c>
      <c r="Z1006" s="169">
        <v>0</v>
      </c>
      <c r="AA1006" s="170">
        <f>Z1006*K1006</f>
        <v>0</v>
      </c>
      <c r="AR1006" s="21" t="s">
        <v>246</v>
      </c>
      <c r="AT1006" s="21" t="s">
        <v>163</v>
      </c>
      <c r="AU1006" s="21" t="s">
        <v>141</v>
      </c>
      <c r="AY1006" s="21" t="s">
        <v>162</v>
      </c>
      <c r="BE1006" s="109">
        <f>IF(U1006="základní",N1006,0)</f>
        <v>0</v>
      </c>
      <c r="BF1006" s="109">
        <f>IF(U1006="snížená",N1006,0)</f>
        <v>0</v>
      </c>
      <c r="BG1006" s="109">
        <f>IF(U1006="zákl. přenesená",N1006,0)</f>
        <v>0</v>
      </c>
      <c r="BH1006" s="109">
        <f>IF(U1006="sníž. přenesená",N1006,0)</f>
        <v>0</v>
      </c>
      <c r="BI1006" s="109">
        <f>IF(U1006="nulová",N1006,0)</f>
        <v>0</v>
      </c>
      <c r="BJ1006" s="21" t="s">
        <v>141</v>
      </c>
      <c r="BK1006" s="109">
        <f>ROUND(L1006*K1006,2)</f>
        <v>0</v>
      </c>
      <c r="BL1006" s="21" t="s">
        <v>246</v>
      </c>
      <c r="BM1006" s="21" t="s">
        <v>879</v>
      </c>
    </row>
    <row r="1007" spans="2:65" s="10" customFormat="1" ht="22.5" customHeight="1">
      <c r="B1007" s="171"/>
      <c r="C1007" s="172"/>
      <c r="D1007" s="172"/>
      <c r="E1007" s="173" t="s">
        <v>5</v>
      </c>
      <c r="F1007" s="261" t="s">
        <v>863</v>
      </c>
      <c r="G1007" s="262"/>
      <c r="H1007" s="262"/>
      <c r="I1007" s="262"/>
      <c r="J1007" s="172"/>
      <c r="K1007" s="174" t="s">
        <v>5</v>
      </c>
      <c r="L1007" s="172"/>
      <c r="M1007" s="172"/>
      <c r="N1007" s="172"/>
      <c r="O1007" s="172"/>
      <c r="P1007" s="172"/>
      <c r="Q1007" s="172"/>
      <c r="R1007" s="175"/>
      <c r="T1007" s="176"/>
      <c r="U1007" s="172"/>
      <c r="V1007" s="172"/>
      <c r="W1007" s="172"/>
      <c r="X1007" s="172"/>
      <c r="Y1007" s="172"/>
      <c r="Z1007" s="172"/>
      <c r="AA1007" s="177"/>
      <c r="AT1007" s="178" t="s">
        <v>170</v>
      </c>
      <c r="AU1007" s="178" t="s">
        <v>141</v>
      </c>
      <c r="AV1007" s="10" t="s">
        <v>24</v>
      </c>
      <c r="AW1007" s="10" t="s">
        <v>37</v>
      </c>
      <c r="AX1007" s="10" t="s">
        <v>79</v>
      </c>
      <c r="AY1007" s="178" t="s">
        <v>162</v>
      </c>
    </row>
    <row r="1008" spans="2:65" s="10" customFormat="1" ht="22.5" customHeight="1">
      <c r="B1008" s="171"/>
      <c r="C1008" s="172"/>
      <c r="D1008" s="172"/>
      <c r="E1008" s="173" t="s">
        <v>5</v>
      </c>
      <c r="F1008" s="273" t="s">
        <v>864</v>
      </c>
      <c r="G1008" s="274"/>
      <c r="H1008" s="274"/>
      <c r="I1008" s="274"/>
      <c r="J1008" s="172"/>
      <c r="K1008" s="174" t="s">
        <v>5</v>
      </c>
      <c r="L1008" s="172"/>
      <c r="M1008" s="172"/>
      <c r="N1008" s="172"/>
      <c r="O1008" s="172"/>
      <c r="P1008" s="172"/>
      <c r="Q1008" s="172"/>
      <c r="R1008" s="175"/>
      <c r="T1008" s="176"/>
      <c r="U1008" s="172"/>
      <c r="V1008" s="172"/>
      <c r="W1008" s="172"/>
      <c r="X1008" s="172"/>
      <c r="Y1008" s="172"/>
      <c r="Z1008" s="172"/>
      <c r="AA1008" s="177"/>
      <c r="AT1008" s="178" t="s">
        <v>170</v>
      </c>
      <c r="AU1008" s="178" t="s">
        <v>141</v>
      </c>
      <c r="AV1008" s="10" t="s">
        <v>24</v>
      </c>
      <c r="AW1008" s="10" t="s">
        <v>37</v>
      </c>
      <c r="AX1008" s="10" t="s">
        <v>79</v>
      </c>
      <c r="AY1008" s="178" t="s">
        <v>162</v>
      </c>
    </row>
    <row r="1009" spans="2:65" s="10" customFormat="1" ht="22.5" customHeight="1">
      <c r="B1009" s="171"/>
      <c r="C1009" s="172"/>
      <c r="D1009" s="172"/>
      <c r="E1009" s="173" t="s">
        <v>5</v>
      </c>
      <c r="F1009" s="273" t="s">
        <v>252</v>
      </c>
      <c r="G1009" s="274"/>
      <c r="H1009" s="274"/>
      <c r="I1009" s="274"/>
      <c r="J1009" s="172"/>
      <c r="K1009" s="174" t="s">
        <v>5</v>
      </c>
      <c r="L1009" s="172"/>
      <c r="M1009" s="172"/>
      <c r="N1009" s="172"/>
      <c r="O1009" s="172"/>
      <c r="P1009" s="172"/>
      <c r="Q1009" s="172"/>
      <c r="R1009" s="175"/>
      <c r="T1009" s="176"/>
      <c r="U1009" s="172"/>
      <c r="V1009" s="172"/>
      <c r="W1009" s="172"/>
      <c r="X1009" s="172"/>
      <c r="Y1009" s="172"/>
      <c r="Z1009" s="172"/>
      <c r="AA1009" s="177"/>
      <c r="AT1009" s="178" t="s">
        <v>170</v>
      </c>
      <c r="AU1009" s="178" t="s">
        <v>141</v>
      </c>
      <c r="AV1009" s="10" t="s">
        <v>24</v>
      </c>
      <c r="AW1009" s="10" t="s">
        <v>37</v>
      </c>
      <c r="AX1009" s="10" t="s">
        <v>79</v>
      </c>
      <c r="AY1009" s="178" t="s">
        <v>162</v>
      </c>
    </row>
    <row r="1010" spans="2:65" s="11" customFormat="1" ht="22.5" customHeight="1">
      <c r="B1010" s="179"/>
      <c r="C1010" s="180"/>
      <c r="D1010" s="180"/>
      <c r="E1010" s="181" t="s">
        <v>5</v>
      </c>
      <c r="F1010" s="263" t="s">
        <v>880</v>
      </c>
      <c r="G1010" s="264"/>
      <c r="H1010" s="264"/>
      <c r="I1010" s="264"/>
      <c r="J1010" s="180"/>
      <c r="K1010" s="182">
        <v>877.5</v>
      </c>
      <c r="L1010" s="180"/>
      <c r="M1010" s="180"/>
      <c r="N1010" s="180"/>
      <c r="O1010" s="180"/>
      <c r="P1010" s="180"/>
      <c r="Q1010" s="180"/>
      <c r="R1010" s="183"/>
      <c r="T1010" s="184"/>
      <c r="U1010" s="180"/>
      <c r="V1010" s="180"/>
      <c r="W1010" s="180"/>
      <c r="X1010" s="180"/>
      <c r="Y1010" s="180"/>
      <c r="Z1010" s="180"/>
      <c r="AA1010" s="185"/>
      <c r="AT1010" s="186" t="s">
        <v>170</v>
      </c>
      <c r="AU1010" s="186" t="s">
        <v>141</v>
      </c>
      <c r="AV1010" s="11" t="s">
        <v>141</v>
      </c>
      <c r="AW1010" s="11" t="s">
        <v>37</v>
      </c>
      <c r="AX1010" s="11" t="s">
        <v>79</v>
      </c>
      <c r="AY1010" s="186" t="s">
        <v>162</v>
      </c>
    </row>
    <row r="1011" spans="2:65" s="10" customFormat="1" ht="22.5" customHeight="1">
      <c r="B1011" s="171"/>
      <c r="C1011" s="172"/>
      <c r="D1011" s="172"/>
      <c r="E1011" s="173" t="s">
        <v>5</v>
      </c>
      <c r="F1011" s="273" t="s">
        <v>263</v>
      </c>
      <c r="G1011" s="274"/>
      <c r="H1011" s="274"/>
      <c r="I1011" s="274"/>
      <c r="J1011" s="172"/>
      <c r="K1011" s="174" t="s">
        <v>5</v>
      </c>
      <c r="L1011" s="172"/>
      <c r="M1011" s="172"/>
      <c r="N1011" s="172"/>
      <c r="O1011" s="172"/>
      <c r="P1011" s="172"/>
      <c r="Q1011" s="172"/>
      <c r="R1011" s="175"/>
      <c r="T1011" s="176"/>
      <c r="U1011" s="172"/>
      <c r="V1011" s="172"/>
      <c r="W1011" s="172"/>
      <c r="X1011" s="172"/>
      <c r="Y1011" s="172"/>
      <c r="Z1011" s="172"/>
      <c r="AA1011" s="177"/>
      <c r="AT1011" s="178" t="s">
        <v>170</v>
      </c>
      <c r="AU1011" s="178" t="s">
        <v>141</v>
      </c>
      <c r="AV1011" s="10" t="s">
        <v>24</v>
      </c>
      <c r="AW1011" s="10" t="s">
        <v>37</v>
      </c>
      <c r="AX1011" s="10" t="s">
        <v>79</v>
      </c>
      <c r="AY1011" s="178" t="s">
        <v>162</v>
      </c>
    </row>
    <row r="1012" spans="2:65" s="11" customFormat="1" ht="22.5" customHeight="1">
      <c r="B1012" s="179"/>
      <c r="C1012" s="180"/>
      <c r="D1012" s="180"/>
      <c r="E1012" s="181" t="s">
        <v>5</v>
      </c>
      <c r="F1012" s="263" t="s">
        <v>881</v>
      </c>
      <c r="G1012" s="264"/>
      <c r="H1012" s="264"/>
      <c r="I1012" s="264"/>
      <c r="J1012" s="180"/>
      <c r="K1012" s="182">
        <v>243</v>
      </c>
      <c r="L1012" s="180"/>
      <c r="M1012" s="180"/>
      <c r="N1012" s="180"/>
      <c r="O1012" s="180"/>
      <c r="P1012" s="180"/>
      <c r="Q1012" s="180"/>
      <c r="R1012" s="183"/>
      <c r="T1012" s="184"/>
      <c r="U1012" s="180"/>
      <c r="V1012" s="180"/>
      <c r="W1012" s="180"/>
      <c r="X1012" s="180"/>
      <c r="Y1012" s="180"/>
      <c r="Z1012" s="180"/>
      <c r="AA1012" s="185"/>
      <c r="AT1012" s="186" t="s">
        <v>170</v>
      </c>
      <c r="AU1012" s="186" t="s">
        <v>141</v>
      </c>
      <c r="AV1012" s="11" t="s">
        <v>141</v>
      </c>
      <c r="AW1012" s="11" t="s">
        <v>37</v>
      </c>
      <c r="AX1012" s="11" t="s">
        <v>79</v>
      </c>
      <c r="AY1012" s="186" t="s">
        <v>162</v>
      </c>
    </row>
    <row r="1013" spans="2:65" s="10" customFormat="1" ht="22.5" customHeight="1">
      <c r="B1013" s="171"/>
      <c r="C1013" s="172"/>
      <c r="D1013" s="172"/>
      <c r="E1013" s="173" t="s">
        <v>5</v>
      </c>
      <c r="F1013" s="273" t="s">
        <v>260</v>
      </c>
      <c r="G1013" s="274"/>
      <c r="H1013" s="274"/>
      <c r="I1013" s="274"/>
      <c r="J1013" s="172"/>
      <c r="K1013" s="174" t="s">
        <v>5</v>
      </c>
      <c r="L1013" s="172"/>
      <c r="M1013" s="172"/>
      <c r="N1013" s="172"/>
      <c r="O1013" s="172"/>
      <c r="P1013" s="172"/>
      <c r="Q1013" s="172"/>
      <c r="R1013" s="175"/>
      <c r="T1013" s="176"/>
      <c r="U1013" s="172"/>
      <c r="V1013" s="172"/>
      <c r="W1013" s="172"/>
      <c r="X1013" s="172"/>
      <c r="Y1013" s="172"/>
      <c r="Z1013" s="172"/>
      <c r="AA1013" s="177"/>
      <c r="AT1013" s="178" t="s">
        <v>170</v>
      </c>
      <c r="AU1013" s="178" t="s">
        <v>141</v>
      </c>
      <c r="AV1013" s="10" t="s">
        <v>24</v>
      </c>
      <c r="AW1013" s="10" t="s">
        <v>37</v>
      </c>
      <c r="AX1013" s="10" t="s">
        <v>79</v>
      </c>
      <c r="AY1013" s="178" t="s">
        <v>162</v>
      </c>
    </row>
    <row r="1014" spans="2:65" s="11" customFormat="1" ht="22.5" customHeight="1">
      <c r="B1014" s="179"/>
      <c r="C1014" s="180"/>
      <c r="D1014" s="180"/>
      <c r="E1014" s="181" t="s">
        <v>5</v>
      </c>
      <c r="F1014" s="263" t="s">
        <v>882</v>
      </c>
      <c r="G1014" s="264"/>
      <c r="H1014" s="264"/>
      <c r="I1014" s="264"/>
      <c r="J1014" s="180"/>
      <c r="K1014" s="182">
        <v>243</v>
      </c>
      <c r="L1014" s="180"/>
      <c r="M1014" s="180"/>
      <c r="N1014" s="180"/>
      <c r="O1014" s="180"/>
      <c r="P1014" s="180"/>
      <c r="Q1014" s="180"/>
      <c r="R1014" s="183"/>
      <c r="T1014" s="184"/>
      <c r="U1014" s="180"/>
      <c r="V1014" s="180"/>
      <c r="W1014" s="180"/>
      <c r="X1014" s="180"/>
      <c r="Y1014" s="180"/>
      <c r="Z1014" s="180"/>
      <c r="AA1014" s="185"/>
      <c r="AT1014" s="186" t="s">
        <v>170</v>
      </c>
      <c r="AU1014" s="186" t="s">
        <v>141</v>
      </c>
      <c r="AV1014" s="11" t="s">
        <v>141</v>
      </c>
      <c r="AW1014" s="11" t="s">
        <v>37</v>
      </c>
      <c r="AX1014" s="11" t="s">
        <v>79</v>
      </c>
      <c r="AY1014" s="186" t="s">
        <v>162</v>
      </c>
    </row>
    <row r="1015" spans="2:65" s="10" customFormat="1" ht="22.5" customHeight="1">
      <c r="B1015" s="171"/>
      <c r="C1015" s="172"/>
      <c r="D1015" s="172"/>
      <c r="E1015" s="173" t="s">
        <v>5</v>
      </c>
      <c r="F1015" s="273" t="s">
        <v>252</v>
      </c>
      <c r="G1015" s="274"/>
      <c r="H1015" s="274"/>
      <c r="I1015" s="274"/>
      <c r="J1015" s="172"/>
      <c r="K1015" s="174" t="s">
        <v>5</v>
      </c>
      <c r="L1015" s="172"/>
      <c r="M1015" s="172"/>
      <c r="N1015" s="172"/>
      <c r="O1015" s="172"/>
      <c r="P1015" s="172"/>
      <c r="Q1015" s="172"/>
      <c r="R1015" s="175"/>
      <c r="T1015" s="176"/>
      <c r="U1015" s="172"/>
      <c r="V1015" s="172"/>
      <c r="W1015" s="172"/>
      <c r="X1015" s="172"/>
      <c r="Y1015" s="172"/>
      <c r="Z1015" s="172"/>
      <c r="AA1015" s="177"/>
      <c r="AT1015" s="178" t="s">
        <v>170</v>
      </c>
      <c r="AU1015" s="178" t="s">
        <v>141</v>
      </c>
      <c r="AV1015" s="10" t="s">
        <v>24</v>
      </c>
      <c r="AW1015" s="10" t="s">
        <v>37</v>
      </c>
      <c r="AX1015" s="10" t="s">
        <v>79</v>
      </c>
      <c r="AY1015" s="178" t="s">
        <v>162</v>
      </c>
    </row>
    <row r="1016" spans="2:65" s="10" customFormat="1" ht="22.5" customHeight="1">
      <c r="B1016" s="171"/>
      <c r="C1016" s="172"/>
      <c r="D1016" s="172"/>
      <c r="E1016" s="173" t="s">
        <v>5</v>
      </c>
      <c r="F1016" s="273" t="s">
        <v>868</v>
      </c>
      <c r="G1016" s="274"/>
      <c r="H1016" s="274"/>
      <c r="I1016" s="274"/>
      <c r="J1016" s="172"/>
      <c r="K1016" s="174" t="s">
        <v>5</v>
      </c>
      <c r="L1016" s="172"/>
      <c r="M1016" s="172"/>
      <c r="N1016" s="172"/>
      <c r="O1016" s="172"/>
      <c r="P1016" s="172"/>
      <c r="Q1016" s="172"/>
      <c r="R1016" s="175"/>
      <c r="T1016" s="176"/>
      <c r="U1016" s="172"/>
      <c r="V1016" s="172"/>
      <c r="W1016" s="172"/>
      <c r="X1016" s="172"/>
      <c r="Y1016" s="172"/>
      <c r="Z1016" s="172"/>
      <c r="AA1016" s="177"/>
      <c r="AT1016" s="178" t="s">
        <v>170</v>
      </c>
      <c r="AU1016" s="178" t="s">
        <v>141</v>
      </c>
      <c r="AV1016" s="10" t="s">
        <v>24</v>
      </c>
      <c r="AW1016" s="10" t="s">
        <v>37</v>
      </c>
      <c r="AX1016" s="10" t="s">
        <v>79</v>
      </c>
      <c r="AY1016" s="178" t="s">
        <v>162</v>
      </c>
    </row>
    <row r="1017" spans="2:65" s="11" customFormat="1" ht="22.5" customHeight="1">
      <c r="B1017" s="179"/>
      <c r="C1017" s="180"/>
      <c r="D1017" s="180"/>
      <c r="E1017" s="181" t="s">
        <v>5</v>
      </c>
      <c r="F1017" s="263" t="s">
        <v>883</v>
      </c>
      <c r="G1017" s="264"/>
      <c r="H1017" s="264"/>
      <c r="I1017" s="264"/>
      <c r="J1017" s="180"/>
      <c r="K1017" s="182">
        <v>146.25</v>
      </c>
      <c r="L1017" s="180"/>
      <c r="M1017" s="180"/>
      <c r="N1017" s="180"/>
      <c r="O1017" s="180"/>
      <c r="P1017" s="180"/>
      <c r="Q1017" s="180"/>
      <c r="R1017" s="183"/>
      <c r="T1017" s="184"/>
      <c r="U1017" s="180"/>
      <c r="V1017" s="180"/>
      <c r="W1017" s="180"/>
      <c r="X1017" s="180"/>
      <c r="Y1017" s="180"/>
      <c r="Z1017" s="180"/>
      <c r="AA1017" s="185"/>
      <c r="AT1017" s="186" t="s">
        <v>170</v>
      </c>
      <c r="AU1017" s="186" t="s">
        <v>141</v>
      </c>
      <c r="AV1017" s="11" t="s">
        <v>141</v>
      </c>
      <c r="AW1017" s="11" t="s">
        <v>37</v>
      </c>
      <c r="AX1017" s="11" t="s">
        <v>79</v>
      </c>
      <c r="AY1017" s="186" t="s">
        <v>162</v>
      </c>
    </row>
    <row r="1018" spans="2:65" s="12" customFormat="1" ht="22.5" customHeight="1">
      <c r="B1018" s="187"/>
      <c r="C1018" s="188"/>
      <c r="D1018" s="188"/>
      <c r="E1018" s="189" t="s">
        <v>5</v>
      </c>
      <c r="F1018" s="256" t="s">
        <v>172</v>
      </c>
      <c r="G1018" s="257"/>
      <c r="H1018" s="257"/>
      <c r="I1018" s="257"/>
      <c r="J1018" s="188"/>
      <c r="K1018" s="190">
        <v>1509.75</v>
      </c>
      <c r="L1018" s="188"/>
      <c r="M1018" s="188"/>
      <c r="N1018" s="188"/>
      <c r="O1018" s="188"/>
      <c r="P1018" s="188"/>
      <c r="Q1018" s="188"/>
      <c r="R1018" s="191"/>
      <c r="T1018" s="192"/>
      <c r="U1018" s="188"/>
      <c r="V1018" s="188"/>
      <c r="W1018" s="188"/>
      <c r="X1018" s="188"/>
      <c r="Y1018" s="188"/>
      <c r="Z1018" s="188"/>
      <c r="AA1018" s="193"/>
      <c r="AT1018" s="194" t="s">
        <v>170</v>
      </c>
      <c r="AU1018" s="194" t="s">
        <v>141</v>
      </c>
      <c r="AV1018" s="12" t="s">
        <v>167</v>
      </c>
      <c r="AW1018" s="12" t="s">
        <v>37</v>
      </c>
      <c r="AX1018" s="12" t="s">
        <v>24</v>
      </c>
      <c r="AY1018" s="194" t="s">
        <v>162</v>
      </c>
    </row>
    <row r="1019" spans="2:65" s="9" customFormat="1" ht="29.85" customHeight="1">
      <c r="B1019" s="153"/>
      <c r="C1019" s="154"/>
      <c r="D1019" s="163" t="s">
        <v>130</v>
      </c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267">
        <f>BK1019</f>
        <v>0</v>
      </c>
      <c r="O1019" s="268"/>
      <c r="P1019" s="268"/>
      <c r="Q1019" s="268"/>
      <c r="R1019" s="156"/>
      <c r="T1019" s="157"/>
      <c r="U1019" s="154"/>
      <c r="V1019" s="154"/>
      <c r="W1019" s="158">
        <f>SUM(W1020:W1043)</f>
        <v>0</v>
      </c>
      <c r="X1019" s="154"/>
      <c r="Y1019" s="158">
        <f>SUM(Y1020:Y1043)</f>
        <v>2.5295999999999999E-2</v>
      </c>
      <c r="Z1019" s="154"/>
      <c r="AA1019" s="159">
        <f>SUM(AA1020:AA1043)</f>
        <v>0</v>
      </c>
      <c r="AR1019" s="160" t="s">
        <v>141</v>
      </c>
      <c r="AT1019" s="161" t="s">
        <v>78</v>
      </c>
      <c r="AU1019" s="161" t="s">
        <v>24</v>
      </c>
      <c r="AY1019" s="160" t="s">
        <v>162</v>
      </c>
      <c r="BK1019" s="162">
        <f>SUM(BK1020:BK1043)</f>
        <v>0</v>
      </c>
    </row>
    <row r="1020" spans="2:65" s="1" customFormat="1" ht="31.5" customHeight="1">
      <c r="B1020" s="135"/>
      <c r="C1020" s="164" t="s">
        <v>884</v>
      </c>
      <c r="D1020" s="164" t="s">
        <v>163</v>
      </c>
      <c r="E1020" s="165" t="s">
        <v>885</v>
      </c>
      <c r="F1020" s="258" t="s">
        <v>886</v>
      </c>
      <c r="G1020" s="258"/>
      <c r="H1020" s="258"/>
      <c r="I1020" s="258"/>
      <c r="J1020" s="166" t="s">
        <v>222</v>
      </c>
      <c r="K1020" s="167">
        <v>40.799999999999997</v>
      </c>
      <c r="L1020" s="259">
        <v>0</v>
      </c>
      <c r="M1020" s="259"/>
      <c r="N1020" s="260">
        <f>ROUND(L1020*K1020,2)</f>
        <v>0</v>
      </c>
      <c r="O1020" s="260"/>
      <c r="P1020" s="260"/>
      <c r="Q1020" s="260"/>
      <c r="R1020" s="138"/>
      <c r="T1020" s="168" t="s">
        <v>5</v>
      </c>
      <c r="U1020" s="47" t="s">
        <v>46</v>
      </c>
      <c r="V1020" s="39"/>
      <c r="W1020" s="169">
        <f>V1020*K1020</f>
        <v>0</v>
      </c>
      <c r="X1020" s="169">
        <v>6.2E-4</v>
      </c>
      <c r="Y1020" s="169">
        <f>X1020*K1020</f>
        <v>2.5295999999999999E-2</v>
      </c>
      <c r="Z1020" s="169">
        <v>0</v>
      </c>
      <c r="AA1020" s="170">
        <f>Z1020*K1020</f>
        <v>0</v>
      </c>
      <c r="AR1020" s="21" t="s">
        <v>246</v>
      </c>
      <c r="AT1020" s="21" t="s">
        <v>163</v>
      </c>
      <c r="AU1020" s="21" t="s">
        <v>141</v>
      </c>
      <c r="AY1020" s="21" t="s">
        <v>162</v>
      </c>
      <c r="BE1020" s="109">
        <f>IF(U1020="základní",N1020,0)</f>
        <v>0</v>
      </c>
      <c r="BF1020" s="109">
        <f>IF(U1020="snížená",N1020,0)</f>
        <v>0</v>
      </c>
      <c r="BG1020" s="109">
        <f>IF(U1020="zákl. přenesená",N1020,0)</f>
        <v>0</v>
      </c>
      <c r="BH1020" s="109">
        <f>IF(U1020="sníž. přenesená",N1020,0)</f>
        <v>0</v>
      </c>
      <c r="BI1020" s="109">
        <f>IF(U1020="nulová",N1020,0)</f>
        <v>0</v>
      </c>
      <c r="BJ1020" s="21" t="s">
        <v>141</v>
      </c>
      <c r="BK1020" s="109">
        <f>ROUND(L1020*K1020,2)</f>
        <v>0</v>
      </c>
      <c r="BL1020" s="21" t="s">
        <v>246</v>
      </c>
      <c r="BM1020" s="21" t="s">
        <v>887</v>
      </c>
    </row>
    <row r="1021" spans="2:65" s="10" customFormat="1" ht="22.5" customHeight="1">
      <c r="B1021" s="171"/>
      <c r="C1021" s="172"/>
      <c r="D1021" s="172"/>
      <c r="E1021" s="173" t="s">
        <v>5</v>
      </c>
      <c r="F1021" s="261" t="s">
        <v>888</v>
      </c>
      <c r="G1021" s="262"/>
      <c r="H1021" s="262"/>
      <c r="I1021" s="262"/>
      <c r="J1021" s="172"/>
      <c r="K1021" s="174" t="s">
        <v>5</v>
      </c>
      <c r="L1021" s="172"/>
      <c r="M1021" s="172"/>
      <c r="N1021" s="172"/>
      <c r="O1021" s="172"/>
      <c r="P1021" s="172"/>
      <c r="Q1021" s="172"/>
      <c r="R1021" s="175"/>
      <c r="T1021" s="176"/>
      <c r="U1021" s="172"/>
      <c r="V1021" s="172"/>
      <c r="W1021" s="172"/>
      <c r="X1021" s="172"/>
      <c r="Y1021" s="172"/>
      <c r="Z1021" s="172"/>
      <c r="AA1021" s="177"/>
      <c r="AT1021" s="178" t="s">
        <v>170</v>
      </c>
      <c r="AU1021" s="178" t="s">
        <v>141</v>
      </c>
      <c r="AV1021" s="10" t="s">
        <v>24</v>
      </c>
      <c r="AW1021" s="10" t="s">
        <v>37</v>
      </c>
      <c r="AX1021" s="10" t="s">
        <v>79</v>
      </c>
      <c r="AY1021" s="178" t="s">
        <v>162</v>
      </c>
    </row>
    <row r="1022" spans="2:65" s="10" customFormat="1" ht="22.5" customHeight="1">
      <c r="B1022" s="171"/>
      <c r="C1022" s="172"/>
      <c r="D1022" s="172"/>
      <c r="E1022" s="173" t="s">
        <v>5</v>
      </c>
      <c r="F1022" s="273" t="s">
        <v>577</v>
      </c>
      <c r="G1022" s="274"/>
      <c r="H1022" s="274"/>
      <c r="I1022" s="274"/>
      <c r="J1022" s="172"/>
      <c r="K1022" s="174" t="s">
        <v>5</v>
      </c>
      <c r="L1022" s="172"/>
      <c r="M1022" s="172"/>
      <c r="N1022" s="172"/>
      <c r="O1022" s="172"/>
      <c r="P1022" s="172"/>
      <c r="Q1022" s="172"/>
      <c r="R1022" s="175"/>
      <c r="T1022" s="176"/>
      <c r="U1022" s="172"/>
      <c r="V1022" s="172"/>
      <c r="W1022" s="172"/>
      <c r="X1022" s="172"/>
      <c r="Y1022" s="172"/>
      <c r="Z1022" s="172"/>
      <c r="AA1022" s="177"/>
      <c r="AT1022" s="178" t="s">
        <v>170</v>
      </c>
      <c r="AU1022" s="178" t="s">
        <v>141</v>
      </c>
      <c r="AV1022" s="10" t="s">
        <v>24</v>
      </c>
      <c r="AW1022" s="10" t="s">
        <v>37</v>
      </c>
      <c r="AX1022" s="10" t="s">
        <v>79</v>
      </c>
      <c r="AY1022" s="178" t="s">
        <v>162</v>
      </c>
    </row>
    <row r="1023" spans="2:65" s="11" customFormat="1" ht="22.5" customHeight="1">
      <c r="B1023" s="179"/>
      <c r="C1023" s="180"/>
      <c r="D1023" s="180"/>
      <c r="E1023" s="181" t="s">
        <v>5</v>
      </c>
      <c r="F1023" s="263" t="s">
        <v>889</v>
      </c>
      <c r="G1023" s="264"/>
      <c r="H1023" s="264"/>
      <c r="I1023" s="264"/>
      <c r="J1023" s="180"/>
      <c r="K1023" s="182">
        <v>28.8</v>
      </c>
      <c r="L1023" s="180"/>
      <c r="M1023" s="180"/>
      <c r="N1023" s="180"/>
      <c r="O1023" s="180"/>
      <c r="P1023" s="180"/>
      <c r="Q1023" s="180"/>
      <c r="R1023" s="183"/>
      <c r="T1023" s="184"/>
      <c r="U1023" s="180"/>
      <c r="V1023" s="180"/>
      <c r="W1023" s="180"/>
      <c r="X1023" s="180"/>
      <c r="Y1023" s="180"/>
      <c r="Z1023" s="180"/>
      <c r="AA1023" s="185"/>
      <c r="AT1023" s="186" t="s">
        <v>170</v>
      </c>
      <c r="AU1023" s="186" t="s">
        <v>141</v>
      </c>
      <c r="AV1023" s="11" t="s">
        <v>141</v>
      </c>
      <c r="AW1023" s="11" t="s">
        <v>37</v>
      </c>
      <c r="AX1023" s="11" t="s">
        <v>79</v>
      </c>
      <c r="AY1023" s="186" t="s">
        <v>162</v>
      </c>
    </row>
    <row r="1024" spans="2:65" s="11" customFormat="1" ht="22.5" customHeight="1">
      <c r="B1024" s="179"/>
      <c r="C1024" s="180"/>
      <c r="D1024" s="180"/>
      <c r="E1024" s="181" t="s">
        <v>5</v>
      </c>
      <c r="F1024" s="263" t="s">
        <v>890</v>
      </c>
      <c r="G1024" s="264"/>
      <c r="H1024" s="264"/>
      <c r="I1024" s="264"/>
      <c r="J1024" s="180"/>
      <c r="K1024" s="182">
        <v>6</v>
      </c>
      <c r="L1024" s="180"/>
      <c r="M1024" s="180"/>
      <c r="N1024" s="180"/>
      <c r="O1024" s="180"/>
      <c r="P1024" s="180"/>
      <c r="Q1024" s="180"/>
      <c r="R1024" s="183"/>
      <c r="T1024" s="184"/>
      <c r="U1024" s="180"/>
      <c r="V1024" s="180"/>
      <c r="W1024" s="180"/>
      <c r="X1024" s="180"/>
      <c r="Y1024" s="180"/>
      <c r="Z1024" s="180"/>
      <c r="AA1024" s="185"/>
      <c r="AT1024" s="186" t="s">
        <v>170</v>
      </c>
      <c r="AU1024" s="186" t="s">
        <v>141</v>
      </c>
      <c r="AV1024" s="11" t="s">
        <v>141</v>
      </c>
      <c r="AW1024" s="11" t="s">
        <v>37</v>
      </c>
      <c r="AX1024" s="11" t="s">
        <v>79</v>
      </c>
      <c r="AY1024" s="186" t="s">
        <v>162</v>
      </c>
    </row>
    <row r="1025" spans="2:65" s="11" customFormat="1" ht="22.5" customHeight="1">
      <c r="B1025" s="179"/>
      <c r="C1025" s="180"/>
      <c r="D1025" s="180"/>
      <c r="E1025" s="181" t="s">
        <v>5</v>
      </c>
      <c r="F1025" s="263" t="s">
        <v>890</v>
      </c>
      <c r="G1025" s="264"/>
      <c r="H1025" s="264"/>
      <c r="I1025" s="264"/>
      <c r="J1025" s="180"/>
      <c r="K1025" s="182">
        <v>6</v>
      </c>
      <c r="L1025" s="180"/>
      <c r="M1025" s="180"/>
      <c r="N1025" s="180"/>
      <c r="O1025" s="180"/>
      <c r="P1025" s="180"/>
      <c r="Q1025" s="180"/>
      <c r="R1025" s="183"/>
      <c r="T1025" s="184"/>
      <c r="U1025" s="180"/>
      <c r="V1025" s="180"/>
      <c r="W1025" s="180"/>
      <c r="X1025" s="180"/>
      <c r="Y1025" s="180"/>
      <c r="Z1025" s="180"/>
      <c r="AA1025" s="185"/>
      <c r="AT1025" s="186" t="s">
        <v>170</v>
      </c>
      <c r="AU1025" s="186" t="s">
        <v>141</v>
      </c>
      <c r="AV1025" s="11" t="s">
        <v>141</v>
      </c>
      <c r="AW1025" s="11" t="s">
        <v>37</v>
      </c>
      <c r="AX1025" s="11" t="s">
        <v>79</v>
      </c>
      <c r="AY1025" s="186" t="s">
        <v>162</v>
      </c>
    </row>
    <row r="1026" spans="2:65" s="12" customFormat="1" ht="22.5" customHeight="1">
      <c r="B1026" s="187"/>
      <c r="C1026" s="188"/>
      <c r="D1026" s="188"/>
      <c r="E1026" s="189" t="s">
        <v>5</v>
      </c>
      <c r="F1026" s="256" t="s">
        <v>172</v>
      </c>
      <c r="G1026" s="257"/>
      <c r="H1026" s="257"/>
      <c r="I1026" s="257"/>
      <c r="J1026" s="188"/>
      <c r="K1026" s="190">
        <v>40.799999999999997</v>
      </c>
      <c r="L1026" s="188"/>
      <c r="M1026" s="188"/>
      <c r="N1026" s="188"/>
      <c r="O1026" s="188"/>
      <c r="P1026" s="188"/>
      <c r="Q1026" s="188"/>
      <c r="R1026" s="191"/>
      <c r="T1026" s="192"/>
      <c r="U1026" s="188"/>
      <c r="V1026" s="188"/>
      <c r="W1026" s="188"/>
      <c r="X1026" s="188"/>
      <c r="Y1026" s="188"/>
      <c r="Z1026" s="188"/>
      <c r="AA1026" s="193"/>
      <c r="AT1026" s="194" t="s">
        <v>170</v>
      </c>
      <c r="AU1026" s="194" t="s">
        <v>141</v>
      </c>
      <c r="AV1026" s="12" t="s">
        <v>167</v>
      </c>
      <c r="AW1026" s="12" t="s">
        <v>37</v>
      </c>
      <c r="AX1026" s="12" t="s">
        <v>24</v>
      </c>
      <c r="AY1026" s="194" t="s">
        <v>162</v>
      </c>
    </row>
    <row r="1027" spans="2:65" s="1" customFormat="1" ht="31.5" customHeight="1">
      <c r="B1027" s="135"/>
      <c r="C1027" s="164" t="s">
        <v>891</v>
      </c>
      <c r="D1027" s="164" t="s">
        <v>163</v>
      </c>
      <c r="E1027" s="165" t="s">
        <v>892</v>
      </c>
      <c r="F1027" s="258" t="s">
        <v>893</v>
      </c>
      <c r="G1027" s="258"/>
      <c r="H1027" s="258"/>
      <c r="I1027" s="258"/>
      <c r="J1027" s="166" t="s">
        <v>166</v>
      </c>
      <c r="K1027" s="167">
        <v>34.56</v>
      </c>
      <c r="L1027" s="259">
        <v>0</v>
      </c>
      <c r="M1027" s="259"/>
      <c r="N1027" s="260">
        <f>ROUND(L1027*K1027,2)</f>
        <v>0</v>
      </c>
      <c r="O1027" s="260"/>
      <c r="P1027" s="260"/>
      <c r="Q1027" s="260"/>
      <c r="R1027" s="138"/>
      <c r="T1027" s="168" t="s">
        <v>5</v>
      </c>
      <c r="U1027" s="47" t="s">
        <v>46</v>
      </c>
      <c r="V1027" s="39"/>
      <c r="W1027" s="169">
        <f>V1027*K1027</f>
        <v>0</v>
      </c>
      <c r="X1027" s="169">
        <v>0</v>
      </c>
      <c r="Y1027" s="169">
        <f>X1027*K1027</f>
        <v>0</v>
      </c>
      <c r="Z1027" s="169">
        <v>0</v>
      </c>
      <c r="AA1027" s="170">
        <f>Z1027*K1027</f>
        <v>0</v>
      </c>
      <c r="AR1027" s="21" t="s">
        <v>246</v>
      </c>
      <c r="AT1027" s="21" t="s">
        <v>163</v>
      </c>
      <c r="AU1027" s="21" t="s">
        <v>141</v>
      </c>
      <c r="AY1027" s="21" t="s">
        <v>162</v>
      </c>
      <c r="BE1027" s="109">
        <f>IF(U1027="základní",N1027,0)</f>
        <v>0</v>
      </c>
      <c r="BF1027" s="109">
        <f>IF(U1027="snížená",N1027,0)</f>
        <v>0</v>
      </c>
      <c r="BG1027" s="109">
        <f>IF(U1027="zákl. přenesená",N1027,0)</f>
        <v>0</v>
      </c>
      <c r="BH1027" s="109">
        <f>IF(U1027="sníž. přenesená",N1027,0)</f>
        <v>0</v>
      </c>
      <c r="BI1027" s="109">
        <f>IF(U1027="nulová",N1027,0)</f>
        <v>0</v>
      </c>
      <c r="BJ1027" s="21" t="s">
        <v>141</v>
      </c>
      <c r="BK1027" s="109">
        <f>ROUND(L1027*K1027,2)</f>
        <v>0</v>
      </c>
      <c r="BL1027" s="21" t="s">
        <v>246</v>
      </c>
      <c r="BM1027" s="21" t="s">
        <v>894</v>
      </c>
    </row>
    <row r="1028" spans="2:65" s="10" customFormat="1" ht="22.5" customHeight="1">
      <c r="B1028" s="171"/>
      <c r="C1028" s="172"/>
      <c r="D1028" s="172"/>
      <c r="E1028" s="173" t="s">
        <v>5</v>
      </c>
      <c r="F1028" s="261" t="s">
        <v>888</v>
      </c>
      <c r="G1028" s="262"/>
      <c r="H1028" s="262"/>
      <c r="I1028" s="262"/>
      <c r="J1028" s="172"/>
      <c r="K1028" s="174" t="s">
        <v>5</v>
      </c>
      <c r="L1028" s="172"/>
      <c r="M1028" s="172"/>
      <c r="N1028" s="172"/>
      <c r="O1028" s="172"/>
      <c r="P1028" s="172"/>
      <c r="Q1028" s="172"/>
      <c r="R1028" s="175"/>
      <c r="T1028" s="176"/>
      <c r="U1028" s="172"/>
      <c r="V1028" s="172"/>
      <c r="W1028" s="172"/>
      <c r="X1028" s="172"/>
      <c r="Y1028" s="172"/>
      <c r="Z1028" s="172"/>
      <c r="AA1028" s="177"/>
      <c r="AT1028" s="178" t="s">
        <v>170</v>
      </c>
      <c r="AU1028" s="178" t="s">
        <v>141</v>
      </c>
      <c r="AV1028" s="10" t="s">
        <v>24</v>
      </c>
      <c r="AW1028" s="10" t="s">
        <v>37</v>
      </c>
      <c r="AX1028" s="10" t="s">
        <v>79</v>
      </c>
      <c r="AY1028" s="178" t="s">
        <v>162</v>
      </c>
    </row>
    <row r="1029" spans="2:65" s="10" customFormat="1" ht="22.5" customHeight="1">
      <c r="B1029" s="171"/>
      <c r="C1029" s="172"/>
      <c r="D1029" s="172"/>
      <c r="E1029" s="173" t="s">
        <v>5</v>
      </c>
      <c r="F1029" s="273" t="s">
        <v>313</v>
      </c>
      <c r="G1029" s="274"/>
      <c r="H1029" s="274"/>
      <c r="I1029" s="274"/>
      <c r="J1029" s="172"/>
      <c r="K1029" s="174" t="s">
        <v>5</v>
      </c>
      <c r="L1029" s="172"/>
      <c r="M1029" s="172"/>
      <c r="N1029" s="172"/>
      <c r="O1029" s="172"/>
      <c r="P1029" s="172"/>
      <c r="Q1029" s="172"/>
      <c r="R1029" s="175"/>
      <c r="T1029" s="176"/>
      <c r="U1029" s="172"/>
      <c r="V1029" s="172"/>
      <c r="W1029" s="172"/>
      <c r="X1029" s="172"/>
      <c r="Y1029" s="172"/>
      <c r="Z1029" s="172"/>
      <c r="AA1029" s="177"/>
      <c r="AT1029" s="178" t="s">
        <v>170</v>
      </c>
      <c r="AU1029" s="178" t="s">
        <v>141</v>
      </c>
      <c r="AV1029" s="10" t="s">
        <v>24</v>
      </c>
      <c r="AW1029" s="10" t="s">
        <v>37</v>
      </c>
      <c r="AX1029" s="10" t="s">
        <v>79</v>
      </c>
      <c r="AY1029" s="178" t="s">
        <v>162</v>
      </c>
    </row>
    <row r="1030" spans="2:65" s="10" customFormat="1" ht="22.5" customHeight="1">
      <c r="B1030" s="171"/>
      <c r="C1030" s="172"/>
      <c r="D1030" s="172"/>
      <c r="E1030" s="173" t="s">
        <v>5</v>
      </c>
      <c r="F1030" s="273" t="s">
        <v>252</v>
      </c>
      <c r="G1030" s="274"/>
      <c r="H1030" s="274"/>
      <c r="I1030" s="274"/>
      <c r="J1030" s="172"/>
      <c r="K1030" s="174" t="s">
        <v>5</v>
      </c>
      <c r="L1030" s="172"/>
      <c r="M1030" s="172"/>
      <c r="N1030" s="172"/>
      <c r="O1030" s="172"/>
      <c r="P1030" s="172"/>
      <c r="Q1030" s="172"/>
      <c r="R1030" s="175"/>
      <c r="T1030" s="176"/>
      <c r="U1030" s="172"/>
      <c r="V1030" s="172"/>
      <c r="W1030" s="172"/>
      <c r="X1030" s="172"/>
      <c r="Y1030" s="172"/>
      <c r="Z1030" s="172"/>
      <c r="AA1030" s="177"/>
      <c r="AT1030" s="178" t="s">
        <v>170</v>
      </c>
      <c r="AU1030" s="178" t="s">
        <v>141</v>
      </c>
      <c r="AV1030" s="10" t="s">
        <v>24</v>
      </c>
      <c r="AW1030" s="10" t="s">
        <v>37</v>
      </c>
      <c r="AX1030" s="10" t="s">
        <v>79</v>
      </c>
      <c r="AY1030" s="178" t="s">
        <v>162</v>
      </c>
    </row>
    <row r="1031" spans="2:65" s="11" customFormat="1" ht="22.5" customHeight="1">
      <c r="B1031" s="179"/>
      <c r="C1031" s="180"/>
      <c r="D1031" s="180"/>
      <c r="E1031" s="181" t="s">
        <v>5</v>
      </c>
      <c r="F1031" s="263" t="s">
        <v>510</v>
      </c>
      <c r="G1031" s="264"/>
      <c r="H1031" s="264"/>
      <c r="I1031" s="264"/>
      <c r="J1031" s="180"/>
      <c r="K1031" s="182">
        <v>23.76</v>
      </c>
      <c r="L1031" s="180"/>
      <c r="M1031" s="180"/>
      <c r="N1031" s="180"/>
      <c r="O1031" s="180"/>
      <c r="P1031" s="180"/>
      <c r="Q1031" s="180"/>
      <c r="R1031" s="183"/>
      <c r="T1031" s="184"/>
      <c r="U1031" s="180"/>
      <c r="V1031" s="180"/>
      <c r="W1031" s="180"/>
      <c r="X1031" s="180"/>
      <c r="Y1031" s="180"/>
      <c r="Z1031" s="180"/>
      <c r="AA1031" s="185"/>
      <c r="AT1031" s="186" t="s">
        <v>170</v>
      </c>
      <c r="AU1031" s="186" t="s">
        <v>141</v>
      </c>
      <c r="AV1031" s="11" t="s">
        <v>141</v>
      </c>
      <c r="AW1031" s="11" t="s">
        <v>37</v>
      </c>
      <c r="AX1031" s="11" t="s">
        <v>79</v>
      </c>
      <c r="AY1031" s="186" t="s">
        <v>162</v>
      </c>
    </row>
    <row r="1032" spans="2:65" s="10" customFormat="1" ht="22.5" customHeight="1">
      <c r="B1032" s="171"/>
      <c r="C1032" s="172"/>
      <c r="D1032" s="172"/>
      <c r="E1032" s="173" t="s">
        <v>5</v>
      </c>
      <c r="F1032" s="273" t="s">
        <v>260</v>
      </c>
      <c r="G1032" s="274"/>
      <c r="H1032" s="274"/>
      <c r="I1032" s="274"/>
      <c r="J1032" s="172"/>
      <c r="K1032" s="174" t="s">
        <v>5</v>
      </c>
      <c r="L1032" s="172"/>
      <c r="M1032" s="172"/>
      <c r="N1032" s="172"/>
      <c r="O1032" s="172"/>
      <c r="P1032" s="172"/>
      <c r="Q1032" s="172"/>
      <c r="R1032" s="175"/>
      <c r="T1032" s="176"/>
      <c r="U1032" s="172"/>
      <c r="V1032" s="172"/>
      <c r="W1032" s="172"/>
      <c r="X1032" s="172"/>
      <c r="Y1032" s="172"/>
      <c r="Z1032" s="172"/>
      <c r="AA1032" s="177"/>
      <c r="AT1032" s="178" t="s">
        <v>170</v>
      </c>
      <c r="AU1032" s="178" t="s">
        <v>141</v>
      </c>
      <c r="AV1032" s="10" t="s">
        <v>24</v>
      </c>
      <c r="AW1032" s="10" t="s">
        <v>37</v>
      </c>
      <c r="AX1032" s="10" t="s">
        <v>79</v>
      </c>
      <c r="AY1032" s="178" t="s">
        <v>162</v>
      </c>
    </row>
    <row r="1033" spans="2:65" s="11" customFormat="1" ht="22.5" customHeight="1">
      <c r="B1033" s="179"/>
      <c r="C1033" s="180"/>
      <c r="D1033" s="180"/>
      <c r="E1033" s="181" t="s">
        <v>5</v>
      </c>
      <c r="F1033" s="263" t="s">
        <v>278</v>
      </c>
      <c r="G1033" s="264"/>
      <c r="H1033" s="264"/>
      <c r="I1033" s="264"/>
      <c r="J1033" s="180"/>
      <c r="K1033" s="182">
        <v>5.4</v>
      </c>
      <c r="L1033" s="180"/>
      <c r="M1033" s="180"/>
      <c r="N1033" s="180"/>
      <c r="O1033" s="180"/>
      <c r="P1033" s="180"/>
      <c r="Q1033" s="180"/>
      <c r="R1033" s="183"/>
      <c r="T1033" s="184"/>
      <c r="U1033" s="180"/>
      <c r="V1033" s="180"/>
      <c r="W1033" s="180"/>
      <c r="X1033" s="180"/>
      <c r="Y1033" s="180"/>
      <c r="Z1033" s="180"/>
      <c r="AA1033" s="185"/>
      <c r="AT1033" s="186" t="s">
        <v>170</v>
      </c>
      <c r="AU1033" s="186" t="s">
        <v>141</v>
      </c>
      <c r="AV1033" s="11" t="s">
        <v>141</v>
      </c>
      <c r="AW1033" s="11" t="s">
        <v>37</v>
      </c>
      <c r="AX1033" s="11" t="s">
        <v>79</v>
      </c>
      <c r="AY1033" s="186" t="s">
        <v>162</v>
      </c>
    </row>
    <row r="1034" spans="2:65" s="10" customFormat="1" ht="22.5" customHeight="1">
      <c r="B1034" s="171"/>
      <c r="C1034" s="172"/>
      <c r="D1034" s="172"/>
      <c r="E1034" s="173" t="s">
        <v>5</v>
      </c>
      <c r="F1034" s="273" t="s">
        <v>263</v>
      </c>
      <c r="G1034" s="274"/>
      <c r="H1034" s="274"/>
      <c r="I1034" s="274"/>
      <c r="J1034" s="172"/>
      <c r="K1034" s="174" t="s">
        <v>5</v>
      </c>
      <c r="L1034" s="172"/>
      <c r="M1034" s="172"/>
      <c r="N1034" s="172"/>
      <c r="O1034" s="172"/>
      <c r="P1034" s="172"/>
      <c r="Q1034" s="172"/>
      <c r="R1034" s="175"/>
      <c r="T1034" s="176"/>
      <c r="U1034" s="172"/>
      <c r="V1034" s="172"/>
      <c r="W1034" s="172"/>
      <c r="X1034" s="172"/>
      <c r="Y1034" s="172"/>
      <c r="Z1034" s="172"/>
      <c r="AA1034" s="177"/>
      <c r="AT1034" s="178" t="s">
        <v>170</v>
      </c>
      <c r="AU1034" s="178" t="s">
        <v>141</v>
      </c>
      <c r="AV1034" s="10" t="s">
        <v>24</v>
      </c>
      <c r="AW1034" s="10" t="s">
        <v>37</v>
      </c>
      <c r="AX1034" s="10" t="s">
        <v>79</v>
      </c>
      <c r="AY1034" s="178" t="s">
        <v>162</v>
      </c>
    </row>
    <row r="1035" spans="2:65" s="11" customFormat="1" ht="22.5" customHeight="1">
      <c r="B1035" s="179"/>
      <c r="C1035" s="180"/>
      <c r="D1035" s="180"/>
      <c r="E1035" s="181" t="s">
        <v>5</v>
      </c>
      <c r="F1035" s="263" t="s">
        <v>278</v>
      </c>
      <c r="G1035" s="264"/>
      <c r="H1035" s="264"/>
      <c r="I1035" s="264"/>
      <c r="J1035" s="180"/>
      <c r="K1035" s="182">
        <v>5.4</v>
      </c>
      <c r="L1035" s="180"/>
      <c r="M1035" s="180"/>
      <c r="N1035" s="180"/>
      <c r="O1035" s="180"/>
      <c r="P1035" s="180"/>
      <c r="Q1035" s="180"/>
      <c r="R1035" s="183"/>
      <c r="T1035" s="184"/>
      <c r="U1035" s="180"/>
      <c r="V1035" s="180"/>
      <c r="W1035" s="180"/>
      <c r="X1035" s="180"/>
      <c r="Y1035" s="180"/>
      <c r="Z1035" s="180"/>
      <c r="AA1035" s="185"/>
      <c r="AT1035" s="186" t="s">
        <v>170</v>
      </c>
      <c r="AU1035" s="186" t="s">
        <v>141</v>
      </c>
      <c r="AV1035" s="11" t="s">
        <v>141</v>
      </c>
      <c r="AW1035" s="11" t="s">
        <v>37</v>
      </c>
      <c r="AX1035" s="11" t="s">
        <v>79</v>
      </c>
      <c r="AY1035" s="186" t="s">
        <v>162</v>
      </c>
    </row>
    <row r="1036" spans="2:65" s="12" customFormat="1" ht="22.5" customHeight="1">
      <c r="B1036" s="187"/>
      <c r="C1036" s="188"/>
      <c r="D1036" s="188"/>
      <c r="E1036" s="189" t="s">
        <v>5</v>
      </c>
      <c r="F1036" s="256" t="s">
        <v>172</v>
      </c>
      <c r="G1036" s="257"/>
      <c r="H1036" s="257"/>
      <c r="I1036" s="257"/>
      <c r="J1036" s="188"/>
      <c r="K1036" s="190">
        <v>34.56</v>
      </c>
      <c r="L1036" s="188"/>
      <c r="M1036" s="188"/>
      <c r="N1036" s="188"/>
      <c r="O1036" s="188"/>
      <c r="P1036" s="188"/>
      <c r="Q1036" s="188"/>
      <c r="R1036" s="191"/>
      <c r="T1036" s="192"/>
      <c r="U1036" s="188"/>
      <c r="V1036" s="188"/>
      <c r="W1036" s="188"/>
      <c r="X1036" s="188"/>
      <c r="Y1036" s="188"/>
      <c r="Z1036" s="188"/>
      <c r="AA1036" s="193"/>
      <c r="AT1036" s="194" t="s">
        <v>170</v>
      </c>
      <c r="AU1036" s="194" t="s">
        <v>141</v>
      </c>
      <c r="AV1036" s="12" t="s">
        <v>167</v>
      </c>
      <c r="AW1036" s="12" t="s">
        <v>37</v>
      </c>
      <c r="AX1036" s="12" t="s">
        <v>24</v>
      </c>
      <c r="AY1036" s="194" t="s">
        <v>162</v>
      </c>
    </row>
    <row r="1037" spans="2:65" s="1" customFormat="1" ht="22.5" customHeight="1">
      <c r="B1037" s="135"/>
      <c r="C1037" s="195" t="s">
        <v>895</v>
      </c>
      <c r="D1037" s="195" t="s">
        <v>280</v>
      </c>
      <c r="E1037" s="196" t="s">
        <v>896</v>
      </c>
      <c r="F1037" s="277" t="s">
        <v>897</v>
      </c>
      <c r="G1037" s="277"/>
      <c r="H1037" s="277"/>
      <c r="I1037" s="277"/>
      <c r="J1037" s="197" t="s">
        <v>166</v>
      </c>
      <c r="K1037" s="198">
        <v>44.844000000000001</v>
      </c>
      <c r="L1037" s="278">
        <v>0</v>
      </c>
      <c r="M1037" s="278"/>
      <c r="N1037" s="279">
        <f>ROUND(L1037*K1037,2)</f>
        <v>0</v>
      </c>
      <c r="O1037" s="260"/>
      <c r="P1037" s="260"/>
      <c r="Q1037" s="260"/>
      <c r="R1037" s="138"/>
      <c r="T1037" s="168" t="s">
        <v>5</v>
      </c>
      <c r="U1037" s="47" t="s">
        <v>46</v>
      </c>
      <c r="V1037" s="39"/>
      <c r="W1037" s="169">
        <f>V1037*K1037</f>
        <v>0</v>
      </c>
      <c r="X1037" s="169">
        <v>0</v>
      </c>
      <c r="Y1037" s="169">
        <f>X1037*K1037</f>
        <v>0</v>
      </c>
      <c r="Z1037" s="169">
        <v>0</v>
      </c>
      <c r="AA1037" s="170">
        <f>Z1037*K1037</f>
        <v>0</v>
      </c>
      <c r="AR1037" s="21" t="s">
        <v>379</v>
      </c>
      <c r="AT1037" s="21" t="s">
        <v>280</v>
      </c>
      <c r="AU1037" s="21" t="s">
        <v>141</v>
      </c>
      <c r="AY1037" s="21" t="s">
        <v>162</v>
      </c>
      <c r="BE1037" s="109">
        <f>IF(U1037="základní",N1037,0)</f>
        <v>0</v>
      </c>
      <c r="BF1037" s="109">
        <f>IF(U1037="snížená",N1037,0)</f>
        <v>0</v>
      </c>
      <c r="BG1037" s="109">
        <f>IF(U1037="zákl. přenesená",N1037,0)</f>
        <v>0</v>
      </c>
      <c r="BH1037" s="109">
        <f>IF(U1037="sníž. přenesená",N1037,0)</f>
        <v>0</v>
      </c>
      <c r="BI1037" s="109">
        <f>IF(U1037="nulová",N1037,0)</f>
        <v>0</v>
      </c>
      <c r="BJ1037" s="21" t="s">
        <v>141</v>
      </c>
      <c r="BK1037" s="109">
        <f>ROUND(L1037*K1037,2)</f>
        <v>0</v>
      </c>
      <c r="BL1037" s="21" t="s">
        <v>246</v>
      </c>
      <c r="BM1037" s="21" t="s">
        <v>898</v>
      </c>
    </row>
    <row r="1038" spans="2:65" s="10" customFormat="1" ht="22.5" customHeight="1">
      <c r="B1038" s="171"/>
      <c r="C1038" s="172"/>
      <c r="D1038" s="172"/>
      <c r="E1038" s="173" t="s">
        <v>5</v>
      </c>
      <c r="F1038" s="261" t="s">
        <v>888</v>
      </c>
      <c r="G1038" s="262"/>
      <c r="H1038" s="262"/>
      <c r="I1038" s="262"/>
      <c r="J1038" s="172"/>
      <c r="K1038" s="174" t="s">
        <v>5</v>
      </c>
      <c r="L1038" s="172"/>
      <c r="M1038" s="172"/>
      <c r="N1038" s="172"/>
      <c r="O1038" s="172"/>
      <c r="P1038" s="172"/>
      <c r="Q1038" s="172"/>
      <c r="R1038" s="175"/>
      <c r="T1038" s="176"/>
      <c r="U1038" s="172"/>
      <c r="V1038" s="172"/>
      <c r="W1038" s="172"/>
      <c r="X1038" s="172"/>
      <c r="Y1038" s="172"/>
      <c r="Z1038" s="172"/>
      <c r="AA1038" s="177"/>
      <c r="AT1038" s="178" t="s">
        <v>170</v>
      </c>
      <c r="AU1038" s="178" t="s">
        <v>141</v>
      </c>
      <c r="AV1038" s="10" t="s">
        <v>24</v>
      </c>
      <c r="AW1038" s="10" t="s">
        <v>37</v>
      </c>
      <c r="AX1038" s="10" t="s">
        <v>79</v>
      </c>
      <c r="AY1038" s="178" t="s">
        <v>162</v>
      </c>
    </row>
    <row r="1039" spans="2:65" s="10" customFormat="1" ht="22.5" customHeight="1">
      <c r="B1039" s="171"/>
      <c r="C1039" s="172"/>
      <c r="D1039" s="172"/>
      <c r="E1039" s="173" t="s">
        <v>5</v>
      </c>
      <c r="F1039" s="273" t="s">
        <v>899</v>
      </c>
      <c r="G1039" s="274"/>
      <c r="H1039" s="274"/>
      <c r="I1039" s="274"/>
      <c r="J1039" s="172"/>
      <c r="K1039" s="174" t="s">
        <v>5</v>
      </c>
      <c r="L1039" s="172"/>
      <c r="M1039" s="172"/>
      <c r="N1039" s="172"/>
      <c r="O1039" s="172"/>
      <c r="P1039" s="172"/>
      <c r="Q1039" s="172"/>
      <c r="R1039" s="175"/>
      <c r="T1039" s="176"/>
      <c r="U1039" s="172"/>
      <c r="V1039" s="172"/>
      <c r="W1039" s="172"/>
      <c r="X1039" s="172"/>
      <c r="Y1039" s="172"/>
      <c r="Z1039" s="172"/>
      <c r="AA1039" s="177"/>
      <c r="AT1039" s="178" t="s">
        <v>170</v>
      </c>
      <c r="AU1039" s="178" t="s">
        <v>141</v>
      </c>
      <c r="AV1039" s="10" t="s">
        <v>24</v>
      </c>
      <c r="AW1039" s="10" t="s">
        <v>37</v>
      </c>
      <c r="AX1039" s="10" t="s">
        <v>79</v>
      </c>
      <c r="AY1039" s="178" t="s">
        <v>162</v>
      </c>
    </row>
    <row r="1040" spans="2:65" s="11" customFormat="1" ht="22.5" customHeight="1">
      <c r="B1040" s="179"/>
      <c r="C1040" s="180"/>
      <c r="D1040" s="180"/>
      <c r="E1040" s="181" t="s">
        <v>5</v>
      </c>
      <c r="F1040" s="263" t="s">
        <v>900</v>
      </c>
      <c r="G1040" s="264"/>
      <c r="H1040" s="264"/>
      <c r="I1040" s="264"/>
      <c r="J1040" s="180"/>
      <c r="K1040" s="182">
        <v>39.744</v>
      </c>
      <c r="L1040" s="180"/>
      <c r="M1040" s="180"/>
      <c r="N1040" s="180"/>
      <c r="O1040" s="180"/>
      <c r="P1040" s="180"/>
      <c r="Q1040" s="180"/>
      <c r="R1040" s="183"/>
      <c r="T1040" s="184"/>
      <c r="U1040" s="180"/>
      <c r="V1040" s="180"/>
      <c r="W1040" s="180"/>
      <c r="X1040" s="180"/>
      <c r="Y1040" s="180"/>
      <c r="Z1040" s="180"/>
      <c r="AA1040" s="185"/>
      <c r="AT1040" s="186" t="s">
        <v>170</v>
      </c>
      <c r="AU1040" s="186" t="s">
        <v>141</v>
      </c>
      <c r="AV1040" s="11" t="s">
        <v>141</v>
      </c>
      <c r="AW1040" s="11" t="s">
        <v>37</v>
      </c>
      <c r="AX1040" s="11" t="s">
        <v>79</v>
      </c>
      <c r="AY1040" s="186" t="s">
        <v>162</v>
      </c>
    </row>
    <row r="1041" spans="2:65" s="11" customFormat="1" ht="22.5" customHeight="1">
      <c r="B1041" s="179"/>
      <c r="C1041" s="180"/>
      <c r="D1041" s="180"/>
      <c r="E1041" s="181" t="s">
        <v>5</v>
      </c>
      <c r="F1041" s="263" t="s">
        <v>901</v>
      </c>
      <c r="G1041" s="264"/>
      <c r="H1041" s="264"/>
      <c r="I1041" s="264"/>
      <c r="J1041" s="180"/>
      <c r="K1041" s="182">
        <v>5.0999999999999996</v>
      </c>
      <c r="L1041" s="180"/>
      <c r="M1041" s="180"/>
      <c r="N1041" s="180"/>
      <c r="O1041" s="180"/>
      <c r="P1041" s="180"/>
      <c r="Q1041" s="180"/>
      <c r="R1041" s="183"/>
      <c r="T1041" s="184"/>
      <c r="U1041" s="180"/>
      <c r="V1041" s="180"/>
      <c r="W1041" s="180"/>
      <c r="X1041" s="180"/>
      <c r="Y1041" s="180"/>
      <c r="Z1041" s="180"/>
      <c r="AA1041" s="185"/>
      <c r="AT1041" s="186" t="s">
        <v>170</v>
      </c>
      <c r="AU1041" s="186" t="s">
        <v>141</v>
      </c>
      <c r="AV1041" s="11" t="s">
        <v>141</v>
      </c>
      <c r="AW1041" s="11" t="s">
        <v>37</v>
      </c>
      <c r="AX1041" s="11" t="s">
        <v>79</v>
      </c>
      <c r="AY1041" s="186" t="s">
        <v>162</v>
      </c>
    </row>
    <row r="1042" spans="2:65" s="12" customFormat="1" ht="22.5" customHeight="1">
      <c r="B1042" s="187"/>
      <c r="C1042" s="188"/>
      <c r="D1042" s="188"/>
      <c r="E1042" s="189" t="s">
        <v>5</v>
      </c>
      <c r="F1042" s="256" t="s">
        <v>172</v>
      </c>
      <c r="G1042" s="257"/>
      <c r="H1042" s="257"/>
      <c r="I1042" s="257"/>
      <c r="J1042" s="188"/>
      <c r="K1042" s="190">
        <v>44.844000000000001</v>
      </c>
      <c r="L1042" s="188"/>
      <c r="M1042" s="188"/>
      <c r="N1042" s="188"/>
      <c r="O1042" s="188"/>
      <c r="P1042" s="188"/>
      <c r="Q1042" s="188"/>
      <c r="R1042" s="191"/>
      <c r="T1042" s="192"/>
      <c r="U1042" s="188"/>
      <c r="V1042" s="188"/>
      <c r="W1042" s="188"/>
      <c r="X1042" s="188"/>
      <c r="Y1042" s="188"/>
      <c r="Z1042" s="188"/>
      <c r="AA1042" s="193"/>
      <c r="AT1042" s="194" t="s">
        <v>170</v>
      </c>
      <c r="AU1042" s="194" t="s">
        <v>141</v>
      </c>
      <c r="AV1042" s="12" t="s">
        <v>167</v>
      </c>
      <c r="AW1042" s="12" t="s">
        <v>37</v>
      </c>
      <c r="AX1042" s="12" t="s">
        <v>24</v>
      </c>
      <c r="AY1042" s="194" t="s">
        <v>162</v>
      </c>
    </row>
    <row r="1043" spans="2:65" s="1" customFormat="1" ht="31.5" customHeight="1">
      <c r="B1043" s="135"/>
      <c r="C1043" s="164" t="s">
        <v>902</v>
      </c>
      <c r="D1043" s="164" t="s">
        <v>163</v>
      </c>
      <c r="E1043" s="165" t="s">
        <v>903</v>
      </c>
      <c r="F1043" s="258" t="s">
        <v>904</v>
      </c>
      <c r="G1043" s="258"/>
      <c r="H1043" s="258"/>
      <c r="I1043" s="258"/>
      <c r="J1043" s="166" t="s">
        <v>200</v>
      </c>
      <c r="K1043" s="167">
        <v>1.0109999999999999</v>
      </c>
      <c r="L1043" s="259">
        <v>0</v>
      </c>
      <c r="M1043" s="259"/>
      <c r="N1043" s="260">
        <f>ROUND(L1043*K1043,2)</f>
        <v>0</v>
      </c>
      <c r="O1043" s="260"/>
      <c r="P1043" s="260"/>
      <c r="Q1043" s="260"/>
      <c r="R1043" s="138"/>
      <c r="T1043" s="168" t="s">
        <v>5</v>
      </c>
      <c r="U1043" s="47" t="s">
        <v>46</v>
      </c>
      <c r="V1043" s="39"/>
      <c r="W1043" s="169">
        <f>V1043*K1043</f>
        <v>0</v>
      </c>
      <c r="X1043" s="169">
        <v>0</v>
      </c>
      <c r="Y1043" s="169">
        <f>X1043*K1043</f>
        <v>0</v>
      </c>
      <c r="Z1043" s="169">
        <v>0</v>
      </c>
      <c r="AA1043" s="170">
        <f>Z1043*K1043</f>
        <v>0</v>
      </c>
      <c r="AR1043" s="21" t="s">
        <v>246</v>
      </c>
      <c r="AT1043" s="21" t="s">
        <v>163</v>
      </c>
      <c r="AU1043" s="21" t="s">
        <v>141</v>
      </c>
      <c r="AY1043" s="21" t="s">
        <v>162</v>
      </c>
      <c r="BE1043" s="109">
        <f>IF(U1043="základní",N1043,0)</f>
        <v>0</v>
      </c>
      <c r="BF1043" s="109">
        <f>IF(U1043="snížená",N1043,0)</f>
        <v>0</v>
      </c>
      <c r="BG1043" s="109">
        <f>IF(U1043="zákl. přenesená",N1043,0)</f>
        <v>0</v>
      </c>
      <c r="BH1043" s="109">
        <f>IF(U1043="sníž. přenesená",N1043,0)</f>
        <v>0</v>
      </c>
      <c r="BI1043" s="109">
        <f>IF(U1043="nulová",N1043,0)</f>
        <v>0</v>
      </c>
      <c r="BJ1043" s="21" t="s">
        <v>141</v>
      </c>
      <c r="BK1043" s="109">
        <f>ROUND(L1043*K1043,2)</f>
        <v>0</v>
      </c>
      <c r="BL1043" s="21" t="s">
        <v>246</v>
      </c>
      <c r="BM1043" s="21" t="s">
        <v>905</v>
      </c>
    </row>
    <row r="1044" spans="2:65" s="9" customFormat="1" ht="29.85" customHeight="1">
      <c r="B1044" s="153"/>
      <c r="C1044" s="154"/>
      <c r="D1044" s="163" t="s">
        <v>131</v>
      </c>
      <c r="E1044" s="163"/>
      <c r="F1044" s="163"/>
      <c r="G1044" s="163"/>
      <c r="H1044" s="163"/>
      <c r="I1044" s="163"/>
      <c r="J1044" s="163"/>
      <c r="K1044" s="163"/>
      <c r="L1044" s="163"/>
      <c r="M1044" s="163"/>
      <c r="N1044" s="269">
        <f>BK1044</f>
        <v>0</v>
      </c>
      <c r="O1044" s="270"/>
      <c r="P1044" s="270"/>
      <c r="Q1044" s="270"/>
      <c r="R1044" s="156"/>
      <c r="T1044" s="157"/>
      <c r="U1044" s="154"/>
      <c r="V1044" s="154"/>
      <c r="W1044" s="158">
        <f>SUM(W1045:W1063)</f>
        <v>0</v>
      </c>
      <c r="X1044" s="154"/>
      <c r="Y1044" s="158">
        <f>SUM(Y1045:Y1063)</f>
        <v>0</v>
      </c>
      <c r="Z1044" s="154"/>
      <c r="AA1044" s="159">
        <f>SUM(AA1045:AA1063)</f>
        <v>0</v>
      </c>
      <c r="AR1044" s="160" t="s">
        <v>141</v>
      </c>
      <c r="AT1044" s="161" t="s">
        <v>78</v>
      </c>
      <c r="AU1044" s="161" t="s">
        <v>24</v>
      </c>
      <c r="AY1044" s="160" t="s">
        <v>162</v>
      </c>
      <c r="BK1044" s="162">
        <f>SUM(BK1045:BK1063)</f>
        <v>0</v>
      </c>
    </row>
    <row r="1045" spans="2:65" s="1" customFormat="1" ht="31.5" customHeight="1">
      <c r="B1045" s="135"/>
      <c r="C1045" s="164" t="s">
        <v>906</v>
      </c>
      <c r="D1045" s="164" t="s">
        <v>163</v>
      </c>
      <c r="E1045" s="165" t="s">
        <v>907</v>
      </c>
      <c r="F1045" s="258" t="s">
        <v>908</v>
      </c>
      <c r="G1045" s="258"/>
      <c r="H1045" s="258"/>
      <c r="I1045" s="258"/>
      <c r="J1045" s="166" t="s">
        <v>166</v>
      </c>
      <c r="K1045" s="167">
        <v>52.32</v>
      </c>
      <c r="L1045" s="259">
        <v>0</v>
      </c>
      <c r="M1045" s="259"/>
      <c r="N1045" s="260">
        <f>ROUND(L1045*K1045,2)</f>
        <v>0</v>
      </c>
      <c r="O1045" s="260"/>
      <c r="P1045" s="260"/>
      <c r="Q1045" s="260"/>
      <c r="R1045" s="138"/>
      <c r="T1045" s="168" t="s">
        <v>5</v>
      </c>
      <c r="U1045" s="47" t="s">
        <v>46</v>
      </c>
      <c r="V1045" s="39"/>
      <c r="W1045" s="169">
        <f>V1045*K1045</f>
        <v>0</v>
      </c>
      <c r="X1045" s="169">
        <v>0</v>
      </c>
      <c r="Y1045" s="169">
        <f>X1045*K1045</f>
        <v>0</v>
      </c>
      <c r="Z1045" s="169">
        <v>0</v>
      </c>
      <c r="AA1045" s="170">
        <f>Z1045*K1045</f>
        <v>0</v>
      </c>
      <c r="AR1045" s="21" t="s">
        <v>246</v>
      </c>
      <c r="AT1045" s="21" t="s">
        <v>163</v>
      </c>
      <c r="AU1045" s="21" t="s">
        <v>141</v>
      </c>
      <c r="AY1045" s="21" t="s">
        <v>162</v>
      </c>
      <c r="BE1045" s="109">
        <f>IF(U1045="základní",N1045,0)</f>
        <v>0</v>
      </c>
      <c r="BF1045" s="109">
        <f>IF(U1045="snížená",N1045,0)</f>
        <v>0</v>
      </c>
      <c r="BG1045" s="109">
        <f>IF(U1045="zákl. přenesená",N1045,0)</f>
        <v>0</v>
      </c>
      <c r="BH1045" s="109">
        <f>IF(U1045="sníž. přenesená",N1045,0)</f>
        <v>0</v>
      </c>
      <c r="BI1045" s="109">
        <f>IF(U1045="nulová",N1045,0)</f>
        <v>0</v>
      </c>
      <c r="BJ1045" s="21" t="s">
        <v>141</v>
      </c>
      <c r="BK1045" s="109">
        <f>ROUND(L1045*K1045,2)</f>
        <v>0</v>
      </c>
      <c r="BL1045" s="21" t="s">
        <v>246</v>
      </c>
      <c r="BM1045" s="21" t="s">
        <v>909</v>
      </c>
    </row>
    <row r="1046" spans="2:65" s="10" customFormat="1" ht="22.5" customHeight="1">
      <c r="B1046" s="171"/>
      <c r="C1046" s="172"/>
      <c r="D1046" s="172"/>
      <c r="E1046" s="173" t="s">
        <v>5</v>
      </c>
      <c r="F1046" s="261" t="s">
        <v>888</v>
      </c>
      <c r="G1046" s="262"/>
      <c r="H1046" s="262"/>
      <c r="I1046" s="262"/>
      <c r="J1046" s="172"/>
      <c r="K1046" s="174" t="s">
        <v>5</v>
      </c>
      <c r="L1046" s="172"/>
      <c r="M1046" s="172"/>
      <c r="N1046" s="172"/>
      <c r="O1046" s="172"/>
      <c r="P1046" s="172"/>
      <c r="Q1046" s="172"/>
      <c r="R1046" s="175"/>
      <c r="T1046" s="176"/>
      <c r="U1046" s="172"/>
      <c r="V1046" s="172"/>
      <c r="W1046" s="172"/>
      <c r="X1046" s="172"/>
      <c r="Y1046" s="172"/>
      <c r="Z1046" s="172"/>
      <c r="AA1046" s="177"/>
      <c r="AT1046" s="178" t="s">
        <v>170</v>
      </c>
      <c r="AU1046" s="178" t="s">
        <v>141</v>
      </c>
      <c r="AV1046" s="10" t="s">
        <v>24</v>
      </c>
      <c r="AW1046" s="10" t="s">
        <v>37</v>
      </c>
      <c r="AX1046" s="10" t="s">
        <v>79</v>
      </c>
      <c r="AY1046" s="178" t="s">
        <v>162</v>
      </c>
    </row>
    <row r="1047" spans="2:65" s="10" customFormat="1" ht="22.5" customHeight="1">
      <c r="B1047" s="171"/>
      <c r="C1047" s="172"/>
      <c r="D1047" s="172"/>
      <c r="E1047" s="173" t="s">
        <v>5</v>
      </c>
      <c r="F1047" s="273" t="s">
        <v>910</v>
      </c>
      <c r="G1047" s="274"/>
      <c r="H1047" s="274"/>
      <c r="I1047" s="274"/>
      <c r="J1047" s="172"/>
      <c r="K1047" s="174" t="s">
        <v>5</v>
      </c>
      <c r="L1047" s="172"/>
      <c r="M1047" s="172"/>
      <c r="N1047" s="172"/>
      <c r="O1047" s="172"/>
      <c r="P1047" s="172"/>
      <c r="Q1047" s="172"/>
      <c r="R1047" s="175"/>
      <c r="T1047" s="176"/>
      <c r="U1047" s="172"/>
      <c r="V1047" s="172"/>
      <c r="W1047" s="172"/>
      <c r="X1047" s="172"/>
      <c r="Y1047" s="172"/>
      <c r="Z1047" s="172"/>
      <c r="AA1047" s="177"/>
      <c r="AT1047" s="178" t="s">
        <v>170</v>
      </c>
      <c r="AU1047" s="178" t="s">
        <v>141</v>
      </c>
      <c r="AV1047" s="10" t="s">
        <v>24</v>
      </c>
      <c r="AW1047" s="10" t="s">
        <v>37</v>
      </c>
      <c r="AX1047" s="10" t="s">
        <v>79</v>
      </c>
      <c r="AY1047" s="178" t="s">
        <v>162</v>
      </c>
    </row>
    <row r="1048" spans="2:65" s="10" customFormat="1" ht="22.5" customHeight="1">
      <c r="B1048" s="171"/>
      <c r="C1048" s="172"/>
      <c r="D1048" s="172"/>
      <c r="E1048" s="173" t="s">
        <v>5</v>
      </c>
      <c r="F1048" s="273" t="s">
        <v>509</v>
      </c>
      <c r="G1048" s="274"/>
      <c r="H1048" s="274"/>
      <c r="I1048" s="274"/>
      <c r="J1048" s="172"/>
      <c r="K1048" s="174" t="s">
        <v>5</v>
      </c>
      <c r="L1048" s="172"/>
      <c r="M1048" s="172"/>
      <c r="N1048" s="172"/>
      <c r="O1048" s="172"/>
      <c r="P1048" s="172"/>
      <c r="Q1048" s="172"/>
      <c r="R1048" s="175"/>
      <c r="T1048" s="176"/>
      <c r="U1048" s="172"/>
      <c r="V1048" s="172"/>
      <c r="W1048" s="172"/>
      <c r="X1048" s="172"/>
      <c r="Y1048" s="172"/>
      <c r="Z1048" s="172"/>
      <c r="AA1048" s="177"/>
      <c r="AT1048" s="178" t="s">
        <v>170</v>
      </c>
      <c r="AU1048" s="178" t="s">
        <v>141</v>
      </c>
      <c r="AV1048" s="10" t="s">
        <v>24</v>
      </c>
      <c r="AW1048" s="10" t="s">
        <v>37</v>
      </c>
      <c r="AX1048" s="10" t="s">
        <v>79</v>
      </c>
      <c r="AY1048" s="178" t="s">
        <v>162</v>
      </c>
    </row>
    <row r="1049" spans="2:65" s="10" customFormat="1" ht="22.5" customHeight="1">
      <c r="B1049" s="171"/>
      <c r="C1049" s="172"/>
      <c r="D1049" s="172"/>
      <c r="E1049" s="173" t="s">
        <v>5</v>
      </c>
      <c r="F1049" s="273" t="s">
        <v>252</v>
      </c>
      <c r="G1049" s="274"/>
      <c r="H1049" s="274"/>
      <c r="I1049" s="274"/>
      <c r="J1049" s="172"/>
      <c r="K1049" s="174" t="s">
        <v>5</v>
      </c>
      <c r="L1049" s="172"/>
      <c r="M1049" s="172"/>
      <c r="N1049" s="172"/>
      <c r="O1049" s="172"/>
      <c r="P1049" s="172"/>
      <c r="Q1049" s="172"/>
      <c r="R1049" s="175"/>
      <c r="T1049" s="176"/>
      <c r="U1049" s="172"/>
      <c r="V1049" s="172"/>
      <c r="W1049" s="172"/>
      <c r="X1049" s="172"/>
      <c r="Y1049" s="172"/>
      <c r="Z1049" s="172"/>
      <c r="AA1049" s="177"/>
      <c r="AT1049" s="178" t="s">
        <v>170</v>
      </c>
      <c r="AU1049" s="178" t="s">
        <v>141</v>
      </c>
      <c r="AV1049" s="10" t="s">
        <v>24</v>
      </c>
      <c r="AW1049" s="10" t="s">
        <v>37</v>
      </c>
      <c r="AX1049" s="10" t="s">
        <v>79</v>
      </c>
      <c r="AY1049" s="178" t="s">
        <v>162</v>
      </c>
    </row>
    <row r="1050" spans="2:65" s="11" customFormat="1" ht="22.5" customHeight="1">
      <c r="B1050" s="179"/>
      <c r="C1050" s="180"/>
      <c r="D1050" s="180"/>
      <c r="E1050" s="181" t="s">
        <v>5</v>
      </c>
      <c r="F1050" s="263" t="s">
        <v>510</v>
      </c>
      <c r="G1050" s="264"/>
      <c r="H1050" s="264"/>
      <c r="I1050" s="264"/>
      <c r="J1050" s="180"/>
      <c r="K1050" s="182">
        <v>23.76</v>
      </c>
      <c r="L1050" s="180"/>
      <c r="M1050" s="180"/>
      <c r="N1050" s="180"/>
      <c r="O1050" s="180"/>
      <c r="P1050" s="180"/>
      <c r="Q1050" s="180"/>
      <c r="R1050" s="183"/>
      <c r="T1050" s="184"/>
      <c r="U1050" s="180"/>
      <c r="V1050" s="180"/>
      <c r="W1050" s="180"/>
      <c r="X1050" s="180"/>
      <c r="Y1050" s="180"/>
      <c r="Z1050" s="180"/>
      <c r="AA1050" s="185"/>
      <c r="AT1050" s="186" t="s">
        <v>170</v>
      </c>
      <c r="AU1050" s="186" t="s">
        <v>141</v>
      </c>
      <c r="AV1050" s="11" t="s">
        <v>141</v>
      </c>
      <c r="AW1050" s="11" t="s">
        <v>37</v>
      </c>
      <c r="AX1050" s="11" t="s">
        <v>79</v>
      </c>
      <c r="AY1050" s="186" t="s">
        <v>162</v>
      </c>
    </row>
    <row r="1051" spans="2:65" s="10" customFormat="1" ht="22.5" customHeight="1">
      <c r="B1051" s="171"/>
      <c r="C1051" s="172"/>
      <c r="D1051" s="172"/>
      <c r="E1051" s="173" t="s">
        <v>5</v>
      </c>
      <c r="F1051" s="273" t="s">
        <v>260</v>
      </c>
      <c r="G1051" s="274"/>
      <c r="H1051" s="274"/>
      <c r="I1051" s="274"/>
      <c r="J1051" s="172"/>
      <c r="K1051" s="174" t="s">
        <v>5</v>
      </c>
      <c r="L1051" s="172"/>
      <c r="M1051" s="172"/>
      <c r="N1051" s="172"/>
      <c r="O1051" s="172"/>
      <c r="P1051" s="172"/>
      <c r="Q1051" s="172"/>
      <c r="R1051" s="175"/>
      <c r="T1051" s="176"/>
      <c r="U1051" s="172"/>
      <c r="V1051" s="172"/>
      <c r="W1051" s="172"/>
      <c r="X1051" s="172"/>
      <c r="Y1051" s="172"/>
      <c r="Z1051" s="172"/>
      <c r="AA1051" s="177"/>
      <c r="AT1051" s="178" t="s">
        <v>170</v>
      </c>
      <c r="AU1051" s="178" t="s">
        <v>141</v>
      </c>
      <c r="AV1051" s="10" t="s">
        <v>24</v>
      </c>
      <c r="AW1051" s="10" t="s">
        <v>37</v>
      </c>
      <c r="AX1051" s="10" t="s">
        <v>79</v>
      </c>
      <c r="AY1051" s="178" t="s">
        <v>162</v>
      </c>
    </row>
    <row r="1052" spans="2:65" s="11" customFormat="1" ht="22.5" customHeight="1">
      <c r="B1052" s="179"/>
      <c r="C1052" s="180"/>
      <c r="D1052" s="180"/>
      <c r="E1052" s="181" t="s">
        <v>5</v>
      </c>
      <c r="F1052" s="263" t="s">
        <v>278</v>
      </c>
      <c r="G1052" s="264"/>
      <c r="H1052" s="264"/>
      <c r="I1052" s="264"/>
      <c r="J1052" s="180"/>
      <c r="K1052" s="182">
        <v>5.4</v>
      </c>
      <c r="L1052" s="180"/>
      <c r="M1052" s="180"/>
      <c r="N1052" s="180"/>
      <c r="O1052" s="180"/>
      <c r="P1052" s="180"/>
      <c r="Q1052" s="180"/>
      <c r="R1052" s="183"/>
      <c r="T1052" s="184"/>
      <c r="U1052" s="180"/>
      <c r="V1052" s="180"/>
      <c r="W1052" s="180"/>
      <c r="X1052" s="180"/>
      <c r="Y1052" s="180"/>
      <c r="Z1052" s="180"/>
      <c r="AA1052" s="185"/>
      <c r="AT1052" s="186" t="s">
        <v>170</v>
      </c>
      <c r="AU1052" s="186" t="s">
        <v>141</v>
      </c>
      <c r="AV1052" s="11" t="s">
        <v>141</v>
      </c>
      <c r="AW1052" s="11" t="s">
        <v>37</v>
      </c>
      <c r="AX1052" s="11" t="s">
        <v>79</v>
      </c>
      <c r="AY1052" s="186" t="s">
        <v>162</v>
      </c>
    </row>
    <row r="1053" spans="2:65" s="10" customFormat="1" ht="22.5" customHeight="1">
      <c r="B1053" s="171"/>
      <c r="C1053" s="172"/>
      <c r="D1053" s="172"/>
      <c r="E1053" s="173" t="s">
        <v>5</v>
      </c>
      <c r="F1053" s="273" t="s">
        <v>263</v>
      </c>
      <c r="G1053" s="274"/>
      <c r="H1053" s="274"/>
      <c r="I1053" s="274"/>
      <c r="J1053" s="172"/>
      <c r="K1053" s="174" t="s">
        <v>5</v>
      </c>
      <c r="L1053" s="172"/>
      <c r="M1053" s="172"/>
      <c r="N1053" s="172"/>
      <c r="O1053" s="172"/>
      <c r="P1053" s="172"/>
      <c r="Q1053" s="172"/>
      <c r="R1053" s="175"/>
      <c r="T1053" s="176"/>
      <c r="U1053" s="172"/>
      <c r="V1053" s="172"/>
      <c r="W1053" s="172"/>
      <c r="X1053" s="172"/>
      <c r="Y1053" s="172"/>
      <c r="Z1053" s="172"/>
      <c r="AA1053" s="177"/>
      <c r="AT1053" s="178" t="s">
        <v>170</v>
      </c>
      <c r="AU1053" s="178" t="s">
        <v>141</v>
      </c>
      <c r="AV1053" s="10" t="s">
        <v>24</v>
      </c>
      <c r="AW1053" s="10" t="s">
        <v>37</v>
      </c>
      <c r="AX1053" s="10" t="s">
        <v>79</v>
      </c>
      <c r="AY1053" s="178" t="s">
        <v>162</v>
      </c>
    </row>
    <row r="1054" spans="2:65" s="11" customFormat="1" ht="22.5" customHeight="1">
      <c r="B1054" s="179"/>
      <c r="C1054" s="180"/>
      <c r="D1054" s="180"/>
      <c r="E1054" s="181" t="s">
        <v>5</v>
      </c>
      <c r="F1054" s="263" t="s">
        <v>278</v>
      </c>
      <c r="G1054" s="264"/>
      <c r="H1054" s="264"/>
      <c r="I1054" s="264"/>
      <c r="J1054" s="180"/>
      <c r="K1054" s="182">
        <v>5.4</v>
      </c>
      <c r="L1054" s="180"/>
      <c r="M1054" s="180"/>
      <c r="N1054" s="180"/>
      <c r="O1054" s="180"/>
      <c r="P1054" s="180"/>
      <c r="Q1054" s="180"/>
      <c r="R1054" s="183"/>
      <c r="T1054" s="184"/>
      <c r="U1054" s="180"/>
      <c r="V1054" s="180"/>
      <c r="W1054" s="180"/>
      <c r="X1054" s="180"/>
      <c r="Y1054" s="180"/>
      <c r="Z1054" s="180"/>
      <c r="AA1054" s="185"/>
      <c r="AT1054" s="186" t="s">
        <v>170</v>
      </c>
      <c r="AU1054" s="186" t="s">
        <v>141</v>
      </c>
      <c r="AV1054" s="11" t="s">
        <v>141</v>
      </c>
      <c r="AW1054" s="11" t="s">
        <v>37</v>
      </c>
      <c r="AX1054" s="11" t="s">
        <v>79</v>
      </c>
      <c r="AY1054" s="186" t="s">
        <v>162</v>
      </c>
    </row>
    <row r="1055" spans="2:65" s="10" customFormat="1" ht="22.5" customHeight="1">
      <c r="B1055" s="171"/>
      <c r="C1055" s="172"/>
      <c r="D1055" s="172"/>
      <c r="E1055" s="173" t="s">
        <v>5</v>
      </c>
      <c r="F1055" s="273" t="s">
        <v>511</v>
      </c>
      <c r="G1055" s="274"/>
      <c r="H1055" s="274"/>
      <c r="I1055" s="274"/>
      <c r="J1055" s="172"/>
      <c r="K1055" s="174" t="s">
        <v>5</v>
      </c>
      <c r="L1055" s="172"/>
      <c r="M1055" s="172"/>
      <c r="N1055" s="172"/>
      <c r="O1055" s="172"/>
      <c r="P1055" s="172"/>
      <c r="Q1055" s="172"/>
      <c r="R1055" s="175"/>
      <c r="T1055" s="176"/>
      <c r="U1055" s="172"/>
      <c r="V1055" s="172"/>
      <c r="W1055" s="172"/>
      <c r="X1055" s="172"/>
      <c r="Y1055" s="172"/>
      <c r="Z1055" s="172"/>
      <c r="AA1055" s="177"/>
      <c r="AT1055" s="178" t="s">
        <v>170</v>
      </c>
      <c r="AU1055" s="178" t="s">
        <v>141</v>
      </c>
      <c r="AV1055" s="10" t="s">
        <v>24</v>
      </c>
      <c r="AW1055" s="10" t="s">
        <v>37</v>
      </c>
      <c r="AX1055" s="10" t="s">
        <v>79</v>
      </c>
      <c r="AY1055" s="178" t="s">
        <v>162</v>
      </c>
    </row>
    <row r="1056" spans="2:65" s="11" customFormat="1" ht="22.5" customHeight="1">
      <c r="B1056" s="179"/>
      <c r="C1056" s="180"/>
      <c r="D1056" s="180"/>
      <c r="E1056" s="181" t="s">
        <v>5</v>
      </c>
      <c r="F1056" s="263" t="s">
        <v>512</v>
      </c>
      <c r="G1056" s="264"/>
      <c r="H1056" s="264"/>
      <c r="I1056" s="264"/>
      <c r="J1056" s="180"/>
      <c r="K1056" s="182">
        <v>6.12</v>
      </c>
      <c r="L1056" s="180"/>
      <c r="M1056" s="180"/>
      <c r="N1056" s="180"/>
      <c r="O1056" s="180"/>
      <c r="P1056" s="180"/>
      <c r="Q1056" s="180"/>
      <c r="R1056" s="183"/>
      <c r="T1056" s="184"/>
      <c r="U1056" s="180"/>
      <c r="V1056" s="180"/>
      <c r="W1056" s="180"/>
      <c r="X1056" s="180"/>
      <c r="Y1056" s="180"/>
      <c r="Z1056" s="180"/>
      <c r="AA1056" s="185"/>
      <c r="AT1056" s="186" t="s">
        <v>170</v>
      </c>
      <c r="AU1056" s="186" t="s">
        <v>141</v>
      </c>
      <c r="AV1056" s="11" t="s">
        <v>141</v>
      </c>
      <c r="AW1056" s="11" t="s">
        <v>37</v>
      </c>
      <c r="AX1056" s="11" t="s">
        <v>79</v>
      </c>
      <c r="AY1056" s="186" t="s">
        <v>162</v>
      </c>
    </row>
    <row r="1057" spans="2:65" s="11" customFormat="1" ht="22.5" customHeight="1">
      <c r="B1057" s="179"/>
      <c r="C1057" s="180"/>
      <c r="D1057" s="180"/>
      <c r="E1057" s="181" t="s">
        <v>5</v>
      </c>
      <c r="F1057" s="263" t="s">
        <v>513</v>
      </c>
      <c r="G1057" s="264"/>
      <c r="H1057" s="264"/>
      <c r="I1057" s="264"/>
      <c r="J1057" s="180"/>
      <c r="K1057" s="182">
        <v>1.2</v>
      </c>
      <c r="L1057" s="180"/>
      <c r="M1057" s="180"/>
      <c r="N1057" s="180"/>
      <c r="O1057" s="180"/>
      <c r="P1057" s="180"/>
      <c r="Q1057" s="180"/>
      <c r="R1057" s="183"/>
      <c r="T1057" s="184"/>
      <c r="U1057" s="180"/>
      <c r="V1057" s="180"/>
      <c r="W1057" s="180"/>
      <c r="X1057" s="180"/>
      <c r="Y1057" s="180"/>
      <c r="Z1057" s="180"/>
      <c r="AA1057" s="185"/>
      <c r="AT1057" s="186" t="s">
        <v>170</v>
      </c>
      <c r="AU1057" s="186" t="s">
        <v>141</v>
      </c>
      <c r="AV1057" s="11" t="s">
        <v>141</v>
      </c>
      <c r="AW1057" s="11" t="s">
        <v>37</v>
      </c>
      <c r="AX1057" s="11" t="s">
        <v>79</v>
      </c>
      <c r="AY1057" s="186" t="s">
        <v>162</v>
      </c>
    </row>
    <row r="1058" spans="2:65" s="11" customFormat="1" ht="22.5" customHeight="1">
      <c r="B1058" s="179"/>
      <c r="C1058" s="180"/>
      <c r="D1058" s="180"/>
      <c r="E1058" s="181" t="s">
        <v>5</v>
      </c>
      <c r="F1058" s="263" t="s">
        <v>513</v>
      </c>
      <c r="G1058" s="264"/>
      <c r="H1058" s="264"/>
      <c r="I1058" s="264"/>
      <c r="J1058" s="180"/>
      <c r="K1058" s="182">
        <v>1.2</v>
      </c>
      <c r="L1058" s="180"/>
      <c r="M1058" s="180"/>
      <c r="N1058" s="180"/>
      <c r="O1058" s="180"/>
      <c r="P1058" s="180"/>
      <c r="Q1058" s="180"/>
      <c r="R1058" s="183"/>
      <c r="T1058" s="184"/>
      <c r="U1058" s="180"/>
      <c r="V1058" s="180"/>
      <c r="W1058" s="180"/>
      <c r="X1058" s="180"/>
      <c r="Y1058" s="180"/>
      <c r="Z1058" s="180"/>
      <c r="AA1058" s="185"/>
      <c r="AT1058" s="186" t="s">
        <v>170</v>
      </c>
      <c r="AU1058" s="186" t="s">
        <v>141</v>
      </c>
      <c r="AV1058" s="11" t="s">
        <v>141</v>
      </c>
      <c r="AW1058" s="11" t="s">
        <v>37</v>
      </c>
      <c r="AX1058" s="11" t="s">
        <v>79</v>
      </c>
      <c r="AY1058" s="186" t="s">
        <v>162</v>
      </c>
    </row>
    <row r="1059" spans="2:65" s="10" customFormat="1" ht="22.5" customHeight="1">
      <c r="B1059" s="171"/>
      <c r="C1059" s="172"/>
      <c r="D1059" s="172"/>
      <c r="E1059" s="173" t="s">
        <v>5</v>
      </c>
      <c r="F1059" s="273" t="s">
        <v>911</v>
      </c>
      <c r="G1059" s="274"/>
      <c r="H1059" s="274"/>
      <c r="I1059" s="274"/>
      <c r="J1059" s="172"/>
      <c r="K1059" s="174" t="s">
        <v>5</v>
      </c>
      <c r="L1059" s="172"/>
      <c r="M1059" s="172"/>
      <c r="N1059" s="172"/>
      <c r="O1059" s="172"/>
      <c r="P1059" s="172"/>
      <c r="Q1059" s="172"/>
      <c r="R1059" s="175"/>
      <c r="T1059" s="176"/>
      <c r="U1059" s="172"/>
      <c r="V1059" s="172"/>
      <c r="W1059" s="172"/>
      <c r="X1059" s="172"/>
      <c r="Y1059" s="172"/>
      <c r="Z1059" s="172"/>
      <c r="AA1059" s="177"/>
      <c r="AT1059" s="178" t="s">
        <v>170</v>
      </c>
      <c r="AU1059" s="178" t="s">
        <v>141</v>
      </c>
      <c r="AV1059" s="10" t="s">
        <v>24</v>
      </c>
      <c r="AW1059" s="10" t="s">
        <v>37</v>
      </c>
      <c r="AX1059" s="10" t="s">
        <v>79</v>
      </c>
      <c r="AY1059" s="178" t="s">
        <v>162</v>
      </c>
    </row>
    <row r="1060" spans="2:65" s="11" customFormat="1" ht="22.5" customHeight="1">
      <c r="B1060" s="179"/>
      <c r="C1060" s="180"/>
      <c r="D1060" s="180"/>
      <c r="E1060" s="181" t="s">
        <v>5</v>
      </c>
      <c r="F1060" s="263" t="s">
        <v>912</v>
      </c>
      <c r="G1060" s="264"/>
      <c r="H1060" s="264"/>
      <c r="I1060" s="264"/>
      <c r="J1060" s="180"/>
      <c r="K1060" s="182">
        <v>6.93</v>
      </c>
      <c r="L1060" s="180"/>
      <c r="M1060" s="180"/>
      <c r="N1060" s="180"/>
      <c r="O1060" s="180"/>
      <c r="P1060" s="180"/>
      <c r="Q1060" s="180"/>
      <c r="R1060" s="183"/>
      <c r="T1060" s="184"/>
      <c r="U1060" s="180"/>
      <c r="V1060" s="180"/>
      <c r="W1060" s="180"/>
      <c r="X1060" s="180"/>
      <c r="Y1060" s="180"/>
      <c r="Z1060" s="180"/>
      <c r="AA1060" s="185"/>
      <c r="AT1060" s="186" t="s">
        <v>170</v>
      </c>
      <c r="AU1060" s="186" t="s">
        <v>141</v>
      </c>
      <c r="AV1060" s="11" t="s">
        <v>141</v>
      </c>
      <c r="AW1060" s="11" t="s">
        <v>37</v>
      </c>
      <c r="AX1060" s="11" t="s">
        <v>79</v>
      </c>
      <c r="AY1060" s="186" t="s">
        <v>162</v>
      </c>
    </row>
    <row r="1061" spans="2:65" s="11" customFormat="1" ht="22.5" customHeight="1">
      <c r="B1061" s="179"/>
      <c r="C1061" s="180"/>
      <c r="D1061" s="180"/>
      <c r="E1061" s="181" t="s">
        <v>5</v>
      </c>
      <c r="F1061" s="263" t="s">
        <v>913</v>
      </c>
      <c r="G1061" s="264"/>
      <c r="H1061" s="264"/>
      <c r="I1061" s="264"/>
      <c r="J1061" s="180"/>
      <c r="K1061" s="182">
        <v>2.31</v>
      </c>
      <c r="L1061" s="180"/>
      <c r="M1061" s="180"/>
      <c r="N1061" s="180"/>
      <c r="O1061" s="180"/>
      <c r="P1061" s="180"/>
      <c r="Q1061" s="180"/>
      <c r="R1061" s="183"/>
      <c r="T1061" s="184"/>
      <c r="U1061" s="180"/>
      <c r="V1061" s="180"/>
      <c r="W1061" s="180"/>
      <c r="X1061" s="180"/>
      <c r="Y1061" s="180"/>
      <c r="Z1061" s="180"/>
      <c r="AA1061" s="185"/>
      <c r="AT1061" s="186" t="s">
        <v>170</v>
      </c>
      <c r="AU1061" s="186" t="s">
        <v>141</v>
      </c>
      <c r="AV1061" s="11" t="s">
        <v>141</v>
      </c>
      <c r="AW1061" s="11" t="s">
        <v>37</v>
      </c>
      <c r="AX1061" s="11" t="s">
        <v>79</v>
      </c>
      <c r="AY1061" s="186" t="s">
        <v>162</v>
      </c>
    </row>
    <row r="1062" spans="2:65" s="12" customFormat="1" ht="22.5" customHeight="1">
      <c r="B1062" s="187"/>
      <c r="C1062" s="188"/>
      <c r="D1062" s="188"/>
      <c r="E1062" s="189" t="s">
        <v>5</v>
      </c>
      <c r="F1062" s="256" t="s">
        <v>172</v>
      </c>
      <c r="G1062" s="257"/>
      <c r="H1062" s="257"/>
      <c r="I1062" s="257"/>
      <c r="J1062" s="188"/>
      <c r="K1062" s="190">
        <v>52.32</v>
      </c>
      <c r="L1062" s="188"/>
      <c r="M1062" s="188"/>
      <c r="N1062" s="188"/>
      <c r="O1062" s="188"/>
      <c r="P1062" s="188"/>
      <c r="Q1062" s="188"/>
      <c r="R1062" s="191"/>
      <c r="T1062" s="192"/>
      <c r="U1062" s="188"/>
      <c r="V1062" s="188"/>
      <c r="W1062" s="188"/>
      <c r="X1062" s="188"/>
      <c r="Y1062" s="188"/>
      <c r="Z1062" s="188"/>
      <c r="AA1062" s="193"/>
      <c r="AT1062" s="194" t="s">
        <v>170</v>
      </c>
      <c r="AU1062" s="194" t="s">
        <v>141</v>
      </c>
      <c r="AV1062" s="12" t="s">
        <v>167</v>
      </c>
      <c r="AW1062" s="12" t="s">
        <v>37</v>
      </c>
      <c r="AX1062" s="12" t="s">
        <v>24</v>
      </c>
      <c r="AY1062" s="194" t="s">
        <v>162</v>
      </c>
    </row>
    <row r="1063" spans="2:65" s="1" customFormat="1" ht="31.5" customHeight="1">
      <c r="B1063" s="135"/>
      <c r="C1063" s="164" t="s">
        <v>914</v>
      </c>
      <c r="D1063" s="164" t="s">
        <v>163</v>
      </c>
      <c r="E1063" s="165" t="s">
        <v>915</v>
      </c>
      <c r="F1063" s="258" t="s">
        <v>916</v>
      </c>
      <c r="G1063" s="258"/>
      <c r="H1063" s="258"/>
      <c r="I1063" s="258"/>
      <c r="J1063" s="166" t="s">
        <v>200</v>
      </c>
      <c r="K1063" s="167">
        <v>1.0049999999999999</v>
      </c>
      <c r="L1063" s="259">
        <v>0</v>
      </c>
      <c r="M1063" s="259"/>
      <c r="N1063" s="260">
        <f>ROUND(L1063*K1063,2)</f>
        <v>0</v>
      </c>
      <c r="O1063" s="260"/>
      <c r="P1063" s="260"/>
      <c r="Q1063" s="260"/>
      <c r="R1063" s="138"/>
      <c r="T1063" s="168" t="s">
        <v>5</v>
      </c>
      <c r="U1063" s="47" t="s">
        <v>46</v>
      </c>
      <c r="V1063" s="39"/>
      <c r="W1063" s="169">
        <f>V1063*K1063</f>
        <v>0</v>
      </c>
      <c r="X1063" s="169">
        <v>0</v>
      </c>
      <c r="Y1063" s="169">
        <f>X1063*K1063</f>
        <v>0</v>
      </c>
      <c r="Z1063" s="169">
        <v>0</v>
      </c>
      <c r="AA1063" s="170">
        <f>Z1063*K1063</f>
        <v>0</v>
      </c>
      <c r="AR1063" s="21" t="s">
        <v>246</v>
      </c>
      <c r="AT1063" s="21" t="s">
        <v>163</v>
      </c>
      <c r="AU1063" s="21" t="s">
        <v>141</v>
      </c>
      <c r="AY1063" s="21" t="s">
        <v>162</v>
      </c>
      <c r="BE1063" s="109">
        <f>IF(U1063="základní",N1063,0)</f>
        <v>0</v>
      </c>
      <c r="BF1063" s="109">
        <f>IF(U1063="snížená",N1063,0)</f>
        <v>0</v>
      </c>
      <c r="BG1063" s="109">
        <f>IF(U1063="zákl. přenesená",N1063,0)</f>
        <v>0</v>
      </c>
      <c r="BH1063" s="109">
        <f>IF(U1063="sníž. přenesená",N1063,0)</f>
        <v>0</v>
      </c>
      <c r="BI1063" s="109">
        <f>IF(U1063="nulová",N1063,0)</f>
        <v>0</v>
      </c>
      <c r="BJ1063" s="21" t="s">
        <v>141</v>
      </c>
      <c r="BK1063" s="109">
        <f>ROUND(L1063*K1063,2)</f>
        <v>0</v>
      </c>
      <c r="BL1063" s="21" t="s">
        <v>246</v>
      </c>
      <c r="BM1063" s="21" t="s">
        <v>917</v>
      </c>
    </row>
    <row r="1064" spans="2:65" s="9" customFormat="1" ht="29.85" customHeight="1">
      <c r="B1064" s="153"/>
      <c r="C1064" s="154"/>
      <c r="D1064" s="163" t="s">
        <v>132</v>
      </c>
      <c r="E1064" s="163"/>
      <c r="F1064" s="163"/>
      <c r="G1064" s="163"/>
      <c r="H1064" s="163"/>
      <c r="I1064" s="163"/>
      <c r="J1064" s="163"/>
      <c r="K1064" s="163"/>
      <c r="L1064" s="163"/>
      <c r="M1064" s="163"/>
      <c r="N1064" s="269">
        <f>BK1064</f>
        <v>0</v>
      </c>
      <c r="O1064" s="270"/>
      <c r="P1064" s="270"/>
      <c r="Q1064" s="270"/>
      <c r="R1064" s="156"/>
      <c r="T1064" s="157"/>
      <c r="U1064" s="154"/>
      <c r="V1064" s="154"/>
      <c r="W1064" s="158">
        <f>SUM(W1065:W1083)</f>
        <v>0</v>
      </c>
      <c r="X1064" s="154"/>
      <c r="Y1064" s="158">
        <f>SUM(Y1065:Y1083)</f>
        <v>0</v>
      </c>
      <c r="Z1064" s="154"/>
      <c r="AA1064" s="159">
        <f>SUM(AA1065:AA1083)</f>
        <v>0</v>
      </c>
      <c r="AR1064" s="160" t="s">
        <v>141</v>
      </c>
      <c r="AT1064" s="161" t="s">
        <v>78</v>
      </c>
      <c r="AU1064" s="161" t="s">
        <v>24</v>
      </c>
      <c r="AY1064" s="160" t="s">
        <v>162</v>
      </c>
      <c r="BK1064" s="162">
        <f>SUM(BK1065:BK1083)</f>
        <v>0</v>
      </c>
    </row>
    <row r="1065" spans="2:65" s="1" customFormat="1" ht="31.5" customHeight="1">
      <c r="B1065" s="135"/>
      <c r="C1065" s="164" t="s">
        <v>918</v>
      </c>
      <c r="D1065" s="164" t="s">
        <v>163</v>
      </c>
      <c r="E1065" s="165" t="s">
        <v>919</v>
      </c>
      <c r="F1065" s="258" t="s">
        <v>920</v>
      </c>
      <c r="G1065" s="258"/>
      <c r="H1065" s="258"/>
      <c r="I1065" s="258"/>
      <c r="J1065" s="166" t="s">
        <v>166</v>
      </c>
      <c r="K1065" s="167">
        <v>16.552</v>
      </c>
      <c r="L1065" s="259">
        <v>0</v>
      </c>
      <c r="M1065" s="259"/>
      <c r="N1065" s="260">
        <f>ROUND(L1065*K1065,2)</f>
        <v>0</v>
      </c>
      <c r="O1065" s="260"/>
      <c r="P1065" s="260"/>
      <c r="Q1065" s="260"/>
      <c r="R1065" s="138"/>
      <c r="T1065" s="168" t="s">
        <v>5</v>
      </c>
      <c r="U1065" s="47" t="s">
        <v>46</v>
      </c>
      <c r="V1065" s="39"/>
      <c r="W1065" s="169">
        <f>V1065*K1065</f>
        <v>0</v>
      </c>
      <c r="X1065" s="169">
        <v>0</v>
      </c>
      <c r="Y1065" s="169">
        <f>X1065*K1065</f>
        <v>0</v>
      </c>
      <c r="Z1065" s="169">
        <v>0</v>
      </c>
      <c r="AA1065" s="170">
        <f>Z1065*K1065</f>
        <v>0</v>
      </c>
      <c r="AR1065" s="21" t="s">
        <v>246</v>
      </c>
      <c r="AT1065" s="21" t="s">
        <v>163</v>
      </c>
      <c r="AU1065" s="21" t="s">
        <v>141</v>
      </c>
      <c r="AY1065" s="21" t="s">
        <v>162</v>
      </c>
      <c r="BE1065" s="109">
        <f>IF(U1065="základní",N1065,0)</f>
        <v>0</v>
      </c>
      <c r="BF1065" s="109">
        <f>IF(U1065="snížená",N1065,0)</f>
        <v>0</v>
      </c>
      <c r="BG1065" s="109">
        <f>IF(U1065="zákl. přenesená",N1065,0)</f>
        <v>0</v>
      </c>
      <c r="BH1065" s="109">
        <f>IF(U1065="sníž. přenesená",N1065,0)</f>
        <v>0</v>
      </c>
      <c r="BI1065" s="109">
        <f>IF(U1065="nulová",N1065,0)</f>
        <v>0</v>
      </c>
      <c r="BJ1065" s="21" t="s">
        <v>141</v>
      </c>
      <c r="BK1065" s="109">
        <f>ROUND(L1065*K1065,2)</f>
        <v>0</v>
      </c>
      <c r="BL1065" s="21" t="s">
        <v>246</v>
      </c>
      <c r="BM1065" s="21" t="s">
        <v>921</v>
      </c>
    </row>
    <row r="1066" spans="2:65" s="1" customFormat="1" ht="31.5" customHeight="1">
      <c r="B1066" s="135"/>
      <c r="C1066" s="164" t="s">
        <v>922</v>
      </c>
      <c r="D1066" s="164" t="s">
        <v>163</v>
      </c>
      <c r="E1066" s="165" t="s">
        <v>923</v>
      </c>
      <c r="F1066" s="258" t="s">
        <v>924</v>
      </c>
      <c r="G1066" s="258"/>
      <c r="H1066" s="258"/>
      <c r="I1066" s="258"/>
      <c r="J1066" s="166" t="s">
        <v>166</v>
      </c>
      <c r="K1066" s="167">
        <v>16.552</v>
      </c>
      <c r="L1066" s="259">
        <v>0</v>
      </c>
      <c r="M1066" s="259"/>
      <c r="N1066" s="260">
        <f>ROUND(L1066*K1066,2)</f>
        <v>0</v>
      </c>
      <c r="O1066" s="260"/>
      <c r="P1066" s="260"/>
      <c r="Q1066" s="260"/>
      <c r="R1066" s="138"/>
      <c r="T1066" s="168" t="s">
        <v>5</v>
      </c>
      <c r="U1066" s="47" t="s">
        <v>46</v>
      </c>
      <c r="V1066" s="39"/>
      <c r="W1066" s="169">
        <f>V1066*K1066</f>
        <v>0</v>
      </c>
      <c r="X1066" s="169">
        <v>0</v>
      </c>
      <c r="Y1066" s="169">
        <f>X1066*K1066</f>
        <v>0</v>
      </c>
      <c r="Z1066" s="169">
        <v>0</v>
      </c>
      <c r="AA1066" s="170">
        <f>Z1066*K1066</f>
        <v>0</v>
      </c>
      <c r="AR1066" s="21" t="s">
        <v>246</v>
      </c>
      <c r="AT1066" s="21" t="s">
        <v>163</v>
      </c>
      <c r="AU1066" s="21" t="s">
        <v>141</v>
      </c>
      <c r="AY1066" s="21" t="s">
        <v>162</v>
      </c>
      <c r="BE1066" s="109">
        <f>IF(U1066="základní",N1066,0)</f>
        <v>0</v>
      </c>
      <c r="BF1066" s="109">
        <f>IF(U1066="snížená",N1066,0)</f>
        <v>0</v>
      </c>
      <c r="BG1066" s="109">
        <f>IF(U1066="zákl. přenesená",N1066,0)</f>
        <v>0</v>
      </c>
      <c r="BH1066" s="109">
        <f>IF(U1066="sníž. přenesená",N1066,0)</f>
        <v>0</v>
      </c>
      <c r="BI1066" s="109">
        <f>IF(U1066="nulová",N1066,0)</f>
        <v>0</v>
      </c>
      <c r="BJ1066" s="21" t="s">
        <v>141</v>
      </c>
      <c r="BK1066" s="109">
        <f>ROUND(L1066*K1066,2)</f>
        <v>0</v>
      </c>
      <c r="BL1066" s="21" t="s">
        <v>246</v>
      </c>
      <c r="BM1066" s="21" t="s">
        <v>925</v>
      </c>
    </row>
    <row r="1067" spans="2:65" s="1" customFormat="1" ht="31.5" customHeight="1">
      <c r="B1067" s="135"/>
      <c r="C1067" s="164" t="s">
        <v>926</v>
      </c>
      <c r="D1067" s="164" t="s">
        <v>163</v>
      </c>
      <c r="E1067" s="165" t="s">
        <v>927</v>
      </c>
      <c r="F1067" s="258" t="s">
        <v>928</v>
      </c>
      <c r="G1067" s="258"/>
      <c r="H1067" s="258"/>
      <c r="I1067" s="258"/>
      <c r="J1067" s="166" t="s">
        <v>166</v>
      </c>
      <c r="K1067" s="167">
        <v>16.552</v>
      </c>
      <c r="L1067" s="259">
        <v>0</v>
      </c>
      <c r="M1067" s="259"/>
      <c r="N1067" s="260">
        <f>ROUND(L1067*K1067,2)</f>
        <v>0</v>
      </c>
      <c r="O1067" s="260"/>
      <c r="P1067" s="260"/>
      <c r="Q1067" s="260"/>
      <c r="R1067" s="138"/>
      <c r="T1067" s="168" t="s">
        <v>5</v>
      </c>
      <c r="U1067" s="47" t="s">
        <v>46</v>
      </c>
      <c r="V1067" s="39"/>
      <c r="W1067" s="169">
        <f>V1067*K1067</f>
        <v>0</v>
      </c>
      <c r="X1067" s="169">
        <v>0</v>
      </c>
      <c r="Y1067" s="169">
        <f>X1067*K1067</f>
        <v>0</v>
      </c>
      <c r="Z1067" s="169">
        <v>0</v>
      </c>
      <c r="AA1067" s="170">
        <f>Z1067*K1067</f>
        <v>0</v>
      </c>
      <c r="AR1067" s="21" t="s">
        <v>246</v>
      </c>
      <c r="AT1067" s="21" t="s">
        <v>163</v>
      </c>
      <c r="AU1067" s="21" t="s">
        <v>141</v>
      </c>
      <c r="AY1067" s="21" t="s">
        <v>162</v>
      </c>
      <c r="BE1067" s="109">
        <f>IF(U1067="základní",N1067,0)</f>
        <v>0</v>
      </c>
      <c r="BF1067" s="109">
        <f>IF(U1067="snížená",N1067,0)</f>
        <v>0</v>
      </c>
      <c r="BG1067" s="109">
        <f>IF(U1067="zákl. přenesená",N1067,0)</f>
        <v>0</v>
      </c>
      <c r="BH1067" s="109">
        <f>IF(U1067="sníž. přenesená",N1067,0)</f>
        <v>0</v>
      </c>
      <c r="BI1067" s="109">
        <f>IF(U1067="nulová",N1067,0)</f>
        <v>0</v>
      </c>
      <c r="BJ1067" s="21" t="s">
        <v>141</v>
      </c>
      <c r="BK1067" s="109">
        <f>ROUND(L1067*K1067,2)</f>
        <v>0</v>
      </c>
      <c r="BL1067" s="21" t="s">
        <v>246</v>
      </c>
      <c r="BM1067" s="21" t="s">
        <v>929</v>
      </c>
    </row>
    <row r="1068" spans="2:65" s="10" customFormat="1" ht="22.5" customHeight="1">
      <c r="B1068" s="171"/>
      <c r="C1068" s="172"/>
      <c r="D1068" s="172"/>
      <c r="E1068" s="173" t="s">
        <v>5</v>
      </c>
      <c r="F1068" s="261" t="s">
        <v>306</v>
      </c>
      <c r="G1068" s="262"/>
      <c r="H1068" s="262"/>
      <c r="I1068" s="262"/>
      <c r="J1068" s="172"/>
      <c r="K1068" s="174" t="s">
        <v>5</v>
      </c>
      <c r="L1068" s="172"/>
      <c r="M1068" s="172"/>
      <c r="N1068" s="172"/>
      <c r="O1068" s="172"/>
      <c r="P1068" s="172"/>
      <c r="Q1068" s="172"/>
      <c r="R1068" s="175"/>
      <c r="T1068" s="176"/>
      <c r="U1068" s="172"/>
      <c r="V1068" s="172"/>
      <c r="W1068" s="172"/>
      <c r="X1068" s="172"/>
      <c r="Y1068" s="172"/>
      <c r="Z1068" s="172"/>
      <c r="AA1068" s="177"/>
      <c r="AT1068" s="178" t="s">
        <v>170</v>
      </c>
      <c r="AU1068" s="178" t="s">
        <v>141</v>
      </c>
      <c r="AV1068" s="10" t="s">
        <v>24</v>
      </c>
      <c r="AW1068" s="10" t="s">
        <v>37</v>
      </c>
      <c r="AX1068" s="10" t="s">
        <v>79</v>
      </c>
      <c r="AY1068" s="178" t="s">
        <v>162</v>
      </c>
    </row>
    <row r="1069" spans="2:65" s="10" customFormat="1" ht="22.5" customHeight="1">
      <c r="B1069" s="171"/>
      <c r="C1069" s="172"/>
      <c r="D1069" s="172"/>
      <c r="E1069" s="173" t="s">
        <v>5</v>
      </c>
      <c r="F1069" s="273" t="s">
        <v>930</v>
      </c>
      <c r="G1069" s="274"/>
      <c r="H1069" s="274"/>
      <c r="I1069" s="274"/>
      <c r="J1069" s="172"/>
      <c r="K1069" s="174" t="s">
        <v>5</v>
      </c>
      <c r="L1069" s="172"/>
      <c r="M1069" s="172"/>
      <c r="N1069" s="172"/>
      <c r="O1069" s="172"/>
      <c r="P1069" s="172"/>
      <c r="Q1069" s="172"/>
      <c r="R1069" s="175"/>
      <c r="T1069" s="176"/>
      <c r="U1069" s="172"/>
      <c r="V1069" s="172"/>
      <c r="W1069" s="172"/>
      <c r="X1069" s="172"/>
      <c r="Y1069" s="172"/>
      <c r="Z1069" s="172"/>
      <c r="AA1069" s="177"/>
      <c r="AT1069" s="178" t="s">
        <v>170</v>
      </c>
      <c r="AU1069" s="178" t="s">
        <v>141</v>
      </c>
      <c r="AV1069" s="10" t="s">
        <v>24</v>
      </c>
      <c r="AW1069" s="10" t="s">
        <v>37</v>
      </c>
      <c r="AX1069" s="10" t="s">
        <v>79</v>
      </c>
      <c r="AY1069" s="178" t="s">
        <v>162</v>
      </c>
    </row>
    <row r="1070" spans="2:65" s="11" customFormat="1" ht="22.5" customHeight="1">
      <c r="B1070" s="179"/>
      <c r="C1070" s="180"/>
      <c r="D1070" s="180"/>
      <c r="E1070" s="181" t="s">
        <v>5</v>
      </c>
      <c r="F1070" s="263" t="s">
        <v>931</v>
      </c>
      <c r="G1070" s="264"/>
      <c r="H1070" s="264"/>
      <c r="I1070" s="264"/>
      <c r="J1070" s="180"/>
      <c r="K1070" s="182">
        <v>15.4</v>
      </c>
      <c r="L1070" s="180"/>
      <c r="M1070" s="180"/>
      <c r="N1070" s="180"/>
      <c r="O1070" s="180"/>
      <c r="P1070" s="180"/>
      <c r="Q1070" s="180"/>
      <c r="R1070" s="183"/>
      <c r="T1070" s="184"/>
      <c r="U1070" s="180"/>
      <c r="V1070" s="180"/>
      <c r="W1070" s="180"/>
      <c r="X1070" s="180"/>
      <c r="Y1070" s="180"/>
      <c r="Z1070" s="180"/>
      <c r="AA1070" s="185"/>
      <c r="AT1070" s="186" t="s">
        <v>170</v>
      </c>
      <c r="AU1070" s="186" t="s">
        <v>141</v>
      </c>
      <c r="AV1070" s="11" t="s">
        <v>141</v>
      </c>
      <c r="AW1070" s="11" t="s">
        <v>37</v>
      </c>
      <c r="AX1070" s="11" t="s">
        <v>79</v>
      </c>
      <c r="AY1070" s="186" t="s">
        <v>162</v>
      </c>
    </row>
    <row r="1071" spans="2:65" s="10" customFormat="1" ht="22.5" customHeight="1">
      <c r="B1071" s="171"/>
      <c r="C1071" s="172"/>
      <c r="D1071" s="172"/>
      <c r="E1071" s="173" t="s">
        <v>5</v>
      </c>
      <c r="F1071" s="273" t="s">
        <v>932</v>
      </c>
      <c r="G1071" s="274"/>
      <c r="H1071" s="274"/>
      <c r="I1071" s="274"/>
      <c r="J1071" s="172"/>
      <c r="K1071" s="174" t="s">
        <v>5</v>
      </c>
      <c r="L1071" s="172"/>
      <c r="M1071" s="172"/>
      <c r="N1071" s="172"/>
      <c r="O1071" s="172"/>
      <c r="P1071" s="172"/>
      <c r="Q1071" s="172"/>
      <c r="R1071" s="175"/>
      <c r="T1071" s="176"/>
      <c r="U1071" s="172"/>
      <c r="V1071" s="172"/>
      <c r="W1071" s="172"/>
      <c r="X1071" s="172"/>
      <c r="Y1071" s="172"/>
      <c r="Z1071" s="172"/>
      <c r="AA1071" s="177"/>
      <c r="AT1071" s="178" t="s">
        <v>170</v>
      </c>
      <c r="AU1071" s="178" t="s">
        <v>141</v>
      </c>
      <c r="AV1071" s="10" t="s">
        <v>24</v>
      </c>
      <c r="AW1071" s="10" t="s">
        <v>37</v>
      </c>
      <c r="AX1071" s="10" t="s">
        <v>79</v>
      </c>
      <c r="AY1071" s="178" t="s">
        <v>162</v>
      </c>
    </row>
    <row r="1072" spans="2:65" s="11" customFormat="1" ht="22.5" customHeight="1">
      <c r="B1072" s="179"/>
      <c r="C1072" s="180"/>
      <c r="D1072" s="180"/>
      <c r="E1072" s="181" t="s">
        <v>5</v>
      </c>
      <c r="F1072" s="263" t="s">
        <v>933</v>
      </c>
      <c r="G1072" s="264"/>
      <c r="H1072" s="264"/>
      <c r="I1072" s="264"/>
      <c r="J1072" s="180"/>
      <c r="K1072" s="182">
        <v>1.1519999999999999</v>
      </c>
      <c r="L1072" s="180"/>
      <c r="M1072" s="180"/>
      <c r="N1072" s="180"/>
      <c r="O1072" s="180"/>
      <c r="P1072" s="180"/>
      <c r="Q1072" s="180"/>
      <c r="R1072" s="183"/>
      <c r="T1072" s="184"/>
      <c r="U1072" s="180"/>
      <c r="V1072" s="180"/>
      <c r="W1072" s="180"/>
      <c r="X1072" s="180"/>
      <c r="Y1072" s="180"/>
      <c r="Z1072" s="180"/>
      <c r="AA1072" s="185"/>
      <c r="AT1072" s="186" t="s">
        <v>170</v>
      </c>
      <c r="AU1072" s="186" t="s">
        <v>141</v>
      </c>
      <c r="AV1072" s="11" t="s">
        <v>141</v>
      </c>
      <c r="AW1072" s="11" t="s">
        <v>37</v>
      </c>
      <c r="AX1072" s="11" t="s">
        <v>79</v>
      </c>
      <c r="AY1072" s="186" t="s">
        <v>162</v>
      </c>
    </row>
    <row r="1073" spans="2:65" s="12" customFormat="1" ht="22.5" customHeight="1">
      <c r="B1073" s="187"/>
      <c r="C1073" s="188"/>
      <c r="D1073" s="188"/>
      <c r="E1073" s="189" t="s">
        <v>5</v>
      </c>
      <c r="F1073" s="256" t="s">
        <v>172</v>
      </c>
      <c r="G1073" s="257"/>
      <c r="H1073" s="257"/>
      <c r="I1073" s="257"/>
      <c r="J1073" s="188"/>
      <c r="K1073" s="190">
        <v>16.552</v>
      </c>
      <c r="L1073" s="188"/>
      <c r="M1073" s="188"/>
      <c r="N1073" s="188"/>
      <c r="O1073" s="188"/>
      <c r="P1073" s="188"/>
      <c r="Q1073" s="188"/>
      <c r="R1073" s="191"/>
      <c r="T1073" s="192"/>
      <c r="U1073" s="188"/>
      <c r="V1073" s="188"/>
      <c r="W1073" s="188"/>
      <c r="X1073" s="188"/>
      <c r="Y1073" s="188"/>
      <c r="Z1073" s="188"/>
      <c r="AA1073" s="193"/>
      <c r="AT1073" s="194" t="s">
        <v>170</v>
      </c>
      <c r="AU1073" s="194" t="s">
        <v>141</v>
      </c>
      <c r="AV1073" s="12" t="s">
        <v>167</v>
      </c>
      <c r="AW1073" s="12" t="s">
        <v>37</v>
      </c>
      <c r="AX1073" s="12" t="s">
        <v>24</v>
      </c>
      <c r="AY1073" s="194" t="s">
        <v>162</v>
      </c>
    </row>
    <row r="1074" spans="2:65" s="1" customFormat="1" ht="31.5" customHeight="1">
      <c r="B1074" s="135"/>
      <c r="C1074" s="164" t="s">
        <v>934</v>
      </c>
      <c r="D1074" s="164" t="s">
        <v>163</v>
      </c>
      <c r="E1074" s="165" t="s">
        <v>935</v>
      </c>
      <c r="F1074" s="258" t="s">
        <v>936</v>
      </c>
      <c r="G1074" s="258"/>
      <c r="H1074" s="258"/>
      <c r="I1074" s="258"/>
      <c r="J1074" s="166" t="s">
        <v>166</v>
      </c>
      <c r="K1074" s="167">
        <v>33.103999999999999</v>
      </c>
      <c r="L1074" s="259">
        <v>0</v>
      </c>
      <c r="M1074" s="259"/>
      <c r="N1074" s="260">
        <f>ROUND(L1074*K1074,2)</f>
        <v>0</v>
      </c>
      <c r="O1074" s="260"/>
      <c r="P1074" s="260"/>
      <c r="Q1074" s="260"/>
      <c r="R1074" s="138"/>
      <c r="T1074" s="168" t="s">
        <v>5</v>
      </c>
      <c r="U1074" s="47" t="s">
        <v>46</v>
      </c>
      <c r="V1074" s="39"/>
      <c r="W1074" s="169">
        <f>V1074*K1074</f>
        <v>0</v>
      </c>
      <c r="X1074" s="169">
        <v>0</v>
      </c>
      <c r="Y1074" s="169">
        <f>X1074*K1074</f>
        <v>0</v>
      </c>
      <c r="Z1074" s="169">
        <v>0</v>
      </c>
      <c r="AA1074" s="170">
        <f>Z1074*K1074</f>
        <v>0</v>
      </c>
      <c r="AR1074" s="21" t="s">
        <v>246</v>
      </c>
      <c r="AT1074" s="21" t="s">
        <v>163</v>
      </c>
      <c r="AU1074" s="21" t="s">
        <v>141</v>
      </c>
      <c r="AY1074" s="21" t="s">
        <v>162</v>
      </c>
      <c r="BE1074" s="109">
        <f>IF(U1074="základní",N1074,0)</f>
        <v>0</v>
      </c>
      <c r="BF1074" s="109">
        <f>IF(U1074="snížená",N1074,0)</f>
        <v>0</v>
      </c>
      <c r="BG1074" s="109">
        <f>IF(U1074="zákl. přenesená",N1074,0)</f>
        <v>0</v>
      </c>
      <c r="BH1074" s="109">
        <f>IF(U1074="sníž. přenesená",N1074,0)</f>
        <v>0</v>
      </c>
      <c r="BI1074" s="109">
        <f>IF(U1074="nulová",N1074,0)</f>
        <v>0</v>
      </c>
      <c r="BJ1074" s="21" t="s">
        <v>141</v>
      </c>
      <c r="BK1074" s="109">
        <f>ROUND(L1074*K1074,2)</f>
        <v>0</v>
      </c>
      <c r="BL1074" s="21" t="s">
        <v>246</v>
      </c>
      <c r="BM1074" s="21" t="s">
        <v>937</v>
      </c>
    </row>
    <row r="1075" spans="2:65" s="1" customFormat="1" ht="31.5" customHeight="1">
      <c r="B1075" s="135"/>
      <c r="C1075" s="164" t="s">
        <v>938</v>
      </c>
      <c r="D1075" s="164" t="s">
        <v>163</v>
      </c>
      <c r="E1075" s="165" t="s">
        <v>939</v>
      </c>
      <c r="F1075" s="258" t="s">
        <v>940</v>
      </c>
      <c r="G1075" s="258"/>
      <c r="H1075" s="258"/>
      <c r="I1075" s="258"/>
      <c r="J1075" s="166" t="s">
        <v>166</v>
      </c>
      <c r="K1075" s="167">
        <v>194.82</v>
      </c>
      <c r="L1075" s="259">
        <v>0</v>
      </c>
      <c r="M1075" s="259"/>
      <c r="N1075" s="260">
        <f>ROUND(L1075*K1075,2)</f>
        <v>0</v>
      </c>
      <c r="O1075" s="260"/>
      <c r="P1075" s="260"/>
      <c r="Q1075" s="260"/>
      <c r="R1075" s="138"/>
      <c r="T1075" s="168" t="s">
        <v>5</v>
      </c>
      <c r="U1075" s="47" t="s">
        <v>46</v>
      </c>
      <c r="V1075" s="39"/>
      <c r="W1075" s="169">
        <f>V1075*K1075</f>
        <v>0</v>
      </c>
      <c r="X1075" s="169">
        <v>0</v>
      </c>
      <c r="Y1075" s="169">
        <f>X1075*K1075</f>
        <v>0</v>
      </c>
      <c r="Z1075" s="169">
        <v>0</v>
      </c>
      <c r="AA1075" s="170">
        <f>Z1075*K1075</f>
        <v>0</v>
      </c>
      <c r="AR1075" s="21" t="s">
        <v>246</v>
      </c>
      <c r="AT1075" s="21" t="s">
        <v>163</v>
      </c>
      <c r="AU1075" s="21" t="s">
        <v>141</v>
      </c>
      <c r="AY1075" s="21" t="s">
        <v>162</v>
      </c>
      <c r="BE1075" s="109">
        <f>IF(U1075="základní",N1075,0)</f>
        <v>0</v>
      </c>
      <c r="BF1075" s="109">
        <f>IF(U1075="snížená",N1075,0)</f>
        <v>0</v>
      </c>
      <c r="BG1075" s="109">
        <f>IF(U1075="zákl. přenesená",N1075,0)</f>
        <v>0</v>
      </c>
      <c r="BH1075" s="109">
        <f>IF(U1075="sníž. přenesená",N1075,0)</f>
        <v>0</v>
      </c>
      <c r="BI1075" s="109">
        <f>IF(U1075="nulová",N1075,0)</f>
        <v>0</v>
      </c>
      <c r="BJ1075" s="21" t="s">
        <v>141</v>
      </c>
      <c r="BK1075" s="109">
        <f>ROUND(L1075*K1075,2)</f>
        <v>0</v>
      </c>
      <c r="BL1075" s="21" t="s">
        <v>246</v>
      </c>
      <c r="BM1075" s="21" t="s">
        <v>941</v>
      </c>
    </row>
    <row r="1076" spans="2:65" s="10" customFormat="1" ht="22.5" customHeight="1">
      <c r="B1076" s="171"/>
      <c r="C1076" s="172"/>
      <c r="D1076" s="172"/>
      <c r="E1076" s="173" t="s">
        <v>5</v>
      </c>
      <c r="F1076" s="261" t="s">
        <v>590</v>
      </c>
      <c r="G1076" s="262"/>
      <c r="H1076" s="262"/>
      <c r="I1076" s="262"/>
      <c r="J1076" s="172"/>
      <c r="K1076" s="174" t="s">
        <v>5</v>
      </c>
      <c r="L1076" s="172"/>
      <c r="M1076" s="172"/>
      <c r="N1076" s="172"/>
      <c r="O1076" s="172"/>
      <c r="P1076" s="172"/>
      <c r="Q1076" s="172"/>
      <c r="R1076" s="175"/>
      <c r="T1076" s="176"/>
      <c r="U1076" s="172"/>
      <c r="V1076" s="172"/>
      <c r="W1076" s="172"/>
      <c r="X1076" s="172"/>
      <c r="Y1076" s="172"/>
      <c r="Z1076" s="172"/>
      <c r="AA1076" s="177"/>
      <c r="AT1076" s="178" t="s">
        <v>170</v>
      </c>
      <c r="AU1076" s="178" t="s">
        <v>141</v>
      </c>
      <c r="AV1076" s="10" t="s">
        <v>24</v>
      </c>
      <c r="AW1076" s="10" t="s">
        <v>37</v>
      </c>
      <c r="AX1076" s="10" t="s">
        <v>79</v>
      </c>
      <c r="AY1076" s="178" t="s">
        <v>162</v>
      </c>
    </row>
    <row r="1077" spans="2:65" s="11" customFormat="1" ht="22.5" customHeight="1">
      <c r="B1077" s="179"/>
      <c r="C1077" s="180"/>
      <c r="D1077" s="180"/>
      <c r="E1077" s="181" t="s">
        <v>5</v>
      </c>
      <c r="F1077" s="263" t="s">
        <v>942</v>
      </c>
      <c r="G1077" s="264"/>
      <c r="H1077" s="264"/>
      <c r="I1077" s="264"/>
      <c r="J1077" s="180"/>
      <c r="K1077" s="182">
        <v>53.136000000000003</v>
      </c>
      <c r="L1077" s="180"/>
      <c r="M1077" s="180"/>
      <c r="N1077" s="180"/>
      <c r="O1077" s="180"/>
      <c r="P1077" s="180"/>
      <c r="Q1077" s="180"/>
      <c r="R1077" s="183"/>
      <c r="T1077" s="184"/>
      <c r="U1077" s="180"/>
      <c r="V1077" s="180"/>
      <c r="W1077" s="180"/>
      <c r="X1077" s="180"/>
      <c r="Y1077" s="180"/>
      <c r="Z1077" s="180"/>
      <c r="AA1077" s="185"/>
      <c r="AT1077" s="186" t="s">
        <v>170</v>
      </c>
      <c r="AU1077" s="186" t="s">
        <v>141</v>
      </c>
      <c r="AV1077" s="11" t="s">
        <v>141</v>
      </c>
      <c r="AW1077" s="11" t="s">
        <v>37</v>
      </c>
      <c r="AX1077" s="11" t="s">
        <v>79</v>
      </c>
      <c r="AY1077" s="186" t="s">
        <v>162</v>
      </c>
    </row>
    <row r="1078" spans="2:65" s="11" customFormat="1" ht="22.5" customHeight="1">
      <c r="B1078" s="179"/>
      <c r="C1078" s="180"/>
      <c r="D1078" s="180"/>
      <c r="E1078" s="181" t="s">
        <v>5</v>
      </c>
      <c r="F1078" s="263" t="s">
        <v>943</v>
      </c>
      <c r="G1078" s="264"/>
      <c r="H1078" s="264"/>
      <c r="I1078" s="264"/>
      <c r="J1078" s="180"/>
      <c r="K1078" s="182">
        <v>47.7</v>
      </c>
      <c r="L1078" s="180"/>
      <c r="M1078" s="180"/>
      <c r="N1078" s="180"/>
      <c r="O1078" s="180"/>
      <c r="P1078" s="180"/>
      <c r="Q1078" s="180"/>
      <c r="R1078" s="183"/>
      <c r="T1078" s="184"/>
      <c r="U1078" s="180"/>
      <c r="V1078" s="180"/>
      <c r="W1078" s="180"/>
      <c r="X1078" s="180"/>
      <c r="Y1078" s="180"/>
      <c r="Z1078" s="180"/>
      <c r="AA1078" s="185"/>
      <c r="AT1078" s="186" t="s">
        <v>170</v>
      </c>
      <c r="AU1078" s="186" t="s">
        <v>141</v>
      </c>
      <c r="AV1078" s="11" t="s">
        <v>141</v>
      </c>
      <c r="AW1078" s="11" t="s">
        <v>37</v>
      </c>
      <c r="AX1078" s="11" t="s">
        <v>79</v>
      </c>
      <c r="AY1078" s="186" t="s">
        <v>162</v>
      </c>
    </row>
    <row r="1079" spans="2:65" s="11" customFormat="1" ht="22.5" customHeight="1">
      <c r="B1079" s="179"/>
      <c r="C1079" s="180"/>
      <c r="D1079" s="180"/>
      <c r="E1079" s="181" t="s">
        <v>5</v>
      </c>
      <c r="F1079" s="263" t="s">
        <v>944</v>
      </c>
      <c r="G1079" s="264"/>
      <c r="H1079" s="264"/>
      <c r="I1079" s="264"/>
      <c r="J1079" s="180"/>
      <c r="K1079" s="182">
        <v>85.073999999999998</v>
      </c>
      <c r="L1079" s="180"/>
      <c r="M1079" s="180"/>
      <c r="N1079" s="180"/>
      <c r="O1079" s="180"/>
      <c r="P1079" s="180"/>
      <c r="Q1079" s="180"/>
      <c r="R1079" s="183"/>
      <c r="T1079" s="184"/>
      <c r="U1079" s="180"/>
      <c r="V1079" s="180"/>
      <c r="W1079" s="180"/>
      <c r="X1079" s="180"/>
      <c r="Y1079" s="180"/>
      <c r="Z1079" s="180"/>
      <c r="AA1079" s="185"/>
      <c r="AT1079" s="186" t="s">
        <v>170</v>
      </c>
      <c r="AU1079" s="186" t="s">
        <v>141</v>
      </c>
      <c r="AV1079" s="11" t="s">
        <v>141</v>
      </c>
      <c r="AW1079" s="11" t="s">
        <v>37</v>
      </c>
      <c r="AX1079" s="11" t="s">
        <v>79</v>
      </c>
      <c r="AY1079" s="186" t="s">
        <v>162</v>
      </c>
    </row>
    <row r="1080" spans="2:65" s="11" customFormat="1" ht="22.5" customHeight="1">
      <c r="B1080" s="179"/>
      <c r="C1080" s="180"/>
      <c r="D1080" s="180"/>
      <c r="E1080" s="181" t="s">
        <v>5</v>
      </c>
      <c r="F1080" s="263" t="s">
        <v>945</v>
      </c>
      <c r="G1080" s="264"/>
      <c r="H1080" s="264"/>
      <c r="I1080" s="264"/>
      <c r="J1080" s="180"/>
      <c r="K1080" s="182">
        <v>8.91</v>
      </c>
      <c r="L1080" s="180"/>
      <c r="M1080" s="180"/>
      <c r="N1080" s="180"/>
      <c r="O1080" s="180"/>
      <c r="P1080" s="180"/>
      <c r="Q1080" s="180"/>
      <c r="R1080" s="183"/>
      <c r="T1080" s="184"/>
      <c r="U1080" s="180"/>
      <c r="V1080" s="180"/>
      <c r="W1080" s="180"/>
      <c r="X1080" s="180"/>
      <c r="Y1080" s="180"/>
      <c r="Z1080" s="180"/>
      <c r="AA1080" s="185"/>
      <c r="AT1080" s="186" t="s">
        <v>170</v>
      </c>
      <c r="AU1080" s="186" t="s">
        <v>141</v>
      </c>
      <c r="AV1080" s="11" t="s">
        <v>141</v>
      </c>
      <c r="AW1080" s="11" t="s">
        <v>37</v>
      </c>
      <c r="AX1080" s="11" t="s">
        <v>79</v>
      </c>
      <c r="AY1080" s="186" t="s">
        <v>162</v>
      </c>
    </row>
    <row r="1081" spans="2:65" s="12" customFormat="1" ht="22.5" customHeight="1">
      <c r="B1081" s="187"/>
      <c r="C1081" s="188"/>
      <c r="D1081" s="188"/>
      <c r="E1081" s="189" t="s">
        <v>5</v>
      </c>
      <c r="F1081" s="256" t="s">
        <v>172</v>
      </c>
      <c r="G1081" s="257"/>
      <c r="H1081" s="257"/>
      <c r="I1081" s="257"/>
      <c r="J1081" s="188"/>
      <c r="K1081" s="190">
        <v>194.82</v>
      </c>
      <c r="L1081" s="188"/>
      <c r="M1081" s="188"/>
      <c r="N1081" s="188"/>
      <c r="O1081" s="188"/>
      <c r="P1081" s="188"/>
      <c r="Q1081" s="188"/>
      <c r="R1081" s="191"/>
      <c r="T1081" s="192"/>
      <c r="U1081" s="188"/>
      <c r="V1081" s="188"/>
      <c r="W1081" s="188"/>
      <c r="X1081" s="188"/>
      <c r="Y1081" s="188"/>
      <c r="Z1081" s="188"/>
      <c r="AA1081" s="193"/>
      <c r="AT1081" s="194" t="s">
        <v>170</v>
      </c>
      <c r="AU1081" s="194" t="s">
        <v>141</v>
      </c>
      <c r="AV1081" s="12" t="s">
        <v>167</v>
      </c>
      <c r="AW1081" s="12" t="s">
        <v>37</v>
      </c>
      <c r="AX1081" s="12" t="s">
        <v>24</v>
      </c>
      <c r="AY1081" s="194" t="s">
        <v>162</v>
      </c>
    </row>
    <row r="1082" spans="2:65" s="1" customFormat="1" ht="31.5" customHeight="1">
      <c r="B1082" s="135"/>
      <c r="C1082" s="164" t="s">
        <v>946</v>
      </c>
      <c r="D1082" s="164" t="s">
        <v>163</v>
      </c>
      <c r="E1082" s="165" t="s">
        <v>947</v>
      </c>
      <c r="F1082" s="258" t="s">
        <v>948</v>
      </c>
      <c r="G1082" s="258"/>
      <c r="H1082" s="258"/>
      <c r="I1082" s="258"/>
      <c r="J1082" s="166" t="s">
        <v>166</v>
      </c>
      <c r="K1082" s="167">
        <v>194.82</v>
      </c>
      <c r="L1082" s="259">
        <v>0</v>
      </c>
      <c r="M1082" s="259"/>
      <c r="N1082" s="260">
        <f>ROUND(L1082*K1082,2)</f>
        <v>0</v>
      </c>
      <c r="O1082" s="260"/>
      <c r="P1082" s="260"/>
      <c r="Q1082" s="260"/>
      <c r="R1082" s="138"/>
      <c r="T1082" s="168" t="s">
        <v>5</v>
      </c>
      <c r="U1082" s="47" t="s">
        <v>46</v>
      </c>
      <c r="V1082" s="39"/>
      <c r="W1082" s="169">
        <f>V1082*K1082</f>
        <v>0</v>
      </c>
      <c r="X1082" s="169">
        <v>0</v>
      </c>
      <c r="Y1082" s="169">
        <f>X1082*K1082</f>
        <v>0</v>
      </c>
      <c r="Z1082" s="169">
        <v>0</v>
      </c>
      <c r="AA1082" s="170">
        <f>Z1082*K1082</f>
        <v>0</v>
      </c>
      <c r="AR1082" s="21" t="s">
        <v>246</v>
      </c>
      <c r="AT1082" s="21" t="s">
        <v>163</v>
      </c>
      <c r="AU1082" s="21" t="s">
        <v>141</v>
      </c>
      <c r="AY1082" s="21" t="s">
        <v>162</v>
      </c>
      <c r="BE1082" s="109">
        <f>IF(U1082="základní",N1082,0)</f>
        <v>0</v>
      </c>
      <c r="BF1082" s="109">
        <f>IF(U1082="snížená",N1082,0)</f>
        <v>0</v>
      </c>
      <c r="BG1082" s="109">
        <f>IF(U1082="zákl. přenesená",N1082,0)</f>
        <v>0</v>
      </c>
      <c r="BH1082" s="109">
        <f>IF(U1082="sníž. přenesená",N1082,0)</f>
        <v>0</v>
      </c>
      <c r="BI1082" s="109">
        <f>IF(U1082="nulová",N1082,0)</f>
        <v>0</v>
      </c>
      <c r="BJ1082" s="21" t="s">
        <v>141</v>
      </c>
      <c r="BK1082" s="109">
        <f>ROUND(L1082*K1082,2)</f>
        <v>0</v>
      </c>
      <c r="BL1082" s="21" t="s">
        <v>246</v>
      </c>
      <c r="BM1082" s="21" t="s">
        <v>949</v>
      </c>
    </row>
    <row r="1083" spans="2:65" s="1" customFormat="1" ht="31.5" customHeight="1">
      <c r="B1083" s="135"/>
      <c r="C1083" s="164" t="s">
        <v>950</v>
      </c>
      <c r="D1083" s="164" t="s">
        <v>163</v>
      </c>
      <c r="E1083" s="165" t="s">
        <v>951</v>
      </c>
      <c r="F1083" s="258" t="s">
        <v>952</v>
      </c>
      <c r="G1083" s="258"/>
      <c r="H1083" s="258"/>
      <c r="I1083" s="258"/>
      <c r="J1083" s="166" t="s">
        <v>166</v>
      </c>
      <c r="K1083" s="167">
        <v>194.82</v>
      </c>
      <c r="L1083" s="259">
        <v>0</v>
      </c>
      <c r="M1083" s="259"/>
      <c r="N1083" s="260">
        <f>ROUND(L1083*K1083,2)</f>
        <v>0</v>
      </c>
      <c r="O1083" s="260"/>
      <c r="P1083" s="260"/>
      <c r="Q1083" s="260"/>
      <c r="R1083" s="138"/>
      <c r="T1083" s="168" t="s">
        <v>5</v>
      </c>
      <c r="U1083" s="47" t="s">
        <v>46</v>
      </c>
      <c r="V1083" s="39"/>
      <c r="W1083" s="169">
        <f>V1083*K1083</f>
        <v>0</v>
      </c>
      <c r="X1083" s="169">
        <v>0</v>
      </c>
      <c r="Y1083" s="169">
        <f>X1083*K1083</f>
        <v>0</v>
      </c>
      <c r="Z1083" s="169">
        <v>0</v>
      </c>
      <c r="AA1083" s="170">
        <f>Z1083*K1083</f>
        <v>0</v>
      </c>
      <c r="AR1083" s="21" t="s">
        <v>246</v>
      </c>
      <c r="AT1083" s="21" t="s">
        <v>163</v>
      </c>
      <c r="AU1083" s="21" t="s">
        <v>141</v>
      </c>
      <c r="AY1083" s="21" t="s">
        <v>162</v>
      </c>
      <c r="BE1083" s="109">
        <f>IF(U1083="základní",N1083,0)</f>
        <v>0</v>
      </c>
      <c r="BF1083" s="109">
        <f>IF(U1083="snížená",N1083,0)</f>
        <v>0</v>
      </c>
      <c r="BG1083" s="109">
        <f>IF(U1083="zákl. přenesená",N1083,0)</f>
        <v>0</v>
      </c>
      <c r="BH1083" s="109">
        <f>IF(U1083="sníž. přenesená",N1083,0)</f>
        <v>0</v>
      </c>
      <c r="BI1083" s="109">
        <f>IF(U1083="nulová",N1083,0)</f>
        <v>0</v>
      </c>
      <c r="BJ1083" s="21" t="s">
        <v>141</v>
      </c>
      <c r="BK1083" s="109">
        <f>ROUND(L1083*K1083,2)</f>
        <v>0</v>
      </c>
      <c r="BL1083" s="21" t="s">
        <v>246</v>
      </c>
      <c r="BM1083" s="21" t="s">
        <v>953</v>
      </c>
    </row>
    <row r="1084" spans="2:65" s="9" customFormat="1" ht="29.85" customHeight="1">
      <c r="B1084" s="153"/>
      <c r="C1084" s="154"/>
      <c r="D1084" s="163" t="s">
        <v>133</v>
      </c>
      <c r="E1084" s="163"/>
      <c r="F1084" s="163"/>
      <c r="G1084" s="163"/>
      <c r="H1084" s="163"/>
      <c r="I1084" s="163"/>
      <c r="J1084" s="163"/>
      <c r="K1084" s="163"/>
      <c r="L1084" s="163"/>
      <c r="M1084" s="163"/>
      <c r="N1084" s="269">
        <f>BK1084</f>
        <v>0</v>
      </c>
      <c r="O1084" s="270"/>
      <c r="P1084" s="270"/>
      <c r="Q1084" s="270"/>
      <c r="R1084" s="156"/>
      <c r="T1084" s="157"/>
      <c r="U1084" s="154"/>
      <c r="V1084" s="154"/>
      <c r="W1084" s="158">
        <f>SUM(W1085:W1088)</f>
        <v>0</v>
      </c>
      <c r="X1084" s="154"/>
      <c r="Y1084" s="158">
        <f>SUM(Y1085:Y1088)</f>
        <v>0</v>
      </c>
      <c r="Z1084" s="154"/>
      <c r="AA1084" s="159">
        <f>SUM(AA1085:AA1088)</f>
        <v>0</v>
      </c>
      <c r="AR1084" s="160" t="s">
        <v>141</v>
      </c>
      <c r="AT1084" s="161" t="s">
        <v>78</v>
      </c>
      <c r="AU1084" s="161" t="s">
        <v>24</v>
      </c>
      <c r="AY1084" s="160" t="s">
        <v>162</v>
      </c>
      <c r="BK1084" s="162">
        <f>SUM(BK1085:BK1088)</f>
        <v>0</v>
      </c>
    </row>
    <row r="1085" spans="2:65" s="1" customFormat="1" ht="31.5" customHeight="1">
      <c r="B1085" s="135"/>
      <c r="C1085" s="164" t="s">
        <v>954</v>
      </c>
      <c r="D1085" s="164" t="s">
        <v>163</v>
      </c>
      <c r="E1085" s="165" t="s">
        <v>955</v>
      </c>
      <c r="F1085" s="258" t="s">
        <v>956</v>
      </c>
      <c r="G1085" s="258"/>
      <c r="H1085" s="258"/>
      <c r="I1085" s="258"/>
      <c r="J1085" s="166" t="s">
        <v>166</v>
      </c>
      <c r="K1085" s="167">
        <v>96.768000000000001</v>
      </c>
      <c r="L1085" s="259">
        <v>0</v>
      </c>
      <c r="M1085" s="259"/>
      <c r="N1085" s="260">
        <f>ROUND(L1085*K1085,2)</f>
        <v>0</v>
      </c>
      <c r="O1085" s="260"/>
      <c r="P1085" s="260"/>
      <c r="Q1085" s="260"/>
      <c r="R1085" s="138"/>
      <c r="T1085" s="168" t="s">
        <v>5</v>
      </c>
      <c r="U1085" s="47" t="s">
        <v>46</v>
      </c>
      <c r="V1085" s="39"/>
      <c r="W1085" s="169">
        <f>V1085*K1085</f>
        <v>0</v>
      </c>
      <c r="X1085" s="169">
        <v>0</v>
      </c>
      <c r="Y1085" s="169">
        <f>X1085*K1085</f>
        <v>0</v>
      </c>
      <c r="Z1085" s="169">
        <v>0</v>
      </c>
      <c r="AA1085" s="170">
        <f>Z1085*K1085</f>
        <v>0</v>
      </c>
      <c r="AR1085" s="21" t="s">
        <v>246</v>
      </c>
      <c r="AT1085" s="21" t="s">
        <v>163</v>
      </c>
      <c r="AU1085" s="21" t="s">
        <v>141</v>
      </c>
      <c r="AY1085" s="21" t="s">
        <v>162</v>
      </c>
      <c r="BE1085" s="109">
        <f>IF(U1085="základní",N1085,0)</f>
        <v>0</v>
      </c>
      <c r="BF1085" s="109">
        <f>IF(U1085="snížená",N1085,0)</f>
        <v>0</v>
      </c>
      <c r="BG1085" s="109">
        <f>IF(U1085="zákl. přenesená",N1085,0)</f>
        <v>0</v>
      </c>
      <c r="BH1085" s="109">
        <f>IF(U1085="sníž. přenesená",N1085,0)</f>
        <v>0</v>
      </c>
      <c r="BI1085" s="109">
        <f>IF(U1085="nulová",N1085,0)</f>
        <v>0</v>
      </c>
      <c r="BJ1085" s="21" t="s">
        <v>141</v>
      </c>
      <c r="BK1085" s="109">
        <f>ROUND(L1085*K1085,2)</f>
        <v>0</v>
      </c>
      <c r="BL1085" s="21" t="s">
        <v>246</v>
      </c>
      <c r="BM1085" s="21" t="s">
        <v>957</v>
      </c>
    </row>
    <row r="1086" spans="2:65" s="1" customFormat="1" ht="44.25" customHeight="1">
      <c r="B1086" s="135"/>
      <c r="C1086" s="164" t="s">
        <v>958</v>
      </c>
      <c r="D1086" s="164" t="s">
        <v>163</v>
      </c>
      <c r="E1086" s="165" t="s">
        <v>959</v>
      </c>
      <c r="F1086" s="258" t="s">
        <v>960</v>
      </c>
      <c r="G1086" s="258"/>
      <c r="H1086" s="258"/>
      <c r="I1086" s="258"/>
      <c r="J1086" s="166" t="s">
        <v>166</v>
      </c>
      <c r="K1086" s="167">
        <v>96.768000000000001</v>
      </c>
      <c r="L1086" s="259">
        <v>0</v>
      </c>
      <c r="M1086" s="259"/>
      <c r="N1086" s="260">
        <f>ROUND(L1086*K1086,2)</f>
        <v>0</v>
      </c>
      <c r="O1086" s="260"/>
      <c r="P1086" s="260"/>
      <c r="Q1086" s="260"/>
      <c r="R1086" s="138"/>
      <c r="T1086" s="168" t="s">
        <v>5</v>
      </c>
      <c r="U1086" s="47" t="s">
        <v>46</v>
      </c>
      <c r="V1086" s="39"/>
      <c r="W1086" s="169">
        <f>V1086*K1086</f>
        <v>0</v>
      </c>
      <c r="X1086" s="169">
        <v>0</v>
      </c>
      <c r="Y1086" s="169">
        <f>X1086*K1086</f>
        <v>0</v>
      </c>
      <c r="Z1086" s="169">
        <v>0</v>
      </c>
      <c r="AA1086" s="170">
        <f>Z1086*K1086</f>
        <v>0</v>
      </c>
      <c r="AR1086" s="21" t="s">
        <v>246</v>
      </c>
      <c r="AT1086" s="21" t="s">
        <v>163</v>
      </c>
      <c r="AU1086" s="21" t="s">
        <v>141</v>
      </c>
      <c r="AY1086" s="21" t="s">
        <v>162</v>
      </c>
      <c r="BE1086" s="109">
        <f>IF(U1086="základní",N1086,0)</f>
        <v>0</v>
      </c>
      <c r="BF1086" s="109">
        <f>IF(U1086="snížená",N1086,0)</f>
        <v>0</v>
      </c>
      <c r="BG1086" s="109">
        <f>IF(U1086="zákl. přenesená",N1086,0)</f>
        <v>0</v>
      </c>
      <c r="BH1086" s="109">
        <f>IF(U1086="sníž. přenesená",N1086,0)</f>
        <v>0</v>
      </c>
      <c r="BI1086" s="109">
        <f>IF(U1086="nulová",N1086,0)</f>
        <v>0</v>
      </c>
      <c r="BJ1086" s="21" t="s">
        <v>141</v>
      </c>
      <c r="BK1086" s="109">
        <f>ROUND(L1086*K1086,2)</f>
        <v>0</v>
      </c>
      <c r="BL1086" s="21" t="s">
        <v>246</v>
      </c>
      <c r="BM1086" s="21" t="s">
        <v>961</v>
      </c>
    </row>
    <row r="1087" spans="2:65" s="11" customFormat="1" ht="22.5" customHeight="1">
      <c r="B1087" s="179"/>
      <c r="C1087" s="180"/>
      <c r="D1087" s="180"/>
      <c r="E1087" s="181" t="s">
        <v>5</v>
      </c>
      <c r="F1087" s="275" t="s">
        <v>962</v>
      </c>
      <c r="G1087" s="276"/>
      <c r="H1087" s="276"/>
      <c r="I1087" s="276"/>
      <c r="J1087" s="180"/>
      <c r="K1087" s="182">
        <v>96.768000000000001</v>
      </c>
      <c r="L1087" s="180"/>
      <c r="M1087" s="180"/>
      <c r="N1087" s="180"/>
      <c r="O1087" s="180"/>
      <c r="P1087" s="180"/>
      <c r="Q1087" s="180"/>
      <c r="R1087" s="183"/>
      <c r="T1087" s="184"/>
      <c r="U1087" s="180"/>
      <c r="V1087" s="180"/>
      <c r="W1087" s="180"/>
      <c r="X1087" s="180"/>
      <c r="Y1087" s="180"/>
      <c r="Z1087" s="180"/>
      <c r="AA1087" s="185"/>
      <c r="AT1087" s="186" t="s">
        <v>170</v>
      </c>
      <c r="AU1087" s="186" t="s">
        <v>141</v>
      </c>
      <c r="AV1087" s="11" t="s">
        <v>141</v>
      </c>
      <c r="AW1087" s="11" t="s">
        <v>37</v>
      </c>
      <c r="AX1087" s="11" t="s">
        <v>79</v>
      </c>
      <c r="AY1087" s="186" t="s">
        <v>162</v>
      </c>
    </row>
    <row r="1088" spans="2:65" s="12" customFormat="1" ht="22.5" customHeight="1">
      <c r="B1088" s="187"/>
      <c r="C1088" s="188"/>
      <c r="D1088" s="188"/>
      <c r="E1088" s="189" t="s">
        <v>5</v>
      </c>
      <c r="F1088" s="256" t="s">
        <v>172</v>
      </c>
      <c r="G1088" s="257"/>
      <c r="H1088" s="257"/>
      <c r="I1088" s="257"/>
      <c r="J1088" s="188"/>
      <c r="K1088" s="190">
        <v>96.768000000000001</v>
      </c>
      <c r="L1088" s="188"/>
      <c r="M1088" s="188"/>
      <c r="N1088" s="188"/>
      <c r="O1088" s="188"/>
      <c r="P1088" s="188"/>
      <c r="Q1088" s="188"/>
      <c r="R1088" s="191"/>
      <c r="T1088" s="192"/>
      <c r="U1088" s="188"/>
      <c r="V1088" s="188"/>
      <c r="W1088" s="188"/>
      <c r="X1088" s="188"/>
      <c r="Y1088" s="188"/>
      <c r="Z1088" s="188"/>
      <c r="AA1088" s="193"/>
      <c r="AT1088" s="194" t="s">
        <v>170</v>
      </c>
      <c r="AU1088" s="194" t="s">
        <v>141</v>
      </c>
      <c r="AV1088" s="12" t="s">
        <v>167</v>
      </c>
      <c r="AW1088" s="12" t="s">
        <v>37</v>
      </c>
      <c r="AX1088" s="12" t="s">
        <v>24</v>
      </c>
      <c r="AY1088" s="194" t="s">
        <v>162</v>
      </c>
    </row>
    <row r="1089" spans="2:65" s="9" customFormat="1" ht="29.85" customHeight="1">
      <c r="B1089" s="153"/>
      <c r="C1089" s="154"/>
      <c r="D1089" s="163" t="s">
        <v>134</v>
      </c>
      <c r="E1089" s="163"/>
      <c r="F1089" s="163"/>
      <c r="G1089" s="163"/>
      <c r="H1089" s="163"/>
      <c r="I1089" s="163"/>
      <c r="J1089" s="163"/>
      <c r="K1089" s="163"/>
      <c r="L1089" s="163"/>
      <c r="M1089" s="163"/>
      <c r="N1089" s="267">
        <f>BK1089</f>
        <v>0</v>
      </c>
      <c r="O1089" s="268"/>
      <c r="P1089" s="268"/>
      <c r="Q1089" s="268"/>
      <c r="R1089" s="156"/>
      <c r="T1089" s="157"/>
      <c r="U1089" s="154"/>
      <c r="V1089" s="154"/>
      <c r="W1089" s="158">
        <f>SUM(W1090:W1096)</f>
        <v>0</v>
      </c>
      <c r="X1089" s="154"/>
      <c r="Y1089" s="158">
        <f>SUM(Y1090:Y1096)</f>
        <v>0</v>
      </c>
      <c r="Z1089" s="154"/>
      <c r="AA1089" s="159">
        <f>SUM(AA1090:AA1096)</f>
        <v>0</v>
      </c>
      <c r="AR1089" s="160" t="s">
        <v>141</v>
      </c>
      <c r="AT1089" s="161" t="s">
        <v>78</v>
      </c>
      <c r="AU1089" s="161" t="s">
        <v>24</v>
      </c>
      <c r="AY1089" s="160" t="s">
        <v>162</v>
      </c>
      <c r="BK1089" s="162">
        <f>SUM(BK1090:BK1096)</f>
        <v>0</v>
      </c>
    </row>
    <row r="1090" spans="2:65" s="1" customFormat="1" ht="44.25" customHeight="1">
      <c r="B1090" s="135"/>
      <c r="C1090" s="164" t="s">
        <v>963</v>
      </c>
      <c r="D1090" s="164" t="s">
        <v>163</v>
      </c>
      <c r="E1090" s="165" t="s">
        <v>964</v>
      </c>
      <c r="F1090" s="258" t="s">
        <v>965</v>
      </c>
      <c r="G1090" s="258"/>
      <c r="H1090" s="258"/>
      <c r="I1090" s="258"/>
      <c r="J1090" s="166" t="s">
        <v>166</v>
      </c>
      <c r="K1090" s="167">
        <v>409.15199999999999</v>
      </c>
      <c r="L1090" s="259">
        <v>0</v>
      </c>
      <c r="M1090" s="259"/>
      <c r="N1090" s="260">
        <f>ROUND(L1090*K1090,2)</f>
        <v>0</v>
      </c>
      <c r="O1090" s="260"/>
      <c r="P1090" s="260"/>
      <c r="Q1090" s="260"/>
      <c r="R1090" s="138"/>
      <c r="T1090" s="168" t="s">
        <v>5</v>
      </c>
      <c r="U1090" s="47" t="s">
        <v>46</v>
      </c>
      <c r="V1090" s="39"/>
      <c r="W1090" s="169">
        <f>V1090*K1090</f>
        <v>0</v>
      </c>
      <c r="X1090" s="169">
        <v>0</v>
      </c>
      <c r="Y1090" s="169">
        <f>X1090*K1090</f>
        <v>0</v>
      </c>
      <c r="Z1090" s="169">
        <v>0</v>
      </c>
      <c r="AA1090" s="170">
        <f>Z1090*K1090</f>
        <v>0</v>
      </c>
      <c r="AR1090" s="21" t="s">
        <v>246</v>
      </c>
      <c r="AT1090" s="21" t="s">
        <v>163</v>
      </c>
      <c r="AU1090" s="21" t="s">
        <v>141</v>
      </c>
      <c r="AY1090" s="21" t="s">
        <v>162</v>
      </c>
      <c r="BE1090" s="109">
        <f>IF(U1090="základní",N1090,0)</f>
        <v>0</v>
      </c>
      <c r="BF1090" s="109">
        <f>IF(U1090="snížená",N1090,0)</f>
        <v>0</v>
      </c>
      <c r="BG1090" s="109">
        <f>IF(U1090="zákl. přenesená",N1090,0)</f>
        <v>0</v>
      </c>
      <c r="BH1090" s="109">
        <f>IF(U1090="sníž. přenesená",N1090,0)</f>
        <v>0</v>
      </c>
      <c r="BI1090" s="109">
        <f>IF(U1090="nulová",N1090,0)</f>
        <v>0</v>
      </c>
      <c r="BJ1090" s="21" t="s">
        <v>141</v>
      </c>
      <c r="BK1090" s="109">
        <f>ROUND(L1090*K1090,2)</f>
        <v>0</v>
      </c>
      <c r="BL1090" s="21" t="s">
        <v>246</v>
      </c>
      <c r="BM1090" s="21" t="s">
        <v>966</v>
      </c>
    </row>
    <row r="1091" spans="2:65" s="10" customFormat="1" ht="22.5" customHeight="1">
      <c r="B1091" s="171"/>
      <c r="C1091" s="172"/>
      <c r="D1091" s="172"/>
      <c r="E1091" s="173" t="s">
        <v>5</v>
      </c>
      <c r="F1091" s="261" t="s">
        <v>773</v>
      </c>
      <c r="G1091" s="262"/>
      <c r="H1091" s="262"/>
      <c r="I1091" s="262"/>
      <c r="J1091" s="172"/>
      <c r="K1091" s="174" t="s">
        <v>5</v>
      </c>
      <c r="L1091" s="172"/>
      <c r="M1091" s="172"/>
      <c r="N1091" s="172"/>
      <c r="O1091" s="172"/>
      <c r="P1091" s="172"/>
      <c r="Q1091" s="172"/>
      <c r="R1091" s="175"/>
      <c r="T1091" s="176"/>
      <c r="U1091" s="172"/>
      <c r="V1091" s="172"/>
      <c r="W1091" s="172"/>
      <c r="X1091" s="172"/>
      <c r="Y1091" s="172"/>
      <c r="Z1091" s="172"/>
      <c r="AA1091" s="177"/>
      <c r="AT1091" s="178" t="s">
        <v>170</v>
      </c>
      <c r="AU1091" s="178" t="s">
        <v>141</v>
      </c>
      <c r="AV1091" s="10" t="s">
        <v>24</v>
      </c>
      <c r="AW1091" s="10" t="s">
        <v>37</v>
      </c>
      <c r="AX1091" s="10" t="s">
        <v>79</v>
      </c>
      <c r="AY1091" s="178" t="s">
        <v>162</v>
      </c>
    </row>
    <row r="1092" spans="2:65" s="11" customFormat="1" ht="22.5" customHeight="1">
      <c r="B1092" s="179"/>
      <c r="C1092" s="180"/>
      <c r="D1092" s="180"/>
      <c r="E1092" s="181" t="s">
        <v>5</v>
      </c>
      <c r="F1092" s="263" t="s">
        <v>967</v>
      </c>
      <c r="G1092" s="264"/>
      <c r="H1092" s="264"/>
      <c r="I1092" s="264"/>
      <c r="J1092" s="180"/>
      <c r="K1092" s="182">
        <v>1.8</v>
      </c>
      <c r="L1092" s="180"/>
      <c r="M1092" s="180"/>
      <c r="N1092" s="180"/>
      <c r="O1092" s="180"/>
      <c r="P1092" s="180"/>
      <c r="Q1092" s="180"/>
      <c r="R1092" s="183"/>
      <c r="T1092" s="184"/>
      <c r="U1092" s="180"/>
      <c r="V1092" s="180"/>
      <c r="W1092" s="180"/>
      <c r="X1092" s="180"/>
      <c r="Y1092" s="180"/>
      <c r="Z1092" s="180"/>
      <c r="AA1092" s="185"/>
      <c r="AT1092" s="186" t="s">
        <v>170</v>
      </c>
      <c r="AU1092" s="186" t="s">
        <v>141</v>
      </c>
      <c r="AV1092" s="11" t="s">
        <v>141</v>
      </c>
      <c r="AW1092" s="11" t="s">
        <v>37</v>
      </c>
      <c r="AX1092" s="11" t="s">
        <v>79</v>
      </c>
      <c r="AY1092" s="186" t="s">
        <v>162</v>
      </c>
    </row>
    <row r="1093" spans="2:65" s="11" customFormat="1" ht="22.5" customHeight="1">
      <c r="B1093" s="179"/>
      <c r="C1093" s="180"/>
      <c r="D1093" s="180"/>
      <c r="E1093" s="181" t="s">
        <v>5</v>
      </c>
      <c r="F1093" s="263" t="s">
        <v>968</v>
      </c>
      <c r="G1093" s="264"/>
      <c r="H1093" s="264"/>
      <c r="I1093" s="264"/>
      <c r="J1093" s="180"/>
      <c r="K1093" s="182">
        <v>4.32</v>
      </c>
      <c r="L1093" s="180"/>
      <c r="M1093" s="180"/>
      <c r="N1093" s="180"/>
      <c r="O1093" s="180"/>
      <c r="P1093" s="180"/>
      <c r="Q1093" s="180"/>
      <c r="R1093" s="183"/>
      <c r="T1093" s="184"/>
      <c r="U1093" s="180"/>
      <c r="V1093" s="180"/>
      <c r="W1093" s="180"/>
      <c r="X1093" s="180"/>
      <c r="Y1093" s="180"/>
      <c r="Z1093" s="180"/>
      <c r="AA1093" s="185"/>
      <c r="AT1093" s="186" t="s">
        <v>170</v>
      </c>
      <c r="AU1093" s="186" t="s">
        <v>141</v>
      </c>
      <c r="AV1093" s="11" t="s">
        <v>141</v>
      </c>
      <c r="AW1093" s="11" t="s">
        <v>37</v>
      </c>
      <c r="AX1093" s="11" t="s">
        <v>79</v>
      </c>
      <c r="AY1093" s="186" t="s">
        <v>162</v>
      </c>
    </row>
    <row r="1094" spans="2:65" s="11" customFormat="1" ht="22.5" customHeight="1">
      <c r="B1094" s="179"/>
      <c r="C1094" s="180"/>
      <c r="D1094" s="180"/>
      <c r="E1094" s="181" t="s">
        <v>5</v>
      </c>
      <c r="F1094" s="263" t="s">
        <v>969</v>
      </c>
      <c r="G1094" s="264"/>
      <c r="H1094" s="264"/>
      <c r="I1094" s="264"/>
      <c r="J1094" s="180"/>
      <c r="K1094" s="182">
        <v>379.2</v>
      </c>
      <c r="L1094" s="180"/>
      <c r="M1094" s="180"/>
      <c r="N1094" s="180"/>
      <c r="O1094" s="180"/>
      <c r="P1094" s="180"/>
      <c r="Q1094" s="180"/>
      <c r="R1094" s="183"/>
      <c r="T1094" s="184"/>
      <c r="U1094" s="180"/>
      <c r="V1094" s="180"/>
      <c r="W1094" s="180"/>
      <c r="X1094" s="180"/>
      <c r="Y1094" s="180"/>
      <c r="Z1094" s="180"/>
      <c r="AA1094" s="185"/>
      <c r="AT1094" s="186" t="s">
        <v>170</v>
      </c>
      <c r="AU1094" s="186" t="s">
        <v>141</v>
      </c>
      <c r="AV1094" s="11" t="s">
        <v>141</v>
      </c>
      <c r="AW1094" s="11" t="s">
        <v>37</v>
      </c>
      <c r="AX1094" s="11" t="s">
        <v>79</v>
      </c>
      <c r="AY1094" s="186" t="s">
        <v>162</v>
      </c>
    </row>
    <row r="1095" spans="2:65" s="11" customFormat="1" ht="22.5" customHeight="1">
      <c r="B1095" s="179"/>
      <c r="C1095" s="180"/>
      <c r="D1095" s="180"/>
      <c r="E1095" s="181" t="s">
        <v>5</v>
      </c>
      <c r="F1095" s="263" t="s">
        <v>970</v>
      </c>
      <c r="G1095" s="264"/>
      <c r="H1095" s="264"/>
      <c r="I1095" s="264"/>
      <c r="J1095" s="180"/>
      <c r="K1095" s="182">
        <v>23.832000000000001</v>
      </c>
      <c r="L1095" s="180"/>
      <c r="M1095" s="180"/>
      <c r="N1095" s="180"/>
      <c r="O1095" s="180"/>
      <c r="P1095" s="180"/>
      <c r="Q1095" s="180"/>
      <c r="R1095" s="183"/>
      <c r="T1095" s="184"/>
      <c r="U1095" s="180"/>
      <c r="V1095" s="180"/>
      <c r="W1095" s="180"/>
      <c r="X1095" s="180"/>
      <c r="Y1095" s="180"/>
      <c r="Z1095" s="180"/>
      <c r="AA1095" s="185"/>
      <c r="AT1095" s="186" t="s">
        <v>170</v>
      </c>
      <c r="AU1095" s="186" t="s">
        <v>141</v>
      </c>
      <c r="AV1095" s="11" t="s">
        <v>141</v>
      </c>
      <c r="AW1095" s="11" t="s">
        <v>37</v>
      </c>
      <c r="AX1095" s="11" t="s">
        <v>79</v>
      </c>
      <c r="AY1095" s="186" t="s">
        <v>162</v>
      </c>
    </row>
    <row r="1096" spans="2:65" s="12" customFormat="1" ht="22.5" customHeight="1">
      <c r="B1096" s="187"/>
      <c r="C1096" s="188"/>
      <c r="D1096" s="188"/>
      <c r="E1096" s="189" t="s">
        <v>5</v>
      </c>
      <c r="F1096" s="256" t="s">
        <v>172</v>
      </c>
      <c r="G1096" s="257"/>
      <c r="H1096" s="257"/>
      <c r="I1096" s="257"/>
      <c r="J1096" s="188"/>
      <c r="K1096" s="190">
        <v>409.15199999999999</v>
      </c>
      <c r="L1096" s="188"/>
      <c r="M1096" s="188"/>
      <c r="N1096" s="188"/>
      <c r="O1096" s="188"/>
      <c r="P1096" s="188"/>
      <c r="Q1096" s="188"/>
      <c r="R1096" s="191"/>
      <c r="T1096" s="192"/>
      <c r="U1096" s="188"/>
      <c r="V1096" s="188"/>
      <c r="W1096" s="188"/>
      <c r="X1096" s="188"/>
      <c r="Y1096" s="188"/>
      <c r="Z1096" s="188"/>
      <c r="AA1096" s="193"/>
      <c r="AT1096" s="194" t="s">
        <v>170</v>
      </c>
      <c r="AU1096" s="194" t="s">
        <v>141</v>
      </c>
      <c r="AV1096" s="12" t="s">
        <v>167</v>
      </c>
      <c r="AW1096" s="12" t="s">
        <v>37</v>
      </c>
      <c r="AX1096" s="12" t="s">
        <v>24</v>
      </c>
      <c r="AY1096" s="194" t="s">
        <v>162</v>
      </c>
    </row>
    <row r="1097" spans="2:65" s="9" customFormat="1" ht="29.85" customHeight="1">
      <c r="B1097" s="153"/>
      <c r="C1097" s="154"/>
      <c r="D1097" s="163" t="s">
        <v>135</v>
      </c>
      <c r="E1097" s="163"/>
      <c r="F1097" s="163"/>
      <c r="G1097" s="163"/>
      <c r="H1097" s="163"/>
      <c r="I1097" s="163"/>
      <c r="J1097" s="163"/>
      <c r="K1097" s="163"/>
      <c r="L1097" s="163"/>
      <c r="M1097" s="163"/>
      <c r="N1097" s="267">
        <f>BK1097</f>
        <v>0</v>
      </c>
      <c r="O1097" s="268"/>
      <c r="P1097" s="268"/>
      <c r="Q1097" s="268"/>
      <c r="R1097" s="156"/>
      <c r="T1097" s="157"/>
      <c r="U1097" s="154"/>
      <c r="V1097" s="154"/>
      <c r="W1097" s="158">
        <f>SUM(W1098:W1107)</f>
        <v>0</v>
      </c>
      <c r="X1097" s="154"/>
      <c r="Y1097" s="158">
        <f>SUM(Y1098:Y1107)</f>
        <v>0</v>
      </c>
      <c r="Z1097" s="154"/>
      <c r="AA1097" s="159">
        <f>SUM(AA1098:AA1107)</f>
        <v>0</v>
      </c>
      <c r="AR1097" s="160" t="s">
        <v>141</v>
      </c>
      <c r="AT1097" s="161" t="s">
        <v>78</v>
      </c>
      <c r="AU1097" s="161" t="s">
        <v>24</v>
      </c>
      <c r="AY1097" s="160" t="s">
        <v>162</v>
      </c>
      <c r="BK1097" s="162">
        <f>SUM(BK1098:BK1107)</f>
        <v>0</v>
      </c>
    </row>
    <row r="1098" spans="2:65" s="1" customFormat="1" ht="31.5" customHeight="1">
      <c r="B1098" s="135"/>
      <c r="C1098" s="164" t="s">
        <v>971</v>
      </c>
      <c r="D1098" s="164" t="s">
        <v>163</v>
      </c>
      <c r="E1098" s="165" t="s">
        <v>972</v>
      </c>
      <c r="F1098" s="258" t="s">
        <v>973</v>
      </c>
      <c r="G1098" s="258"/>
      <c r="H1098" s="258"/>
      <c r="I1098" s="258"/>
      <c r="J1098" s="166" t="s">
        <v>166</v>
      </c>
      <c r="K1098" s="167">
        <v>80.64</v>
      </c>
      <c r="L1098" s="259">
        <v>0</v>
      </c>
      <c r="M1098" s="259"/>
      <c r="N1098" s="260">
        <f>ROUND(L1098*K1098,2)</f>
        <v>0</v>
      </c>
      <c r="O1098" s="260"/>
      <c r="P1098" s="260"/>
      <c r="Q1098" s="260"/>
      <c r="R1098" s="138"/>
      <c r="T1098" s="168" t="s">
        <v>5</v>
      </c>
      <c r="U1098" s="47" t="s">
        <v>46</v>
      </c>
      <c r="V1098" s="39"/>
      <c r="W1098" s="169">
        <f>V1098*K1098</f>
        <v>0</v>
      </c>
      <c r="X1098" s="169">
        <v>0</v>
      </c>
      <c r="Y1098" s="169">
        <f>X1098*K1098</f>
        <v>0</v>
      </c>
      <c r="Z1098" s="169">
        <v>0</v>
      </c>
      <c r="AA1098" s="170">
        <f>Z1098*K1098</f>
        <v>0</v>
      </c>
      <c r="AR1098" s="21" t="s">
        <v>246</v>
      </c>
      <c r="AT1098" s="21" t="s">
        <v>163</v>
      </c>
      <c r="AU1098" s="21" t="s">
        <v>141</v>
      </c>
      <c r="AY1098" s="21" t="s">
        <v>162</v>
      </c>
      <c r="BE1098" s="109">
        <f>IF(U1098="základní",N1098,0)</f>
        <v>0</v>
      </c>
      <c r="BF1098" s="109">
        <f>IF(U1098="snížená",N1098,0)</f>
        <v>0</v>
      </c>
      <c r="BG1098" s="109">
        <f>IF(U1098="zákl. přenesená",N1098,0)</f>
        <v>0</v>
      </c>
      <c r="BH1098" s="109">
        <f>IF(U1098="sníž. přenesená",N1098,0)</f>
        <v>0</v>
      </c>
      <c r="BI1098" s="109">
        <f>IF(U1098="nulová",N1098,0)</f>
        <v>0</v>
      </c>
      <c r="BJ1098" s="21" t="s">
        <v>141</v>
      </c>
      <c r="BK1098" s="109">
        <f>ROUND(L1098*K1098,2)</f>
        <v>0</v>
      </c>
      <c r="BL1098" s="21" t="s">
        <v>246</v>
      </c>
      <c r="BM1098" s="21" t="s">
        <v>974</v>
      </c>
    </row>
    <row r="1099" spans="2:65" s="10" customFormat="1" ht="22.5" customHeight="1">
      <c r="B1099" s="171"/>
      <c r="C1099" s="172"/>
      <c r="D1099" s="172"/>
      <c r="E1099" s="173" t="s">
        <v>5</v>
      </c>
      <c r="F1099" s="261" t="s">
        <v>306</v>
      </c>
      <c r="G1099" s="262"/>
      <c r="H1099" s="262"/>
      <c r="I1099" s="262"/>
      <c r="J1099" s="172"/>
      <c r="K1099" s="174" t="s">
        <v>5</v>
      </c>
      <c r="L1099" s="172"/>
      <c r="M1099" s="172"/>
      <c r="N1099" s="172"/>
      <c r="O1099" s="172"/>
      <c r="P1099" s="172"/>
      <c r="Q1099" s="172"/>
      <c r="R1099" s="175"/>
      <c r="T1099" s="176"/>
      <c r="U1099" s="172"/>
      <c r="V1099" s="172"/>
      <c r="W1099" s="172"/>
      <c r="X1099" s="172"/>
      <c r="Y1099" s="172"/>
      <c r="Z1099" s="172"/>
      <c r="AA1099" s="177"/>
      <c r="AT1099" s="178" t="s">
        <v>170</v>
      </c>
      <c r="AU1099" s="178" t="s">
        <v>141</v>
      </c>
      <c r="AV1099" s="10" t="s">
        <v>24</v>
      </c>
      <c r="AW1099" s="10" t="s">
        <v>37</v>
      </c>
      <c r="AX1099" s="10" t="s">
        <v>79</v>
      </c>
      <c r="AY1099" s="178" t="s">
        <v>162</v>
      </c>
    </row>
    <row r="1100" spans="2:65" s="10" customFormat="1" ht="22.5" customHeight="1">
      <c r="B1100" s="171"/>
      <c r="C1100" s="172"/>
      <c r="D1100" s="172"/>
      <c r="E1100" s="173" t="s">
        <v>5</v>
      </c>
      <c r="F1100" s="273" t="s">
        <v>212</v>
      </c>
      <c r="G1100" s="274"/>
      <c r="H1100" s="274"/>
      <c r="I1100" s="274"/>
      <c r="J1100" s="172"/>
      <c r="K1100" s="174" t="s">
        <v>5</v>
      </c>
      <c r="L1100" s="172"/>
      <c r="M1100" s="172"/>
      <c r="N1100" s="172"/>
      <c r="O1100" s="172"/>
      <c r="P1100" s="172"/>
      <c r="Q1100" s="172"/>
      <c r="R1100" s="175"/>
      <c r="T1100" s="176"/>
      <c r="U1100" s="172"/>
      <c r="V1100" s="172"/>
      <c r="W1100" s="172"/>
      <c r="X1100" s="172"/>
      <c r="Y1100" s="172"/>
      <c r="Z1100" s="172"/>
      <c r="AA1100" s="177"/>
      <c r="AT1100" s="178" t="s">
        <v>170</v>
      </c>
      <c r="AU1100" s="178" t="s">
        <v>141</v>
      </c>
      <c r="AV1100" s="10" t="s">
        <v>24</v>
      </c>
      <c r="AW1100" s="10" t="s">
        <v>37</v>
      </c>
      <c r="AX1100" s="10" t="s">
        <v>79</v>
      </c>
      <c r="AY1100" s="178" t="s">
        <v>162</v>
      </c>
    </row>
    <row r="1101" spans="2:65" s="11" customFormat="1" ht="22.5" customHeight="1">
      <c r="B1101" s="179"/>
      <c r="C1101" s="180"/>
      <c r="D1101" s="180"/>
      <c r="E1101" s="181" t="s">
        <v>5</v>
      </c>
      <c r="F1101" s="263" t="s">
        <v>336</v>
      </c>
      <c r="G1101" s="264"/>
      <c r="H1101" s="264"/>
      <c r="I1101" s="264"/>
      <c r="J1101" s="180"/>
      <c r="K1101" s="182">
        <v>4.8</v>
      </c>
      <c r="L1101" s="180"/>
      <c r="M1101" s="180"/>
      <c r="N1101" s="180"/>
      <c r="O1101" s="180"/>
      <c r="P1101" s="180"/>
      <c r="Q1101" s="180"/>
      <c r="R1101" s="183"/>
      <c r="T1101" s="184"/>
      <c r="U1101" s="180"/>
      <c r="V1101" s="180"/>
      <c r="W1101" s="180"/>
      <c r="X1101" s="180"/>
      <c r="Y1101" s="180"/>
      <c r="Z1101" s="180"/>
      <c r="AA1101" s="185"/>
      <c r="AT1101" s="186" t="s">
        <v>170</v>
      </c>
      <c r="AU1101" s="186" t="s">
        <v>141</v>
      </c>
      <c r="AV1101" s="11" t="s">
        <v>141</v>
      </c>
      <c r="AW1101" s="11" t="s">
        <v>37</v>
      </c>
      <c r="AX1101" s="11" t="s">
        <v>79</v>
      </c>
      <c r="AY1101" s="186" t="s">
        <v>162</v>
      </c>
    </row>
    <row r="1102" spans="2:65" s="11" customFormat="1" ht="22.5" customHeight="1">
      <c r="B1102" s="179"/>
      <c r="C1102" s="180"/>
      <c r="D1102" s="180"/>
      <c r="E1102" s="181" t="s">
        <v>5</v>
      </c>
      <c r="F1102" s="263" t="s">
        <v>337</v>
      </c>
      <c r="G1102" s="264"/>
      <c r="H1102" s="264"/>
      <c r="I1102" s="264"/>
      <c r="J1102" s="180"/>
      <c r="K1102" s="182">
        <v>5.76</v>
      </c>
      <c r="L1102" s="180"/>
      <c r="M1102" s="180"/>
      <c r="N1102" s="180"/>
      <c r="O1102" s="180"/>
      <c r="P1102" s="180"/>
      <c r="Q1102" s="180"/>
      <c r="R1102" s="183"/>
      <c r="T1102" s="184"/>
      <c r="U1102" s="180"/>
      <c r="V1102" s="180"/>
      <c r="W1102" s="180"/>
      <c r="X1102" s="180"/>
      <c r="Y1102" s="180"/>
      <c r="Z1102" s="180"/>
      <c r="AA1102" s="185"/>
      <c r="AT1102" s="186" t="s">
        <v>170</v>
      </c>
      <c r="AU1102" s="186" t="s">
        <v>141</v>
      </c>
      <c r="AV1102" s="11" t="s">
        <v>141</v>
      </c>
      <c r="AW1102" s="11" t="s">
        <v>37</v>
      </c>
      <c r="AX1102" s="11" t="s">
        <v>79</v>
      </c>
      <c r="AY1102" s="186" t="s">
        <v>162</v>
      </c>
    </row>
    <row r="1103" spans="2:65" s="11" customFormat="1" ht="22.5" customHeight="1">
      <c r="B1103" s="179"/>
      <c r="C1103" s="180"/>
      <c r="D1103" s="180"/>
      <c r="E1103" s="181" t="s">
        <v>5</v>
      </c>
      <c r="F1103" s="263" t="s">
        <v>338</v>
      </c>
      <c r="G1103" s="264"/>
      <c r="H1103" s="264"/>
      <c r="I1103" s="264"/>
      <c r="J1103" s="180"/>
      <c r="K1103" s="182">
        <v>26.88</v>
      </c>
      <c r="L1103" s="180"/>
      <c r="M1103" s="180"/>
      <c r="N1103" s="180"/>
      <c r="O1103" s="180"/>
      <c r="P1103" s="180"/>
      <c r="Q1103" s="180"/>
      <c r="R1103" s="183"/>
      <c r="T1103" s="184"/>
      <c r="U1103" s="180"/>
      <c r="V1103" s="180"/>
      <c r="W1103" s="180"/>
      <c r="X1103" s="180"/>
      <c r="Y1103" s="180"/>
      <c r="Z1103" s="180"/>
      <c r="AA1103" s="185"/>
      <c r="AT1103" s="186" t="s">
        <v>170</v>
      </c>
      <c r="AU1103" s="186" t="s">
        <v>141</v>
      </c>
      <c r="AV1103" s="11" t="s">
        <v>141</v>
      </c>
      <c r="AW1103" s="11" t="s">
        <v>37</v>
      </c>
      <c r="AX1103" s="11" t="s">
        <v>79</v>
      </c>
      <c r="AY1103" s="186" t="s">
        <v>162</v>
      </c>
    </row>
    <row r="1104" spans="2:65" s="10" customFormat="1" ht="22.5" customHeight="1">
      <c r="B1104" s="171"/>
      <c r="C1104" s="172"/>
      <c r="D1104" s="172"/>
      <c r="E1104" s="173" t="s">
        <v>5</v>
      </c>
      <c r="F1104" s="273" t="s">
        <v>216</v>
      </c>
      <c r="G1104" s="274"/>
      <c r="H1104" s="274"/>
      <c r="I1104" s="274"/>
      <c r="J1104" s="172"/>
      <c r="K1104" s="174" t="s">
        <v>5</v>
      </c>
      <c r="L1104" s="172"/>
      <c r="M1104" s="172"/>
      <c r="N1104" s="172"/>
      <c r="O1104" s="172"/>
      <c r="P1104" s="172"/>
      <c r="Q1104" s="172"/>
      <c r="R1104" s="175"/>
      <c r="T1104" s="176"/>
      <c r="U1104" s="172"/>
      <c r="V1104" s="172"/>
      <c r="W1104" s="172"/>
      <c r="X1104" s="172"/>
      <c r="Y1104" s="172"/>
      <c r="Z1104" s="172"/>
      <c r="AA1104" s="177"/>
      <c r="AT1104" s="178" t="s">
        <v>170</v>
      </c>
      <c r="AU1104" s="178" t="s">
        <v>141</v>
      </c>
      <c r="AV1104" s="10" t="s">
        <v>24</v>
      </c>
      <c r="AW1104" s="10" t="s">
        <v>37</v>
      </c>
      <c r="AX1104" s="10" t="s">
        <v>79</v>
      </c>
      <c r="AY1104" s="178" t="s">
        <v>162</v>
      </c>
    </row>
    <row r="1105" spans="2:65" s="11" customFormat="1" ht="22.5" customHeight="1">
      <c r="B1105" s="179"/>
      <c r="C1105" s="180"/>
      <c r="D1105" s="180"/>
      <c r="E1105" s="181" t="s">
        <v>5</v>
      </c>
      <c r="F1105" s="263" t="s">
        <v>336</v>
      </c>
      <c r="G1105" s="264"/>
      <c r="H1105" s="264"/>
      <c r="I1105" s="264"/>
      <c r="J1105" s="180"/>
      <c r="K1105" s="182">
        <v>4.8</v>
      </c>
      <c r="L1105" s="180"/>
      <c r="M1105" s="180"/>
      <c r="N1105" s="180"/>
      <c r="O1105" s="180"/>
      <c r="P1105" s="180"/>
      <c r="Q1105" s="180"/>
      <c r="R1105" s="183"/>
      <c r="T1105" s="184"/>
      <c r="U1105" s="180"/>
      <c r="V1105" s="180"/>
      <c r="W1105" s="180"/>
      <c r="X1105" s="180"/>
      <c r="Y1105" s="180"/>
      <c r="Z1105" s="180"/>
      <c r="AA1105" s="185"/>
      <c r="AT1105" s="186" t="s">
        <v>170</v>
      </c>
      <c r="AU1105" s="186" t="s">
        <v>141</v>
      </c>
      <c r="AV1105" s="11" t="s">
        <v>141</v>
      </c>
      <c r="AW1105" s="11" t="s">
        <v>37</v>
      </c>
      <c r="AX1105" s="11" t="s">
        <v>79</v>
      </c>
      <c r="AY1105" s="186" t="s">
        <v>162</v>
      </c>
    </row>
    <row r="1106" spans="2:65" s="11" customFormat="1" ht="22.5" customHeight="1">
      <c r="B1106" s="179"/>
      <c r="C1106" s="180"/>
      <c r="D1106" s="180"/>
      <c r="E1106" s="181" t="s">
        <v>5</v>
      </c>
      <c r="F1106" s="263" t="s">
        <v>339</v>
      </c>
      <c r="G1106" s="264"/>
      <c r="H1106" s="264"/>
      <c r="I1106" s="264"/>
      <c r="J1106" s="180"/>
      <c r="K1106" s="182">
        <v>38.4</v>
      </c>
      <c r="L1106" s="180"/>
      <c r="M1106" s="180"/>
      <c r="N1106" s="180"/>
      <c r="O1106" s="180"/>
      <c r="P1106" s="180"/>
      <c r="Q1106" s="180"/>
      <c r="R1106" s="183"/>
      <c r="T1106" s="184"/>
      <c r="U1106" s="180"/>
      <c r="V1106" s="180"/>
      <c r="W1106" s="180"/>
      <c r="X1106" s="180"/>
      <c r="Y1106" s="180"/>
      <c r="Z1106" s="180"/>
      <c r="AA1106" s="185"/>
      <c r="AT1106" s="186" t="s">
        <v>170</v>
      </c>
      <c r="AU1106" s="186" t="s">
        <v>141</v>
      </c>
      <c r="AV1106" s="11" t="s">
        <v>141</v>
      </c>
      <c r="AW1106" s="11" t="s">
        <v>37</v>
      </c>
      <c r="AX1106" s="11" t="s">
        <v>79</v>
      </c>
      <c r="AY1106" s="186" t="s">
        <v>162</v>
      </c>
    </row>
    <row r="1107" spans="2:65" s="12" customFormat="1" ht="22.5" customHeight="1">
      <c r="B1107" s="187"/>
      <c r="C1107" s="188"/>
      <c r="D1107" s="188"/>
      <c r="E1107" s="189" t="s">
        <v>5</v>
      </c>
      <c r="F1107" s="256" t="s">
        <v>172</v>
      </c>
      <c r="G1107" s="257"/>
      <c r="H1107" s="257"/>
      <c r="I1107" s="257"/>
      <c r="J1107" s="188"/>
      <c r="K1107" s="190">
        <v>80.64</v>
      </c>
      <c r="L1107" s="188"/>
      <c r="M1107" s="188"/>
      <c r="N1107" s="188"/>
      <c r="O1107" s="188"/>
      <c r="P1107" s="188"/>
      <c r="Q1107" s="188"/>
      <c r="R1107" s="191"/>
      <c r="T1107" s="192"/>
      <c r="U1107" s="188"/>
      <c r="V1107" s="188"/>
      <c r="W1107" s="188"/>
      <c r="X1107" s="188"/>
      <c r="Y1107" s="188"/>
      <c r="Z1107" s="188"/>
      <c r="AA1107" s="193"/>
      <c r="AT1107" s="194" t="s">
        <v>170</v>
      </c>
      <c r="AU1107" s="194" t="s">
        <v>141</v>
      </c>
      <c r="AV1107" s="12" t="s">
        <v>167</v>
      </c>
      <c r="AW1107" s="12" t="s">
        <v>37</v>
      </c>
      <c r="AX1107" s="12" t="s">
        <v>24</v>
      </c>
      <c r="AY1107" s="194" t="s">
        <v>162</v>
      </c>
    </row>
    <row r="1108" spans="2:65" s="9" customFormat="1" ht="37.35" customHeight="1">
      <c r="B1108" s="153"/>
      <c r="C1108" s="154"/>
      <c r="D1108" s="155" t="s">
        <v>136</v>
      </c>
      <c r="E1108" s="155"/>
      <c r="F1108" s="155"/>
      <c r="G1108" s="155"/>
      <c r="H1108" s="155"/>
      <c r="I1108" s="155"/>
      <c r="J1108" s="155"/>
      <c r="K1108" s="155"/>
      <c r="L1108" s="155"/>
      <c r="M1108" s="155"/>
      <c r="N1108" s="253">
        <f>BK1108</f>
        <v>0</v>
      </c>
      <c r="O1108" s="254"/>
      <c r="P1108" s="254"/>
      <c r="Q1108" s="254"/>
      <c r="R1108" s="156"/>
      <c r="T1108" s="157"/>
      <c r="U1108" s="154"/>
      <c r="V1108" s="154"/>
      <c r="W1108" s="158">
        <f>W1109</f>
        <v>0</v>
      </c>
      <c r="X1108" s="154"/>
      <c r="Y1108" s="158">
        <f>Y1109</f>
        <v>0</v>
      </c>
      <c r="Z1108" s="154"/>
      <c r="AA1108" s="159">
        <f>AA1109</f>
        <v>0</v>
      </c>
      <c r="AR1108" s="160" t="s">
        <v>185</v>
      </c>
      <c r="AT1108" s="161" t="s">
        <v>78</v>
      </c>
      <c r="AU1108" s="161" t="s">
        <v>79</v>
      </c>
      <c r="AY1108" s="160" t="s">
        <v>162</v>
      </c>
      <c r="BK1108" s="162">
        <f>BK1109</f>
        <v>0</v>
      </c>
    </row>
    <row r="1109" spans="2:65" s="9" customFormat="1" ht="19.899999999999999" customHeight="1">
      <c r="B1109" s="153"/>
      <c r="C1109" s="154"/>
      <c r="D1109" s="163" t="s">
        <v>137</v>
      </c>
      <c r="E1109" s="163"/>
      <c r="F1109" s="163"/>
      <c r="G1109" s="163"/>
      <c r="H1109" s="163"/>
      <c r="I1109" s="163"/>
      <c r="J1109" s="163"/>
      <c r="K1109" s="163"/>
      <c r="L1109" s="163"/>
      <c r="M1109" s="163"/>
      <c r="N1109" s="267">
        <f>BK1109</f>
        <v>0</v>
      </c>
      <c r="O1109" s="268"/>
      <c r="P1109" s="268"/>
      <c r="Q1109" s="268"/>
      <c r="R1109" s="156"/>
      <c r="T1109" s="157"/>
      <c r="U1109" s="154"/>
      <c r="V1109" s="154"/>
      <c r="W1109" s="158">
        <f>SUM(W1110:W1124)</f>
        <v>0</v>
      </c>
      <c r="X1109" s="154"/>
      <c r="Y1109" s="158">
        <f>SUM(Y1110:Y1124)</f>
        <v>0</v>
      </c>
      <c r="Z1109" s="154"/>
      <c r="AA1109" s="159">
        <f>SUM(AA1110:AA1124)</f>
        <v>0</v>
      </c>
      <c r="AR1109" s="160" t="s">
        <v>185</v>
      </c>
      <c r="AT1109" s="161" t="s">
        <v>78</v>
      </c>
      <c r="AU1109" s="161" t="s">
        <v>24</v>
      </c>
      <c r="AY1109" s="160" t="s">
        <v>162</v>
      </c>
      <c r="BK1109" s="162">
        <f>SUM(BK1110:BK1124)</f>
        <v>0</v>
      </c>
    </row>
    <row r="1110" spans="2:65" s="1" customFormat="1" ht="22.5" customHeight="1">
      <c r="B1110" s="135"/>
      <c r="C1110" s="164" t="s">
        <v>975</v>
      </c>
      <c r="D1110" s="164" t="s">
        <v>163</v>
      </c>
      <c r="E1110" s="165" t="s">
        <v>976</v>
      </c>
      <c r="F1110" s="258" t="s">
        <v>977</v>
      </c>
      <c r="G1110" s="258"/>
      <c r="H1110" s="258"/>
      <c r="I1110" s="258"/>
      <c r="J1110" s="166" t="s">
        <v>847</v>
      </c>
      <c r="K1110" s="167">
        <v>1</v>
      </c>
      <c r="L1110" s="259">
        <v>0</v>
      </c>
      <c r="M1110" s="259"/>
      <c r="N1110" s="260">
        <f>ROUND(L1110*K1110,2)</f>
        <v>0</v>
      </c>
      <c r="O1110" s="260"/>
      <c r="P1110" s="260"/>
      <c r="Q1110" s="260"/>
      <c r="R1110" s="138"/>
      <c r="T1110" s="168" t="s">
        <v>5</v>
      </c>
      <c r="U1110" s="47" t="s">
        <v>46</v>
      </c>
      <c r="V1110" s="39"/>
      <c r="W1110" s="169">
        <f>V1110*K1110</f>
        <v>0</v>
      </c>
      <c r="X1110" s="169">
        <v>0</v>
      </c>
      <c r="Y1110" s="169">
        <f>X1110*K1110</f>
        <v>0</v>
      </c>
      <c r="Z1110" s="169">
        <v>0</v>
      </c>
      <c r="AA1110" s="170">
        <f>Z1110*K1110</f>
        <v>0</v>
      </c>
      <c r="AR1110" s="21" t="s">
        <v>978</v>
      </c>
      <c r="AT1110" s="21" t="s">
        <v>163</v>
      </c>
      <c r="AU1110" s="21" t="s">
        <v>141</v>
      </c>
      <c r="AY1110" s="21" t="s">
        <v>162</v>
      </c>
      <c r="BE1110" s="109">
        <f>IF(U1110="základní",N1110,0)</f>
        <v>0</v>
      </c>
      <c r="BF1110" s="109">
        <f>IF(U1110="snížená",N1110,0)</f>
        <v>0</v>
      </c>
      <c r="BG1110" s="109">
        <f>IF(U1110="zákl. přenesená",N1110,0)</f>
        <v>0</v>
      </c>
      <c r="BH1110" s="109">
        <f>IF(U1110="sníž. přenesená",N1110,0)</f>
        <v>0</v>
      </c>
      <c r="BI1110" s="109">
        <f>IF(U1110="nulová",N1110,0)</f>
        <v>0</v>
      </c>
      <c r="BJ1110" s="21" t="s">
        <v>141</v>
      </c>
      <c r="BK1110" s="109">
        <f>ROUND(L1110*K1110,2)</f>
        <v>0</v>
      </c>
      <c r="BL1110" s="21" t="s">
        <v>978</v>
      </c>
      <c r="BM1110" s="21" t="s">
        <v>979</v>
      </c>
    </row>
    <row r="1111" spans="2:65" s="1" customFormat="1" ht="22.5" customHeight="1">
      <c r="B1111" s="135"/>
      <c r="C1111" s="164" t="s">
        <v>980</v>
      </c>
      <c r="D1111" s="164" t="s">
        <v>163</v>
      </c>
      <c r="E1111" s="165" t="s">
        <v>981</v>
      </c>
      <c r="F1111" s="258" t="s">
        <v>139</v>
      </c>
      <c r="G1111" s="258"/>
      <c r="H1111" s="258"/>
      <c r="I1111" s="258"/>
      <c r="J1111" s="166" t="s">
        <v>982</v>
      </c>
      <c r="K1111" s="167">
        <v>1</v>
      </c>
      <c r="L1111" s="259">
        <v>0</v>
      </c>
      <c r="M1111" s="259"/>
      <c r="N1111" s="260">
        <f>ROUND(L1111*K1111,2)</f>
        <v>0</v>
      </c>
      <c r="O1111" s="260"/>
      <c r="P1111" s="260"/>
      <c r="Q1111" s="260"/>
      <c r="R1111" s="138"/>
      <c r="T1111" s="168" t="s">
        <v>5</v>
      </c>
      <c r="U1111" s="47" t="s">
        <v>46</v>
      </c>
      <c r="V1111" s="39"/>
      <c r="W1111" s="169">
        <f>V1111*K1111</f>
        <v>0</v>
      </c>
      <c r="X1111" s="169">
        <v>0</v>
      </c>
      <c r="Y1111" s="169">
        <f>X1111*K1111</f>
        <v>0</v>
      </c>
      <c r="Z1111" s="169">
        <v>0</v>
      </c>
      <c r="AA1111" s="170">
        <f>Z1111*K1111</f>
        <v>0</v>
      </c>
      <c r="AR1111" s="21" t="s">
        <v>167</v>
      </c>
      <c r="AT1111" s="21" t="s">
        <v>163</v>
      </c>
      <c r="AU1111" s="21" t="s">
        <v>141</v>
      </c>
      <c r="AY1111" s="21" t="s">
        <v>162</v>
      </c>
      <c r="BE1111" s="109">
        <f>IF(U1111="základní",N1111,0)</f>
        <v>0</v>
      </c>
      <c r="BF1111" s="109">
        <f>IF(U1111="snížená",N1111,0)</f>
        <v>0</v>
      </c>
      <c r="BG1111" s="109">
        <f>IF(U1111="zákl. přenesená",N1111,0)</f>
        <v>0</v>
      </c>
      <c r="BH1111" s="109">
        <f>IF(U1111="sníž. přenesená",N1111,0)</f>
        <v>0</v>
      </c>
      <c r="BI1111" s="109">
        <f>IF(U1111="nulová",N1111,0)</f>
        <v>0</v>
      </c>
      <c r="BJ1111" s="21" t="s">
        <v>141</v>
      </c>
      <c r="BK1111" s="109">
        <f>ROUND(L1111*K1111,2)</f>
        <v>0</v>
      </c>
      <c r="BL1111" s="21" t="s">
        <v>167</v>
      </c>
      <c r="BM1111" s="21" t="s">
        <v>983</v>
      </c>
    </row>
    <row r="1112" spans="2:65" s="1" customFormat="1" ht="22.5" customHeight="1">
      <c r="B1112" s="135"/>
      <c r="C1112" s="164" t="s">
        <v>984</v>
      </c>
      <c r="D1112" s="164" t="s">
        <v>163</v>
      </c>
      <c r="E1112" s="165" t="s">
        <v>985</v>
      </c>
      <c r="F1112" s="258" t="s">
        <v>986</v>
      </c>
      <c r="G1112" s="258"/>
      <c r="H1112" s="258"/>
      <c r="I1112" s="258"/>
      <c r="J1112" s="166" t="s">
        <v>847</v>
      </c>
      <c r="K1112" s="167">
        <v>1</v>
      </c>
      <c r="L1112" s="259">
        <v>0</v>
      </c>
      <c r="M1112" s="259"/>
      <c r="N1112" s="260">
        <f>ROUND(L1112*K1112,2)</f>
        <v>0</v>
      </c>
      <c r="O1112" s="260"/>
      <c r="P1112" s="260"/>
      <c r="Q1112" s="260"/>
      <c r="R1112" s="138"/>
      <c r="T1112" s="168" t="s">
        <v>5</v>
      </c>
      <c r="U1112" s="47" t="s">
        <v>46</v>
      </c>
      <c r="V1112" s="39"/>
      <c r="W1112" s="169">
        <f>V1112*K1112</f>
        <v>0</v>
      </c>
      <c r="X1112" s="169">
        <v>0</v>
      </c>
      <c r="Y1112" s="169">
        <f>X1112*K1112</f>
        <v>0</v>
      </c>
      <c r="Z1112" s="169">
        <v>0</v>
      </c>
      <c r="AA1112" s="170">
        <f>Z1112*K1112</f>
        <v>0</v>
      </c>
      <c r="AR1112" s="21" t="s">
        <v>167</v>
      </c>
      <c r="AT1112" s="21" t="s">
        <v>163</v>
      </c>
      <c r="AU1112" s="21" t="s">
        <v>141</v>
      </c>
      <c r="AY1112" s="21" t="s">
        <v>162</v>
      </c>
      <c r="BE1112" s="109">
        <f>IF(U1112="základní",N1112,0)</f>
        <v>0</v>
      </c>
      <c r="BF1112" s="109">
        <f>IF(U1112="snížená",N1112,0)</f>
        <v>0</v>
      </c>
      <c r="BG1112" s="109">
        <f>IF(U1112="zákl. přenesená",N1112,0)</f>
        <v>0</v>
      </c>
      <c r="BH1112" s="109">
        <f>IF(U1112="sníž. přenesená",N1112,0)</f>
        <v>0</v>
      </c>
      <c r="BI1112" s="109">
        <f>IF(U1112="nulová",N1112,0)</f>
        <v>0</v>
      </c>
      <c r="BJ1112" s="21" t="s">
        <v>141</v>
      </c>
      <c r="BK1112" s="109">
        <f>ROUND(L1112*K1112,2)</f>
        <v>0</v>
      </c>
      <c r="BL1112" s="21" t="s">
        <v>167</v>
      </c>
      <c r="BM1112" s="21" t="s">
        <v>987</v>
      </c>
    </row>
    <row r="1113" spans="2:65" s="10" customFormat="1" ht="22.5" customHeight="1">
      <c r="B1113" s="171"/>
      <c r="C1113" s="172"/>
      <c r="D1113" s="172"/>
      <c r="E1113" s="173" t="s">
        <v>5</v>
      </c>
      <c r="F1113" s="261" t="s">
        <v>988</v>
      </c>
      <c r="G1113" s="262"/>
      <c r="H1113" s="262"/>
      <c r="I1113" s="262"/>
      <c r="J1113" s="172"/>
      <c r="K1113" s="174" t="s">
        <v>5</v>
      </c>
      <c r="L1113" s="172"/>
      <c r="M1113" s="172"/>
      <c r="N1113" s="172"/>
      <c r="O1113" s="172"/>
      <c r="P1113" s="172"/>
      <c r="Q1113" s="172"/>
      <c r="R1113" s="175"/>
      <c r="T1113" s="176"/>
      <c r="U1113" s="172"/>
      <c r="V1113" s="172"/>
      <c r="W1113" s="172"/>
      <c r="X1113" s="172"/>
      <c r="Y1113" s="172"/>
      <c r="Z1113" s="172"/>
      <c r="AA1113" s="177"/>
      <c r="AT1113" s="178" t="s">
        <v>170</v>
      </c>
      <c r="AU1113" s="178" t="s">
        <v>141</v>
      </c>
      <c r="AV1113" s="10" t="s">
        <v>24</v>
      </c>
      <c r="AW1113" s="10" t="s">
        <v>37</v>
      </c>
      <c r="AX1113" s="10" t="s">
        <v>79</v>
      </c>
      <c r="AY1113" s="178" t="s">
        <v>162</v>
      </c>
    </row>
    <row r="1114" spans="2:65" s="11" customFormat="1" ht="22.5" customHeight="1">
      <c r="B1114" s="179"/>
      <c r="C1114" s="180"/>
      <c r="D1114" s="180"/>
      <c r="E1114" s="181" t="s">
        <v>5</v>
      </c>
      <c r="F1114" s="263" t="s">
        <v>24</v>
      </c>
      <c r="G1114" s="264"/>
      <c r="H1114" s="264"/>
      <c r="I1114" s="264"/>
      <c r="J1114" s="180"/>
      <c r="K1114" s="182">
        <v>1</v>
      </c>
      <c r="L1114" s="180"/>
      <c r="M1114" s="180"/>
      <c r="N1114" s="180"/>
      <c r="O1114" s="180"/>
      <c r="P1114" s="180"/>
      <c r="Q1114" s="180"/>
      <c r="R1114" s="183"/>
      <c r="T1114" s="184"/>
      <c r="U1114" s="180"/>
      <c r="V1114" s="180"/>
      <c r="W1114" s="180"/>
      <c r="X1114" s="180"/>
      <c r="Y1114" s="180"/>
      <c r="Z1114" s="180"/>
      <c r="AA1114" s="185"/>
      <c r="AT1114" s="186" t="s">
        <v>170</v>
      </c>
      <c r="AU1114" s="186" t="s">
        <v>141</v>
      </c>
      <c r="AV1114" s="11" t="s">
        <v>141</v>
      </c>
      <c r="AW1114" s="11" t="s">
        <v>37</v>
      </c>
      <c r="AX1114" s="11" t="s">
        <v>79</v>
      </c>
      <c r="AY1114" s="186" t="s">
        <v>162</v>
      </c>
    </row>
    <row r="1115" spans="2:65" s="12" customFormat="1" ht="22.5" customHeight="1">
      <c r="B1115" s="187"/>
      <c r="C1115" s="188"/>
      <c r="D1115" s="188"/>
      <c r="E1115" s="189" t="s">
        <v>5</v>
      </c>
      <c r="F1115" s="256" t="s">
        <v>172</v>
      </c>
      <c r="G1115" s="257"/>
      <c r="H1115" s="257"/>
      <c r="I1115" s="257"/>
      <c r="J1115" s="188"/>
      <c r="K1115" s="190">
        <v>1</v>
      </c>
      <c r="L1115" s="188"/>
      <c r="M1115" s="188"/>
      <c r="N1115" s="188"/>
      <c r="O1115" s="188"/>
      <c r="P1115" s="188"/>
      <c r="Q1115" s="188"/>
      <c r="R1115" s="191"/>
      <c r="T1115" s="192"/>
      <c r="U1115" s="188"/>
      <c r="V1115" s="188"/>
      <c r="W1115" s="188"/>
      <c r="X1115" s="188"/>
      <c r="Y1115" s="188"/>
      <c r="Z1115" s="188"/>
      <c r="AA1115" s="193"/>
      <c r="AT1115" s="194" t="s">
        <v>170</v>
      </c>
      <c r="AU1115" s="194" t="s">
        <v>141</v>
      </c>
      <c r="AV1115" s="12" t="s">
        <v>167</v>
      </c>
      <c r="AW1115" s="12" t="s">
        <v>37</v>
      </c>
      <c r="AX1115" s="12" t="s">
        <v>24</v>
      </c>
      <c r="AY1115" s="194" t="s">
        <v>162</v>
      </c>
    </row>
    <row r="1116" spans="2:65" s="1" customFormat="1" ht="22.5" customHeight="1">
      <c r="B1116" s="135"/>
      <c r="C1116" s="164" t="s">
        <v>989</v>
      </c>
      <c r="D1116" s="164" t="s">
        <v>163</v>
      </c>
      <c r="E1116" s="165" t="s">
        <v>990</v>
      </c>
      <c r="F1116" s="258" t="s">
        <v>991</v>
      </c>
      <c r="G1116" s="258"/>
      <c r="H1116" s="258"/>
      <c r="I1116" s="258"/>
      <c r="J1116" s="166" t="s">
        <v>847</v>
      </c>
      <c r="K1116" s="167">
        <v>1</v>
      </c>
      <c r="L1116" s="259">
        <v>0</v>
      </c>
      <c r="M1116" s="259"/>
      <c r="N1116" s="260">
        <f>ROUND(L1116*K1116,2)</f>
        <v>0</v>
      </c>
      <c r="O1116" s="260"/>
      <c r="P1116" s="260"/>
      <c r="Q1116" s="260"/>
      <c r="R1116" s="138"/>
      <c r="T1116" s="168" t="s">
        <v>5</v>
      </c>
      <c r="U1116" s="47" t="s">
        <v>46</v>
      </c>
      <c r="V1116" s="39"/>
      <c r="W1116" s="169">
        <f>V1116*K1116</f>
        <v>0</v>
      </c>
      <c r="X1116" s="169">
        <v>0</v>
      </c>
      <c r="Y1116" s="169">
        <f>X1116*K1116</f>
        <v>0</v>
      </c>
      <c r="Z1116" s="169">
        <v>0</v>
      </c>
      <c r="AA1116" s="170">
        <f>Z1116*K1116</f>
        <v>0</v>
      </c>
      <c r="AR1116" s="21" t="s">
        <v>167</v>
      </c>
      <c r="AT1116" s="21" t="s">
        <v>163</v>
      </c>
      <c r="AU1116" s="21" t="s">
        <v>141</v>
      </c>
      <c r="AY1116" s="21" t="s">
        <v>162</v>
      </c>
      <c r="BE1116" s="109">
        <f>IF(U1116="základní",N1116,0)</f>
        <v>0</v>
      </c>
      <c r="BF1116" s="109">
        <f>IF(U1116="snížená",N1116,0)</f>
        <v>0</v>
      </c>
      <c r="BG1116" s="109">
        <f>IF(U1116="zákl. přenesená",N1116,0)</f>
        <v>0</v>
      </c>
      <c r="BH1116" s="109">
        <f>IF(U1116="sníž. přenesená",N1116,0)</f>
        <v>0</v>
      </c>
      <c r="BI1116" s="109">
        <f>IF(U1116="nulová",N1116,0)</f>
        <v>0</v>
      </c>
      <c r="BJ1116" s="21" t="s">
        <v>141</v>
      </c>
      <c r="BK1116" s="109">
        <f>ROUND(L1116*K1116,2)</f>
        <v>0</v>
      </c>
      <c r="BL1116" s="21" t="s">
        <v>167</v>
      </c>
      <c r="BM1116" s="21" t="s">
        <v>992</v>
      </c>
    </row>
    <row r="1117" spans="2:65" s="1" customFormat="1" ht="22.5" customHeight="1">
      <c r="B1117" s="135"/>
      <c r="C1117" s="164" t="s">
        <v>993</v>
      </c>
      <c r="D1117" s="164" t="s">
        <v>163</v>
      </c>
      <c r="E1117" s="165" t="s">
        <v>994</v>
      </c>
      <c r="F1117" s="258" t="s">
        <v>995</v>
      </c>
      <c r="G1117" s="258"/>
      <c r="H1117" s="258"/>
      <c r="I1117" s="258"/>
      <c r="J1117" s="166" t="s">
        <v>847</v>
      </c>
      <c r="K1117" s="167">
        <v>1</v>
      </c>
      <c r="L1117" s="259">
        <v>0</v>
      </c>
      <c r="M1117" s="259"/>
      <c r="N1117" s="260">
        <f>ROUND(L1117*K1117,2)</f>
        <v>0</v>
      </c>
      <c r="O1117" s="260"/>
      <c r="P1117" s="260"/>
      <c r="Q1117" s="260"/>
      <c r="R1117" s="138"/>
      <c r="T1117" s="168" t="s">
        <v>5</v>
      </c>
      <c r="U1117" s="47" t="s">
        <v>46</v>
      </c>
      <c r="V1117" s="39"/>
      <c r="W1117" s="169">
        <f>V1117*K1117</f>
        <v>0</v>
      </c>
      <c r="X1117" s="169">
        <v>0</v>
      </c>
      <c r="Y1117" s="169">
        <f>X1117*K1117</f>
        <v>0</v>
      </c>
      <c r="Z1117" s="169">
        <v>0</v>
      </c>
      <c r="AA1117" s="170">
        <f>Z1117*K1117</f>
        <v>0</v>
      </c>
      <c r="AR1117" s="21" t="s">
        <v>978</v>
      </c>
      <c r="AT1117" s="21" t="s">
        <v>163</v>
      </c>
      <c r="AU1117" s="21" t="s">
        <v>141</v>
      </c>
      <c r="AY1117" s="21" t="s">
        <v>162</v>
      </c>
      <c r="BE1117" s="109">
        <f>IF(U1117="základní",N1117,0)</f>
        <v>0</v>
      </c>
      <c r="BF1117" s="109">
        <f>IF(U1117="snížená",N1117,0)</f>
        <v>0</v>
      </c>
      <c r="BG1117" s="109">
        <f>IF(U1117="zákl. přenesená",N1117,0)</f>
        <v>0</v>
      </c>
      <c r="BH1117" s="109">
        <f>IF(U1117="sníž. přenesená",N1117,0)</f>
        <v>0</v>
      </c>
      <c r="BI1117" s="109">
        <f>IF(U1117="nulová",N1117,0)</f>
        <v>0</v>
      </c>
      <c r="BJ1117" s="21" t="s">
        <v>141</v>
      </c>
      <c r="BK1117" s="109">
        <f>ROUND(L1117*K1117,2)</f>
        <v>0</v>
      </c>
      <c r="BL1117" s="21" t="s">
        <v>978</v>
      </c>
      <c r="BM1117" s="21" t="s">
        <v>996</v>
      </c>
    </row>
    <row r="1118" spans="2:65" s="10" customFormat="1" ht="31.5" customHeight="1">
      <c r="B1118" s="171"/>
      <c r="C1118" s="172"/>
      <c r="D1118" s="172"/>
      <c r="E1118" s="173" t="s">
        <v>5</v>
      </c>
      <c r="F1118" s="261" t="s">
        <v>997</v>
      </c>
      <c r="G1118" s="262"/>
      <c r="H1118" s="262"/>
      <c r="I1118" s="262"/>
      <c r="J1118" s="172"/>
      <c r="K1118" s="174" t="s">
        <v>5</v>
      </c>
      <c r="L1118" s="172"/>
      <c r="M1118" s="172"/>
      <c r="N1118" s="172"/>
      <c r="O1118" s="172"/>
      <c r="P1118" s="172"/>
      <c r="Q1118" s="172"/>
      <c r="R1118" s="175"/>
      <c r="T1118" s="176"/>
      <c r="U1118" s="172"/>
      <c r="V1118" s="172"/>
      <c r="W1118" s="172"/>
      <c r="X1118" s="172"/>
      <c r="Y1118" s="172"/>
      <c r="Z1118" s="172"/>
      <c r="AA1118" s="177"/>
      <c r="AT1118" s="178" t="s">
        <v>170</v>
      </c>
      <c r="AU1118" s="178" t="s">
        <v>141</v>
      </c>
      <c r="AV1118" s="10" t="s">
        <v>24</v>
      </c>
      <c r="AW1118" s="10" t="s">
        <v>37</v>
      </c>
      <c r="AX1118" s="10" t="s">
        <v>79</v>
      </c>
      <c r="AY1118" s="178" t="s">
        <v>162</v>
      </c>
    </row>
    <row r="1119" spans="2:65" s="11" customFormat="1" ht="22.5" customHeight="1">
      <c r="B1119" s="179"/>
      <c r="C1119" s="180"/>
      <c r="D1119" s="180"/>
      <c r="E1119" s="181" t="s">
        <v>5</v>
      </c>
      <c r="F1119" s="263" t="s">
        <v>24</v>
      </c>
      <c r="G1119" s="264"/>
      <c r="H1119" s="264"/>
      <c r="I1119" s="264"/>
      <c r="J1119" s="180"/>
      <c r="K1119" s="182">
        <v>1</v>
      </c>
      <c r="L1119" s="180"/>
      <c r="M1119" s="180"/>
      <c r="N1119" s="180"/>
      <c r="O1119" s="180"/>
      <c r="P1119" s="180"/>
      <c r="Q1119" s="180"/>
      <c r="R1119" s="183"/>
      <c r="T1119" s="184"/>
      <c r="U1119" s="180"/>
      <c r="V1119" s="180"/>
      <c r="W1119" s="180"/>
      <c r="X1119" s="180"/>
      <c r="Y1119" s="180"/>
      <c r="Z1119" s="180"/>
      <c r="AA1119" s="185"/>
      <c r="AT1119" s="186" t="s">
        <v>170</v>
      </c>
      <c r="AU1119" s="186" t="s">
        <v>141</v>
      </c>
      <c r="AV1119" s="11" t="s">
        <v>141</v>
      </c>
      <c r="AW1119" s="11" t="s">
        <v>37</v>
      </c>
      <c r="AX1119" s="11" t="s">
        <v>79</v>
      </c>
      <c r="AY1119" s="186" t="s">
        <v>162</v>
      </c>
    </row>
    <row r="1120" spans="2:65" s="12" customFormat="1" ht="22.5" customHeight="1">
      <c r="B1120" s="187"/>
      <c r="C1120" s="188"/>
      <c r="D1120" s="188"/>
      <c r="E1120" s="189" t="s">
        <v>5</v>
      </c>
      <c r="F1120" s="256" t="s">
        <v>172</v>
      </c>
      <c r="G1120" s="257"/>
      <c r="H1120" s="257"/>
      <c r="I1120" s="257"/>
      <c r="J1120" s="188"/>
      <c r="K1120" s="190">
        <v>1</v>
      </c>
      <c r="L1120" s="188"/>
      <c r="M1120" s="188"/>
      <c r="N1120" s="188"/>
      <c r="O1120" s="188"/>
      <c r="P1120" s="188"/>
      <c r="Q1120" s="188"/>
      <c r="R1120" s="191"/>
      <c r="T1120" s="192"/>
      <c r="U1120" s="188"/>
      <c r="V1120" s="188"/>
      <c r="W1120" s="188"/>
      <c r="X1120" s="188"/>
      <c r="Y1120" s="188"/>
      <c r="Z1120" s="188"/>
      <c r="AA1120" s="193"/>
      <c r="AT1120" s="194" t="s">
        <v>170</v>
      </c>
      <c r="AU1120" s="194" t="s">
        <v>141</v>
      </c>
      <c r="AV1120" s="12" t="s">
        <v>167</v>
      </c>
      <c r="AW1120" s="12" t="s">
        <v>37</v>
      </c>
      <c r="AX1120" s="12" t="s">
        <v>24</v>
      </c>
      <c r="AY1120" s="194" t="s">
        <v>162</v>
      </c>
    </row>
    <row r="1121" spans="2:65" s="1" customFormat="1" ht="22.5" customHeight="1">
      <c r="B1121" s="135"/>
      <c r="C1121" s="164" t="s">
        <v>998</v>
      </c>
      <c r="D1121" s="164" t="s">
        <v>163</v>
      </c>
      <c r="E1121" s="165" t="s">
        <v>999</v>
      </c>
      <c r="F1121" s="258" t="s">
        <v>1000</v>
      </c>
      <c r="G1121" s="258"/>
      <c r="H1121" s="258"/>
      <c r="I1121" s="258"/>
      <c r="J1121" s="166" t="s">
        <v>847</v>
      </c>
      <c r="K1121" s="167">
        <v>1</v>
      </c>
      <c r="L1121" s="259">
        <v>0</v>
      </c>
      <c r="M1121" s="259"/>
      <c r="N1121" s="260">
        <f>ROUND(L1121*K1121,2)</f>
        <v>0</v>
      </c>
      <c r="O1121" s="260"/>
      <c r="P1121" s="260"/>
      <c r="Q1121" s="260"/>
      <c r="R1121" s="138"/>
      <c r="T1121" s="168" t="s">
        <v>5</v>
      </c>
      <c r="U1121" s="47" t="s">
        <v>46</v>
      </c>
      <c r="V1121" s="39"/>
      <c r="W1121" s="169">
        <f>V1121*K1121</f>
        <v>0</v>
      </c>
      <c r="X1121" s="169">
        <v>0</v>
      </c>
      <c r="Y1121" s="169">
        <f>X1121*K1121</f>
        <v>0</v>
      </c>
      <c r="Z1121" s="169">
        <v>0</v>
      </c>
      <c r="AA1121" s="170">
        <f>Z1121*K1121</f>
        <v>0</v>
      </c>
      <c r="AR1121" s="21" t="s">
        <v>978</v>
      </c>
      <c r="AT1121" s="21" t="s">
        <v>163</v>
      </c>
      <c r="AU1121" s="21" t="s">
        <v>141</v>
      </c>
      <c r="AY1121" s="21" t="s">
        <v>162</v>
      </c>
      <c r="BE1121" s="109">
        <f>IF(U1121="základní",N1121,0)</f>
        <v>0</v>
      </c>
      <c r="BF1121" s="109">
        <f>IF(U1121="snížená",N1121,0)</f>
        <v>0</v>
      </c>
      <c r="BG1121" s="109">
        <f>IF(U1121="zákl. přenesená",N1121,0)</f>
        <v>0</v>
      </c>
      <c r="BH1121" s="109">
        <f>IF(U1121="sníž. přenesená",N1121,0)</f>
        <v>0</v>
      </c>
      <c r="BI1121" s="109">
        <f>IF(U1121="nulová",N1121,0)</f>
        <v>0</v>
      </c>
      <c r="BJ1121" s="21" t="s">
        <v>141</v>
      </c>
      <c r="BK1121" s="109">
        <f>ROUND(L1121*K1121,2)</f>
        <v>0</v>
      </c>
      <c r="BL1121" s="21" t="s">
        <v>978</v>
      </c>
      <c r="BM1121" s="21" t="s">
        <v>1001</v>
      </c>
    </row>
    <row r="1122" spans="2:65" s="10" customFormat="1" ht="22.5" customHeight="1">
      <c r="B1122" s="171"/>
      <c r="C1122" s="172"/>
      <c r="D1122" s="172"/>
      <c r="E1122" s="173" t="s">
        <v>5</v>
      </c>
      <c r="F1122" s="261" t="s">
        <v>1002</v>
      </c>
      <c r="G1122" s="262"/>
      <c r="H1122" s="262"/>
      <c r="I1122" s="262"/>
      <c r="J1122" s="172"/>
      <c r="K1122" s="174" t="s">
        <v>5</v>
      </c>
      <c r="L1122" s="172"/>
      <c r="M1122" s="172"/>
      <c r="N1122" s="172"/>
      <c r="O1122" s="172"/>
      <c r="P1122" s="172"/>
      <c r="Q1122" s="172"/>
      <c r="R1122" s="175"/>
      <c r="T1122" s="176"/>
      <c r="U1122" s="172"/>
      <c r="V1122" s="172"/>
      <c r="W1122" s="172"/>
      <c r="X1122" s="172"/>
      <c r="Y1122" s="172"/>
      <c r="Z1122" s="172"/>
      <c r="AA1122" s="177"/>
      <c r="AT1122" s="178" t="s">
        <v>170</v>
      </c>
      <c r="AU1122" s="178" t="s">
        <v>141</v>
      </c>
      <c r="AV1122" s="10" t="s">
        <v>24</v>
      </c>
      <c r="AW1122" s="10" t="s">
        <v>37</v>
      </c>
      <c r="AX1122" s="10" t="s">
        <v>79</v>
      </c>
      <c r="AY1122" s="178" t="s">
        <v>162</v>
      </c>
    </row>
    <row r="1123" spans="2:65" s="11" customFormat="1" ht="22.5" customHeight="1">
      <c r="B1123" s="179"/>
      <c r="C1123" s="180"/>
      <c r="D1123" s="180"/>
      <c r="E1123" s="181" t="s">
        <v>5</v>
      </c>
      <c r="F1123" s="263" t="s">
        <v>24</v>
      </c>
      <c r="G1123" s="264"/>
      <c r="H1123" s="264"/>
      <c r="I1123" s="264"/>
      <c r="J1123" s="180"/>
      <c r="K1123" s="182">
        <v>1</v>
      </c>
      <c r="L1123" s="180"/>
      <c r="M1123" s="180"/>
      <c r="N1123" s="180"/>
      <c r="O1123" s="180"/>
      <c r="P1123" s="180"/>
      <c r="Q1123" s="180"/>
      <c r="R1123" s="183"/>
      <c r="T1123" s="184"/>
      <c r="U1123" s="180"/>
      <c r="V1123" s="180"/>
      <c r="W1123" s="180"/>
      <c r="X1123" s="180"/>
      <c r="Y1123" s="180"/>
      <c r="Z1123" s="180"/>
      <c r="AA1123" s="185"/>
      <c r="AT1123" s="186" t="s">
        <v>170</v>
      </c>
      <c r="AU1123" s="186" t="s">
        <v>141</v>
      </c>
      <c r="AV1123" s="11" t="s">
        <v>141</v>
      </c>
      <c r="AW1123" s="11" t="s">
        <v>37</v>
      </c>
      <c r="AX1123" s="11" t="s">
        <v>79</v>
      </c>
      <c r="AY1123" s="186" t="s">
        <v>162</v>
      </c>
    </row>
    <row r="1124" spans="2:65" s="12" customFormat="1" ht="22.5" customHeight="1">
      <c r="B1124" s="187"/>
      <c r="C1124" s="188"/>
      <c r="D1124" s="188"/>
      <c r="E1124" s="189" t="s">
        <v>5</v>
      </c>
      <c r="F1124" s="256" t="s">
        <v>172</v>
      </c>
      <c r="G1124" s="257"/>
      <c r="H1124" s="257"/>
      <c r="I1124" s="257"/>
      <c r="J1124" s="188"/>
      <c r="K1124" s="190">
        <v>1</v>
      </c>
      <c r="L1124" s="188"/>
      <c r="M1124" s="188"/>
      <c r="N1124" s="188"/>
      <c r="O1124" s="188"/>
      <c r="P1124" s="188"/>
      <c r="Q1124" s="188"/>
      <c r="R1124" s="191"/>
      <c r="T1124" s="192"/>
      <c r="U1124" s="188"/>
      <c r="V1124" s="188"/>
      <c r="W1124" s="188"/>
      <c r="X1124" s="188"/>
      <c r="Y1124" s="188"/>
      <c r="Z1124" s="188"/>
      <c r="AA1124" s="193"/>
      <c r="AT1124" s="194" t="s">
        <v>170</v>
      </c>
      <c r="AU1124" s="194" t="s">
        <v>141</v>
      </c>
      <c r="AV1124" s="12" t="s">
        <v>167</v>
      </c>
      <c r="AW1124" s="12" t="s">
        <v>37</v>
      </c>
      <c r="AX1124" s="12" t="s">
        <v>24</v>
      </c>
      <c r="AY1124" s="194" t="s">
        <v>162</v>
      </c>
    </row>
    <row r="1125" spans="2:65" s="1" customFormat="1" ht="49.9" customHeight="1">
      <c r="B1125" s="38"/>
      <c r="C1125" s="39"/>
      <c r="D1125" s="155" t="s">
        <v>1003</v>
      </c>
      <c r="E1125" s="39"/>
      <c r="F1125" s="39"/>
      <c r="G1125" s="39"/>
      <c r="H1125" s="39"/>
      <c r="I1125" s="39"/>
      <c r="J1125" s="39"/>
      <c r="K1125" s="39"/>
      <c r="L1125" s="39"/>
      <c r="M1125" s="39"/>
      <c r="N1125" s="253">
        <f>BK1125</f>
        <v>0</v>
      </c>
      <c r="O1125" s="254"/>
      <c r="P1125" s="254"/>
      <c r="Q1125" s="254"/>
      <c r="R1125" s="40"/>
      <c r="T1125" s="207"/>
      <c r="U1125" s="59"/>
      <c r="V1125" s="59"/>
      <c r="W1125" s="59"/>
      <c r="X1125" s="59"/>
      <c r="Y1125" s="59"/>
      <c r="Z1125" s="59"/>
      <c r="AA1125" s="61"/>
      <c r="AT1125" s="21" t="s">
        <v>78</v>
      </c>
      <c r="AU1125" s="21" t="s">
        <v>79</v>
      </c>
      <c r="AY1125" s="21" t="s">
        <v>1004</v>
      </c>
      <c r="BK1125" s="109">
        <v>0</v>
      </c>
    </row>
    <row r="1126" spans="2:65" s="1" customFormat="1" ht="6.95" customHeight="1">
      <c r="B1126" s="62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4"/>
    </row>
  </sheetData>
  <mergeCells count="136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L122:Q122"/>
    <mergeCell ref="C128:Q128"/>
    <mergeCell ref="F130:P130"/>
    <mergeCell ref="F131:P131"/>
    <mergeCell ref="M133:P133"/>
    <mergeCell ref="M135:Q135"/>
    <mergeCell ref="M136:Q136"/>
    <mergeCell ref="F138:I138"/>
    <mergeCell ref="L138:M138"/>
    <mergeCell ref="N138:Q138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F162:I162"/>
    <mergeCell ref="F163:I163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F181:I181"/>
    <mergeCell ref="F182:I182"/>
    <mergeCell ref="F183:I183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F251:I251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F276:I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L355:M355"/>
    <mergeCell ref="N355:Q355"/>
    <mergeCell ref="F356:I356"/>
    <mergeCell ref="L356:M356"/>
    <mergeCell ref="N356:Q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L367:M367"/>
    <mergeCell ref="N367:Q367"/>
    <mergeCell ref="F368:I368"/>
    <mergeCell ref="L368:M368"/>
    <mergeCell ref="N368:Q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L508:M508"/>
    <mergeCell ref="N508:Q508"/>
    <mergeCell ref="F509:I509"/>
    <mergeCell ref="F510:I510"/>
    <mergeCell ref="F511:I511"/>
    <mergeCell ref="F512:I512"/>
    <mergeCell ref="L512:M512"/>
    <mergeCell ref="N512:Q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F530:I530"/>
    <mergeCell ref="F531:I531"/>
    <mergeCell ref="L531:M531"/>
    <mergeCell ref="N531:Q531"/>
    <mergeCell ref="F532:I532"/>
    <mergeCell ref="F533:I533"/>
    <mergeCell ref="F534:I534"/>
    <mergeCell ref="F535:I535"/>
    <mergeCell ref="F536:I536"/>
    <mergeCell ref="F537:I537"/>
    <mergeCell ref="F538:I538"/>
    <mergeCell ref="L538:M538"/>
    <mergeCell ref="N538:Q538"/>
    <mergeCell ref="F539:I539"/>
    <mergeCell ref="F540:I540"/>
    <mergeCell ref="F541:I541"/>
    <mergeCell ref="F542:I542"/>
    <mergeCell ref="F543:I543"/>
    <mergeCell ref="F544:I544"/>
    <mergeCell ref="F545:I545"/>
    <mergeCell ref="L545:M545"/>
    <mergeCell ref="N545:Q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L559:M559"/>
    <mergeCell ref="N559:Q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L620:M620"/>
    <mergeCell ref="N620:Q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L630:M630"/>
    <mergeCell ref="N630:Q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L640:M640"/>
    <mergeCell ref="N640:Q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4:I654"/>
    <mergeCell ref="F655:I655"/>
    <mergeCell ref="F656:I656"/>
    <mergeCell ref="F657:I657"/>
    <mergeCell ref="F658:I658"/>
    <mergeCell ref="L658:M658"/>
    <mergeCell ref="N658:Q658"/>
    <mergeCell ref="F659:I659"/>
    <mergeCell ref="F660:I660"/>
    <mergeCell ref="F661:I661"/>
    <mergeCell ref="F662:I662"/>
    <mergeCell ref="L662:M662"/>
    <mergeCell ref="N662:Q662"/>
    <mergeCell ref="F663:I663"/>
    <mergeCell ref="F664:I664"/>
    <mergeCell ref="F665:I665"/>
    <mergeCell ref="F666:I666"/>
    <mergeCell ref="F667:I667"/>
    <mergeCell ref="F668:I668"/>
    <mergeCell ref="F670:I670"/>
    <mergeCell ref="L670:M670"/>
    <mergeCell ref="N670:Q670"/>
    <mergeCell ref="F671:I671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F688:I688"/>
    <mergeCell ref="F689:I689"/>
    <mergeCell ref="F690:I690"/>
    <mergeCell ref="L690:M690"/>
    <mergeCell ref="N690:Q690"/>
    <mergeCell ref="F691:I691"/>
    <mergeCell ref="F692:I692"/>
    <mergeCell ref="F693:I693"/>
    <mergeCell ref="F694:I694"/>
    <mergeCell ref="F695:I695"/>
    <mergeCell ref="F696:I696"/>
    <mergeCell ref="F697:I697"/>
    <mergeCell ref="L697:M697"/>
    <mergeCell ref="N697:Q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L706:M706"/>
    <mergeCell ref="N706:Q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L720:M720"/>
    <mergeCell ref="N720:Q720"/>
    <mergeCell ref="F721:I721"/>
    <mergeCell ref="F722:I722"/>
    <mergeCell ref="F723:I723"/>
    <mergeCell ref="F724:I724"/>
    <mergeCell ref="L724:M724"/>
    <mergeCell ref="N724:Q724"/>
    <mergeCell ref="F725:I72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F734:I734"/>
    <mergeCell ref="F735:I735"/>
    <mergeCell ref="F736:I736"/>
    <mergeCell ref="F737:I737"/>
    <mergeCell ref="F738:I738"/>
    <mergeCell ref="F739:I739"/>
    <mergeCell ref="F740:I740"/>
    <mergeCell ref="F741:I741"/>
    <mergeCell ref="F742:I742"/>
    <mergeCell ref="F743:I743"/>
    <mergeCell ref="F744:I744"/>
    <mergeCell ref="F745:I745"/>
    <mergeCell ref="F746:I746"/>
    <mergeCell ref="F748:I748"/>
    <mergeCell ref="L748:M748"/>
    <mergeCell ref="N748:Q748"/>
    <mergeCell ref="F749:I749"/>
    <mergeCell ref="L749:M749"/>
    <mergeCell ref="N749:Q749"/>
    <mergeCell ref="F750:I750"/>
    <mergeCell ref="L750:M750"/>
    <mergeCell ref="N750:Q750"/>
    <mergeCell ref="F751:I751"/>
    <mergeCell ref="L751:M751"/>
    <mergeCell ref="N751:Q751"/>
    <mergeCell ref="F752:I752"/>
    <mergeCell ref="L752:M752"/>
    <mergeCell ref="N752:Q752"/>
    <mergeCell ref="F754:I754"/>
    <mergeCell ref="L754:M754"/>
    <mergeCell ref="N754:Q754"/>
    <mergeCell ref="F757:I757"/>
    <mergeCell ref="L757:M757"/>
    <mergeCell ref="N757:Q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L771:M771"/>
    <mergeCell ref="N771:Q771"/>
    <mergeCell ref="F772:I772"/>
    <mergeCell ref="F773:I773"/>
    <mergeCell ref="F774:I774"/>
    <mergeCell ref="F775:I775"/>
    <mergeCell ref="F776:I776"/>
    <mergeCell ref="F777:I777"/>
    <mergeCell ref="F778:I778"/>
    <mergeCell ref="L778:M778"/>
    <mergeCell ref="N778:Q778"/>
    <mergeCell ref="F779:I779"/>
    <mergeCell ref="L779:M779"/>
    <mergeCell ref="N779:Q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F794:I794"/>
    <mergeCell ref="F795:I795"/>
    <mergeCell ref="F796:I796"/>
    <mergeCell ref="L796:M796"/>
    <mergeCell ref="N796:Q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L810:M810"/>
    <mergeCell ref="N810:Q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L820:M820"/>
    <mergeCell ref="N820:Q820"/>
    <mergeCell ref="F821:I821"/>
    <mergeCell ref="F822:I822"/>
    <mergeCell ref="F823:I823"/>
    <mergeCell ref="F824:I824"/>
    <mergeCell ref="F825:I825"/>
    <mergeCell ref="F826:I826"/>
    <mergeCell ref="F827:I827"/>
    <mergeCell ref="L827:M827"/>
    <mergeCell ref="N827:Q827"/>
    <mergeCell ref="F828:I828"/>
    <mergeCell ref="F829:I829"/>
    <mergeCell ref="F830:I830"/>
    <mergeCell ref="F831:I831"/>
    <mergeCell ref="L831:M831"/>
    <mergeCell ref="N831:Q831"/>
    <mergeCell ref="F832:I832"/>
    <mergeCell ref="L832:M832"/>
    <mergeCell ref="N832:Q832"/>
    <mergeCell ref="F834:I834"/>
    <mergeCell ref="L834:M834"/>
    <mergeCell ref="N834:Q834"/>
    <mergeCell ref="F835:I835"/>
    <mergeCell ref="F836:I836"/>
    <mergeCell ref="F837:I837"/>
    <mergeCell ref="F838:I838"/>
    <mergeCell ref="L838:M838"/>
    <mergeCell ref="N838:Q838"/>
    <mergeCell ref="F839:I839"/>
    <mergeCell ref="F840:I840"/>
    <mergeCell ref="F841:I841"/>
    <mergeCell ref="F842:I842"/>
    <mergeCell ref="L842:M842"/>
    <mergeCell ref="N842:Q842"/>
    <mergeCell ref="F843:I843"/>
    <mergeCell ref="F844:I844"/>
    <mergeCell ref="F845:I845"/>
    <mergeCell ref="F846:I846"/>
    <mergeCell ref="L846:M846"/>
    <mergeCell ref="N846:Q846"/>
    <mergeCell ref="F847:I847"/>
    <mergeCell ref="L847:M847"/>
    <mergeCell ref="N847:Q847"/>
    <mergeCell ref="F848:I848"/>
    <mergeCell ref="F849:I849"/>
    <mergeCell ref="F850:I850"/>
    <mergeCell ref="F851:I851"/>
    <mergeCell ref="L851:M851"/>
    <mergeCell ref="N851:Q851"/>
    <mergeCell ref="F852:I852"/>
    <mergeCell ref="L852:M852"/>
    <mergeCell ref="N852:Q852"/>
    <mergeCell ref="F853:I853"/>
    <mergeCell ref="F854:I854"/>
    <mergeCell ref="F855:I855"/>
    <mergeCell ref="F856:I856"/>
    <mergeCell ref="F857:I857"/>
    <mergeCell ref="L857:M857"/>
    <mergeCell ref="N857:Q857"/>
    <mergeCell ref="F858:I858"/>
    <mergeCell ref="F859:I859"/>
    <mergeCell ref="F860:I860"/>
    <mergeCell ref="F861:I861"/>
    <mergeCell ref="F862:I862"/>
    <mergeCell ref="L862:M862"/>
    <mergeCell ref="N862:Q862"/>
    <mergeCell ref="F863:I863"/>
    <mergeCell ref="L863:M863"/>
    <mergeCell ref="N863:Q863"/>
    <mergeCell ref="F864:I864"/>
    <mergeCell ref="L864:M864"/>
    <mergeCell ref="N864:Q864"/>
    <mergeCell ref="F865:I865"/>
    <mergeCell ref="L865:M865"/>
    <mergeCell ref="N865:Q865"/>
    <mergeCell ref="F867:I867"/>
    <mergeCell ref="L867:M867"/>
    <mergeCell ref="N867:Q867"/>
    <mergeCell ref="F868:I868"/>
    <mergeCell ref="N866:Q866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L881:M881"/>
    <mergeCell ref="N881:Q881"/>
    <mergeCell ref="F882:I882"/>
    <mergeCell ref="L882:M882"/>
    <mergeCell ref="N882:Q882"/>
    <mergeCell ref="F883:I883"/>
    <mergeCell ref="F884:I884"/>
    <mergeCell ref="F885:I885"/>
    <mergeCell ref="F886:I886"/>
    <mergeCell ref="F887:I887"/>
    <mergeCell ref="L887:M887"/>
    <mergeCell ref="N887:Q887"/>
    <mergeCell ref="F888:I888"/>
    <mergeCell ref="L888:M888"/>
    <mergeCell ref="N888:Q888"/>
    <mergeCell ref="F890:I890"/>
    <mergeCell ref="L890:M890"/>
    <mergeCell ref="N890:Q890"/>
    <mergeCell ref="F891:I891"/>
    <mergeCell ref="F892:I892"/>
    <mergeCell ref="F893:I893"/>
    <mergeCell ref="F894:I894"/>
    <mergeCell ref="N889:Q889"/>
    <mergeCell ref="F895:I895"/>
    <mergeCell ref="F896:I896"/>
    <mergeCell ref="F897:I897"/>
    <mergeCell ref="L897:M897"/>
    <mergeCell ref="N897:Q897"/>
    <mergeCell ref="F898:I898"/>
    <mergeCell ref="F899:I899"/>
    <mergeCell ref="F900:I900"/>
    <mergeCell ref="F901:I901"/>
    <mergeCell ref="F902:I902"/>
    <mergeCell ref="F903:I903"/>
    <mergeCell ref="L903:M903"/>
    <mergeCell ref="N903:Q903"/>
    <mergeCell ref="F904:I904"/>
    <mergeCell ref="F905:I905"/>
    <mergeCell ref="F906:I906"/>
    <mergeCell ref="F907:I907"/>
    <mergeCell ref="F908:I908"/>
    <mergeCell ref="F909:I909"/>
    <mergeCell ref="F910:I910"/>
    <mergeCell ref="L910:M910"/>
    <mergeCell ref="N910:Q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F922:I922"/>
    <mergeCell ref="F923:I923"/>
    <mergeCell ref="L923:M923"/>
    <mergeCell ref="N923:Q923"/>
    <mergeCell ref="F924:I924"/>
    <mergeCell ref="F925:I925"/>
    <mergeCell ref="F926:I926"/>
    <mergeCell ref="F927:I927"/>
    <mergeCell ref="F928:I928"/>
    <mergeCell ref="F929:I929"/>
    <mergeCell ref="L929:M929"/>
    <mergeCell ref="N929:Q929"/>
    <mergeCell ref="F930:I930"/>
    <mergeCell ref="F931:I931"/>
    <mergeCell ref="F932:I932"/>
    <mergeCell ref="F933:I933"/>
    <mergeCell ref="F934:I934"/>
    <mergeCell ref="F935:I935"/>
    <mergeCell ref="L935:M935"/>
    <mergeCell ref="N935:Q935"/>
    <mergeCell ref="F936:I936"/>
    <mergeCell ref="F937:I937"/>
    <mergeCell ref="F938:I938"/>
    <mergeCell ref="F939:I939"/>
    <mergeCell ref="F940:I940"/>
    <mergeCell ref="L940:M940"/>
    <mergeCell ref="N940:Q940"/>
    <mergeCell ref="F941:I941"/>
    <mergeCell ref="F942:I942"/>
    <mergeCell ref="F943:I943"/>
    <mergeCell ref="F944:I944"/>
    <mergeCell ref="F945:I945"/>
    <mergeCell ref="F946:I946"/>
    <mergeCell ref="F947:I947"/>
    <mergeCell ref="F948:I948"/>
    <mergeCell ref="L948:M948"/>
    <mergeCell ref="N948:Q948"/>
    <mergeCell ref="F950:I950"/>
    <mergeCell ref="L950:M950"/>
    <mergeCell ref="N950:Q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L960:M960"/>
    <mergeCell ref="N960:Q960"/>
    <mergeCell ref="F961:I961"/>
    <mergeCell ref="L961:M961"/>
    <mergeCell ref="N961:Q961"/>
    <mergeCell ref="F962:I962"/>
    <mergeCell ref="L962:M962"/>
    <mergeCell ref="N962:Q962"/>
    <mergeCell ref="F963:I963"/>
    <mergeCell ref="L963:M963"/>
    <mergeCell ref="N963:Q963"/>
    <mergeCell ref="F964:I964"/>
    <mergeCell ref="L964:M964"/>
    <mergeCell ref="N964:Q964"/>
    <mergeCell ref="F965:I965"/>
    <mergeCell ref="L965:M965"/>
    <mergeCell ref="N965:Q965"/>
    <mergeCell ref="F966:I966"/>
    <mergeCell ref="L966:M966"/>
    <mergeCell ref="N966:Q966"/>
    <mergeCell ref="F967:I967"/>
    <mergeCell ref="L967:M967"/>
    <mergeCell ref="N967:Q967"/>
    <mergeCell ref="F968:I968"/>
    <mergeCell ref="F969:I969"/>
    <mergeCell ref="F970:I970"/>
    <mergeCell ref="F971:I971"/>
    <mergeCell ref="F972:I972"/>
    <mergeCell ref="F973:I973"/>
    <mergeCell ref="F974:I974"/>
    <mergeCell ref="L974:M974"/>
    <mergeCell ref="N974:Q974"/>
    <mergeCell ref="F975:I975"/>
    <mergeCell ref="L975:M975"/>
    <mergeCell ref="N975:Q975"/>
    <mergeCell ref="F977:I977"/>
    <mergeCell ref="L977:M977"/>
    <mergeCell ref="N977:Q977"/>
    <mergeCell ref="F978:I978"/>
    <mergeCell ref="F979:I979"/>
    <mergeCell ref="N976:Q976"/>
    <mergeCell ref="F980:I980"/>
    <mergeCell ref="F981:I981"/>
    <mergeCell ref="L981:M981"/>
    <mergeCell ref="N981:Q981"/>
    <mergeCell ref="F982:I982"/>
    <mergeCell ref="F983:I983"/>
    <mergeCell ref="F984:I984"/>
    <mergeCell ref="F985:I985"/>
    <mergeCell ref="L985:M985"/>
    <mergeCell ref="N985:Q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F998:I998"/>
    <mergeCell ref="L998:M998"/>
    <mergeCell ref="N998:Q998"/>
    <mergeCell ref="F999:I999"/>
    <mergeCell ref="F1000:I1000"/>
    <mergeCell ref="F1001:I1001"/>
    <mergeCell ref="F1002:I1002"/>
    <mergeCell ref="F1003:I1003"/>
    <mergeCell ref="F1004:I1004"/>
    <mergeCell ref="F1005:I1005"/>
    <mergeCell ref="F1006:I1006"/>
    <mergeCell ref="L1006:M1006"/>
    <mergeCell ref="N1006:Q1006"/>
    <mergeCell ref="F1007:I1007"/>
    <mergeCell ref="F1008:I1008"/>
    <mergeCell ref="F1009:I1009"/>
    <mergeCell ref="F1010:I1010"/>
    <mergeCell ref="F1011:I1011"/>
    <mergeCell ref="F1012:I1012"/>
    <mergeCell ref="F1013:I1013"/>
    <mergeCell ref="F1014:I1014"/>
    <mergeCell ref="F1015:I1015"/>
    <mergeCell ref="F1016:I1016"/>
    <mergeCell ref="F1017:I1017"/>
    <mergeCell ref="F1018:I1018"/>
    <mergeCell ref="F1020:I1020"/>
    <mergeCell ref="L1020:M1020"/>
    <mergeCell ref="N1020:Q1020"/>
    <mergeCell ref="F1021:I1021"/>
    <mergeCell ref="F1022:I1022"/>
    <mergeCell ref="N1019:Q1019"/>
    <mergeCell ref="F1023:I1023"/>
    <mergeCell ref="F1024:I1024"/>
    <mergeCell ref="F1025:I1025"/>
    <mergeCell ref="F1026:I1026"/>
    <mergeCell ref="F1027:I1027"/>
    <mergeCell ref="L1027:M1027"/>
    <mergeCell ref="N1027:Q1027"/>
    <mergeCell ref="F1028:I1028"/>
    <mergeCell ref="F1029:I1029"/>
    <mergeCell ref="F1030:I1030"/>
    <mergeCell ref="F1031:I1031"/>
    <mergeCell ref="F1032:I1032"/>
    <mergeCell ref="F1033:I1033"/>
    <mergeCell ref="F1034:I1034"/>
    <mergeCell ref="F1035:I1035"/>
    <mergeCell ref="F1036:I1036"/>
    <mergeCell ref="F1037:I1037"/>
    <mergeCell ref="L1037:M1037"/>
    <mergeCell ref="N1037:Q1037"/>
    <mergeCell ref="F1038:I1038"/>
    <mergeCell ref="F1039:I1039"/>
    <mergeCell ref="F1040:I1040"/>
    <mergeCell ref="F1041:I1041"/>
    <mergeCell ref="F1042:I1042"/>
    <mergeCell ref="F1043:I1043"/>
    <mergeCell ref="L1043:M1043"/>
    <mergeCell ref="N1043:Q1043"/>
    <mergeCell ref="F1045:I1045"/>
    <mergeCell ref="L1045:M1045"/>
    <mergeCell ref="N1045:Q1045"/>
    <mergeCell ref="F1046:I1046"/>
    <mergeCell ref="F1047:I1047"/>
    <mergeCell ref="F1048:I1048"/>
    <mergeCell ref="F1049:I1049"/>
    <mergeCell ref="F1050:I1050"/>
    <mergeCell ref="F1051:I1051"/>
    <mergeCell ref="N1044:Q1044"/>
    <mergeCell ref="F1052:I1052"/>
    <mergeCell ref="F1053:I1053"/>
    <mergeCell ref="F1054:I1054"/>
    <mergeCell ref="F1055:I1055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L1063:M1063"/>
    <mergeCell ref="N1063:Q1063"/>
    <mergeCell ref="F1065:I1065"/>
    <mergeCell ref="L1065:M1065"/>
    <mergeCell ref="N1065:Q1065"/>
    <mergeCell ref="N1064:Q1064"/>
    <mergeCell ref="L1086:M1086"/>
    <mergeCell ref="N1086:Q1086"/>
    <mergeCell ref="N1084:Q1084"/>
    <mergeCell ref="F1066:I1066"/>
    <mergeCell ref="L1066:M1066"/>
    <mergeCell ref="N1066:Q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F1074:I1074"/>
    <mergeCell ref="L1074:M1074"/>
    <mergeCell ref="N1074:Q1074"/>
    <mergeCell ref="F1075:I1075"/>
    <mergeCell ref="L1075:M1075"/>
    <mergeCell ref="N1075:Q1075"/>
    <mergeCell ref="F1113:I1113"/>
    <mergeCell ref="F1114:I1114"/>
    <mergeCell ref="N1108:Q1108"/>
    <mergeCell ref="N1109:Q1109"/>
    <mergeCell ref="F1087:I1087"/>
    <mergeCell ref="F1088:I1088"/>
    <mergeCell ref="F1090:I1090"/>
    <mergeCell ref="L1090:M1090"/>
    <mergeCell ref="N1090:Q1090"/>
    <mergeCell ref="F1091:I1091"/>
    <mergeCell ref="F1092:I1092"/>
    <mergeCell ref="F1093:I1093"/>
    <mergeCell ref="F1094:I1094"/>
    <mergeCell ref="F1095:I1095"/>
    <mergeCell ref="F1096:I1096"/>
    <mergeCell ref="F1098:I1098"/>
    <mergeCell ref="L1098:M1098"/>
    <mergeCell ref="N1098:Q1098"/>
    <mergeCell ref="F1099:I1099"/>
    <mergeCell ref="F1100:I1100"/>
    <mergeCell ref="F1101:I1101"/>
    <mergeCell ref="N1089:Q1089"/>
    <mergeCell ref="N1097:Q1097"/>
    <mergeCell ref="N949:Q949"/>
    <mergeCell ref="F1102:I1102"/>
    <mergeCell ref="F1103:I1103"/>
    <mergeCell ref="F1104:I1104"/>
    <mergeCell ref="F1105:I1105"/>
    <mergeCell ref="F1106:I1106"/>
    <mergeCell ref="F1107:I1107"/>
    <mergeCell ref="F1110:I1110"/>
    <mergeCell ref="L1110:M1110"/>
    <mergeCell ref="N1110:Q1110"/>
    <mergeCell ref="F1111:I1111"/>
    <mergeCell ref="L1111:M1111"/>
    <mergeCell ref="N1111:Q1111"/>
    <mergeCell ref="F1112:I1112"/>
    <mergeCell ref="L1112:M1112"/>
    <mergeCell ref="N1112:Q1112"/>
    <mergeCell ref="F1076:I1076"/>
    <mergeCell ref="F1077:I1077"/>
    <mergeCell ref="F1078:I1078"/>
    <mergeCell ref="F1079:I1079"/>
    <mergeCell ref="F1080:I1080"/>
    <mergeCell ref="F1081:I1081"/>
    <mergeCell ref="F1082:I1082"/>
    <mergeCell ref="L1082:M1082"/>
    <mergeCell ref="N1082:Q1082"/>
    <mergeCell ref="F1083:I1083"/>
    <mergeCell ref="L1083:M1083"/>
    <mergeCell ref="N1083:Q1083"/>
    <mergeCell ref="F1085:I1085"/>
    <mergeCell ref="L1085:M1085"/>
    <mergeCell ref="N1085:Q1085"/>
    <mergeCell ref="F1086:I1086"/>
    <mergeCell ref="N1125:Q1125"/>
    <mergeCell ref="H1:K1"/>
    <mergeCell ref="S2:AC2"/>
    <mergeCell ref="F1115:I1115"/>
    <mergeCell ref="F1116:I1116"/>
    <mergeCell ref="L1116:M1116"/>
    <mergeCell ref="N1116:Q1116"/>
    <mergeCell ref="F1117:I1117"/>
    <mergeCell ref="L1117:M1117"/>
    <mergeCell ref="N1117:Q1117"/>
    <mergeCell ref="F1118:I1118"/>
    <mergeCell ref="F1119:I1119"/>
    <mergeCell ref="F1120:I1120"/>
    <mergeCell ref="F1121:I1121"/>
    <mergeCell ref="L1121:M1121"/>
    <mergeCell ref="N1121:Q1121"/>
    <mergeCell ref="F1122:I1122"/>
    <mergeCell ref="F1123:I1123"/>
    <mergeCell ref="F1124:I1124"/>
    <mergeCell ref="N139:Q139"/>
    <mergeCell ref="N140:Q140"/>
    <mergeCell ref="N141:Q141"/>
    <mergeCell ref="N159:Q159"/>
    <mergeCell ref="N164:Q164"/>
    <mergeCell ref="N179:Q179"/>
    <mergeCell ref="N184:Q184"/>
    <mergeCell ref="N669:Q669"/>
    <mergeCell ref="N747:Q747"/>
    <mergeCell ref="N753:Q753"/>
    <mergeCell ref="N755:Q755"/>
    <mergeCell ref="N756:Q756"/>
    <mergeCell ref="N833:Q833"/>
  </mergeCells>
  <hyperlinks>
    <hyperlink ref="F1:G1" location="C2" display="1) Krycí list rozpočtu"/>
    <hyperlink ref="H1:K1" location="C86" display="2) Rekapitulace rozpočtu"/>
    <hyperlink ref="L1" location="C13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100</v>
      </c>
      <c r="G1" s="17"/>
      <c r="H1" s="255" t="s">
        <v>101</v>
      </c>
      <c r="I1" s="255"/>
      <c r="J1" s="255"/>
      <c r="K1" s="255"/>
      <c r="L1" s="17" t="s">
        <v>102</v>
      </c>
      <c r="M1" s="15"/>
      <c r="N1" s="15"/>
      <c r="O1" s="16" t="s">
        <v>103</v>
      </c>
      <c r="P1" s="15"/>
      <c r="Q1" s="15"/>
      <c r="R1" s="15"/>
      <c r="S1" s="17" t="s">
        <v>104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40" t="s">
        <v>7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1" t="s">
        <v>90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24</v>
      </c>
    </row>
    <row r="4" spans="1:66" ht="36.950000000000003" customHeight="1">
      <c r="B4" s="25"/>
      <c r="C4" s="224" t="s">
        <v>105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87" t="str">
        <f>'Rekapitulace stavby'!K6</f>
        <v>Zlepšení energet.vlastností obálky budovy vojenského ubytovacího zařízení Tábor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9"/>
      <c r="R6" s="26"/>
    </row>
    <row r="7" spans="1:66" s="1" customFormat="1" ht="32.85" customHeight="1">
      <c r="B7" s="38"/>
      <c r="C7" s="39"/>
      <c r="D7" s="32" t="s">
        <v>106</v>
      </c>
      <c r="E7" s="39"/>
      <c r="F7" s="246" t="s">
        <v>1005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39"/>
      <c r="R7" s="40"/>
    </row>
    <row r="8" spans="1:66" s="1" customFormat="1" ht="14.45" customHeight="1">
      <c r="B8" s="38"/>
      <c r="C8" s="39"/>
      <c r="D8" s="33" t="s">
        <v>22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25</v>
      </c>
      <c r="E9" s="39"/>
      <c r="F9" s="31" t="s">
        <v>26</v>
      </c>
      <c r="G9" s="39"/>
      <c r="H9" s="39"/>
      <c r="I9" s="39"/>
      <c r="J9" s="39"/>
      <c r="K9" s="39"/>
      <c r="L9" s="39"/>
      <c r="M9" s="33" t="s">
        <v>27</v>
      </c>
      <c r="N9" s="39"/>
      <c r="O9" s="303" t="str">
        <f>'Rekapitulace stavby'!AN8</f>
        <v>7. 10. 2016</v>
      </c>
      <c r="P9" s="289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31</v>
      </c>
      <c r="E11" s="39"/>
      <c r="F11" s="39"/>
      <c r="G11" s="39"/>
      <c r="H11" s="39"/>
      <c r="I11" s="39"/>
      <c r="J11" s="39"/>
      <c r="K11" s="39"/>
      <c r="L11" s="39"/>
      <c r="M11" s="33" t="s">
        <v>32</v>
      </c>
      <c r="N11" s="39"/>
      <c r="O11" s="244" t="str">
        <f>IF('Rekapitulace stavby'!AN10="","",'Rekapitulace stavby'!AN10)</f>
        <v/>
      </c>
      <c r="P11" s="24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33</v>
      </c>
      <c r="N12" s="39"/>
      <c r="O12" s="244" t="str">
        <f>IF('Rekapitulace stavby'!AN11="","",'Rekapitulace stavby'!AN11)</f>
        <v/>
      </c>
      <c r="P12" s="24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34</v>
      </c>
      <c r="E14" s="39"/>
      <c r="F14" s="39"/>
      <c r="G14" s="39"/>
      <c r="H14" s="39"/>
      <c r="I14" s="39"/>
      <c r="J14" s="39"/>
      <c r="K14" s="39"/>
      <c r="L14" s="39"/>
      <c r="M14" s="33" t="s">
        <v>32</v>
      </c>
      <c r="N14" s="39"/>
      <c r="O14" s="304" t="str">
        <f>IF('Rekapitulace stavby'!AN13="","",'Rekapitulace stavby'!AN13)</f>
        <v>Vyplň údaj</v>
      </c>
      <c r="P14" s="244"/>
      <c r="Q14" s="39"/>
      <c r="R14" s="40"/>
    </row>
    <row r="15" spans="1:66" s="1" customFormat="1" ht="18" customHeight="1">
      <c r="B15" s="38"/>
      <c r="C15" s="39"/>
      <c r="D15" s="39"/>
      <c r="E15" s="304" t="str">
        <f>IF('Rekapitulace stavby'!E14="","",'Rekapitulace stavby'!E14)</f>
        <v>Vyplň údaj</v>
      </c>
      <c r="F15" s="305"/>
      <c r="G15" s="305"/>
      <c r="H15" s="305"/>
      <c r="I15" s="305"/>
      <c r="J15" s="305"/>
      <c r="K15" s="305"/>
      <c r="L15" s="305"/>
      <c r="M15" s="33" t="s">
        <v>33</v>
      </c>
      <c r="N15" s="39"/>
      <c r="O15" s="304" t="str">
        <f>IF('Rekapitulace stavby'!AN14="","",'Rekapitulace stavby'!AN14)</f>
        <v>Vyplň údaj</v>
      </c>
      <c r="P15" s="24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36</v>
      </c>
      <c r="E17" s="39"/>
      <c r="F17" s="39"/>
      <c r="G17" s="39"/>
      <c r="H17" s="39"/>
      <c r="I17" s="39"/>
      <c r="J17" s="39"/>
      <c r="K17" s="39"/>
      <c r="L17" s="39"/>
      <c r="M17" s="33" t="s">
        <v>32</v>
      </c>
      <c r="N17" s="39"/>
      <c r="O17" s="244" t="str">
        <f>IF('Rekapitulace stavby'!AN16="","",'Rekapitulace stavby'!AN16)</f>
        <v/>
      </c>
      <c r="P17" s="24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33</v>
      </c>
      <c r="N18" s="39"/>
      <c r="O18" s="244" t="str">
        <f>IF('Rekapitulace stavby'!AN17="","",'Rekapitulace stavby'!AN17)</f>
        <v/>
      </c>
      <c r="P18" s="24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32</v>
      </c>
      <c r="N20" s="39"/>
      <c r="O20" s="244" t="str">
        <f>IF('Rekapitulace stavby'!AN19="","",'Rekapitulace stavby'!AN19)</f>
        <v/>
      </c>
      <c r="P20" s="24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33</v>
      </c>
      <c r="N21" s="39"/>
      <c r="O21" s="244" t="str">
        <f>IF('Rekapitulace stavby'!AN20="","",'Rekapitulace stavby'!AN20)</f>
        <v/>
      </c>
      <c r="P21" s="24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49" t="s">
        <v>5</v>
      </c>
      <c r="F24" s="249"/>
      <c r="G24" s="249"/>
      <c r="H24" s="249"/>
      <c r="I24" s="249"/>
      <c r="J24" s="249"/>
      <c r="K24" s="249"/>
      <c r="L24" s="24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108</v>
      </c>
      <c r="E27" s="39"/>
      <c r="F27" s="39"/>
      <c r="G27" s="39"/>
      <c r="H27" s="39"/>
      <c r="I27" s="39"/>
      <c r="J27" s="39"/>
      <c r="K27" s="39"/>
      <c r="L27" s="39"/>
      <c r="M27" s="250">
        <f>N88</f>
        <v>0</v>
      </c>
      <c r="N27" s="250"/>
      <c r="O27" s="250"/>
      <c r="P27" s="250"/>
      <c r="Q27" s="39"/>
      <c r="R27" s="40"/>
    </row>
    <row r="28" spans="2:18" s="1" customFormat="1" ht="14.45" customHeight="1">
      <c r="B28" s="38"/>
      <c r="C28" s="39"/>
      <c r="D28" s="37" t="s">
        <v>94</v>
      </c>
      <c r="E28" s="39"/>
      <c r="F28" s="39"/>
      <c r="G28" s="39"/>
      <c r="H28" s="39"/>
      <c r="I28" s="39"/>
      <c r="J28" s="39"/>
      <c r="K28" s="39"/>
      <c r="L28" s="39"/>
      <c r="M28" s="250">
        <f>N92</f>
        <v>0</v>
      </c>
      <c r="N28" s="250"/>
      <c r="O28" s="250"/>
      <c r="P28" s="25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42</v>
      </c>
      <c r="E30" s="39"/>
      <c r="F30" s="39"/>
      <c r="G30" s="39"/>
      <c r="H30" s="39"/>
      <c r="I30" s="39"/>
      <c r="J30" s="39"/>
      <c r="K30" s="39"/>
      <c r="L30" s="39"/>
      <c r="M30" s="299">
        <f>ROUND(M27+M28,2)</f>
        <v>0</v>
      </c>
      <c r="N30" s="286"/>
      <c r="O30" s="286"/>
      <c r="P30" s="286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43</v>
      </c>
      <c r="E32" s="45" t="s">
        <v>44</v>
      </c>
      <c r="F32" s="46">
        <v>0.21</v>
      </c>
      <c r="G32" s="121" t="s">
        <v>45</v>
      </c>
      <c r="H32" s="300">
        <f>(SUM(BE92:BE99)+SUM(BE117:BE145))</f>
        <v>0</v>
      </c>
      <c r="I32" s="286"/>
      <c r="J32" s="286"/>
      <c r="K32" s="39"/>
      <c r="L32" s="39"/>
      <c r="M32" s="300">
        <f>ROUND((SUM(BE92:BE99)+SUM(BE117:BE145)), 2)*F32</f>
        <v>0</v>
      </c>
      <c r="N32" s="286"/>
      <c r="O32" s="286"/>
      <c r="P32" s="286"/>
      <c r="Q32" s="39"/>
      <c r="R32" s="40"/>
    </row>
    <row r="33" spans="2:18" s="1" customFormat="1" ht="14.45" customHeight="1">
      <c r="B33" s="38"/>
      <c r="C33" s="39"/>
      <c r="D33" s="39"/>
      <c r="E33" s="45" t="s">
        <v>46</v>
      </c>
      <c r="F33" s="46">
        <v>0.15</v>
      </c>
      <c r="G33" s="121" t="s">
        <v>45</v>
      </c>
      <c r="H33" s="300">
        <f>(SUM(BF92:BF99)+SUM(BF117:BF145))</f>
        <v>0</v>
      </c>
      <c r="I33" s="286"/>
      <c r="J33" s="286"/>
      <c r="K33" s="39"/>
      <c r="L33" s="39"/>
      <c r="M33" s="300">
        <f>ROUND((SUM(BF92:BF99)+SUM(BF117:BF145)), 2)*F33</f>
        <v>0</v>
      </c>
      <c r="N33" s="286"/>
      <c r="O33" s="286"/>
      <c r="P33" s="286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47</v>
      </c>
      <c r="F34" s="46">
        <v>0.21</v>
      </c>
      <c r="G34" s="121" t="s">
        <v>45</v>
      </c>
      <c r="H34" s="300">
        <f>(SUM(BG92:BG99)+SUM(BG117:BG145))</f>
        <v>0</v>
      </c>
      <c r="I34" s="286"/>
      <c r="J34" s="286"/>
      <c r="K34" s="39"/>
      <c r="L34" s="39"/>
      <c r="M34" s="300">
        <v>0</v>
      </c>
      <c r="N34" s="286"/>
      <c r="O34" s="286"/>
      <c r="P34" s="286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48</v>
      </c>
      <c r="F35" s="46">
        <v>0.15</v>
      </c>
      <c r="G35" s="121" t="s">
        <v>45</v>
      </c>
      <c r="H35" s="300">
        <f>(SUM(BH92:BH99)+SUM(BH117:BH145))</f>
        <v>0</v>
      </c>
      <c r="I35" s="286"/>
      <c r="J35" s="286"/>
      <c r="K35" s="39"/>
      <c r="L35" s="39"/>
      <c r="M35" s="300">
        <v>0</v>
      </c>
      <c r="N35" s="286"/>
      <c r="O35" s="286"/>
      <c r="P35" s="286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49</v>
      </c>
      <c r="F36" s="46">
        <v>0</v>
      </c>
      <c r="G36" s="121" t="s">
        <v>45</v>
      </c>
      <c r="H36" s="300">
        <f>(SUM(BI92:BI99)+SUM(BI117:BI145))</f>
        <v>0</v>
      </c>
      <c r="I36" s="286"/>
      <c r="J36" s="286"/>
      <c r="K36" s="39"/>
      <c r="L36" s="39"/>
      <c r="M36" s="300">
        <v>0</v>
      </c>
      <c r="N36" s="286"/>
      <c r="O36" s="286"/>
      <c r="P36" s="286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50</v>
      </c>
      <c r="E38" s="78"/>
      <c r="F38" s="78"/>
      <c r="G38" s="123" t="s">
        <v>51</v>
      </c>
      <c r="H38" s="124" t="s">
        <v>52</v>
      </c>
      <c r="I38" s="78"/>
      <c r="J38" s="78"/>
      <c r="K38" s="78"/>
      <c r="L38" s="301">
        <f>SUM(M30:M36)</f>
        <v>0</v>
      </c>
      <c r="M38" s="301"/>
      <c r="N38" s="301"/>
      <c r="O38" s="301"/>
      <c r="P38" s="302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 ht="15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24" t="s">
        <v>109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87" t="str">
        <f>F6</f>
        <v>Zlepšení energet.vlastností obálky budovy vojenského ubytovacího zařízení Tábor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39"/>
      <c r="R78" s="40"/>
    </row>
    <row r="79" spans="2:18" s="1" customFormat="1" ht="36.950000000000003" customHeight="1">
      <c r="B79" s="38"/>
      <c r="C79" s="72" t="s">
        <v>106</v>
      </c>
      <c r="D79" s="39"/>
      <c r="E79" s="39"/>
      <c r="F79" s="226" t="str">
        <f>F7</f>
        <v>A02 - Hromosvod</v>
      </c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25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27</v>
      </c>
      <c r="L81" s="39"/>
      <c r="M81" s="289" t="str">
        <f>IF(O9="","",O9)</f>
        <v>7. 10. 2016</v>
      </c>
      <c r="N81" s="289"/>
      <c r="O81" s="289"/>
      <c r="P81" s="289"/>
      <c r="Q81" s="39"/>
      <c r="R81" s="40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 ht="15">
      <c r="B83" s="38"/>
      <c r="C83" s="33" t="s">
        <v>31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36</v>
      </c>
      <c r="L83" s="39"/>
      <c r="M83" s="244" t="str">
        <f>E18</f>
        <v xml:space="preserve"> </v>
      </c>
      <c r="N83" s="244"/>
      <c r="O83" s="244"/>
      <c r="P83" s="244"/>
      <c r="Q83" s="244"/>
      <c r="R83" s="40"/>
    </row>
    <row r="84" spans="2:65" s="1" customFormat="1" ht="14.45" customHeight="1">
      <c r="B84" s="38"/>
      <c r="C84" s="33" t="s">
        <v>34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44" t="str">
        <f>E21</f>
        <v xml:space="preserve"> </v>
      </c>
      <c r="N84" s="244"/>
      <c r="O84" s="244"/>
      <c r="P84" s="244"/>
      <c r="Q84" s="244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97" t="s">
        <v>110</v>
      </c>
      <c r="D86" s="298"/>
      <c r="E86" s="298"/>
      <c r="F86" s="298"/>
      <c r="G86" s="298"/>
      <c r="H86" s="117"/>
      <c r="I86" s="117"/>
      <c r="J86" s="117"/>
      <c r="K86" s="117"/>
      <c r="L86" s="117"/>
      <c r="M86" s="117"/>
      <c r="N86" s="297" t="s">
        <v>111</v>
      </c>
      <c r="O86" s="298"/>
      <c r="P86" s="298"/>
      <c r="Q86" s="298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112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6">
        <f>N117</f>
        <v>0</v>
      </c>
      <c r="O88" s="295"/>
      <c r="P88" s="295"/>
      <c r="Q88" s="295"/>
      <c r="R88" s="40"/>
      <c r="AU88" s="21" t="s">
        <v>113</v>
      </c>
    </row>
    <row r="89" spans="2:65" s="6" customFormat="1" ht="24.95" customHeight="1">
      <c r="B89" s="126"/>
      <c r="C89" s="127"/>
      <c r="D89" s="128" t="s">
        <v>123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54">
        <f>N118</f>
        <v>0</v>
      </c>
      <c r="O89" s="294"/>
      <c r="P89" s="294"/>
      <c r="Q89" s="294"/>
      <c r="R89" s="129"/>
    </row>
    <row r="90" spans="2:65" s="7" customFormat="1" ht="19.899999999999999" customHeight="1">
      <c r="B90" s="130"/>
      <c r="C90" s="131"/>
      <c r="D90" s="105" t="s">
        <v>1006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4">
        <f>N119</f>
        <v>0</v>
      </c>
      <c r="O90" s="293"/>
      <c r="P90" s="293"/>
      <c r="Q90" s="293"/>
      <c r="R90" s="132"/>
    </row>
    <row r="91" spans="2:65" s="1" customFormat="1" ht="21.75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</row>
    <row r="92" spans="2:65" s="1" customFormat="1" ht="29.25" customHeight="1">
      <c r="B92" s="38"/>
      <c r="C92" s="125" t="s">
        <v>138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295">
        <f>ROUND(N93+N94+N95+N96+N97+N98,2)</f>
        <v>0</v>
      </c>
      <c r="O92" s="296"/>
      <c r="P92" s="296"/>
      <c r="Q92" s="296"/>
      <c r="R92" s="40"/>
      <c r="T92" s="133"/>
      <c r="U92" s="134" t="s">
        <v>43</v>
      </c>
    </row>
    <row r="93" spans="2:65" s="1" customFormat="1" ht="18" customHeight="1">
      <c r="B93" s="135"/>
      <c r="C93" s="136"/>
      <c r="D93" s="211" t="s">
        <v>139</v>
      </c>
      <c r="E93" s="284"/>
      <c r="F93" s="284"/>
      <c r="G93" s="284"/>
      <c r="H93" s="284"/>
      <c r="I93" s="136"/>
      <c r="J93" s="136"/>
      <c r="K93" s="136"/>
      <c r="L93" s="136"/>
      <c r="M93" s="136"/>
      <c r="N93" s="213">
        <f>ROUND(N88*T93,2)</f>
        <v>0</v>
      </c>
      <c r="O93" s="285"/>
      <c r="P93" s="285"/>
      <c r="Q93" s="285"/>
      <c r="R93" s="138"/>
      <c r="S93" s="136"/>
      <c r="T93" s="139"/>
      <c r="U93" s="140" t="s">
        <v>46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 t="s">
        <v>140</v>
      </c>
      <c r="AZ93" s="141"/>
      <c r="BA93" s="141"/>
      <c r="BB93" s="141"/>
      <c r="BC93" s="141"/>
      <c r="BD93" s="141"/>
      <c r="BE93" s="143">
        <f t="shared" ref="BE93:BE98" si="0">IF(U93="základní",N93,0)</f>
        <v>0</v>
      </c>
      <c r="BF93" s="143">
        <f t="shared" ref="BF93:BF98" si="1">IF(U93="snížená",N93,0)</f>
        <v>0</v>
      </c>
      <c r="BG93" s="143">
        <f t="shared" ref="BG93:BG98" si="2">IF(U93="zákl. přenesená",N93,0)</f>
        <v>0</v>
      </c>
      <c r="BH93" s="143">
        <f t="shared" ref="BH93:BH98" si="3">IF(U93="sníž. přenesená",N93,0)</f>
        <v>0</v>
      </c>
      <c r="BI93" s="143">
        <f t="shared" ref="BI93:BI98" si="4">IF(U93="nulová",N93,0)</f>
        <v>0</v>
      </c>
      <c r="BJ93" s="142" t="s">
        <v>141</v>
      </c>
      <c r="BK93" s="141"/>
      <c r="BL93" s="141"/>
      <c r="BM93" s="141"/>
    </row>
    <row r="94" spans="2:65" s="1" customFormat="1" ht="18" customHeight="1">
      <c r="B94" s="135"/>
      <c r="C94" s="136"/>
      <c r="D94" s="211" t="s">
        <v>142</v>
      </c>
      <c r="E94" s="284"/>
      <c r="F94" s="284"/>
      <c r="G94" s="284"/>
      <c r="H94" s="284"/>
      <c r="I94" s="136"/>
      <c r="J94" s="136"/>
      <c r="K94" s="136"/>
      <c r="L94" s="136"/>
      <c r="M94" s="136"/>
      <c r="N94" s="213">
        <f>ROUND(N88*T94,2)</f>
        <v>0</v>
      </c>
      <c r="O94" s="285"/>
      <c r="P94" s="285"/>
      <c r="Q94" s="285"/>
      <c r="R94" s="138"/>
      <c r="S94" s="136"/>
      <c r="T94" s="139"/>
      <c r="U94" s="140" t="s">
        <v>46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140</v>
      </c>
      <c r="AZ94" s="141"/>
      <c r="BA94" s="141"/>
      <c r="BB94" s="141"/>
      <c r="BC94" s="141"/>
      <c r="BD94" s="141"/>
      <c r="BE94" s="143">
        <f t="shared" si="0"/>
        <v>0</v>
      </c>
      <c r="BF94" s="143">
        <f t="shared" si="1"/>
        <v>0</v>
      </c>
      <c r="BG94" s="143">
        <f t="shared" si="2"/>
        <v>0</v>
      </c>
      <c r="BH94" s="143">
        <f t="shared" si="3"/>
        <v>0</v>
      </c>
      <c r="BI94" s="143">
        <f t="shared" si="4"/>
        <v>0</v>
      </c>
      <c r="BJ94" s="142" t="s">
        <v>141</v>
      </c>
      <c r="BK94" s="141"/>
      <c r="BL94" s="141"/>
      <c r="BM94" s="141"/>
    </row>
    <row r="95" spans="2:65" s="1" customFormat="1" ht="18" customHeight="1">
      <c r="B95" s="135"/>
      <c r="C95" s="136"/>
      <c r="D95" s="211" t="s">
        <v>143</v>
      </c>
      <c r="E95" s="284"/>
      <c r="F95" s="284"/>
      <c r="G95" s="284"/>
      <c r="H95" s="284"/>
      <c r="I95" s="136"/>
      <c r="J95" s="136"/>
      <c r="K95" s="136"/>
      <c r="L95" s="136"/>
      <c r="M95" s="136"/>
      <c r="N95" s="213">
        <f>ROUND(N88*T95,2)</f>
        <v>0</v>
      </c>
      <c r="O95" s="285"/>
      <c r="P95" s="285"/>
      <c r="Q95" s="285"/>
      <c r="R95" s="138"/>
      <c r="S95" s="136"/>
      <c r="T95" s="139"/>
      <c r="U95" s="140" t="s">
        <v>46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140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141</v>
      </c>
      <c r="BK95" s="141"/>
      <c r="BL95" s="141"/>
      <c r="BM95" s="141"/>
    </row>
    <row r="96" spans="2:65" s="1" customFormat="1" ht="18" customHeight="1">
      <c r="B96" s="135"/>
      <c r="C96" s="136"/>
      <c r="D96" s="211" t="s">
        <v>144</v>
      </c>
      <c r="E96" s="284"/>
      <c r="F96" s="284"/>
      <c r="G96" s="284"/>
      <c r="H96" s="284"/>
      <c r="I96" s="136"/>
      <c r="J96" s="136"/>
      <c r="K96" s="136"/>
      <c r="L96" s="136"/>
      <c r="M96" s="136"/>
      <c r="N96" s="213">
        <f>ROUND(N88*T96,2)</f>
        <v>0</v>
      </c>
      <c r="O96" s="285"/>
      <c r="P96" s="285"/>
      <c r="Q96" s="285"/>
      <c r="R96" s="138"/>
      <c r="S96" s="136"/>
      <c r="T96" s="139"/>
      <c r="U96" s="140" t="s">
        <v>46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140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141</v>
      </c>
      <c r="BK96" s="141"/>
      <c r="BL96" s="141"/>
      <c r="BM96" s="141"/>
    </row>
    <row r="97" spans="2:65" s="1" customFormat="1" ht="18" customHeight="1">
      <c r="B97" s="135"/>
      <c r="C97" s="136"/>
      <c r="D97" s="211" t="s">
        <v>145</v>
      </c>
      <c r="E97" s="284"/>
      <c r="F97" s="284"/>
      <c r="G97" s="284"/>
      <c r="H97" s="284"/>
      <c r="I97" s="136"/>
      <c r="J97" s="136"/>
      <c r="K97" s="136"/>
      <c r="L97" s="136"/>
      <c r="M97" s="136"/>
      <c r="N97" s="213">
        <f>ROUND(N88*T97,2)</f>
        <v>0</v>
      </c>
      <c r="O97" s="285"/>
      <c r="P97" s="285"/>
      <c r="Q97" s="285"/>
      <c r="R97" s="138"/>
      <c r="S97" s="136"/>
      <c r="T97" s="139"/>
      <c r="U97" s="140" t="s">
        <v>46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140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141</v>
      </c>
      <c r="BK97" s="141"/>
      <c r="BL97" s="141"/>
      <c r="BM97" s="141"/>
    </row>
    <row r="98" spans="2:65" s="1" customFormat="1" ht="18" customHeight="1">
      <c r="B98" s="135"/>
      <c r="C98" s="136"/>
      <c r="D98" s="137" t="s">
        <v>146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13">
        <f>ROUND(N88*T98,2)</f>
        <v>0</v>
      </c>
      <c r="O98" s="285"/>
      <c r="P98" s="285"/>
      <c r="Q98" s="285"/>
      <c r="R98" s="138"/>
      <c r="S98" s="136"/>
      <c r="T98" s="144"/>
      <c r="U98" s="145" t="s">
        <v>46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147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141</v>
      </c>
      <c r="BK98" s="141"/>
      <c r="BL98" s="141"/>
      <c r="BM98" s="141"/>
    </row>
    <row r="99" spans="2:65" s="1" customForma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</row>
    <row r="100" spans="2:65" s="1" customFormat="1" ht="29.25" customHeight="1">
      <c r="B100" s="38"/>
      <c r="C100" s="116" t="s">
        <v>99</v>
      </c>
      <c r="D100" s="117"/>
      <c r="E100" s="117"/>
      <c r="F100" s="117"/>
      <c r="G100" s="117"/>
      <c r="H100" s="117"/>
      <c r="I100" s="117"/>
      <c r="J100" s="117"/>
      <c r="K100" s="117"/>
      <c r="L100" s="208">
        <f>ROUND(SUM(N88+N92),2)</f>
        <v>0</v>
      </c>
      <c r="M100" s="208"/>
      <c r="N100" s="208"/>
      <c r="O100" s="208"/>
      <c r="P100" s="208"/>
      <c r="Q100" s="208"/>
      <c r="R100" s="40"/>
    </row>
    <row r="101" spans="2:65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5" spans="2:65" s="1" customFormat="1" ht="6.95" customHeight="1"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2:65" s="1" customFormat="1" ht="36.950000000000003" customHeight="1">
      <c r="B106" s="38"/>
      <c r="C106" s="224" t="s">
        <v>148</v>
      </c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40"/>
    </row>
    <row r="107" spans="2:65" s="1" customFormat="1" ht="6.95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30" customHeight="1">
      <c r="B108" s="38"/>
      <c r="C108" s="33" t="s">
        <v>19</v>
      </c>
      <c r="D108" s="39"/>
      <c r="E108" s="39"/>
      <c r="F108" s="287" t="str">
        <f>F6</f>
        <v>Zlepšení energet.vlastností obálky budovy vojenského ubytovacího zařízení Tábor</v>
      </c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39"/>
      <c r="R108" s="40"/>
    </row>
    <row r="109" spans="2:65" s="1" customFormat="1" ht="36.950000000000003" customHeight="1">
      <c r="B109" s="38"/>
      <c r="C109" s="72" t="s">
        <v>106</v>
      </c>
      <c r="D109" s="39"/>
      <c r="E109" s="39"/>
      <c r="F109" s="226" t="str">
        <f>F7</f>
        <v>A02 - Hromosvod</v>
      </c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39"/>
      <c r="R109" s="40"/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18" customHeight="1">
      <c r="B111" s="38"/>
      <c r="C111" s="33" t="s">
        <v>25</v>
      </c>
      <c r="D111" s="39"/>
      <c r="E111" s="39"/>
      <c r="F111" s="31" t="str">
        <f>F9</f>
        <v xml:space="preserve"> </v>
      </c>
      <c r="G111" s="39"/>
      <c r="H111" s="39"/>
      <c r="I111" s="39"/>
      <c r="J111" s="39"/>
      <c r="K111" s="33" t="s">
        <v>27</v>
      </c>
      <c r="L111" s="39"/>
      <c r="M111" s="289" t="str">
        <f>IF(O9="","",O9)</f>
        <v>7. 10. 2016</v>
      </c>
      <c r="N111" s="289"/>
      <c r="O111" s="289"/>
      <c r="P111" s="289"/>
      <c r="Q111" s="39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5">
      <c r="B113" s="38"/>
      <c r="C113" s="33" t="s">
        <v>31</v>
      </c>
      <c r="D113" s="39"/>
      <c r="E113" s="39"/>
      <c r="F113" s="31" t="str">
        <f>E12</f>
        <v xml:space="preserve"> </v>
      </c>
      <c r="G113" s="39"/>
      <c r="H113" s="39"/>
      <c r="I113" s="39"/>
      <c r="J113" s="39"/>
      <c r="K113" s="33" t="s">
        <v>36</v>
      </c>
      <c r="L113" s="39"/>
      <c r="M113" s="244" t="str">
        <f>E18</f>
        <v xml:space="preserve"> </v>
      </c>
      <c r="N113" s="244"/>
      <c r="O113" s="244"/>
      <c r="P113" s="244"/>
      <c r="Q113" s="244"/>
      <c r="R113" s="40"/>
    </row>
    <row r="114" spans="2:65" s="1" customFormat="1" ht="14.45" customHeight="1">
      <c r="B114" s="38"/>
      <c r="C114" s="33" t="s">
        <v>34</v>
      </c>
      <c r="D114" s="39"/>
      <c r="E114" s="39"/>
      <c r="F114" s="31" t="str">
        <f>IF(E15="","",E15)</f>
        <v>Vyplň údaj</v>
      </c>
      <c r="G114" s="39"/>
      <c r="H114" s="39"/>
      <c r="I114" s="39"/>
      <c r="J114" s="39"/>
      <c r="K114" s="33" t="s">
        <v>38</v>
      </c>
      <c r="L114" s="39"/>
      <c r="M114" s="244" t="str">
        <f>E21</f>
        <v xml:space="preserve"> </v>
      </c>
      <c r="N114" s="244"/>
      <c r="O114" s="244"/>
      <c r="P114" s="244"/>
      <c r="Q114" s="244"/>
      <c r="R114" s="40"/>
    </row>
    <row r="115" spans="2:65" s="1" customFormat="1" ht="10.3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8" customFormat="1" ht="29.25" customHeight="1">
      <c r="B116" s="146"/>
      <c r="C116" s="147" t="s">
        <v>149</v>
      </c>
      <c r="D116" s="148" t="s">
        <v>150</v>
      </c>
      <c r="E116" s="148" t="s">
        <v>61</v>
      </c>
      <c r="F116" s="290" t="s">
        <v>151</v>
      </c>
      <c r="G116" s="290"/>
      <c r="H116" s="290"/>
      <c r="I116" s="290"/>
      <c r="J116" s="148" t="s">
        <v>152</v>
      </c>
      <c r="K116" s="148" t="s">
        <v>153</v>
      </c>
      <c r="L116" s="291" t="s">
        <v>154</v>
      </c>
      <c r="M116" s="291"/>
      <c r="N116" s="290" t="s">
        <v>111</v>
      </c>
      <c r="O116" s="290"/>
      <c r="P116" s="290"/>
      <c r="Q116" s="292"/>
      <c r="R116" s="149"/>
      <c r="T116" s="79" t="s">
        <v>155</v>
      </c>
      <c r="U116" s="80" t="s">
        <v>43</v>
      </c>
      <c r="V116" s="80" t="s">
        <v>156</v>
      </c>
      <c r="W116" s="80" t="s">
        <v>157</v>
      </c>
      <c r="X116" s="80" t="s">
        <v>158</v>
      </c>
      <c r="Y116" s="80" t="s">
        <v>159</v>
      </c>
      <c r="Z116" s="80" t="s">
        <v>160</v>
      </c>
      <c r="AA116" s="81" t="s">
        <v>161</v>
      </c>
    </row>
    <row r="117" spans="2:65" s="1" customFormat="1" ht="29.25" customHeight="1">
      <c r="B117" s="38"/>
      <c r="C117" s="83" t="s">
        <v>108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265">
        <f>BK117</f>
        <v>0</v>
      </c>
      <c r="O117" s="266"/>
      <c r="P117" s="266"/>
      <c r="Q117" s="266"/>
      <c r="R117" s="40"/>
      <c r="T117" s="82"/>
      <c r="U117" s="54"/>
      <c r="V117" s="54"/>
      <c r="W117" s="150">
        <f>W118+W146</f>
        <v>0</v>
      </c>
      <c r="X117" s="54"/>
      <c r="Y117" s="150">
        <f>Y118+Y146</f>
        <v>0</v>
      </c>
      <c r="Z117" s="54"/>
      <c r="AA117" s="151">
        <f>AA118+AA146</f>
        <v>0</v>
      </c>
      <c r="AT117" s="21" t="s">
        <v>78</v>
      </c>
      <c r="AU117" s="21" t="s">
        <v>113</v>
      </c>
      <c r="BK117" s="152">
        <f>BK118+BK146</f>
        <v>0</v>
      </c>
    </row>
    <row r="118" spans="2:65" s="9" customFormat="1" ht="37.35" customHeight="1">
      <c r="B118" s="153"/>
      <c r="C118" s="154"/>
      <c r="D118" s="155" t="s">
        <v>123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253">
        <f>BK118</f>
        <v>0</v>
      </c>
      <c r="O118" s="254"/>
      <c r="P118" s="254"/>
      <c r="Q118" s="254"/>
      <c r="R118" s="156"/>
      <c r="T118" s="157"/>
      <c r="U118" s="154"/>
      <c r="V118" s="154"/>
      <c r="W118" s="158">
        <f>W119</f>
        <v>0</v>
      </c>
      <c r="X118" s="154"/>
      <c r="Y118" s="158">
        <f>Y119</f>
        <v>0</v>
      </c>
      <c r="Z118" s="154"/>
      <c r="AA118" s="159">
        <f>AA119</f>
        <v>0</v>
      </c>
      <c r="AR118" s="160" t="s">
        <v>141</v>
      </c>
      <c r="AT118" s="161" t="s">
        <v>78</v>
      </c>
      <c r="AU118" s="161" t="s">
        <v>79</v>
      </c>
      <c r="AY118" s="160" t="s">
        <v>162</v>
      </c>
      <c r="BK118" s="162">
        <f>BK119</f>
        <v>0</v>
      </c>
    </row>
    <row r="119" spans="2:65" s="9" customFormat="1" ht="19.899999999999999" customHeight="1">
      <c r="B119" s="153"/>
      <c r="C119" s="154"/>
      <c r="D119" s="163" t="s">
        <v>1006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267">
        <f>BK119</f>
        <v>0</v>
      </c>
      <c r="O119" s="268"/>
      <c r="P119" s="268"/>
      <c r="Q119" s="268"/>
      <c r="R119" s="156"/>
      <c r="T119" s="157"/>
      <c r="U119" s="154"/>
      <c r="V119" s="154"/>
      <c r="W119" s="158">
        <f>SUM(W120:W145)</f>
        <v>0</v>
      </c>
      <c r="X119" s="154"/>
      <c r="Y119" s="158">
        <f>SUM(Y120:Y145)</f>
        <v>0</v>
      </c>
      <c r="Z119" s="154"/>
      <c r="AA119" s="159">
        <f>SUM(AA120:AA145)</f>
        <v>0</v>
      </c>
      <c r="AR119" s="160" t="s">
        <v>141</v>
      </c>
      <c r="AT119" s="161" t="s">
        <v>78</v>
      </c>
      <c r="AU119" s="161" t="s">
        <v>24</v>
      </c>
      <c r="AY119" s="160" t="s">
        <v>162</v>
      </c>
      <c r="BK119" s="162">
        <f>SUM(BK120:BK145)</f>
        <v>0</v>
      </c>
    </row>
    <row r="120" spans="2:65" s="1" customFormat="1" ht="31.5" customHeight="1">
      <c r="B120" s="135"/>
      <c r="C120" s="164" t="s">
        <v>309</v>
      </c>
      <c r="D120" s="164" t="s">
        <v>163</v>
      </c>
      <c r="E120" s="165" t="s">
        <v>1007</v>
      </c>
      <c r="F120" s="258" t="s">
        <v>1008</v>
      </c>
      <c r="G120" s="258"/>
      <c r="H120" s="258"/>
      <c r="I120" s="258"/>
      <c r="J120" s="166" t="s">
        <v>222</v>
      </c>
      <c r="K120" s="167">
        <v>160</v>
      </c>
      <c r="L120" s="259">
        <v>0</v>
      </c>
      <c r="M120" s="259"/>
      <c r="N120" s="260">
        <f t="shared" ref="N120:N145" si="5">ROUND(L120*K120,2)</f>
        <v>0</v>
      </c>
      <c r="O120" s="260"/>
      <c r="P120" s="260"/>
      <c r="Q120" s="260"/>
      <c r="R120" s="138"/>
      <c r="T120" s="168" t="s">
        <v>5</v>
      </c>
      <c r="U120" s="47" t="s">
        <v>46</v>
      </c>
      <c r="V120" s="39"/>
      <c r="W120" s="169">
        <f t="shared" ref="W120:W145" si="6">V120*K120</f>
        <v>0</v>
      </c>
      <c r="X120" s="169">
        <v>0</v>
      </c>
      <c r="Y120" s="169">
        <f t="shared" ref="Y120:Y145" si="7">X120*K120</f>
        <v>0</v>
      </c>
      <c r="Z120" s="169">
        <v>0</v>
      </c>
      <c r="AA120" s="170">
        <f t="shared" ref="AA120:AA145" si="8">Z120*K120</f>
        <v>0</v>
      </c>
      <c r="AR120" s="21" t="s">
        <v>167</v>
      </c>
      <c r="AT120" s="21" t="s">
        <v>163</v>
      </c>
      <c r="AU120" s="21" t="s">
        <v>141</v>
      </c>
      <c r="AY120" s="21" t="s">
        <v>162</v>
      </c>
      <c r="BE120" s="109">
        <f t="shared" ref="BE120:BE145" si="9">IF(U120="základní",N120,0)</f>
        <v>0</v>
      </c>
      <c r="BF120" s="109">
        <f t="shared" ref="BF120:BF145" si="10">IF(U120="snížená",N120,0)</f>
        <v>0</v>
      </c>
      <c r="BG120" s="109">
        <f t="shared" ref="BG120:BG145" si="11">IF(U120="zákl. přenesená",N120,0)</f>
        <v>0</v>
      </c>
      <c r="BH120" s="109">
        <f t="shared" ref="BH120:BH145" si="12">IF(U120="sníž. přenesená",N120,0)</f>
        <v>0</v>
      </c>
      <c r="BI120" s="109">
        <f t="shared" ref="BI120:BI145" si="13">IF(U120="nulová",N120,0)</f>
        <v>0</v>
      </c>
      <c r="BJ120" s="21" t="s">
        <v>141</v>
      </c>
      <c r="BK120" s="109">
        <f t="shared" ref="BK120:BK145" si="14">ROUND(L120*K120,2)</f>
        <v>0</v>
      </c>
      <c r="BL120" s="21" t="s">
        <v>167</v>
      </c>
      <c r="BM120" s="21" t="s">
        <v>1009</v>
      </c>
    </row>
    <row r="121" spans="2:65" s="1" customFormat="1" ht="31.5" customHeight="1">
      <c r="B121" s="135"/>
      <c r="C121" s="164" t="s">
        <v>24</v>
      </c>
      <c r="D121" s="164" t="s">
        <v>163</v>
      </c>
      <c r="E121" s="165" t="s">
        <v>1010</v>
      </c>
      <c r="F121" s="258" t="s">
        <v>1011</v>
      </c>
      <c r="G121" s="258"/>
      <c r="H121" s="258"/>
      <c r="I121" s="258"/>
      <c r="J121" s="166" t="s">
        <v>1012</v>
      </c>
      <c r="K121" s="167">
        <v>290</v>
      </c>
      <c r="L121" s="259">
        <v>0</v>
      </c>
      <c r="M121" s="259"/>
      <c r="N121" s="260">
        <f t="shared" si="5"/>
        <v>0</v>
      </c>
      <c r="O121" s="260"/>
      <c r="P121" s="260"/>
      <c r="Q121" s="260"/>
      <c r="R121" s="138"/>
      <c r="T121" s="168" t="s">
        <v>5</v>
      </c>
      <c r="U121" s="47" t="s">
        <v>46</v>
      </c>
      <c r="V121" s="39"/>
      <c r="W121" s="169">
        <f t="shared" si="6"/>
        <v>0</v>
      </c>
      <c r="X121" s="169">
        <v>0</v>
      </c>
      <c r="Y121" s="169">
        <f t="shared" si="7"/>
        <v>0</v>
      </c>
      <c r="Z121" s="169">
        <v>0</v>
      </c>
      <c r="AA121" s="170">
        <f t="shared" si="8"/>
        <v>0</v>
      </c>
      <c r="AR121" s="21" t="s">
        <v>167</v>
      </c>
      <c r="AT121" s="21" t="s">
        <v>163</v>
      </c>
      <c r="AU121" s="21" t="s">
        <v>141</v>
      </c>
      <c r="AY121" s="21" t="s">
        <v>162</v>
      </c>
      <c r="BE121" s="109">
        <f t="shared" si="9"/>
        <v>0</v>
      </c>
      <c r="BF121" s="109">
        <f t="shared" si="10"/>
        <v>0</v>
      </c>
      <c r="BG121" s="109">
        <f t="shared" si="11"/>
        <v>0</v>
      </c>
      <c r="BH121" s="109">
        <f t="shared" si="12"/>
        <v>0</v>
      </c>
      <c r="BI121" s="109">
        <f t="shared" si="13"/>
        <v>0</v>
      </c>
      <c r="BJ121" s="21" t="s">
        <v>141</v>
      </c>
      <c r="BK121" s="109">
        <f t="shared" si="14"/>
        <v>0</v>
      </c>
      <c r="BL121" s="21" t="s">
        <v>167</v>
      </c>
      <c r="BM121" s="21" t="s">
        <v>1013</v>
      </c>
    </row>
    <row r="122" spans="2:65" s="1" customFormat="1" ht="22.5" customHeight="1">
      <c r="B122" s="135"/>
      <c r="C122" s="164" t="s">
        <v>141</v>
      </c>
      <c r="D122" s="164" t="s">
        <v>163</v>
      </c>
      <c r="E122" s="165" t="s">
        <v>1014</v>
      </c>
      <c r="F122" s="258" t="s">
        <v>1015</v>
      </c>
      <c r="G122" s="258"/>
      <c r="H122" s="258"/>
      <c r="I122" s="258"/>
      <c r="J122" s="166" t="s">
        <v>1012</v>
      </c>
      <c r="K122" s="167">
        <v>155</v>
      </c>
      <c r="L122" s="259">
        <v>0</v>
      </c>
      <c r="M122" s="259"/>
      <c r="N122" s="260">
        <f t="shared" si="5"/>
        <v>0</v>
      </c>
      <c r="O122" s="260"/>
      <c r="P122" s="260"/>
      <c r="Q122" s="260"/>
      <c r="R122" s="138"/>
      <c r="T122" s="168" t="s">
        <v>5</v>
      </c>
      <c r="U122" s="47" t="s">
        <v>46</v>
      </c>
      <c r="V122" s="39"/>
      <c r="W122" s="169">
        <f t="shared" si="6"/>
        <v>0</v>
      </c>
      <c r="X122" s="169">
        <v>0</v>
      </c>
      <c r="Y122" s="169">
        <f t="shared" si="7"/>
        <v>0</v>
      </c>
      <c r="Z122" s="169">
        <v>0</v>
      </c>
      <c r="AA122" s="170">
        <f t="shared" si="8"/>
        <v>0</v>
      </c>
      <c r="AR122" s="21" t="s">
        <v>167</v>
      </c>
      <c r="AT122" s="21" t="s">
        <v>163</v>
      </c>
      <c r="AU122" s="21" t="s">
        <v>141</v>
      </c>
      <c r="AY122" s="21" t="s">
        <v>162</v>
      </c>
      <c r="BE122" s="109">
        <f t="shared" si="9"/>
        <v>0</v>
      </c>
      <c r="BF122" s="109">
        <f t="shared" si="10"/>
        <v>0</v>
      </c>
      <c r="BG122" s="109">
        <f t="shared" si="11"/>
        <v>0</v>
      </c>
      <c r="BH122" s="109">
        <f t="shared" si="12"/>
        <v>0</v>
      </c>
      <c r="BI122" s="109">
        <f t="shared" si="13"/>
        <v>0</v>
      </c>
      <c r="BJ122" s="21" t="s">
        <v>141</v>
      </c>
      <c r="BK122" s="109">
        <f t="shared" si="14"/>
        <v>0</v>
      </c>
      <c r="BL122" s="21" t="s">
        <v>167</v>
      </c>
      <c r="BM122" s="21" t="s">
        <v>1016</v>
      </c>
    </row>
    <row r="123" spans="2:65" s="1" customFormat="1" ht="31.5" customHeight="1">
      <c r="B123" s="135"/>
      <c r="C123" s="164" t="s">
        <v>176</v>
      </c>
      <c r="D123" s="164" t="s">
        <v>163</v>
      </c>
      <c r="E123" s="165" t="s">
        <v>1017</v>
      </c>
      <c r="F123" s="258" t="s">
        <v>1018</v>
      </c>
      <c r="G123" s="258"/>
      <c r="H123" s="258"/>
      <c r="I123" s="258"/>
      <c r="J123" s="166" t="s">
        <v>1012</v>
      </c>
      <c r="K123" s="167">
        <v>8</v>
      </c>
      <c r="L123" s="259">
        <v>0</v>
      </c>
      <c r="M123" s="259"/>
      <c r="N123" s="260">
        <f t="shared" si="5"/>
        <v>0</v>
      </c>
      <c r="O123" s="260"/>
      <c r="P123" s="260"/>
      <c r="Q123" s="260"/>
      <c r="R123" s="138"/>
      <c r="T123" s="168" t="s">
        <v>5</v>
      </c>
      <c r="U123" s="47" t="s">
        <v>46</v>
      </c>
      <c r="V123" s="39"/>
      <c r="W123" s="169">
        <f t="shared" si="6"/>
        <v>0</v>
      </c>
      <c r="X123" s="169">
        <v>0</v>
      </c>
      <c r="Y123" s="169">
        <f t="shared" si="7"/>
        <v>0</v>
      </c>
      <c r="Z123" s="169">
        <v>0</v>
      </c>
      <c r="AA123" s="170">
        <f t="shared" si="8"/>
        <v>0</v>
      </c>
      <c r="AR123" s="21" t="s">
        <v>167</v>
      </c>
      <c r="AT123" s="21" t="s">
        <v>163</v>
      </c>
      <c r="AU123" s="21" t="s">
        <v>141</v>
      </c>
      <c r="AY123" s="21" t="s">
        <v>162</v>
      </c>
      <c r="BE123" s="109">
        <f t="shared" si="9"/>
        <v>0</v>
      </c>
      <c r="BF123" s="109">
        <f t="shared" si="10"/>
        <v>0</v>
      </c>
      <c r="BG123" s="109">
        <f t="shared" si="11"/>
        <v>0</v>
      </c>
      <c r="BH123" s="109">
        <f t="shared" si="12"/>
        <v>0</v>
      </c>
      <c r="BI123" s="109">
        <f t="shared" si="13"/>
        <v>0</v>
      </c>
      <c r="BJ123" s="21" t="s">
        <v>141</v>
      </c>
      <c r="BK123" s="109">
        <f t="shared" si="14"/>
        <v>0</v>
      </c>
      <c r="BL123" s="21" t="s">
        <v>167</v>
      </c>
      <c r="BM123" s="21" t="s">
        <v>1019</v>
      </c>
    </row>
    <row r="124" spans="2:65" s="1" customFormat="1" ht="31.5" customHeight="1">
      <c r="B124" s="135"/>
      <c r="C124" s="164" t="s">
        <v>167</v>
      </c>
      <c r="D124" s="164" t="s">
        <v>163</v>
      </c>
      <c r="E124" s="165" t="s">
        <v>1020</v>
      </c>
      <c r="F124" s="258" t="s">
        <v>1021</v>
      </c>
      <c r="G124" s="258"/>
      <c r="H124" s="258"/>
      <c r="I124" s="258"/>
      <c r="J124" s="166" t="s">
        <v>1012</v>
      </c>
      <c r="K124" s="167">
        <v>1</v>
      </c>
      <c r="L124" s="259">
        <v>0</v>
      </c>
      <c r="M124" s="259"/>
      <c r="N124" s="260">
        <f t="shared" si="5"/>
        <v>0</v>
      </c>
      <c r="O124" s="260"/>
      <c r="P124" s="260"/>
      <c r="Q124" s="260"/>
      <c r="R124" s="138"/>
      <c r="T124" s="168" t="s">
        <v>5</v>
      </c>
      <c r="U124" s="47" t="s">
        <v>46</v>
      </c>
      <c r="V124" s="39"/>
      <c r="W124" s="169">
        <f t="shared" si="6"/>
        <v>0</v>
      </c>
      <c r="X124" s="169">
        <v>0</v>
      </c>
      <c r="Y124" s="169">
        <f t="shared" si="7"/>
        <v>0</v>
      </c>
      <c r="Z124" s="169">
        <v>0</v>
      </c>
      <c r="AA124" s="170">
        <f t="shared" si="8"/>
        <v>0</v>
      </c>
      <c r="AR124" s="21" t="s">
        <v>167</v>
      </c>
      <c r="AT124" s="21" t="s">
        <v>163</v>
      </c>
      <c r="AU124" s="21" t="s">
        <v>141</v>
      </c>
      <c r="AY124" s="21" t="s">
        <v>162</v>
      </c>
      <c r="BE124" s="109">
        <f t="shared" si="9"/>
        <v>0</v>
      </c>
      <c r="BF124" s="109">
        <f t="shared" si="10"/>
        <v>0</v>
      </c>
      <c r="BG124" s="109">
        <f t="shared" si="11"/>
        <v>0</v>
      </c>
      <c r="BH124" s="109">
        <f t="shared" si="12"/>
        <v>0</v>
      </c>
      <c r="BI124" s="109">
        <f t="shared" si="13"/>
        <v>0</v>
      </c>
      <c r="BJ124" s="21" t="s">
        <v>141</v>
      </c>
      <c r="BK124" s="109">
        <f t="shared" si="14"/>
        <v>0</v>
      </c>
      <c r="BL124" s="21" t="s">
        <v>167</v>
      </c>
      <c r="BM124" s="21" t="s">
        <v>1022</v>
      </c>
    </row>
    <row r="125" spans="2:65" s="1" customFormat="1" ht="22.5" customHeight="1">
      <c r="B125" s="135"/>
      <c r="C125" s="164" t="s">
        <v>185</v>
      </c>
      <c r="D125" s="164" t="s">
        <v>163</v>
      </c>
      <c r="E125" s="165" t="s">
        <v>1023</v>
      </c>
      <c r="F125" s="258" t="s">
        <v>1024</v>
      </c>
      <c r="G125" s="258"/>
      <c r="H125" s="258"/>
      <c r="I125" s="258"/>
      <c r="J125" s="166" t="s">
        <v>1012</v>
      </c>
      <c r="K125" s="167">
        <v>8</v>
      </c>
      <c r="L125" s="259">
        <v>0</v>
      </c>
      <c r="M125" s="259"/>
      <c r="N125" s="260">
        <f t="shared" si="5"/>
        <v>0</v>
      </c>
      <c r="O125" s="260"/>
      <c r="P125" s="260"/>
      <c r="Q125" s="260"/>
      <c r="R125" s="138"/>
      <c r="T125" s="168" t="s">
        <v>5</v>
      </c>
      <c r="U125" s="47" t="s">
        <v>46</v>
      </c>
      <c r="V125" s="39"/>
      <c r="W125" s="169">
        <f t="shared" si="6"/>
        <v>0</v>
      </c>
      <c r="X125" s="169">
        <v>0</v>
      </c>
      <c r="Y125" s="169">
        <f t="shared" si="7"/>
        <v>0</v>
      </c>
      <c r="Z125" s="169">
        <v>0</v>
      </c>
      <c r="AA125" s="170">
        <f t="shared" si="8"/>
        <v>0</v>
      </c>
      <c r="AR125" s="21" t="s">
        <v>167</v>
      </c>
      <c r="AT125" s="21" t="s">
        <v>163</v>
      </c>
      <c r="AU125" s="21" t="s">
        <v>141</v>
      </c>
      <c r="AY125" s="21" t="s">
        <v>162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21" t="s">
        <v>141</v>
      </c>
      <c r="BK125" s="109">
        <f t="shared" si="14"/>
        <v>0</v>
      </c>
      <c r="BL125" s="21" t="s">
        <v>167</v>
      </c>
      <c r="BM125" s="21" t="s">
        <v>1025</v>
      </c>
    </row>
    <row r="126" spans="2:65" s="1" customFormat="1" ht="31.5" customHeight="1">
      <c r="B126" s="135"/>
      <c r="C126" s="164" t="s">
        <v>189</v>
      </c>
      <c r="D126" s="164" t="s">
        <v>163</v>
      </c>
      <c r="E126" s="165" t="s">
        <v>1026</v>
      </c>
      <c r="F126" s="258" t="s">
        <v>1027</v>
      </c>
      <c r="G126" s="258"/>
      <c r="H126" s="258"/>
      <c r="I126" s="258"/>
      <c r="J126" s="166" t="s">
        <v>1012</v>
      </c>
      <c r="K126" s="167">
        <v>1</v>
      </c>
      <c r="L126" s="259">
        <v>0</v>
      </c>
      <c r="M126" s="259"/>
      <c r="N126" s="260">
        <f t="shared" si="5"/>
        <v>0</v>
      </c>
      <c r="O126" s="260"/>
      <c r="P126" s="260"/>
      <c r="Q126" s="260"/>
      <c r="R126" s="138"/>
      <c r="T126" s="168" t="s">
        <v>5</v>
      </c>
      <c r="U126" s="47" t="s">
        <v>46</v>
      </c>
      <c r="V126" s="39"/>
      <c r="W126" s="169">
        <f t="shared" si="6"/>
        <v>0</v>
      </c>
      <c r="X126" s="169">
        <v>0</v>
      </c>
      <c r="Y126" s="169">
        <f t="shared" si="7"/>
        <v>0</v>
      </c>
      <c r="Z126" s="169">
        <v>0</v>
      </c>
      <c r="AA126" s="170">
        <f t="shared" si="8"/>
        <v>0</v>
      </c>
      <c r="AR126" s="21" t="s">
        <v>167</v>
      </c>
      <c r="AT126" s="21" t="s">
        <v>163</v>
      </c>
      <c r="AU126" s="21" t="s">
        <v>141</v>
      </c>
      <c r="AY126" s="21" t="s">
        <v>162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21" t="s">
        <v>141</v>
      </c>
      <c r="BK126" s="109">
        <f t="shared" si="14"/>
        <v>0</v>
      </c>
      <c r="BL126" s="21" t="s">
        <v>167</v>
      </c>
      <c r="BM126" s="21" t="s">
        <v>1028</v>
      </c>
    </row>
    <row r="127" spans="2:65" s="1" customFormat="1" ht="22.5" customHeight="1">
      <c r="B127" s="135"/>
      <c r="C127" s="164" t="s">
        <v>193</v>
      </c>
      <c r="D127" s="164" t="s">
        <v>163</v>
      </c>
      <c r="E127" s="165" t="s">
        <v>1029</v>
      </c>
      <c r="F127" s="258" t="s">
        <v>1030</v>
      </c>
      <c r="G127" s="258"/>
      <c r="H127" s="258"/>
      <c r="I127" s="258"/>
      <c r="J127" s="166" t="s">
        <v>1012</v>
      </c>
      <c r="K127" s="167">
        <v>2</v>
      </c>
      <c r="L127" s="259">
        <v>0</v>
      </c>
      <c r="M127" s="259"/>
      <c r="N127" s="260">
        <f t="shared" si="5"/>
        <v>0</v>
      </c>
      <c r="O127" s="260"/>
      <c r="P127" s="260"/>
      <c r="Q127" s="260"/>
      <c r="R127" s="138"/>
      <c r="T127" s="168" t="s">
        <v>5</v>
      </c>
      <c r="U127" s="47" t="s">
        <v>46</v>
      </c>
      <c r="V127" s="39"/>
      <c r="W127" s="169">
        <f t="shared" si="6"/>
        <v>0</v>
      </c>
      <c r="X127" s="169">
        <v>0</v>
      </c>
      <c r="Y127" s="169">
        <f t="shared" si="7"/>
        <v>0</v>
      </c>
      <c r="Z127" s="169">
        <v>0</v>
      </c>
      <c r="AA127" s="170">
        <f t="shared" si="8"/>
        <v>0</v>
      </c>
      <c r="AR127" s="21" t="s">
        <v>167</v>
      </c>
      <c r="AT127" s="21" t="s">
        <v>163</v>
      </c>
      <c r="AU127" s="21" t="s">
        <v>141</v>
      </c>
      <c r="AY127" s="21" t="s">
        <v>162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21" t="s">
        <v>141</v>
      </c>
      <c r="BK127" s="109">
        <f t="shared" si="14"/>
        <v>0</v>
      </c>
      <c r="BL127" s="21" t="s">
        <v>167</v>
      </c>
      <c r="BM127" s="21" t="s">
        <v>1031</v>
      </c>
    </row>
    <row r="128" spans="2:65" s="1" customFormat="1" ht="22.5" customHeight="1">
      <c r="B128" s="135"/>
      <c r="C128" s="164" t="s">
        <v>197</v>
      </c>
      <c r="D128" s="164" t="s">
        <v>163</v>
      </c>
      <c r="E128" s="165" t="s">
        <v>1032</v>
      </c>
      <c r="F128" s="258" t="s">
        <v>1033</v>
      </c>
      <c r="G128" s="258"/>
      <c r="H128" s="258"/>
      <c r="I128" s="258"/>
      <c r="J128" s="166" t="s">
        <v>222</v>
      </c>
      <c r="K128" s="167">
        <v>150</v>
      </c>
      <c r="L128" s="259">
        <v>0</v>
      </c>
      <c r="M128" s="259"/>
      <c r="N128" s="260">
        <f t="shared" si="5"/>
        <v>0</v>
      </c>
      <c r="O128" s="260"/>
      <c r="P128" s="260"/>
      <c r="Q128" s="260"/>
      <c r="R128" s="138"/>
      <c r="T128" s="168" t="s">
        <v>5</v>
      </c>
      <c r="U128" s="47" t="s">
        <v>46</v>
      </c>
      <c r="V128" s="39"/>
      <c r="W128" s="169">
        <f t="shared" si="6"/>
        <v>0</v>
      </c>
      <c r="X128" s="169">
        <v>0</v>
      </c>
      <c r="Y128" s="169">
        <f t="shared" si="7"/>
        <v>0</v>
      </c>
      <c r="Z128" s="169">
        <v>0</v>
      </c>
      <c r="AA128" s="170">
        <f t="shared" si="8"/>
        <v>0</v>
      </c>
      <c r="AR128" s="21" t="s">
        <v>167</v>
      </c>
      <c r="AT128" s="21" t="s">
        <v>163</v>
      </c>
      <c r="AU128" s="21" t="s">
        <v>141</v>
      </c>
      <c r="AY128" s="21" t="s">
        <v>162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21" t="s">
        <v>141</v>
      </c>
      <c r="BK128" s="109">
        <f t="shared" si="14"/>
        <v>0</v>
      </c>
      <c r="BL128" s="21" t="s">
        <v>167</v>
      </c>
      <c r="BM128" s="21" t="s">
        <v>1034</v>
      </c>
    </row>
    <row r="129" spans="2:65" s="1" customFormat="1" ht="22.5" customHeight="1">
      <c r="B129" s="135"/>
      <c r="C129" s="164" t="s">
        <v>202</v>
      </c>
      <c r="D129" s="164" t="s">
        <v>163</v>
      </c>
      <c r="E129" s="165" t="s">
        <v>1035</v>
      </c>
      <c r="F129" s="258" t="s">
        <v>1036</v>
      </c>
      <c r="G129" s="258"/>
      <c r="H129" s="258"/>
      <c r="I129" s="258"/>
      <c r="J129" s="166" t="s">
        <v>222</v>
      </c>
      <c r="K129" s="167">
        <v>105</v>
      </c>
      <c r="L129" s="259">
        <v>0</v>
      </c>
      <c r="M129" s="259"/>
      <c r="N129" s="260">
        <f t="shared" si="5"/>
        <v>0</v>
      </c>
      <c r="O129" s="260"/>
      <c r="P129" s="260"/>
      <c r="Q129" s="260"/>
      <c r="R129" s="138"/>
      <c r="T129" s="168" t="s">
        <v>5</v>
      </c>
      <c r="U129" s="47" t="s">
        <v>46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1" t="s">
        <v>167</v>
      </c>
      <c r="AT129" s="21" t="s">
        <v>163</v>
      </c>
      <c r="AU129" s="21" t="s">
        <v>141</v>
      </c>
      <c r="AY129" s="21" t="s">
        <v>162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21" t="s">
        <v>141</v>
      </c>
      <c r="BK129" s="109">
        <f t="shared" si="14"/>
        <v>0</v>
      </c>
      <c r="BL129" s="21" t="s">
        <v>167</v>
      </c>
      <c r="BM129" s="21" t="s">
        <v>1037</v>
      </c>
    </row>
    <row r="130" spans="2:65" s="1" customFormat="1" ht="22.5" customHeight="1">
      <c r="B130" s="135"/>
      <c r="C130" s="164" t="s">
        <v>29</v>
      </c>
      <c r="D130" s="164" t="s">
        <v>163</v>
      </c>
      <c r="E130" s="165" t="s">
        <v>1038</v>
      </c>
      <c r="F130" s="258" t="s">
        <v>1039</v>
      </c>
      <c r="G130" s="258"/>
      <c r="H130" s="258"/>
      <c r="I130" s="258"/>
      <c r="J130" s="166" t="s">
        <v>222</v>
      </c>
      <c r="K130" s="167">
        <v>20</v>
      </c>
      <c r="L130" s="259">
        <v>0</v>
      </c>
      <c r="M130" s="259"/>
      <c r="N130" s="260">
        <f t="shared" si="5"/>
        <v>0</v>
      </c>
      <c r="O130" s="260"/>
      <c r="P130" s="260"/>
      <c r="Q130" s="260"/>
      <c r="R130" s="138"/>
      <c r="T130" s="168" t="s">
        <v>5</v>
      </c>
      <c r="U130" s="47" t="s">
        <v>46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1" t="s">
        <v>167</v>
      </c>
      <c r="AT130" s="21" t="s">
        <v>163</v>
      </c>
      <c r="AU130" s="21" t="s">
        <v>141</v>
      </c>
      <c r="AY130" s="21" t="s">
        <v>162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21" t="s">
        <v>141</v>
      </c>
      <c r="BK130" s="109">
        <f t="shared" si="14"/>
        <v>0</v>
      </c>
      <c r="BL130" s="21" t="s">
        <v>167</v>
      </c>
      <c r="BM130" s="21" t="s">
        <v>1040</v>
      </c>
    </row>
    <row r="131" spans="2:65" s="1" customFormat="1" ht="22.5" customHeight="1">
      <c r="B131" s="135"/>
      <c r="C131" s="164" t="s">
        <v>219</v>
      </c>
      <c r="D131" s="164" t="s">
        <v>163</v>
      </c>
      <c r="E131" s="165" t="s">
        <v>1041</v>
      </c>
      <c r="F131" s="258" t="s">
        <v>1042</v>
      </c>
      <c r="G131" s="258"/>
      <c r="H131" s="258"/>
      <c r="I131" s="258"/>
      <c r="J131" s="166" t="s">
        <v>222</v>
      </c>
      <c r="K131" s="167">
        <v>120</v>
      </c>
      <c r="L131" s="259">
        <v>0</v>
      </c>
      <c r="M131" s="259"/>
      <c r="N131" s="260">
        <f t="shared" si="5"/>
        <v>0</v>
      </c>
      <c r="O131" s="260"/>
      <c r="P131" s="260"/>
      <c r="Q131" s="260"/>
      <c r="R131" s="138"/>
      <c r="T131" s="168" t="s">
        <v>5</v>
      </c>
      <c r="U131" s="47" t="s">
        <v>46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1" t="s">
        <v>167</v>
      </c>
      <c r="AT131" s="21" t="s">
        <v>163</v>
      </c>
      <c r="AU131" s="21" t="s">
        <v>141</v>
      </c>
      <c r="AY131" s="21" t="s">
        <v>162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21" t="s">
        <v>141</v>
      </c>
      <c r="BK131" s="109">
        <f t="shared" si="14"/>
        <v>0</v>
      </c>
      <c r="BL131" s="21" t="s">
        <v>167</v>
      </c>
      <c r="BM131" s="21" t="s">
        <v>1043</v>
      </c>
    </row>
    <row r="132" spans="2:65" s="1" customFormat="1" ht="22.5" customHeight="1">
      <c r="B132" s="135"/>
      <c r="C132" s="164" t="s">
        <v>225</v>
      </c>
      <c r="D132" s="164" t="s">
        <v>163</v>
      </c>
      <c r="E132" s="165" t="s">
        <v>1044</v>
      </c>
      <c r="F132" s="258" t="s">
        <v>1045</v>
      </c>
      <c r="G132" s="258"/>
      <c r="H132" s="258"/>
      <c r="I132" s="258"/>
      <c r="J132" s="166" t="s">
        <v>1012</v>
      </c>
      <c r="K132" s="167">
        <v>7</v>
      </c>
      <c r="L132" s="259">
        <v>0</v>
      </c>
      <c r="M132" s="259"/>
      <c r="N132" s="260">
        <f t="shared" si="5"/>
        <v>0</v>
      </c>
      <c r="O132" s="260"/>
      <c r="P132" s="260"/>
      <c r="Q132" s="260"/>
      <c r="R132" s="138"/>
      <c r="T132" s="168" t="s">
        <v>5</v>
      </c>
      <c r="U132" s="47" t="s">
        <v>46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1" t="s">
        <v>167</v>
      </c>
      <c r="AT132" s="21" t="s">
        <v>163</v>
      </c>
      <c r="AU132" s="21" t="s">
        <v>141</v>
      </c>
      <c r="AY132" s="21" t="s">
        <v>162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21" t="s">
        <v>141</v>
      </c>
      <c r="BK132" s="109">
        <f t="shared" si="14"/>
        <v>0</v>
      </c>
      <c r="BL132" s="21" t="s">
        <v>167</v>
      </c>
      <c r="BM132" s="21" t="s">
        <v>1046</v>
      </c>
    </row>
    <row r="133" spans="2:65" s="1" customFormat="1" ht="31.5" customHeight="1">
      <c r="B133" s="135"/>
      <c r="C133" s="164" t="s">
        <v>229</v>
      </c>
      <c r="D133" s="164" t="s">
        <v>163</v>
      </c>
      <c r="E133" s="165" t="s">
        <v>1047</v>
      </c>
      <c r="F133" s="258" t="s">
        <v>1048</v>
      </c>
      <c r="G133" s="258"/>
      <c r="H133" s="258"/>
      <c r="I133" s="258"/>
      <c r="J133" s="166" t="s">
        <v>1012</v>
      </c>
      <c r="K133" s="167">
        <v>7</v>
      </c>
      <c r="L133" s="259">
        <v>0</v>
      </c>
      <c r="M133" s="259"/>
      <c r="N133" s="260">
        <f t="shared" si="5"/>
        <v>0</v>
      </c>
      <c r="O133" s="260"/>
      <c r="P133" s="260"/>
      <c r="Q133" s="260"/>
      <c r="R133" s="138"/>
      <c r="T133" s="168" t="s">
        <v>5</v>
      </c>
      <c r="U133" s="47" t="s">
        <v>46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1" t="s">
        <v>167</v>
      </c>
      <c r="AT133" s="21" t="s">
        <v>163</v>
      </c>
      <c r="AU133" s="21" t="s">
        <v>141</v>
      </c>
      <c r="AY133" s="21" t="s">
        <v>162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21" t="s">
        <v>141</v>
      </c>
      <c r="BK133" s="109">
        <f t="shared" si="14"/>
        <v>0</v>
      </c>
      <c r="BL133" s="21" t="s">
        <v>167</v>
      </c>
      <c r="BM133" s="21" t="s">
        <v>1049</v>
      </c>
    </row>
    <row r="134" spans="2:65" s="1" customFormat="1" ht="22.5" customHeight="1">
      <c r="B134" s="135"/>
      <c r="C134" s="164" t="s">
        <v>236</v>
      </c>
      <c r="D134" s="164" t="s">
        <v>163</v>
      </c>
      <c r="E134" s="165" t="s">
        <v>1050</v>
      </c>
      <c r="F134" s="258" t="s">
        <v>1051</v>
      </c>
      <c r="G134" s="258"/>
      <c r="H134" s="258"/>
      <c r="I134" s="258"/>
      <c r="J134" s="166" t="s">
        <v>1012</v>
      </c>
      <c r="K134" s="167">
        <v>2</v>
      </c>
      <c r="L134" s="259">
        <v>0</v>
      </c>
      <c r="M134" s="259"/>
      <c r="N134" s="260">
        <f t="shared" si="5"/>
        <v>0</v>
      </c>
      <c r="O134" s="260"/>
      <c r="P134" s="260"/>
      <c r="Q134" s="260"/>
      <c r="R134" s="138"/>
      <c r="T134" s="168" t="s">
        <v>5</v>
      </c>
      <c r="U134" s="47" t="s">
        <v>46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1" t="s">
        <v>167</v>
      </c>
      <c r="AT134" s="21" t="s">
        <v>163</v>
      </c>
      <c r="AU134" s="21" t="s">
        <v>141</v>
      </c>
      <c r="AY134" s="21" t="s">
        <v>162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21" t="s">
        <v>141</v>
      </c>
      <c r="BK134" s="109">
        <f t="shared" si="14"/>
        <v>0</v>
      </c>
      <c r="BL134" s="21" t="s">
        <v>167</v>
      </c>
      <c r="BM134" s="21" t="s">
        <v>1052</v>
      </c>
    </row>
    <row r="135" spans="2:65" s="1" customFormat="1" ht="22.5" customHeight="1">
      <c r="B135" s="135"/>
      <c r="C135" s="164" t="s">
        <v>11</v>
      </c>
      <c r="D135" s="164" t="s">
        <v>163</v>
      </c>
      <c r="E135" s="165" t="s">
        <v>1053</v>
      </c>
      <c r="F135" s="258" t="s">
        <v>1054</v>
      </c>
      <c r="G135" s="258"/>
      <c r="H135" s="258"/>
      <c r="I135" s="258"/>
      <c r="J135" s="166" t="s">
        <v>1012</v>
      </c>
      <c r="K135" s="167">
        <v>7</v>
      </c>
      <c r="L135" s="259">
        <v>0</v>
      </c>
      <c r="M135" s="259"/>
      <c r="N135" s="260">
        <f t="shared" si="5"/>
        <v>0</v>
      </c>
      <c r="O135" s="260"/>
      <c r="P135" s="260"/>
      <c r="Q135" s="260"/>
      <c r="R135" s="138"/>
      <c r="T135" s="168" t="s">
        <v>5</v>
      </c>
      <c r="U135" s="47" t="s">
        <v>46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1" t="s">
        <v>167</v>
      </c>
      <c r="AT135" s="21" t="s">
        <v>163</v>
      </c>
      <c r="AU135" s="21" t="s">
        <v>141</v>
      </c>
      <c r="AY135" s="21" t="s">
        <v>162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21" t="s">
        <v>141</v>
      </c>
      <c r="BK135" s="109">
        <f t="shared" si="14"/>
        <v>0</v>
      </c>
      <c r="BL135" s="21" t="s">
        <v>167</v>
      </c>
      <c r="BM135" s="21" t="s">
        <v>1055</v>
      </c>
    </row>
    <row r="136" spans="2:65" s="1" customFormat="1" ht="22.5" customHeight="1">
      <c r="B136" s="135"/>
      <c r="C136" s="164" t="s">
        <v>246</v>
      </c>
      <c r="D136" s="164" t="s">
        <v>163</v>
      </c>
      <c r="E136" s="165" t="s">
        <v>1056</v>
      </c>
      <c r="F136" s="258" t="s">
        <v>1057</v>
      </c>
      <c r="G136" s="258"/>
      <c r="H136" s="258"/>
      <c r="I136" s="258"/>
      <c r="J136" s="166" t="s">
        <v>1012</v>
      </c>
      <c r="K136" s="167">
        <v>24</v>
      </c>
      <c r="L136" s="259">
        <v>0</v>
      </c>
      <c r="M136" s="259"/>
      <c r="N136" s="260">
        <f t="shared" si="5"/>
        <v>0</v>
      </c>
      <c r="O136" s="260"/>
      <c r="P136" s="260"/>
      <c r="Q136" s="260"/>
      <c r="R136" s="138"/>
      <c r="T136" s="168" t="s">
        <v>5</v>
      </c>
      <c r="U136" s="47" t="s">
        <v>46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1" t="s">
        <v>167</v>
      </c>
      <c r="AT136" s="21" t="s">
        <v>163</v>
      </c>
      <c r="AU136" s="21" t="s">
        <v>141</v>
      </c>
      <c r="AY136" s="21" t="s">
        <v>162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21" t="s">
        <v>141</v>
      </c>
      <c r="BK136" s="109">
        <f t="shared" si="14"/>
        <v>0</v>
      </c>
      <c r="BL136" s="21" t="s">
        <v>167</v>
      </c>
      <c r="BM136" s="21" t="s">
        <v>1058</v>
      </c>
    </row>
    <row r="137" spans="2:65" s="1" customFormat="1" ht="22.5" customHeight="1">
      <c r="B137" s="135"/>
      <c r="C137" s="164" t="s">
        <v>266</v>
      </c>
      <c r="D137" s="164" t="s">
        <v>163</v>
      </c>
      <c r="E137" s="165" t="s">
        <v>1059</v>
      </c>
      <c r="F137" s="258" t="s">
        <v>1060</v>
      </c>
      <c r="G137" s="258"/>
      <c r="H137" s="258"/>
      <c r="I137" s="258"/>
      <c r="J137" s="166" t="s">
        <v>1012</v>
      </c>
      <c r="K137" s="167">
        <v>33</v>
      </c>
      <c r="L137" s="259">
        <v>0</v>
      </c>
      <c r="M137" s="259"/>
      <c r="N137" s="260">
        <f t="shared" si="5"/>
        <v>0</v>
      </c>
      <c r="O137" s="260"/>
      <c r="P137" s="260"/>
      <c r="Q137" s="260"/>
      <c r="R137" s="138"/>
      <c r="T137" s="168" t="s">
        <v>5</v>
      </c>
      <c r="U137" s="47" t="s">
        <v>46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1" t="s">
        <v>167</v>
      </c>
      <c r="AT137" s="21" t="s">
        <v>163</v>
      </c>
      <c r="AU137" s="21" t="s">
        <v>141</v>
      </c>
      <c r="AY137" s="21" t="s">
        <v>162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21" t="s">
        <v>141</v>
      </c>
      <c r="BK137" s="109">
        <f t="shared" si="14"/>
        <v>0</v>
      </c>
      <c r="BL137" s="21" t="s">
        <v>167</v>
      </c>
      <c r="BM137" s="21" t="s">
        <v>1061</v>
      </c>
    </row>
    <row r="138" spans="2:65" s="1" customFormat="1" ht="22.5" customHeight="1">
      <c r="B138" s="135"/>
      <c r="C138" s="164" t="s">
        <v>279</v>
      </c>
      <c r="D138" s="164" t="s">
        <v>163</v>
      </c>
      <c r="E138" s="165" t="s">
        <v>1062</v>
      </c>
      <c r="F138" s="258" t="s">
        <v>1063</v>
      </c>
      <c r="G138" s="258"/>
      <c r="H138" s="258"/>
      <c r="I138" s="258"/>
      <c r="J138" s="166" t="s">
        <v>222</v>
      </c>
      <c r="K138" s="167">
        <v>4</v>
      </c>
      <c r="L138" s="259">
        <v>0</v>
      </c>
      <c r="M138" s="259"/>
      <c r="N138" s="260">
        <f t="shared" si="5"/>
        <v>0</v>
      </c>
      <c r="O138" s="260"/>
      <c r="P138" s="260"/>
      <c r="Q138" s="260"/>
      <c r="R138" s="138"/>
      <c r="T138" s="168" t="s">
        <v>5</v>
      </c>
      <c r="U138" s="47" t="s">
        <v>46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1" t="s">
        <v>167</v>
      </c>
      <c r="AT138" s="21" t="s">
        <v>163</v>
      </c>
      <c r="AU138" s="21" t="s">
        <v>141</v>
      </c>
      <c r="AY138" s="21" t="s">
        <v>162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21" t="s">
        <v>141</v>
      </c>
      <c r="BK138" s="109">
        <f t="shared" si="14"/>
        <v>0</v>
      </c>
      <c r="BL138" s="21" t="s">
        <v>167</v>
      </c>
      <c r="BM138" s="21" t="s">
        <v>1064</v>
      </c>
    </row>
    <row r="139" spans="2:65" s="1" customFormat="1" ht="22.5" customHeight="1">
      <c r="B139" s="135"/>
      <c r="C139" s="164" t="s">
        <v>284</v>
      </c>
      <c r="D139" s="164" t="s">
        <v>163</v>
      </c>
      <c r="E139" s="165" t="s">
        <v>1065</v>
      </c>
      <c r="F139" s="258" t="s">
        <v>1066</v>
      </c>
      <c r="G139" s="258"/>
      <c r="H139" s="258"/>
      <c r="I139" s="258"/>
      <c r="J139" s="166" t="s">
        <v>1012</v>
      </c>
      <c r="K139" s="167">
        <v>7</v>
      </c>
      <c r="L139" s="259">
        <v>0</v>
      </c>
      <c r="M139" s="259"/>
      <c r="N139" s="260">
        <f t="shared" si="5"/>
        <v>0</v>
      </c>
      <c r="O139" s="260"/>
      <c r="P139" s="260"/>
      <c r="Q139" s="260"/>
      <c r="R139" s="138"/>
      <c r="T139" s="168" t="s">
        <v>5</v>
      </c>
      <c r="U139" s="47" t="s">
        <v>46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1" t="s">
        <v>167</v>
      </c>
      <c r="AT139" s="21" t="s">
        <v>163</v>
      </c>
      <c r="AU139" s="21" t="s">
        <v>141</v>
      </c>
      <c r="AY139" s="21" t="s">
        <v>162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21" t="s">
        <v>141</v>
      </c>
      <c r="BK139" s="109">
        <f t="shared" si="14"/>
        <v>0</v>
      </c>
      <c r="BL139" s="21" t="s">
        <v>167</v>
      </c>
      <c r="BM139" s="21" t="s">
        <v>1067</v>
      </c>
    </row>
    <row r="140" spans="2:65" s="1" customFormat="1" ht="22.5" customHeight="1">
      <c r="B140" s="135"/>
      <c r="C140" s="164" t="s">
        <v>332</v>
      </c>
      <c r="D140" s="164" t="s">
        <v>163</v>
      </c>
      <c r="E140" s="165" t="s">
        <v>1068</v>
      </c>
      <c r="F140" s="258" t="s">
        <v>1069</v>
      </c>
      <c r="G140" s="258"/>
      <c r="H140" s="258"/>
      <c r="I140" s="258"/>
      <c r="J140" s="166" t="s">
        <v>1012</v>
      </c>
      <c r="K140" s="167">
        <v>7</v>
      </c>
      <c r="L140" s="259">
        <v>0</v>
      </c>
      <c r="M140" s="259"/>
      <c r="N140" s="260">
        <f t="shared" si="5"/>
        <v>0</v>
      </c>
      <c r="O140" s="260"/>
      <c r="P140" s="260"/>
      <c r="Q140" s="260"/>
      <c r="R140" s="138"/>
      <c r="T140" s="168" t="s">
        <v>5</v>
      </c>
      <c r="U140" s="47" t="s">
        <v>46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1" t="s">
        <v>167</v>
      </c>
      <c r="AT140" s="21" t="s">
        <v>163</v>
      </c>
      <c r="AU140" s="21" t="s">
        <v>141</v>
      </c>
      <c r="AY140" s="21" t="s">
        <v>162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21" t="s">
        <v>141</v>
      </c>
      <c r="BK140" s="109">
        <f t="shared" si="14"/>
        <v>0</v>
      </c>
      <c r="BL140" s="21" t="s">
        <v>167</v>
      </c>
      <c r="BM140" s="21" t="s">
        <v>1070</v>
      </c>
    </row>
    <row r="141" spans="2:65" s="1" customFormat="1" ht="22.5" customHeight="1">
      <c r="B141" s="135"/>
      <c r="C141" s="164" t="s">
        <v>10</v>
      </c>
      <c r="D141" s="164" t="s">
        <v>163</v>
      </c>
      <c r="E141" s="165" t="s">
        <v>1071</v>
      </c>
      <c r="F141" s="258" t="s">
        <v>1072</v>
      </c>
      <c r="G141" s="258"/>
      <c r="H141" s="258"/>
      <c r="I141" s="258"/>
      <c r="J141" s="166" t="s">
        <v>1073</v>
      </c>
      <c r="K141" s="167">
        <v>145</v>
      </c>
      <c r="L141" s="259">
        <v>0</v>
      </c>
      <c r="M141" s="259"/>
      <c r="N141" s="260">
        <f t="shared" si="5"/>
        <v>0</v>
      </c>
      <c r="O141" s="260"/>
      <c r="P141" s="260"/>
      <c r="Q141" s="260"/>
      <c r="R141" s="138"/>
      <c r="T141" s="168" t="s">
        <v>5</v>
      </c>
      <c r="U141" s="47" t="s">
        <v>46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1" t="s">
        <v>167</v>
      </c>
      <c r="AT141" s="21" t="s">
        <v>163</v>
      </c>
      <c r="AU141" s="21" t="s">
        <v>141</v>
      </c>
      <c r="AY141" s="21" t="s">
        <v>162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21" t="s">
        <v>141</v>
      </c>
      <c r="BK141" s="109">
        <f t="shared" si="14"/>
        <v>0</v>
      </c>
      <c r="BL141" s="21" t="s">
        <v>167</v>
      </c>
      <c r="BM141" s="21" t="s">
        <v>1074</v>
      </c>
    </row>
    <row r="142" spans="2:65" s="1" customFormat="1" ht="31.5" customHeight="1">
      <c r="B142" s="135"/>
      <c r="C142" s="164" t="s">
        <v>368</v>
      </c>
      <c r="D142" s="164" t="s">
        <v>163</v>
      </c>
      <c r="E142" s="165" t="s">
        <v>1075</v>
      </c>
      <c r="F142" s="258" t="s">
        <v>1076</v>
      </c>
      <c r="G142" s="258"/>
      <c r="H142" s="258"/>
      <c r="I142" s="258"/>
      <c r="J142" s="166" t="s">
        <v>1073</v>
      </c>
      <c r="K142" s="167">
        <v>34</v>
      </c>
      <c r="L142" s="259">
        <v>0</v>
      </c>
      <c r="M142" s="259"/>
      <c r="N142" s="260">
        <f t="shared" si="5"/>
        <v>0</v>
      </c>
      <c r="O142" s="260"/>
      <c r="P142" s="260"/>
      <c r="Q142" s="260"/>
      <c r="R142" s="138"/>
      <c r="T142" s="168" t="s">
        <v>5</v>
      </c>
      <c r="U142" s="47" t="s">
        <v>46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1" t="s">
        <v>167</v>
      </c>
      <c r="AT142" s="21" t="s">
        <v>163</v>
      </c>
      <c r="AU142" s="21" t="s">
        <v>141</v>
      </c>
      <c r="AY142" s="21" t="s">
        <v>162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21" t="s">
        <v>141</v>
      </c>
      <c r="BK142" s="109">
        <f t="shared" si="14"/>
        <v>0</v>
      </c>
      <c r="BL142" s="21" t="s">
        <v>167</v>
      </c>
      <c r="BM142" s="21" t="s">
        <v>1077</v>
      </c>
    </row>
    <row r="143" spans="2:65" s="1" customFormat="1" ht="22.5" customHeight="1">
      <c r="B143" s="135"/>
      <c r="C143" s="164" t="s">
        <v>289</v>
      </c>
      <c r="D143" s="164" t="s">
        <v>163</v>
      </c>
      <c r="E143" s="165" t="s">
        <v>1078</v>
      </c>
      <c r="F143" s="258" t="s">
        <v>1079</v>
      </c>
      <c r="G143" s="258"/>
      <c r="H143" s="258"/>
      <c r="I143" s="258"/>
      <c r="J143" s="166" t="s">
        <v>1073</v>
      </c>
      <c r="K143" s="167">
        <v>5</v>
      </c>
      <c r="L143" s="259">
        <v>0</v>
      </c>
      <c r="M143" s="259"/>
      <c r="N143" s="260">
        <f t="shared" si="5"/>
        <v>0</v>
      </c>
      <c r="O143" s="260"/>
      <c r="P143" s="260"/>
      <c r="Q143" s="260"/>
      <c r="R143" s="138"/>
      <c r="T143" s="168" t="s">
        <v>5</v>
      </c>
      <c r="U143" s="47" t="s">
        <v>46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1" t="s">
        <v>167</v>
      </c>
      <c r="AT143" s="21" t="s">
        <v>163</v>
      </c>
      <c r="AU143" s="21" t="s">
        <v>141</v>
      </c>
      <c r="AY143" s="21" t="s">
        <v>162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21" t="s">
        <v>141</v>
      </c>
      <c r="BK143" s="109">
        <f t="shared" si="14"/>
        <v>0</v>
      </c>
      <c r="BL143" s="21" t="s">
        <v>167</v>
      </c>
      <c r="BM143" s="21" t="s">
        <v>1080</v>
      </c>
    </row>
    <row r="144" spans="2:65" s="1" customFormat="1" ht="31.5" customHeight="1">
      <c r="B144" s="135"/>
      <c r="C144" s="164" t="s">
        <v>298</v>
      </c>
      <c r="D144" s="164" t="s">
        <v>163</v>
      </c>
      <c r="E144" s="165" t="s">
        <v>1081</v>
      </c>
      <c r="F144" s="258" t="s">
        <v>1082</v>
      </c>
      <c r="G144" s="258"/>
      <c r="H144" s="258"/>
      <c r="I144" s="258"/>
      <c r="J144" s="166" t="s">
        <v>1073</v>
      </c>
      <c r="K144" s="167">
        <v>6</v>
      </c>
      <c r="L144" s="259">
        <v>0</v>
      </c>
      <c r="M144" s="259"/>
      <c r="N144" s="260">
        <f t="shared" si="5"/>
        <v>0</v>
      </c>
      <c r="O144" s="260"/>
      <c r="P144" s="260"/>
      <c r="Q144" s="260"/>
      <c r="R144" s="138"/>
      <c r="T144" s="168" t="s">
        <v>5</v>
      </c>
      <c r="U144" s="47" t="s">
        <v>46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1" t="s">
        <v>167</v>
      </c>
      <c r="AT144" s="21" t="s">
        <v>163</v>
      </c>
      <c r="AU144" s="21" t="s">
        <v>141</v>
      </c>
      <c r="AY144" s="21" t="s">
        <v>162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21" t="s">
        <v>141</v>
      </c>
      <c r="BK144" s="109">
        <f t="shared" si="14"/>
        <v>0</v>
      </c>
      <c r="BL144" s="21" t="s">
        <v>167</v>
      </c>
      <c r="BM144" s="21" t="s">
        <v>1083</v>
      </c>
    </row>
    <row r="145" spans="2:65" s="1" customFormat="1" ht="31.5" customHeight="1">
      <c r="B145" s="135"/>
      <c r="C145" s="164" t="s">
        <v>302</v>
      </c>
      <c r="D145" s="164" t="s">
        <v>163</v>
      </c>
      <c r="E145" s="165" t="s">
        <v>1084</v>
      </c>
      <c r="F145" s="258" t="s">
        <v>1085</v>
      </c>
      <c r="G145" s="258"/>
      <c r="H145" s="258"/>
      <c r="I145" s="258"/>
      <c r="J145" s="166" t="s">
        <v>222</v>
      </c>
      <c r="K145" s="167">
        <v>135</v>
      </c>
      <c r="L145" s="259">
        <v>0</v>
      </c>
      <c r="M145" s="259"/>
      <c r="N145" s="260">
        <f t="shared" si="5"/>
        <v>0</v>
      </c>
      <c r="O145" s="260"/>
      <c r="P145" s="260"/>
      <c r="Q145" s="260"/>
      <c r="R145" s="138"/>
      <c r="T145" s="168" t="s">
        <v>5</v>
      </c>
      <c r="U145" s="47" t="s">
        <v>46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1" t="s">
        <v>167</v>
      </c>
      <c r="AT145" s="21" t="s">
        <v>163</v>
      </c>
      <c r="AU145" s="21" t="s">
        <v>141</v>
      </c>
      <c r="AY145" s="21" t="s">
        <v>162</v>
      </c>
      <c r="BE145" s="109">
        <f t="shared" si="9"/>
        <v>0</v>
      </c>
      <c r="BF145" s="109">
        <f t="shared" si="10"/>
        <v>0</v>
      </c>
      <c r="BG145" s="109">
        <f t="shared" si="11"/>
        <v>0</v>
      </c>
      <c r="BH145" s="109">
        <f t="shared" si="12"/>
        <v>0</v>
      </c>
      <c r="BI145" s="109">
        <f t="shared" si="13"/>
        <v>0</v>
      </c>
      <c r="BJ145" s="21" t="s">
        <v>141</v>
      </c>
      <c r="BK145" s="109">
        <f t="shared" si="14"/>
        <v>0</v>
      </c>
      <c r="BL145" s="21" t="s">
        <v>167</v>
      </c>
      <c r="BM145" s="21" t="s">
        <v>1086</v>
      </c>
    </row>
    <row r="146" spans="2:65" s="1" customFormat="1" ht="49.9" customHeight="1">
      <c r="B146" s="38"/>
      <c r="C146" s="39"/>
      <c r="D146" s="155" t="s">
        <v>1003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271">
        <f>BK146</f>
        <v>0</v>
      </c>
      <c r="O146" s="272"/>
      <c r="P146" s="272"/>
      <c r="Q146" s="272"/>
      <c r="R146" s="40"/>
      <c r="T146" s="207"/>
      <c r="U146" s="59"/>
      <c r="V146" s="59"/>
      <c r="W146" s="59"/>
      <c r="X146" s="59"/>
      <c r="Y146" s="59"/>
      <c r="Z146" s="59"/>
      <c r="AA146" s="61"/>
      <c r="AT146" s="21" t="s">
        <v>78</v>
      </c>
      <c r="AU146" s="21" t="s">
        <v>79</v>
      </c>
      <c r="AY146" s="21" t="s">
        <v>1004</v>
      </c>
      <c r="BK146" s="109">
        <v>0</v>
      </c>
    </row>
    <row r="147" spans="2:65" s="1" customFormat="1" ht="6.95" customHeight="1"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4"/>
    </row>
  </sheetData>
  <mergeCells count="14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5:I145"/>
    <mergeCell ref="L145:M145"/>
    <mergeCell ref="N145:Q145"/>
    <mergeCell ref="N117:Q117"/>
    <mergeCell ref="N118:Q118"/>
    <mergeCell ref="N119:Q119"/>
    <mergeCell ref="N146:Q146"/>
    <mergeCell ref="H1:K1"/>
    <mergeCell ref="S2:AC2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qG8bWtuP+g4BqAvacPRiYLMyGl4=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IPLmJAioRnDkvAVnvm+0Cr5FnYo=</DigestValue>
    </Reference>
  </SignedInfo>
  <SignatureValue>ROf5qEgOsZS+eY2YmjcFylQiXKNp1Fv6FKxjAadeo8vqFswAbtzBJsyniKOXk6BZIBROXjwlVOoI
hIxTc6TgoAw1BphoKk4O7QnPDtA/iMQRgLvEFW0038EmsuY9ckRTcfb4UEuBUvnCgJYku8duGeMd
Fbqlq+ViuqGetc9VlaFemzKlOQ4h85aU8cghd/xf2M+tHbCiQOHa4/3GoZAsOQwTfltrW6YRUrNj
qAXN6MCePnkw/kbP8sVNpfxl0EMasokOqM05kBEDp0zqfwgB5HsEtRBc2g7aJ05+TCes5I+C7+09
GrG5lYAakCTnbm+Rp1E0HI12zQyizSeKj1vRMQ==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calcChain.xml?ContentType=application/vnd.openxmlformats-officedocument.spreadsheetml.calcChain+xml">
        <DigestMethod Algorithm="http://www.w3.org/2000/09/xmldsig#sha1"/>
        <DigestValue>11xFSj2ReaotlUxBD2a9WQhro68=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xl/sharedStrings.xml?ContentType=application/vnd.openxmlformats-officedocument.spreadsheetml.sharedStrings+xml">
        <DigestMethod Algorithm="http://www.w3.org/2000/09/xmldsig#sha1"/>
        <DigestValue>cm97BLY8lvUPYRnk/iUDnj63P1g=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styles.xml?ContentType=application/vnd.openxmlformats-officedocument.spreadsheetml.styles+xml">
        <DigestMethod Algorithm="http://www.w3.org/2000/09/xmldsig#sha1"/>
        <DigestValue>S5/ZMYpHA6QH7Vs0AyAYELnnWJk=</DigestValue>
      </Reference>
      <Reference URI="/xl/worksheets/sheet1.xml?ContentType=application/vnd.openxmlformats-officedocument.spreadsheetml.worksheet+xml">
        <DigestMethod Algorithm="http://www.w3.org/2000/09/xmldsig#sha1"/>
        <DigestValue>B0foRWL4SIfoE7I3RNmZGkDmTQ4=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pbhn8Kqs1rdRlM+QEMJTerVNgWI=</DigestValue>
      </Reference>
      <Reference URI="/xl/worksheets/sheet3.xml?ContentType=application/vnd.openxmlformats-officedocument.spreadsheetml.worksheet+xml">
        <DigestMethod Algorithm="http://www.w3.org/2000/09/xmldsig#sha1"/>
        <DigestValue>KSYLMRjynScI1i9SqW4mWLwOkV4=</DigestValue>
      </Reference>
      <Reference URI="/xl/workbook.xml?ContentType=application/vnd.openxmlformats-officedocument.spreadsheetml.sheet.main+xml">
        <DigestMethod Algorithm="http://www.w3.org/2000/09/xmldsig#sha1"/>
        <DigestValue>KCPkjM5nDC7qpPfSrv0LKDfUlws=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pbhn8Kqs1rdRlM+QEMJTerVNgWI=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worksheets/sheet2.xml?ContentType=application/vnd.openxmlformats-officedocument.spreadsheetml.worksheet+xml">
        <DigestMethod Algorithm="http://www.w3.org/2000/09/xmldsig#sha1"/>
        <DigestValue>/CazftHBlMV6f6bney7LK4lz7TE=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pbhn8Kqs1rdRlM+QEMJTerVNgWI=</DigestValue>
      </Reference>
      <Reference URI="/xl/media/image1.png?ContentType=image/png">
        <DigestMethod Algorithm="http://www.w3.org/2000/09/xmldsig#sha1"/>
        <DigestValue>U3Wddw4fIfd8iseat0HBUVJjlD0=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2017-05-12T12:27:32Z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2017-05-12T12:27:32Z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A01 - Stavební část</vt:lpstr>
      <vt:lpstr>A02 - Hromosvod</vt:lpstr>
      <vt:lpstr>'A01 - Stavební část'!Názvy_tisku</vt:lpstr>
      <vt:lpstr>'A02 - Hromosvod'!Názvy_tisku</vt:lpstr>
      <vt:lpstr>'Rekapitulace stavby'!Názvy_tisku</vt:lpstr>
      <vt:lpstr>'A01 - Stavební část'!Oblast_tisku</vt:lpstr>
      <vt:lpstr>'A02 - Hromosvod'!Oblast_tisku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KORYČÁNKOVÁ Jana</cp:lastModifiedBy>
  <dcterms:created xsi:type="dcterms:W3CDTF">2017-05-11T09:30:49Z</dcterms:created>
  <dcterms:modified xsi:type="dcterms:W3CDTF">2017-05-12T12:27:25Z</dcterms:modified>
</cp:coreProperties>
</file>